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60" windowWidth="28275" windowHeight="12015" activeTab="0"/>
  </bookViews>
  <sheets>
    <sheet name="Stavba" sheetId="1" r:id="rId1"/>
    <sheet name="01 01 KL" sheetId="2" r:id="rId2"/>
    <sheet name="01 01 Rek" sheetId="3" r:id="rId3"/>
    <sheet name="01 01 Pol" sheetId="4" r:id="rId4"/>
    <sheet name="02 02 KL" sheetId="5" r:id="rId5"/>
    <sheet name="02 02 Rek" sheetId="6" r:id="rId6"/>
    <sheet name="02 02 Pol" sheetId="7" r:id="rId7"/>
    <sheet name="03 03 KL" sheetId="8" r:id="rId8"/>
    <sheet name="03 03 Rek" sheetId="9" r:id="rId9"/>
    <sheet name="03 03 Pol" sheetId="10" r:id="rId10"/>
    <sheet name="04 04 KL" sheetId="11" r:id="rId11"/>
    <sheet name="04 04 Rek" sheetId="12" r:id="rId12"/>
    <sheet name="04 04 Pol" sheetId="13" r:id="rId13"/>
    <sheet name="43 ZTI" sheetId="14" r:id="rId14"/>
    <sheet name="43 ÚT" sheetId="15" r:id="rId15"/>
    <sheet name="43 Elektro" sheetId="16" r:id="rId16"/>
    <sheet name="43 VZT" sheetId="17" r:id="rId17"/>
    <sheet name="65 ZTI" sheetId="18" r:id="rId18"/>
    <sheet name="65 ÚT" sheetId="19" r:id="rId19"/>
    <sheet name="65 Elektro" sheetId="20" r:id="rId20"/>
    <sheet name="65 VZT" sheetId="21" r:id="rId21"/>
  </sheets>
  <definedNames>
    <definedName name="_Fill" localSheetId="17" hidden="1">#REF!</definedName>
    <definedName name="_Fill" hidden="1">#REF!</definedName>
    <definedName name="_Toc400728082" localSheetId="15">#REF!</definedName>
    <definedName name="_Toc400728082" localSheetId="19">#REF!</definedName>
    <definedName name="_Toc400728083" localSheetId="15">#REF!</definedName>
    <definedName name="_Toc400728083" localSheetId="19">#REF!</definedName>
    <definedName name="_Toc431412196" localSheetId="15">#REF!</definedName>
    <definedName name="_Toc431412196" localSheetId="19">#REF!</definedName>
    <definedName name="_Toc431412197" localSheetId="15">'43 Elektro'!$D$103</definedName>
    <definedName name="_Toc431412197" localSheetId="19">#REF!</definedName>
    <definedName name="_Toc431412199" localSheetId="15">#REF!</definedName>
    <definedName name="_Toc431412199" localSheetId="19">#REF!</definedName>
    <definedName name="_Toc431412200" localSheetId="15">'43 Elektro'!$D$136</definedName>
    <definedName name="_Toc431412200" localSheetId="19">'65 Elektro'!$D$149</definedName>
    <definedName name="A" localSheetId="17">#REF!</definedName>
    <definedName name="A">#REF!</definedName>
    <definedName name="AKCE" localSheetId="17">#REF!</definedName>
    <definedName name="AKCE">#REF!</definedName>
    <definedName name="B" localSheetId="17">#REF!</definedName>
    <definedName name="B">#REF!</definedName>
    <definedName name="BEZNE_PRACE" localSheetId="17">#REF!</definedName>
    <definedName name="BEZNE_PRACE">#REF!</definedName>
    <definedName name="BOURANI" localSheetId="17">#REF!</definedName>
    <definedName name="BOURANI">#REF!</definedName>
    <definedName name="C_" localSheetId="17">#REF!</definedName>
    <definedName name="C_">#REF!</definedName>
    <definedName name="CEKEJ" localSheetId="17">#REF!</definedName>
    <definedName name="CEKEJ">#REF!</definedName>
    <definedName name="CelkemObjekty" localSheetId="0">'Stavba'!$F$34</definedName>
    <definedName name="CenaStavby" localSheetId="17">#REF!</definedName>
    <definedName name="CenaStavby">#REF!</definedName>
    <definedName name="CisloStavby" localSheetId="0">'Stavba'!$D$5</definedName>
    <definedName name="D" localSheetId="17">#REF!</definedName>
    <definedName name="D">#REF!</definedName>
    <definedName name="dadresa" localSheetId="0">'Stavba'!$D$8</definedName>
    <definedName name="Databáze_MI" localSheetId="17">#REF!</definedName>
    <definedName name="Databáze_MI">#REF!</definedName>
    <definedName name="DIČ" localSheetId="0">'Stavba'!$K$8</definedName>
    <definedName name="dmisto" localSheetId="0">'Stavba'!$D$9</definedName>
    <definedName name="dpsc" localSheetId="0">'Stavba'!$C$9</definedName>
    <definedName name="E" localSheetId="17">#REF!</definedName>
    <definedName name="E">#REF!</definedName>
    <definedName name="F" localSheetId="17">#REF!</definedName>
    <definedName name="F">#REF!</definedName>
    <definedName name="G" localSheetId="17">#REF!</definedName>
    <definedName name="G">#REF!</definedName>
    <definedName name="H" localSheetId="17">#REF!</definedName>
    <definedName name="H">#REF!</definedName>
    <definedName name="HLAVICKA" localSheetId="17">#REF!</definedName>
    <definedName name="HLAVICKA">#REF!</definedName>
    <definedName name="HVEZDY" localSheetId="17">#REF!</definedName>
    <definedName name="HVEZDY">#REF!</definedName>
    <definedName name="I" localSheetId="17">#REF!</definedName>
    <definedName name="I">#REF!</definedName>
    <definedName name="IČO" localSheetId="0">'Stavba'!$K$7</definedName>
    <definedName name="IZOLACE" localSheetId="17">#REF!</definedName>
    <definedName name="IZOLACE">#REF!</definedName>
    <definedName name="J" localSheetId="17">#REF!</definedName>
    <definedName name="J">#REF!</definedName>
    <definedName name="K" localSheetId="17">#REF!</definedName>
    <definedName name="K">#REF!</definedName>
    <definedName name="KAN_DEMONT" localSheetId="17">#REF!</definedName>
    <definedName name="KAN_DEMONT">#REF!</definedName>
    <definedName name="KAN_OPRAVY" localSheetId="17">#REF!</definedName>
    <definedName name="KAN_OPRAVY">#REF!</definedName>
    <definedName name="KANALIZACE" localSheetId="17">#REF!</definedName>
    <definedName name="KANALIZACE">#REF!</definedName>
    <definedName name="komp" localSheetId="13">#REF!</definedName>
    <definedName name="komp" localSheetId="17">#REF!</definedName>
    <definedName name="KOMUNIKACE" localSheetId="17">#REF!</definedName>
    <definedName name="KOMUNIKACE">#REF!</definedName>
    <definedName name="L" localSheetId="17">#REF!</definedName>
    <definedName name="L">#REF!</definedName>
    <definedName name="M" localSheetId="17">#REF!</definedName>
    <definedName name="M">#REF!</definedName>
    <definedName name="MenaStavby" localSheetId="17">#REF!</definedName>
    <definedName name="MenaStavby">#REF!</definedName>
    <definedName name="MistoStavby" localSheetId="17">#REF!</definedName>
    <definedName name="MistoStavby">#REF!</definedName>
    <definedName name="N" localSheetId="17">#REF!</definedName>
    <definedName name="N">#REF!</definedName>
    <definedName name="NATERY" localSheetId="17">#REF!</definedName>
    <definedName name="NATERY">#REF!</definedName>
    <definedName name="NazevObjektu" localSheetId="0">'Stavba'!$C$29</definedName>
    <definedName name="NazevStavby" localSheetId="0">'Stavba'!$E$5</definedName>
    <definedName name="O" localSheetId="17">#REF!</definedName>
    <definedName name="O">#REF!</definedName>
    <definedName name="Objednatel" localSheetId="0">'Stavba'!$D$11</definedName>
    <definedName name="Objekt" localSheetId="0">'Stavba'!$B$29</definedName>
    <definedName name="_xlnm.Print_Area" localSheetId="1">'01 01 KL'!$A$1:$G$45</definedName>
    <definedName name="_xlnm.Print_Area" localSheetId="3">'01 01 Pol'!$A$1:$K$882</definedName>
    <definedName name="_xlnm.Print_Area" localSheetId="2">'01 01 Rek'!$A$1:$I$50</definedName>
    <definedName name="_xlnm.Print_Area" localSheetId="4">'02 02 KL'!$A$1:$G$45</definedName>
    <definedName name="_xlnm.Print_Area" localSheetId="6">'02 02 Pol'!$A$1:$K$148</definedName>
    <definedName name="_xlnm.Print_Area" localSheetId="5">'02 02 Rek'!$A$1:$I$32</definedName>
    <definedName name="_xlnm.Print_Area" localSheetId="7">'03 03 KL'!$A$1:$G$45</definedName>
    <definedName name="_xlnm.Print_Area" localSheetId="9">'03 03 Pol'!$A$1:$K$141</definedName>
    <definedName name="_xlnm.Print_Area" localSheetId="8">'03 03 Rek'!$A$1:$I$33</definedName>
    <definedName name="_xlnm.Print_Area" localSheetId="10">'04 04 KL'!$A$1:$G$45</definedName>
    <definedName name="_xlnm.Print_Area" localSheetId="12">'04 04 Pol'!$A$1:$K$541</definedName>
    <definedName name="_xlnm.Print_Area" localSheetId="11">'04 04 Rek'!$A$1:$I$44</definedName>
    <definedName name="_xlnm.Print_Area" localSheetId="15">('43 Elektro'!$B$1:$K$46,'43 Elektro'!$B$48:$K$142)</definedName>
    <definedName name="_xlnm.Print_Area" localSheetId="13">'43 ZTI'!$A$1:$H$143</definedName>
    <definedName name="_xlnm.Print_Area" localSheetId="19">('65 Elektro'!$B$1:$K$47,'65 Elektro'!$B$49:$K$155)</definedName>
    <definedName name="_xlnm.Print_Area" localSheetId="17">'65 ZTI'!$A$1:$H$137</definedName>
    <definedName name="_xlnm.Print_Area" localSheetId="0">'Stavba'!$B$1:$J$105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P" localSheetId="17">#REF!</definedName>
    <definedName name="P">#REF!</definedName>
    <definedName name="padresa" localSheetId="17">#REF!</definedName>
    <definedName name="padresa">#REF!</definedName>
    <definedName name="PLYN_DEMONT" localSheetId="17">#REF!</definedName>
    <definedName name="PLYN_DEMONT">#REF!</definedName>
    <definedName name="PLYN_OPRAVY" localSheetId="17">#REF!</definedName>
    <definedName name="PLYN_OPRAVY">#REF!</definedName>
    <definedName name="PLYNOVOD" localSheetId="17">#REF!</definedName>
    <definedName name="PLYNOVOD">#REF!</definedName>
    <definedName name="pmisto" localSheetId="17">#REF!</definedName>
    <definedName name="pmisto">#REF!</definedName>
    <definedName name="PocetMJ" localSheetId="13">#REF!</definedName>
    <definedName name="PocetMJ" localSheetId="17">#REF!</definedName>
    <definedName name="PocetMJ">#REF!</definedName>
    <definedName name="PODZEMNI_VEDENI" localSheetId="17">#REF!</definedName>
    <definedName name="PODZEMNI_VEDENI">#REF!</definedName>
    <definedName name="POR_CISLO" localSheetId="17">#REF!</definedName>
    <definedName name="POR_CISLO">#REF!</definedName>
    <definedName name="ppsc" localSheetId="17">#REF!</definedName>
    <definedName name="ppsc">#REF!</definedName>
    <definedName name="Projektant" localSheetId="17">#REF!</definedName>
    <definedName name="Projektant">#REF!</definedName>
    <definedName name="RADKA" localSheetId="17">#REF!</definedName>
    <definedName name="RADKA">#REF!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'Stavba'!$F$88:$J$88</definedName>
    <definedName name="StavbaCelkem" localSheetId="0">'Stavba'!$H$34</definedName>
    <definedName name="STR.VYBAVENI" localSheetId="17">#REF!</definedName>
    <definedName name="STR.VYBAVENI">#REF!</definedName>
    <definedName name="TISK" localSheetId="17">#REF!</definedName>
    <definedName name="TISK">#REF!</definedName>
    <definedName name="TISKBLOK" localSheetId="17">#REF!</definedName>
    <definedName name="TISKBLOK">#REF!</definedName>
    <definedName name="TISKBLOK_A" localSheetId="17">#REF!</definedName>
    <definedName name="TISKBLOK_A">#REF!</definedName>
    <definedName name="UT_ARMATURY" localSheetId="17">#REF!</definedName>
    <definedName name="UT_ARMATURY">#REF!</definedName>
    <definedName name="UT_STROJOVNY" localSheetId="17">#REF!</definedName>
    <definedName name="UT_STROJOVNY">#REF!</definedName>
    <definedName name="VOD_DEMONT" localSheetId="17">#REF!</definedName>
    <definedName name="VOD_DEMONT">#REF!</definedName>
    <definedName name="VOD_OPRAVY" localSheetId="17">#REF!</definedName>
    <definedName name="VOD_OPRAVY">#REF!</definedName>
    <definedName name="VODOVOD" localSheetId="17">#REF!</definedName>
    <definedName name="VODOVOD">#REF!</definedName>
    <definedName name="VYMAZ" localSheetId="17">#REF!</definedName>
    <definedName name="VYMAZ">#REF!</definedName>
    <definedName name="X" localSheetId="17">#REF!</definedName>
    <definedName name="X">#REF!</definedName>
    <definedName name="ZAKAZKA" localSheetId="17">#REF!</definedName>
    <definedName name="ZAKAZKA">#REF!</definedName>
    <definedName name="ZAR.PREDMETY" localSheetId="17">#REF!</definedName>
    <definedName name="ZAR.PREDMETY">#REF!</definedName>
    <definedName name="ZAR_DEMONT" localSheetId="17">#REF!</definedName>
    <definedName name="ZAR_DEMONT">#REF!</definedName>
    <definedName name="ZAR_KANALIZACE" localSheetId="17">#REF!</definedName>
    <definedName name="ZAR_KANALIZACE">#REF!</definedName>
    <definedName name="ZAR_VODOVODU" localSheetId="17">#REF!</definedName>
    <definedName name="ZAR_VODOVODU">#REF!</definedName>
    <definedName name="ZEMNI_PRACE" localSheetId="17">#REF!</definedName>
    <definedName name="ZEMNI_PRACE">#REF!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02 Rek'!$1:$6</definedName>
    <definedName name="_xlnm.Print_Titles" localSheetId="6">'02 02 Pol'!$1:$6</definedName>
    <definedName name="_xlnm.Print_Titles" localSheetId="8">'03 03 Rek'!$1:$6</definedName>
    <definedName name="_xlnm.Print_Titles" localSheetId="9">'03 03 Pol'!$1:$6</definedName>
    <definedName name="_xlnm.Print_Titles" localSheetId="11">'04 04 Rek'!$1:$6</definedName>
    <definedName name="_xlnm.Print_Titles" localSheetId="12">'04 04 Pol'!$1:$6</definedName>
    <definedName name="_xlnm.Print_Titles" localSheetId="13">'43 ZTI'!$1:$5</definedName>
    <definedName name="_xlnm.Print_Titles" localSheetId="15">'43 Elektro'!$63:$63</definedName>
    <definedName name="_xlnm.Print_Titles" localSheetId="16">'43 VZT'!$1:$4</definedName>
    <definedName name="_xlnm.Print_Titles" localSheetId="17">'65 ZTI'!$1:$5</definedName>
    <definedName name="_xlnm.Print_Titles" localSheetId="19">'65 Elektro'!$64:$64</definedName>
    <definedName name="_xlnm.Print_Titles" localSheetId="20">'65 VZT'!$1:$4</definedName>
  </definedNames>
  <calcPr calcId="125725"/>
</workbook>
</file>

<file path=xl/sharedStrings.xml><?xml version="1.0" encoding="utf-8"?>
<sst xmlns="http://schemas.openxmlformats.org/spreadsheetml/2006/main" count="6231" uniqueCount="1908">
  <si>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</si>
  <si>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</si>
  <si>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</si>
  <si>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</si>
  <si>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</si>
  <si>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</si>
  <si>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</si>
  <si>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</si>
  <si>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</si>
  <si>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</si>
  <si>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</si>
  <si>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</si>
  <si>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</si>
  <si>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</si>
  <si>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</si>
  <si>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</si>
  <si>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</si>
  <si>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</si>
  <si>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</si>
  <si>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</si>
  <si>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</si>
  <si>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</si>
  <si>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</si>
  <si>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</si>
  <si>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</si>
  <si>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</si>
  <si>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</si>
  <si>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</si>
  <si>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</si>
  <si>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</si>
  <si>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</si>
  <si>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</si>
  <si>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</si>
  <si>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</si>
  <si>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</si>
  <si>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</si>
  <si>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</si>
  <si>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</si>
  <si>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</si>
  <si>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</si>
  <si>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</si>
  <si>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</si>
  <si>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</si>
  <si>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</si>
  <si>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</si>
  <si>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</si>
  <si>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</si>
  <si>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</si>
  <si>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</si>
  <si>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</si>
  <si>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</si>
  <si>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</si>
  <si>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</si>
  <si>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</si>
  <si>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</si>
  <si>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</si>
  <si>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</si>
  <si>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</si>
  <si>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</si>
  <si>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</si>
  <si>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</si>
  <si>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</si>
  <si>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</si>
  <si>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</si>
  <si>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</si>
  <si>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</si>
  <si>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</si>
  <si>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</si>
  <si>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</si>
  <si>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</si>
  <si>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</si>
  <si>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</si>
  <si>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</si>
  <si>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</si>
  <si>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</si>
  <si>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</si>
  <si>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</si>
  <si>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</si>
  <si>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</si>
  <si>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</si>
  <si>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</si>
  <si>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</si>
  <si>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</si>
  <si>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</si>
  <si>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</si>
  <si>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</si>
  <si>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</si>
  <si>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</si>
  <si>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</si>
  <si>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</si>
  <si>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</si>
  <si>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</si>
  <si>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</si>
  <si>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</si>
  <si>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</si>
  <si>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</si>
  <si>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</si>
  <si>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</si>
  <si>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</si>
  <si>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</si>
  <si>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</si>
  <si>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</si>
  <si>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popis</t>
  </si>
  <si>
    <t>Celkem za</t>
  </si>
  <si>
    <t>RProj1819</t>
  </si>
  <si>
    <t>Stav.úpravy v obj. DPS Branická č.p. 65 a 43 Pha 4</t>
  </si>
  <si>
    <t>RProj1819 Stav.úpravy v obj. DPS Branická č.p. 65 a 43 Pha 4</t>
  </si>
  <si>
    <t>01</t>
  </si>
  <si>
    <t>č.p. 43 - stavební úpravy</t>
  </si>
  <si>
    <t>01 č.p. 43 - stavební úpravy</t>
  </si>
  <si>
    <t>1 Zemní práce</t>
  </si>
  <si>
    <t>139711101RT3</t>
  </si>
  <si>
    <t xml:space="preserve">Vykopávka v uzavřených prostorách v hor.1-4 </t>
  </si>
  <si>
    <t>m3</t>
  </si>
  <si>
    <t>výkres 1.1:</t>
  </si>
  <si>
    <t>(1,4*0,4+0,6*0,62)*0,35</t>
  </si>
  <si>
    <t>3,63*0,35</t>
  </si>
  <si>
    <t>15,0*0,4*0,4</t>
  </si>
  <si>
    <t>161101101R00</t>
  </si>
  <si>
    <t xml:space="preserve">Svislé přemístění výkopku z hor.1-4 do 2,5 m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</si>
  <si>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</si>
  <si>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</si>
  <si>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</si>
  <si>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</si>
  <si>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3,9967*3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</si>
  <si>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</si>
  <si>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</si>
  <si>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</si>
  <si>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</si>
  <si>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3,9967*10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</si>
  <si>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</si>
  <si>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</si>
  <si>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</si>
  <si>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</si>
  <si>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174100050RA0</t>
  </si>
  <si>
    <t xml:space="preserve">Zásyp jam,rýh a šachet štěrkopískem </t>
  </si>
  <si>
    <t>po provedení kanalizace:</t>
  </si>
  <si>
    <t>2</t>
  </si>
  <si>
    <t>Základy a zvláštní zakládání</t>
  </si>
  <si>
    <t>2 Základy a zvláštní zakládání</t>
  </si>
  <si>
    <t>285371211R00</t>
  </si>
  <si>
    <t xml:space="preserve">Kotvy tyčové délky nad 5 m a D od 20 do 28 mm </t>
  </si>
  <si>
    <t>m</t>
  </si>
  <si>
    <t>5,3+5,4+3,6+15,8+9,8</t>
  </si>
  <si>
    <t>3</t>
  </si>
  <si>
    <t>Svislé a kompletní konstrukce</t>
  </si>
  <si>
    <t>3 Svislé a kompletní konstrukce</t>
  </si>
  <si>
    <t>310238211R00</t>
  </si>
  <si>
    <t xml:space="preserve">Zazdívka otvorů plochy do 1 m2 cihlami na MVC </t>
  </si>
  <si>
    <t>výkres 1.2:</t>
  </si>
  <si>
    <t>0,57*1,07*0,45</t>
  </si>
  <si>
    <t>0,58*1,09*0,43</t>
  </si>
  <si>
    <t>0,6*1,06*0,665</t>
  </si>
  <si>
    <t>310239211R00</t>
  </si>
  <si>
    <t xml:space="preserve">Zazdívka otvorů plochy do 4 m2 cihlami na MVC </t>
  </si>
  <si>
    <t>montážní otvor:</t>
  </si>
  <si>
    <t>1,0*1,1*0,45</t>
  </si>
  <si>
    <t>311231114R00</t>
  </si>
  <si>
    <t xml:space="preserve">Zdivo nosné cihelné z CP 29 P15 na MVC 2,5 </t>
  </si>
  <si>
    <t>0,37*0,3*2,78</t>
  </si>
  <si>
    <t>317168111R00</t>
  </si>
  <si>
    <t xml:space="preserve">Překlad POROTHERM plochý 115x71x1000 mm </t>
  </si>
  <si>
    <t>kus</t>
  </si>
  <si>
    <t>317168112R00</t>
  </si>
  <si>
    <t xml:space="preserve">Překlad POROTHERM plochý 115x71x1250 mm </t>
  </si>
  <si>
    <t>317168116R00</t>
  </si>
  <si>
    <t xml:space="preserve">Překlad POROTHERM plochý 115x71x2250 mm </t>
  </si>
  <si>
    <t>317234410R00</t>
  </si>
  <si>
    <t xml:space="preserve">Vyzdívka mezi nosníky cihlami pálenými na MC </t>
  </si>
  <si>
    <t>statika:</t>
  </si>
  <si>
    <t>1,35*0,08*0,45</t>
  </si>
  <si>
    <t>317314150R00</t>
  </si>
  <si>
    <t xml:space="preserve">Podbetonování zhlaví nosníků, zdivo šířky 500 mm </t>
  </si>
  <si>
    <t>4*2</t>
  </si>
  <si>
    <t>317941121R00</t>
  </si>
  <si>
    <t xml:space="preserve">Osazení ocelových válcovaných nosníků do č.12 </t>
  </si>
  <si>
    <t>t</t>
  </si>
  <si>
    <t>9:</t>
  </si>
  <si>
    <t>0,0321</t>
  </si>
  <si>
    <t>10:</t>
  </si>
  <si>
    <t>0,0367</t>
  </si>
  <si>
    <t>342248109R00</t>
  </si>
  <si>
    <t xml:space="preserve">Příčky POROTHERM 8 P+D na MVC 5, tl. 80 mm </t>
  </si>
  <si>
    <t>m2</t>
  </si>
  <si>
    <t>(0,225+0,66)*2,78</t>
  </si>
  <si>
    <t>342248112R00</t>
  </si>
  <si>
    <t xml:space="preserve">Příčky POROTHERM 11,5 P+D na MVC 5, tl. 115 mm </t>
  </si>
  <si>
    <t>0,89*2,07</t>
  </si>
  <si>
    <t>1,298*2,2-0,9*1,97</t>
  </si>
  <si>
    <t>1,295*2,68-0,8*1,97</t>
  </si>
  <si>
    <t>(3,986+2,095+1,38)*2,68-(0,8*1,97+0,7*1,97*2)</t>
  </si>
  <si>
    <t>1,1*2,2-0,9*1,97</t>
  </si>
  <si>
    <t>0,7*2,2</t>
  </si>
  <si>
    <t>(2,515+2*0,885)*2,78-0,7*1,97</t>
  </si>
  <si>
    <t>1,508*2,78-0,6*1,97</t>
  </si>
  <si>
    <t>(3,386+0,495+0,65)*2,78-0,8*1,97</t>
  </si>
  <si>
    <t>(6,475+1,794+2*0,215)*2,78-0,8*1,97*3</t>
  </si>
  <si>
    <t>5*3</t>
  </si>
  <si>
    <t>342263410R00</t>
  </si>
  <si>
    <t xml:space="preserve">Osazení revizních dvířek do 0,25 m2 </t>
  </si>
  <si>
    <t>342264101R00</t>
  </si>
  <si>
    <t xml:space="preserve">Osazení reviz. dvířek do SDK podhledu, do 0,25 m2 </t>
  </si>
  <si>
    <t>342266111RW9</t>
  </si>
  <si>
    <t>Obklad stěn sádrokartonem na ocelovou konstrukci desky standard impreg. tl. 15 mm, bez izolace</t>
  </si>
  <si>
    <t>předstěny :</t>
  </si>
  <si>
    <t>0,85*1,2+(1,2+0,85)*0,15</t>
  </si>
  <si>
    <t>0,95*1,2+0,95*0,15</t>
  </si>
  <si>
    <t>0,885*1,2+0,885*0,15</t>
  </si>
  <si>
    <t>0,88*1,4+(1,4+0,88)*0,15</t>
  </si>
  <si>
    <t>1,49*2,78</t>
  </si>
  <si>
    <t>2,5*3,5</t>
  </si>
  <si>
    <t>342267112R00</t>
  </si>
  <si>
    <t xml:space="preserve">Obklad trámů sádrokartonem třístranný do 0,5/0,5 m </t>
  </si>
  <si>
    <t>obklad stoupaček:</t>
  </si>
  <si>
    <t>2,61+2,68</t>
  </si>
  <si>
    <t>346244381R00</t>
  </si>
  <si>
    <t xml:space="preserve">Plentování ocelových nosníků výšky do 20 cm </t>
  </si>
  <si>
    <t>1,35*0,08*2</t>
  </si>
  <si>
    <t>13331710</t>
  </si>
  <si>
    <t>Úhelník rovnoramenný L jakost 11375   50x 50x 4 mm</t>
  </si>
  <si>
    <t>0,0367*1,08</t>
  </si>
  <si>
    <t>13380510</t>
  </si>
  <si>
    <t>Tyč průřezu I  80, střední, jakost oceli 11373</t>
  </si>
  <si>
    <t>0,0321*1,08</t>
  </si>
  <si>
    <t>55347638</t>
  </si>
  <si>
    <t>Dvířka revizní se zámkem nerez 300x300 mm</t>
  </si>
  <si>
    <t>59591090</t>
  </si>
  <si>
    <t>Dvířka do sádrokartonu 300/300 s tlačným zámkem</t>
  </si>
  <si>
    <t>4</t>
  </si>
  <si>
    <t>Vodorovné konstrukce</t>
  </si>
  <si>
    <t>4 Vodorovné konstrukce</t>
  </si>
  <si>
    <t>411354236R00</t>
  </si>
  <si>
    <t xml:space="preserve">Bednění stropů plech lesklý, vlna 50 mm tl. 1,0 mm </t>
  </si>
  <si>
    <t>2,53</t>
  </si>
  <si>
    <t>413232211R00</t>
  </si>
  <si>
    <t xml:space="preserve">Zazdívka zhlaví válcovaných nosníků výšky do 15cm </t>
  </si>
  <si>
    <t>413941121R00</t>
  </si>
  <si>
    <t xml:space="preserve">Osazení válcovaných nosníků ve stropech do č. 12 </t>
  </si>
  <si>
    <t>0,0417</t>
  </si>
  <si>
    <t>416022121R00</t>
  </si>
  <si>
    <t xml:space="preserve">Podhledy SDK,ocel.dvouúrov.křížový rošt,1x RB 12,5 </t>
  </si>
  <si>
    <t>podhledy:</t>
  </si>
  <si>
    <t>2,53+2,43+2,25+1,14</t>
  </si>
  <si>
    <t>trámky:</t>
  </si>
  <si>
    <t>3,452+1,2*0,35+2,6*0,3+2,454*0,3+3,232*0,27</t>
  </si>
  <si>
    <t>416093121R00</t>
  </si>
  <si>
    <t xml:space="preserve">Čelo podhledu SDK, v.do 500 mm, 1xCD, 1xRB 12,5 mm </t>
  </si>
  <si>
    <t>7,31*0,36+(1,2+0,35)*0,43+2,6*0,38+2,454*0,38+3,242*0,38+0,861*0,38</t>
  </si>
  <si>
    <t>430000000RA0</t>
  </si>
  <si>
    <t xml:space="preserve">Stupeň betonový 30 x 15 cm, včetně bednění </t>
  </si>
  <si>
    <t>13380615</t>
  </si>
  <si>
    <t>Tyč průřezu I 100, střední, jakost oceli S235</t>
  </si>
  <si>
    <t>0,0417*1,08</t>
  </si>
  <si>
    <t>61</t>
  </si>
  <si>
    <t>Upravy povrchů vnitřní</t>
  </si>
  <si>
    <t>61 Upravy povrchů vnitřní</t>
  </si>
  <si>
    <t>611421331R00</t>
  </si>
  <si>
    <t xml:space="preserve">Oprava váp.omítek stropů do 30% plochy - štukových </t>
  </si>
  <si>
    <t>3,97+5,75+19,46+6,83+2,66+7,87+3,46+17,73+1,96+5,49+6,75+18,74+3,09+18,01+15,08+6,25+5,86+2,45</t>
  </si>
  <si>
    <t>611471413R00</t>
  </si>
  <si>
    <t xml:space="preserve">Úprava stropů aktiv. štukem s přísadou, tl. 2-3 mm </t>
  </si>
  <si>
    <t>612403384R00</t>
  </si>
  <si>
    <t xml:space="preserve">Hrubá výplň rýh ve stěnách do 7x7 cm maltou ze SMS </t>
  </si>
  <si>
    <t>612421331R00</t>
  </si>
  <si>
    <t xml:space="preserve">Oprava vápen.omítek stěn do 30 % pl. - štukových </t>
  </si>
  <si>
    <t>7,981*2,78</t>
  </si>
  <si>
    <t>9,736*2,78</t>
  </si>
  <si>
    <t>27,639*2,78-36,137</t>
  </si>
  <si>
    <t>10,691*2,78-9,35</t>
  </si>
  <si>
    <t>6,525*2,78-10,3316</t>
  </si>
  <si>
    <t>13,998*2,78-3,954</t>
  </si>
  <si>
    <t>9,467*2,78-18,936</t>
  </si>
  <si>
    <t>21,901*2,78</t>
  </si>
  <si>
    <t>5,921*2,78</t>
  </si>
  <si>
    <t>22,646*2,5</t>
  </si>
  <si>
    <t>6,863*2,61</t>
  </si>
  <si>
    <t>6,334*2,61</t>
  </si>
  <si>
    <t>17,9*2,61</t>
  </si>
  <si>
    <t>10,428*2,61</t>
  </si>
  <si>
    <t>20,211*2,68-31,9093</t>
  </si>
  <si>
    <t>12,5*2,68</t>
  </si>
  <si>
    <t>13,54*2,68-21,248</t>
  </si>
  <si>
    <t>6,26*2,78</t>
  </si>
  <si>
    <t>612421637R00</t>
  </si>
  <si>
    <t xml:space="preserve">Omítka vnitřní zdiva, MVC, štuková </t>
  </si>
  <si>
    <t>na novém zdivu:</t>
  </si>
  <si>
    <t>0,57*1,07*2</t>
  </si>
  <si>
    <t>0,58*1,09*2</t>
  </si>
  <si>
    <t>0,6*1,06*2</t>
  </si>
  <si>
    <t>1,0*1,1*2</t>
  </si>
  <si>
    <t>0,89*2,07*2</t>
  </si>
  <si>
    <t>(1,298*2,2-0,9*1,97)*2</t>
  </si>
  <si>
    <t>(1,295*2,68-0,8*1,97)*2</t>
  </si>
  <si>
    <t>((3,986+2,095+1,38)*2,68-(0,8*1,97+0,7*1,97*2))*2</t>
  </si>
  <si>
    <t>(1,1*2,2-0,9*1,97)*2</t>
  </si>
  <si>
    <t>0,7*2,2*2</t>
  </si>
  <si>
    <t>((2,515+2*0,885)*2,78-0,7*1,97)*2</t>
  </si>
  <si>
    <t>(1,508*2,78-0,6*1,97)*2</t>
  </si>
  <si>
    <t>((3,386+0,495+0,65)*2,78-0,8*1,97)*2</t>
  </si>
  <si>
    <t>((6,475+1,794+2*0,215)*2,78-0,8*1,97*3)*2</t>
  </si>
  <si>
    <t>5*3+2*1*1</t>
  </si>
  <si>
    <t>612425931R00</t>
  </si>
  <si>
    <t xml:space="preserve">Omítka vápenná vnitřního ostění - štuková </t>
  </si>
  <si>
    <t>(0,8+2*1,93)*0,36</t>
  </si>
  <si>
    <t>(1,13+2*1,34+1,0+2*2,05)*0,51</t>
  </si>
  <si>
    <t>(1,04+2*1,89+1,07+2*1,84+1,04+2*1,86+1,02+2*1,88)*0,525</t>
  </si>
  <si>
    <t>((1,25+2*1,79)*2+1,08+2*2,62)*0,56</t>
  </si>
  <si>
    <t>612434114R00</t>
  </si>
  <si>
    <t xml:space="preserve">Omítkový sanační systém vnitřní </t>
  </si>
  <si>
    <t>6,867*2,0-0,6*1,97</t>
  </si>
  <si>
    <t>(3,93+1,25)*2*2</t>
  </si>
  <si>
    <t>612451121R00</t>
  </si>
  <si>
    <t xml:space="preserve">Omítka vnitřní zdiva, cementová (MC), hladká </t>
  </si>
  <si>
    <t>6,2*0,6</t>
  </si>
  <si>
    <t>(2,095+2,5)*2*2,0-0,8*1,97</t>
  </si>
  <si>
    <t>(2*0,75+1,03)*2,0+(1,38+0,95)*2*2,0-0,7*1,97</t>
  </si>
  <si>
    <t>7,875*2,0-0,6*1,97</t>
  </si>
  <si>
    <t>1,276*2,0</t>
  </si>
  <si>
    <t>6,524-2,0-0,8*1,97-1,02*1,12+2*0,48*1,12</t>
  </si>
  <si>
    <t>2,3*2,0</t>
  </si>
  <si>
    <t>2,81*0,6</t>
  </si>
  <si>
    <t>11,99*2,0-0,8*1,97</t>
  </si>
  <si>
    <t>(1,6+0,885)*2*1,8-0,7*1,8</t>
  </si>
  <si>
    <t>612471413R00</t>
  </si>
  <si>
    <t xml:space="preserve">Úprava vnitřních stěn aktivovaným štukem s přísad. </t>
  </si>
  <si>
    <t>62</t>
  </si>
  <si>
    <t>Úpravy povrchů vnější</t>
  </si>
  <si>
    <t>62 Úpravy povrchů vnější</t>
  </si>
  <si>
    <t>622311130RV1</t>
  </si>
  <si>
    <t>Zateplovací systém, fasáda, EPS F tl. 60 mm zakončený stěrkou s výztužnou tkaninou</t>
  </si>
  <si>
    <t>pozn. 9:</t>
  </si>
  <si>
    <t>(1,13+2*1,34)*0,16+(1,04+2*1,89+1,07+2*1,84)*0,15+(1,04+2*1,86+1,02+2*1,88)*0,325</t>
  </si>
  <si>
    <t>63</t>
  </si>
  <si>
    <t>Podlahy a podlahové konstrukce</t>
  </si>
  <si>
    <t>63 Podlahy a podlahové konstrukce</t>
  </si>
  <si>
    <t>631312121R00</t>
  </si>
  <si>
    <t xml:space="preserve">Doplnění mazanin betonem do 4 m2, do tl. 8 cm </t>
  </si>
  <si>
    <t>(1,4*0,4+0,6*0,62)*0,05</t>
  </si>
  <si>
    <t>3,63*0,05</t>
  </si>
  <si>
    <t>15*0,4*0,05</t>
  </si>
  <si>
    <t>631312131R00</t>
  </si>
  <si>
    <t xml:space="preserve">Doplnění mazanin betonem do 4 m2, nad tl. 8 cm </t>
  </si>
  <si>
    <t>(1,4*0,4+0,6*0,62)*0,1</t>
  </si>
  <si>
    <t>3,63*0,1</t>
  </si>
  <si>
    <t>15*0,4*0,1</t>
  </si>
  <si>
    <t>631312141R00</t>
  </si>
  <si>
    <t xml:space="preserve">Doplnění rýh betonem v dosavadních mazaninách </t>
  </si>
  <si>
    <t>3,288*0,15*0,1</t>
  </si>
  <si>
    <t>(0,61+1,47)*0,15*0,1</t>
  </si>
  <si>
    <t>(0,59+0,47)*0,15*0,1</t>
  </si>
  <si>
    <t>0,63*0,15*0,1</t>
  </si>
  <si>
    <t>1,5*0,15*0,1</t>
  </si>
  <si>
    <t>0,8*0,15*0,1</t>
  </si>
  <si>
    <t>0,86*0,15*0,1</t>
  </si>
  <si>
    <t>0,9*0,15*0,1</t>
  </si>
  <si>
    <t>(3,995+1,55+2,04+0,78)*0,15*0,1</t>
  </si>
  <si>
    <t>(1,845+0,62)*0,15*0,1</t>
  </si>
  <si>
    <t>2,215*0,15*0,1</t>
  </si>
  <si>
    <t>2,29*0,19*0,1</t>
  </si>
  <si>
    <t>1,32*0,325*0,1</t>
  </si>
  <si>
    <t>631312611R00</t>
  </si>
  <si>
    <t xml:space="preserve">Mazanina betonová tl. 5 - 8 cm C 16/20 </t>
  </si>
  <si>
    <t>S.1:</t>
  </si>
  <si>
    <t>2,53*0,075</t>
  </si>
  <si>
    <t>631313511R00</t>
  </si>
  <si>
    <t xml:space="preserve">Mazanina betonová tl. 8 - 12 cm C 12/15 </t>
  </si>
  <si>
    <t>P1.4:</t>
  </si>
  <si>
    <t>2,53*0,1</t>
  </si>
  <si>
    <t>631319151R00</t>
  </si>
  <si>
    <t xml:space="preserve">Příplatek za přehlaz. mazanin pod povlaky tl. 8 cm </t>
  </si>
  <si>
    <t>631319153R00</t>
  </si>
  <si>
    <t xml:space="preserve">Příplatek za přehlaz. mazanin pod povlaky tl. 12cm </t>
  </si>
  <si>
    <t>631319171R00</t>
  </si>
  <si>
    <t xml:space="preserve">Příplatek za stržení povrchu mazaniny tl. 8 cm </t>
  </si>
  <si>
    <t>631362021R00</t>
  </si>
  <si>
    <t xml:space="preserve">Výztuž mazanin svařovanou sítí z drátů Kari </t>
  </si>
  <si>
    <t>0,0066</t>
  </si>
  <si>
    <t>632413106R00</t>
  </si>
  <si>
    <t xml:space="preserve">Potěr samoniv, ručně, tl. 6 mm </t>
  </si>
  <si>
    <t>P1.1:</t>
  </si>
  <si>
    <t>7,94*0,5+18,01+5,99+12,91+3,98+3,96+7,74+6,63+3,9+5,82+2,43</t>
  </si>
  <si>
    <t>P1.2:</t>
  </si>
  <si>
    <t>5,23+2,64+2,25+1,14+2,66+8,54+1,45</t>
  </si>
  <si>
    <t>P1.3:</t>
  </si>
  <si>
    <t>31,27+7,94</t>
  </si>
  <si>
    <t>632413130R00</t>
  </si>
  <si>
    <t xml:space="preserve">Potěr ruční zpracování, tl. 30 mm </t>
  </si>
  <si>
    <t>vyspravení podkl.betonu:</t>
  </si>
  <si>
    <t>(7,94*0,5+18,01+5,99+12,91+3,98+3,96+7,74+6,63+3,9+5,82+2,43)*0,5</t>
  </si>
  <si>
    <t>(5,23+2,64+2,25+1,14+2,66+8,54+1,45)*0,5</t>
  </si>
  <si>
    <t>(31,27+7,94)*0,5</t>
  </si>
  <si>
    <t>632443211R00</t>
  </si>
  <si>
    <t xml:space="preserve">Potěr C 25, plocha do 100 m2, tl. 50 mm </t>
  </si>
  <si>
    <t>632443212R00</t>
  </si>
  <si>
    <t xml:space="preserve">Potěr C 25, do 100 m2, přípl. zkd 5 mm </t>
  </si>
  <si>
    <t>64</t>
  </si>
  <si>
    <t>Výplně otvorů</t>
  </si>
  <si>
    <t>64 Výplně otvorů</t>
  </si>
  <si>
    <t>642941111RT3</t>
  </si>
  <si>
    <t>Pouzdro pro posuvné dveře jednostranné, do zdiva jednostranné pouzdro 800/1970 mm</t>
  </si>
  <si>
    <t>D 08:</t>
  </si>
  <si>
    <t>D 09:</t>
  </si>
  <si>
    <t>642944121R00</t>
  </si>
  <si>
    <t xml:space="preserve">Osazení ocelových zárubní dodatečně do 2,5 m2 </t>
  </si>
  <si>
    <t>D 04:</t>
  </si>
  <si>
    <t>D 05:</t>
  </si>
  <si>
    <t>D 06:</t>
  </si>
  <si>
    <t>642944121RU2</t>
  </si>
  <si>
    <t>Osazení ocelových zárubní dodatečně do 2,5 m2 včetně dodávky zárubně  60x197 cm</t>
  </si>
  <si>
    <t>D 07:</t>
  </si>
  <si>
    <t>D 11:</t>
  </si>
  <si>
    <t>642944121RU3</t>
  </si>
  <si>
    <t>Osazení ocelových zárubní dodatečně do 2,5 m2 včetně dodávky zárubně  70x197 cm</t>
  </si>
  <si>
    <t>D 03:</t>
  </si>
  <si>
    <t>642944121RU4</t>
  </si>
  <si>
    <t>Osazení ocelových zárubní dodatečně do 2,5 m2 včetně dodávky zárubně  80x197 cm</t>
  </si>
  <si>
    <t>D 02:</t>
  </si>
  <si>
    <t>642944121RU5</t>
  </si>
  <si>
    <t>Osazení ocelových zárubní dodatečně do 2,5 m2 včetně dodávky zárubně  90x197 cm</t>
  </si>
  <si>
    <t>D 01:</t>
  </si>
  <si>
    <t>642952110RT4</t>
  </si>
  <si>
    <t>Osazení zárubní dveřních dřevěných, pl. do 2,5 m2 včetně dodávky zárubně 197 x 80/7 - 19 buk</t>
  </si>
  <si>
    <t>553310331</t>
  </si>
  <si>
    <t>Zárubeň ocelová 700x1970</t>
  </si>
  <si>
    <t>553310332</t>
  </si>
  <si>
    <t>Zárubeň ocelová 800x1970</t>
  </si>
  <si>
    <t>553310333</t>
  </si>
  <si>
    <t>Zárubeň ocelová 900x1970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</si>
  <si>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</si>
  <si>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</si>
  <si>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</si>
  <si>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</si>
  <si>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</si>
  <si>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</si>
  <si>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</si>
  <si>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</si>
  <si>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</si>
  <si>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</si>
  <si>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953941611R00</t>
  </si>
  <si>
    <t xml:space="preserve">Osazení konzol ve zdivu cihelném </t>
  </si>
  <si>
    <t>PHP:</t>
  </si>
  <si>
    <t>449 84120</t>
  </si>
  <si>
    <t xml:space="preserve">Držák na hasicí přístroj </t>
  </si>
  <si>
    <t>950 00</t>
  </si>
  <si>
    <t xml:space="preserve">Požární ucpávky </t>
  </si>
  <si>
    <t>kpl</t>
  </si>
  <si>
    <t>950 01</t>
  </si>
  <si>
    <t xml:space="preserve">Dílenská dokumentace </t>
  </si>
  <si>
    <t>950 02</t>
  </si>
  <si>
    <t xml:space="preserve">Dokumentace skutečného provedení stavby </t>
  </si>
  <si>
    <t>950 03</t>
  </si>
  <si>
    <t xml:space="preserve">Měření hluku pro kolaudaci </t>
  </si>
  <si>
    <t>950 04</t>
  </si>
  <si>
    <t xml:space="preserve">Inženýrská činnost </t>
  </si>
  <si>
    <t>950 05</t>
  </si>
  <si>
    <t xml:space="preserve">Informační systém </t>
  </si>
  <si>
    <t>950 06</t>
  </si>
  <si>
    <t xml:space="preserve">Pomocné lešení </t>
  </si>
  <si>
    <t>950 07</t>
  </si>
  <si>
    <t xml:space="preserve">Horolezecké práce ve světlíku </t>
  </si>
  <si>
    <t>950 08</t>
  </si>
  <si>
    <t xml:space="preserve">Měření radonu </t>
  </si>
  <si>
    <t>44984124</t>
  </si>
  <si>
    <t>Přístroj hasicí práškový (hasící schopnost 21A)</t>
  </si>
  <si>
    <t>96</t>
  </si>
  <si>
    <t>Bourání konstrukcí</t>
  </si>
  <si>
    <t>96 Bourání konstrukcí</t>
  </si>
  <si>
    <t>962031116R00</t>
  </si>
  <si>
    <t xml:space="preserve">Bourání příček z cihel pálených plných tl. 140 mm </t>
  </si>
  <si>
    <t>3,288*2,78-0,9*1,97</t>
  </si>
  <si>
    <t>(0,61+1,47)*2,78</t>
  </si>
  <si>
    <t>(0,59+0,47)*2,78</t>
  </si>
  <si>
    <t>0,63*2,78</t>
  </si>
  <si>
    <t>1,5*2,78</t>
  </si>
  <si>
    <t>0,8*2,78</t>
  </si>
  <si>
    <t>0,86*2,2-0,6*1,97</t>
  </si>
  <si>
    <t>0,9*2,2-0,6*1,97</t>
  </si>
  <si>
    <t>(3,995+1,55+2,04+0,78)*2,78-0,6*1,97*2</t>
  </si>
  <si>
    <t>(1,845+0,62)*2,78</t>
  </si>
  <si>
    <t>2,215*2,78</t>
  </si>
  <si>
    <t>962032231R00</t>
  </si>
  <si>
    <t xml:space="preserve">Bourání zdiva z cihel pálených na MVC </t>
  </si>
  <si>
    <t>(2,29*2,78-0,8*1,97)*0,19</t>
  </si>
  <si>
    <t>(1,32*2,78-0,9*1,97)*0,325</t>
  </si>
  <si>
    <t>965042221R00</t>
  </si>
  <si>
    <t xml:space="preserve">Bourání mazanin betonových tl. nad 10 cm, pl. 1 m2 </t>
  </si>
  <si>
    <t>pro kanalizaci:</t>
  </si>
  <si>
    <t>(1,4*0,4+0,6*0,62)*0,15</t>
  </si>
  <si>
    <t>15,0*0,4*0,15</t>
  </si>
  <si>
    <t>965042231R00</t>
  </si>
  <si>
    <t xml:space="preserve">Bourání mazanin betonových tl. nad 10 cm, pl. 4 m2 </t>
  </si>
  <si>
    <t>0.14:</t>
  </si>
  <si>
    <t>2,53*0,15</t>
  </si>
  <si>
    <t>3,63*0,15</t>
  </si>
  <si>
    <t>965042241R00</t>
  </si>
  <si>
    <t xml:space="preserve">Bourání mazanin betonových tl. nad 10 cm, nad 4 m2 </t>
  </si>
  <si>
    <t>0.11:</t>
  </si>
  <si>
    <t>5,49*0,13</t>
  </si>
  <si>
    <t>965048150R00</t>
  </si>
  <si>
    <t xml:space="preserve">Dočištění povrchu po vybourání dlažeb, tmel do 50% </t>
  </si>
  <si>
    <t>965081713R00</t>
  </si>
  <si>
    <t xml:space="preserve">Bourání dlažeb keramických tl.10 mm, nad 1 m2 </t>
  </si>
  <si>
    <t>968061125R00</t>
  </si>
  <si>
    <t xml:space="preserve">Vyvěšení dřevěných dveřních křídel pl. do 2 m2 </t>
  </si>
  <si>
    <t>13</t>
  </si>
  <si>
    <t>968062354R00</t>
  </si>
  <si>
    <t xml:space="preserve">Vybourání dřevěných rámů oken dvojitých pl. 1 m2 </t>
  </si>
  <si>
    <t>0,57*1,07+0,6*1,06+0,58*1,09</t>
  </si>
  <si>
    <t>968062355R00</t>
  </si>
  <si>
    <t xml:space="preserve">Vybourání dřevěných rámů oken dvojitých pl. 2 m2 </t>
  </si>
  <si>
    <t>0,88*1,15</t>
  </si>
  <si>
    <t>0,86*2,05</t>
  </si>
  <si>
    <t>968072246R00</t>
  </si>
  <si>
    <t xml:space="preserve">Vybourání kovových rámů oken jednod. pl. 4 m2 </t>
  </si>
  <si>
    <t>mříže:</t>
  </si>
  <si>
    <t>1,25*1,79+1,08*2,62+1,21*1,79</t>
  </si>
  <si>
    <t>968072455R00</t>
  </si>
  <si>
    <t xml:space="preserve">Vybourání kovových dveřních zárubní pl. do 2 m2 </t>
  </si>
  <si>
    <t>0,6*1,97*6+0,8*1,97*4+0,9*1,97*3</t>
  </si>
  <si>
    <t>960 00</t>
  </si>
  <si>
    <t xml:space="preserve">Demontáž a likvidace sloupku v m.č. 003 </t>
  </si>
  <si>
    <t>960 01</t>
  </si>
  <si>
    <t xml:space="preserve">Demontáž a likvidace potrubí VZT </t>
  </si>
  <si>
    <t>0,2+0,8+0,3+12,7+2,6+2,6+3,6+0,3+20</t>
  </si>
  <si>
    <t>960 02</t>
  </si>
  <si>
    <t xml:space="preserve">Demontáž a likvidace VZT jednotky </t>
  </si>
  <si>
    <t>960 03</t>
  </si>
  <si>
    <t xml:space="preserve">Demontáž a přemístění technologie prádelny </t>
  </si>
  <si>
    <t>960 04</t>
  </si>
  <si>
    <t xml:space="preserve">Přemístění vybavení prádelny do 1 km </t>
  </si>
  <si>
    <t>960 05</t>
  </si>
  <si>
    <t xml:space="preserve">Likvidace původního vybavení </t>
  </si>
  <si>
    <t>97</t>
  </si>
  <si>
    <t>Prorážení otvorů</t>
  </si>
  <si>
    <t>97 Prorážení otvorů</t>
  </si>
  <si>
    <t>970031025R00</t>
  </si>
  <si>
    <t xml:space="preserve">Vrtání jádrové do zdiva cihelného d 25 mm </t>
  </si>
  <si>
    <t>2*0,554+3*0,677+2*0,543+2*0,742+0,702+0,776</t>
  </si>
  <si>
    <t>971033331R00</t>
  </si>
  <si>
    <t xml:space="preserve">Vybourání otv. zeď cihel. pl.0,09 m2, tl.15cm, MVC </t>
  </si>
  <si>
    <t>pozn. 4:</t>
  </si>
  <si>
    <t>pozn. 7:</t>
  </si>
  <si>
    <t>pozn. 8:</t>
  </si>
  <si>
    <t>22,5x22,5:</t>
  </si>
  <si>
    <t>971033341R00</t>
  </si>
  <si>
    <t xml:space="preserve">Vybourání otv. zeď cihel. pl.0,09 m2, tl.30cm, MVC </t>
  </si>
  <si>
    <t>971033351R00</t>
  </si>
  <si>
    <t xml:space="preserve">Vybourání otv. zeď cihel. pl.0,09 m2, tl.45cm, MVC </t>
  </si>
  <si>
    <t>971033461R00</t>
  </si>
  <si>
    <t xml:space="preserve">Vybourání otv. zeď cihel. pl.0,25 m2, tl.60cm, MVC </t>
  </si>
  <si>
    <t>52x45:</t>
  </si>
  <si>
    <t>971033561R00</t>
  </si>
  <si>
    <t xml:space="preserve">Vybourání otv. zeď cihel. pl.1 m2, tl.60 cm, MVC </t>
  </si>
  <si>
    <t>0,88*1,06*0,55</t>
  </si>
  <si>
    <t>971033651R00</t>
  </si>
  <si>
    <t xml:space="preserve">Vybourání otv. zeď cihel. pl.4 m2, tl.60 cm, MVC </t>
  </si>
  <si>
    <t>1,0*2,1*0,45</t>
  </si>
  <si>
    <t>973031325R00</t>
  </si>
  <si>
    <t xml:space="preserve">Vysekání kapes zeď cihel. MVC, pl. 0,1m2, hl. 30cm </t>
  </si>
  <si>
    <t>974031132R00</t>
  </si>
  <si>
    <t xml:space="preserve">Vysekání rýh ve zdi cihelné 5 x 7 cm </t>
  </si>
  <si>
    <t>974031664R00</t>
  </si>
  <si>
    <t xml:space="preserve">Vysekání rýh zeď cihelná vtah. nosníků 15 x 15 cm </t>
  </si>
  <si>
    <t>4*1,35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</si>
  <si>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</si>
  <si>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</si>
  <si>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</si>
  <si>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</si>
  <si>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978021191R00</t>
  </si>
  <si>
    <t xml:space="preserve">Otlučení cementových omítek vnitřních stěn do 100% </t>
  </si>
  <si>
    <t>(13,14+3,273+3,408+0,71)*2,0-(0,8*1,97*2+0,9*1,97)</t>
  </si>
  <si>
    <t>4,675*2,0</t>
  </si>
  <si>
    <t>6,525*2,0-0,8*1,97-1,02*1,12</t>
  </si>
  <si>
    <t>2,636*1,5</t>
  </si>
  <si>
    <t>9,468*2,0</t>
  </si>
  <si>
    <t>6,341*2,0-0,6*1,97</t>
  </si>
  <si>
    <t>20,214*2,0-(0,9*1,97+0,8*1,97+0,6*1,97*2+1,04*1,35+1,07*1,31)</t>
  </si>
  <si>
    <t>11,5*2,0-(0,6*1,97+0,57*1,0)</t>
  </si>
  <si>
    <t>3,12*2,0</t>
  </si>
  <si>
    <t>978059521R00</t>
  </si>
  <si>
    <t xml:space="preserve">Odsekání vnitřních obkladů stěn do 2 m2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</si>
  <si>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</si>
  <si>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</si>
  <si>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</si>
  <si>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</si>
  <si>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</si>
  <si>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</si>
  <si>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</si>
  <si>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</si>
  <si>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</si>
  <si>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</si>
  <si>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711141559RT2</t>
  </si>
  <si>
    <t>Izolace proti vlhk. vodorovná pásy přitavením 2 vrstvy - materiál ve specifikaci</t>
  </si>
  <si>
    <t>711212005R00</t>
  </si>
  <si>
    <t xml:space="preserve">Hydroizolační povlak - stěrka včetně penetrace </t>
  </si>
  <si>
    <t>23,91*0,1</t>
  </si>
  <si>
    <t>711140026RAA</t>
  </si>
  <si>
    <t>Izolace proti vodě vodorovná přitavená, 2x 2x ALP, 2x modifikovaný pás</t>
  </si>
  <si>
    <t>(1,4*0,4+0,6*0,62)</t>
  </si>
  <si>
    <t>3,63</t>
  </si>
  <si>
    <t>15*0,4</t>
  </si>
  <si>
    <t>711 00</t>
  </si>
  <si>
    <t xml:space="preserve">Napojení oprav izolace na stávající </t>
  </si>
  <si>
    <t>10,562*2</t>
  </si>
  <si>
    <t>62852010</t>
  </si>
  <si>
    <t>Pás modifikovaný asfalt</t>
  </si>
  <si>
    <t>41,74*2*1,15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</si>
  <si>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</si>
  <si>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</si>
  <si>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</si>
  <si>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</si>
  <si>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</si>
  <si>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Provedení krytiny ploché střechy vč.všech detailů (rohy,prostupy atp.) pomocných prací a materiálů</t>
  </si>
  <si>
    <t>712311101RZ1</t>
  </si>
  <si>
    <t>Povlaková krytina střech do 10°, za studena ALP 1 x nátěr - včetně dodávky ALP</t>
  </si>
  <si>
    <t>svislá:</t>
  </si>
  <si>
    <t>6,347*0,25</t>
  </si>
  <si>
    <t>712341559RT1</t>
  </si>
  <si>
    <t>Povlaková krytina střech do 10°, NAIP přitavením 1 vrstva - materiál ve specifikaci</t>
  </si>
  <si>
    <t>712371801RZ5</t>
  </si>
  <si>
    <t>Povlaková krytina střech do 10°, fólií PVC 1 vrstva - včetně fólie tl. 2,0 mm</t>
  </si>
  <si>
    <t>712391171R00</t>
  </si>
  <si>
    <t xml:space="preserve">Povlaková krytina střech do 10°, podklad. textilie </t>
  </si>
  <si>
    <t>6,347*0,15</t>
  </si>
  <si>
    <t>4,1167*1,15</t>
  </si>
  <si>
    <t>69366055</t>
  </si>
  <si>
    <t>Geotextilie 300 g/m2</t>
  </si>
  <si>
    <t>2,53*1,15</t>
  </si>
  <si>
    <t>0,9521*1,2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</si>
  <si>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</si>
  <si>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</si>
  <si>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</si>
  <si>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</si>
  <si>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</si>
  <si>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713121111R00</t>
  </si>
  <si>
    <t xml:space="preserve">Izolace tepelná podlah na sucho, jednovrstvá </t>
  </si>
  <si>
    <t>713141123R00</t>
  </si>
  <si>
    <t xml:space="preserve">Izolace tepelná střech bodově lep. tmelem ,1vrstvá </t>
  </si>
  <si>
    <t>713141131R00</t>
  </si>
  <si>
    <t xml:space="preserve">Izolace tepelná střech plně lep.za studena,1vrstvá </t>
  </si>
  <si>
    <t>713191100RT9</t>
  </si>
  <si>
    <t>Položení separační fólie včetně dodávky PE fólie</t>
  </si>
  <si>
    <t>713 00</t>
  </si>
  <si>
    <t xml:space="preserve">Tepelně izolační podkladní prvky pro balkon.dveře </t>
  </si>
  <si>
    <t>28375704</t>
  </si>
  <si>
    <t>Deska izolační stabilizov. EPS 100  1000 x 500 mm</t>
  </si>
  <si>
    <t>2,53*0,16*1,02</t>
  </si>
  <si>
    <t>28375768.A</t>
  </si>
  <si>
    <t>Deska izolační polystyrén EPS 150</t>
  </si>
  <si>
    <t>41,74*0,1*1,02</t>
  </si>
  <si>
    <t>28375973</t>
  </si>
  <si>
    <t>Deska spádová EPS 200</t>
  </si>
  <si>
    <t>2,53*(0,04+0,08)*0,5*1,02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</si>
  <si>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</si>
  <si>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</si>
  <si>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</si>
  <si>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</si>
  <si>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</si>
  <si>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721 00</t>
  </si>
  <si>
    <t>Provedení ZTI Kanalizace viz samostatná část PD</t>
  </si>
  <si>
    <t>721 01</t>
  </si>
  <si>
    <t>Provedení ZTI Kanalizace demontáže viz samostatná část PD</t>
  </si>
  <si>
    <t>721 02</t>
  </si>
  <si>
    <t>Provedení ZTI Kanalizace opravy viz samostatná část PD</t>
  </si>
  <si>
    <t>722 00</t>
  </si>
  <si>
    <t>Provedení ZTI Vodovod viz samostatná část PD</t>
  </si>
  <si>
    <t>722 01</t>
  </si>
  <si>
    <t>Provedení ZTI Vodovod demontáže viz samostatná část PD</t>
  </si>
  <si>
    <t>722 02</t>
  </si>
  <si>
    <t>Provedení ZTI Vodovod opravy viz samostatná část PD</t>
  </si>
  <si>
    <t>725 00</t>
  </si>
  <si>
    <t>Provedení ZTI Zařizovací předměty viz samostatná část PD</t>
  </si>
  <si>
    <t>725 01</t>
  </si>
  <si>
    <t>Provedení ZTI Zařizovací předměty demontáže viz samostatná část PD</t>
  </si>
  <si>
    <t>728 00</t>
  </si>
  <si>
    <t>Provedení ZTI Izolace tepelné pro ZTI viz samostatná část PD</t>
  </si>
  <si>
    <t>P 720</t>
  </si>
  <si>
    <t xml:space="preserve">Stavební přípomoci </t>
  </si>
  <si>
    <t>735</t>
  </si>
  <si>
    <t>Otopná tělesa</t>
  </si>
  <si>
    <t>735 Otopná tělesa</t>
  </si>
  <si>
    <t>730 00</t>
  </si>
  <si>
    <t>Provedení ÚT viz samostatná část PD</t>
  </si>
  <si>
    <t>P 730</t>
  </si>
  <si>
    <t>762</t>
  </si>
  <si>
    <t>Konstrukce tesařské</t>
  </si>
  <si>
    <t>762 Konstrukce tesařské</t>
  </si>
  <si>
    <t>762 00</t>
  </si>
  <si>
    <t xml:space="preserve">D+M cementotřískové desky vč. kotvení L60x60x4 </t>
  </si>
  <si>
    <t>1,158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</si>
  <si>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</si>
  <si>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</si>
  <si>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</si>
  <si>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</si>
  <si>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</si>
  <si>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U všech klempířských prvků jsou součástí položek veškeré pomocné práce, materiály a doplňky</t>
  </si>
  <si>
    <t>764410850R00</t>
  </si>
  <si>
    <t xml:space="preserve">Demontáž oplechování parapetů,rš od 100 do 330 mm </t>
  </si>
  <si>
    <t>0,88+0,57+0,6+0,58+0,86</t>
  </si>
  <si>
    <t>764811244R00</t>
  </si>
  <si>
    <t xml:space="preserve">Krytina hladká z lak. Pz svitků š.1000 mm, do 30° </t>
  </si>
  <si>
    <t>K 10:</t>
  </si>
  <si>
    <t>1,9</t>
  </si>
  <si>
    <t>764812220R00</t>
  </si>
  <si>
    <t xml:space="preserve">Oplechování okapů, tvrdá krytina, lak.Pz,rš 200 mm </t>
  </si>
  <si>
    <t>K 10c:</t>
  </si>
  <si>
    <t>1,31</t>
  </si>
  <si>
    <t>764815211R00</t>
  </si>
  <si>
    <t xml:space="preserve">Žlab podokapní půlkruh.z lak.Pz plechu, rš 200 mm </t>
  </si>
  <si>
    <t>K 11:</t>
  </si>
  <si>
    <t>764815810R00</t>
  </si>
  <si>
    <t xml:space="preserve">Kotlík žlabový oválný z lak. Pz plechu, 200/100 mm </t>
  </si>
  <si>
    <t>764816131R00</t>
  </si>
  <si>
    <t xml:space="preserve">Oplechování parapetů, lakovaný Pz plech, rš 290 mm </t>
  </si>
  <si>
    <t>K 08:</t>
  </si>
  <si>
    <t>0,57</t>
  </si>
  <si>
    <t>764819212R00</t>
  </si>
  <si>
    <t xml:space="preserve">Odpadní trouby kruhové z lak.Pz plechu, D 100 mm </t>
  </si>
  <si>
    <t>K 12:</t>
  </si>
  <si>
    <t>9</t>
  </si>
  <si>
    <t>K 10a</t>
  </si>
  <si>
    <t>Oplechování styku se stěnou  rš 220+140 lakovaný Pz plech</t>
  </si>
  <si>
    <t>K 10b</t>
  </si>
  <si>
    <t>K 10d</t>
  </si>
  <si>
    <t>Oplechování kruhového prostupu VZT potrubí lakovaný Pz plech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</si>
  <si>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</si>
  <si>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</si>
  <si>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</si>
  <si>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</si>
  <si>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</si>
  <si>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765901182R00</t>
  </si>
  <si>
    <t xml:space="preserve">Fólie podstřešní vodotěsná pod plech.krytinu 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</si>
  <si>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</si>
  <si>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</si>
  <si>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</si>
  <si>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</si>
  <si>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</si>
  <si>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Součástí dodávky a montáže oken a vchod.dveří jsou veškeré těsnící folie a krycí profily</t>
  </si>
  <si>
    <t>766441812U00</t>
  </si>
  <si>
    <t xml:space="preserve">Dmtž parapet deska </t>
  </si>
  <si>
    <t>0,88+0,57+0,6+0,58</t>
  </si>
  <si>
    <t>766661112R00</t>
  </si>
  <si>
    <t xml:space="preserve">Montáž dveří do zárubně,otevíravých 1kř.do 0,8 m </t>
  </si>
  <si>
    <t>1+2+3</t>
  </si>
  <si>
    <t>766661122R00</t>
  </si>
  <si>
    <t xml:space="preserve">Montáž dveří do zárubně,otevíravých 1kř.nad 0,8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</si>
  <si>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</si>
  <si>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</si>
  <si>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</si>
  <si>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</si>
  <si>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766666112R00</t>
  </si>
  <si>
    <t xml:space="preserve">Montáž dveří posuvných, osazení závěsu, 1kř. </t>
  </si>
  <si>
    <t>766669117R00</t>
  </si>
  <si>
    <t xml:space="preserve">Dokování samozavírače na ocelovou zárubeň </t>
  </si>
  <si>
    <t>766669921R00</t>
  </si>
  <si>
    <t xml:space="preserve">Montáž zámku </t>
  </si>
  <si>
    <t>6</t>
  </si>
  <si>
    <t>766670021R00</t>
  </si>
  <si>
    <t xml:space="preserve">Montáž kliky a štítku </t>
  </si>
  <si>
    <t>3*2</t>
  </si>
  <si>
    <t>6+3</t>
  </si>
  <si>
    <t>766694111R00</t>
  </si>
  <si>
    <t xml:space="preserve">Montáž parapetních desek š.do 30 cm </t>
  </si>
  <si>
    <t>O 09:</t>
  </si>
  <si>
    <t>1,0</t>
  </si>
  <si>
    <t>55440301</t>
  </si>
  <si>
    <t xml:space="preserve">Madlo dveřní </t>
  </si>
  <si>
    <t>sada</t>
  </si>
  <si>
    <t>766 01</t>
  </si>
  <si>
    <t xml:space="preserve">Okopový plech </t>
  </si>
  <si>
    <t>3*0,9*0,2*2</t>
  </si>
  <si>
    <t>3*0,8*0,2*2</t>
  </si>
  <si>
    <t>0,7*0,2*2</t>
  </si>
  <si>
    <t>0,8*0,2*2</t>
  </si>
  <si>
    <t>766 02</t>
  </si>
  <si>
    <t xml:space="preserve">Větrací dveřní mřížka </t>
  </si>
  <si>
    <t>D 10</t>
  </si>
  <si>
    <t xml:space="preserve">D+M stěna kabinky WC 1210x2020 vč. dveří </t>
  </si>
  <si>
    <t>O 01</t>
  </si>
  <si>
    <t xml:space="preserve">D+M balkonových dveří typ EURO 880/1980 </t>
  </si>
  <si>
    <t>O 09</t>
  </si>
  <si>
    <t xml:space="preserve">D+M okna typ EURO 1000/1000 </t>
  </si>
  <si>
    <t>O 10</t>
  </si>
  <si>
    <t xml:space="preserve">D+M balkonových dveří typ EURO 860/2050 </t>
  </si>
  <si>
    <t>54914620</t>
  </si>
  <si>
    <t>Dveřní kování</t>
  </si>
  <si>
    <t>54914621</t>
  </si>
  <si>
    <t>Dveřní kování WC</t>
  </si>
  <si>
    <t>54917015</t>
  </si>
  <si>
    <t>Zavírač dveří hydraulický</t>
  </si>
  <si>
    <t>54926043</t>
  </si>
  <si>
    <t>Zámek</t>
  </si>
  <si>
    <t>60775303</t>
  </si>
  <si>
    <t>Parapet interiér šíře 230 mm  s nosem</t>
  </si>
  <si>
    <t>611601211</t>
  </si>
  <si>
    <t>Dveře vnitřní RAL plné 1kř. 60x197 cm</t>
  </si>
  <si>
    <t>611601212</t>
  </si>
  <si>
    <t>Dveře vnitřní RAL plné 1kř. 70x197 cm</t>
  </si>
  <si>
    <t>611601213</t>
  </si>
  <si>
    <t>Dveře vnitřní RAL plné 1kř. 80x197 cm</t>
  </si>
  <si>
    <t>611601214</t>
  </si>
  <si>
    <t>Dveře vnitřní RAL plné 1kř. 90x197 cm</t>
  </si>
  <si>
    <t>61165618</t>
  </si>
  <si>
    <t>Dveře protipožární EI15 plné 70x197 cm</t>
  </si>
  <si>
    <t>61165619</t>
  </si>
  <si>
    <t>Dveře protipožární EI15 plné 80x197 cm</t>
  </si>
  <si>
    <t>61165620</t>
  </si>
  <si>
    <t>Dveře protipožární EI15 plné 90x197 cm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</si>
  <si>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</si>
  <si>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</si>
  <si>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</si>
  <si>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</si>
  <si>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</si>
  <si>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Dodávka a montáž prvků vč. všech kotevních profilů, těsnění a povrchových úprav</t>
  </si>
  <si>
    <t>767995102R00</t>
  </si>
  <si>
    <t xml:space="preserve">Výroba a montáž kov. atypických konstr. do 10 kg </t>
  </si>
  <si>
    <t>kg</t>
  </si>
  <si>
    <t>čelní deska táhla:</t>
  </si>
  <si>
    <t>64,8</t>
  </si>
  <si>
    <t>767 00</t>
  </si>
  <si>
    <t xml:space="preserve">Repase a nátěr mříží </t>
  </si>
  <si>
    <t>767 01</t>
  </si>
  <si>
    <t xml:space="preserve">D+M tyče pro závěs u sprchy </t>
  </si>
  <si>
    <t>Z 02</t>
  </si>
  <si>
    <t>D+M ocelového žárově zinkovaného úhelníku 60x60x4</t>
  </si>
  <si>
    <t>Z 08</t>
  </si>
  <si>
    <t>D+M přístřešku-žárově pozinkovaný, vč. výplně tepel.izolací a veškerých obkladů a nátěrů</t>
  </si>
  <si>
    <t>13611258</t>
  </si>
  <si>
    <t>Plech hladký jakost 11375.1  25x1000x2000 mm</t>
  </si>
  <si>
    <t>64,8*1,1/1000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</si>
  <si>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</si>
  <si>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</si>
  <si>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</si>
  <si>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</si>
  <si>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</si>
  <si>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</si>
  <si>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</si>
  <si>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31,27+7,94*0,5</t>
  </si>
  <si>
    <t>771445014R00</t>
  </si>
  <si>
    <t>Obklad soklíků hutných, rovných,tmel,v.do 100 mm vč.úpravy podkladu a spárování</t>
  </si>
  <si>
    <t>31,27+7,94+2,53+18,01+5,99+12,91+3,98+3,96+7,74+6,63+3,9+5,82+2,43</t>
  </si>
  <si>
    <t>771575109R00</t>
  </si>
  <si>
    <t>Montáž podlah keram.,hladké, tmel vč.úpravy podkladu a spárování</t>
  </si>
  <si>
    <t>771577114R00</t>
  </si>
  <si>
    <t xml:space="preserve">Lišta přechodová </t>
  </si>
  <si>
    <t>2*0,6+3*0,7+9*0,8+0,85+0,87+4*0,9</t>
  </si>
  <si>
    <t>597642030</t>
  </si>
  <si>
    <t xml:space="preserve">Dlažba dodávka </t>
  </si>
  <si>
    <t>137,0200*1,1</t>
  </si>
  <si>
    <t>59764241</t>
  </si>
  <si>
    <t xml:space="preserve">Dlažba - sokl - dodávka </t>
  </si>
  <si>
    <t>113,1100*1,2</t>
  </si>
  <si>
    <t>771 00</t>
  </si>
  <si>
    <t xml:space="preserve">D+M dlažby dle pozn. 6 </t>
  </si>
  <si>
    <t>998771202R00</t>
  </si>
  <si>
    <t xml:space="preserve">Přesun hmot pro podlahy z dlaždic, výšky do 12 m </t>
  </si>
  <si>
    <t>781</t>
  </si>
  <si>
    <t>Obklady keramické</t>
  </si>
  <si>
    <t>781 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</si>
  <si>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</si>
  <si>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</si>
  <si>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</si>
  <si>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</si>
  <si>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781497111RS3</t>
  </si>
  <si>
    <t xml:space="preserve">Lišta hliníková ukončovacích k obkladům </t>
  </si>
  <si>
    <t>597813565</t>
  </si>
  <si>
    <t xml:space="preserve">Dodávka obkladu </t>
  </si>
  <si>
    <t>89,9018*1,1</t>
  </si>
  <si>
    <t>781 00</t>
  </si>
  <si>
    <t xml:space="preserve">D+M zrcadla lepeného do obkladu </t>
  </si>
  <si>
    <t>pozn. 11:</t>
  </si>
  <si>
    <t>1,0*0,8*5</t>
  </si>
  <si>
    <t>998781202R00</t>
  </si>
  <si>
    <t xml:space="preserve">Přesun hmot pro obklady keramické, výšky do 12 m </t>
  </si>
  <si>
    <t>783</t>
  </si>
  <si>
    <t>Nátěry</t>
  </si>
  <si>
    <t>783 Nátěry</t>
  </si>
  <si>
    <t>783 00</t>
  </si>
  <si>
    <t xml:space="preserve">Nátěr kovové zárubně jednokřídlové </t>
  </si>
  <si>
    <t>nové zárubně:</t>
  </si>
  <si>
    <t>stávající zárubně:</t>
  </si>
  <si>
    <t>783 01</t>
  </si>
  <si>
    <t xml:space="preserve">Nátěr ocelových konstrukcí </t>
  </si>
  <si>
    <t>784</t>
  </si>
  <si>
    <t>Malby</t>
  </si>
  <si>
    <t>784 Malby</t>
  </si>
  <si>
    <t>784191101R00</t>
  </si>
  <si>
    <t xml:space="preserve">Penetrace podkladu univerzální 1x </t>
  </si>
  <si>
    <t>na omítky:</t>
  </si>
  <si>
    <t>151,41+491,0129+156,33+25,2032+33,272+200,0</t>
  </si>
  <si>
    <t>na SDK:</t>
  </si>
  <si>
    <t>14,6108+6,7778</t>
  </si>
  <si>
    <t>784195412R00</t>
  </si>
  <si>
    <t xml:space="preserve">Malba tekutá, 2 x na omítky </t>
  </si>
  <si>
    <t>784195612R00</t>
  </si>
  <si>
    <t xml:space="preserve">Malba tekutá bílá 2 x na SDK </t>
  </si>
  <si>
    <t>784402801R00</t>
  </si>
  <si>
    <t xml:space="preserve">Odstranění malby oškrábáním v místnosti H do 3,8 m </t>
  </si>
  <si>
    <t>151,41+491,0129</t>
  </si>
  <si>
    <t>schodiště:</t>
  </si>
  <si>
    <t>200,0</t>
  </si>
  <si>
    <t>784403801R00</t>
  </si>
  <si>
    <t xml:space="preserve">Odstranění maleb omytím v místnosti H do 3,8 m </t>
  </si>
  <si>
    <t>Int</t>
  </si>
  <si>
    <t>Interiér</t>
  </si>
  <si>
    <t>Int Interiér</t>
  </si>
  <si>
    <t>I 02</t>
  </si>
  <si>
    <t xml:space="preserve">D+M kuchyňské linky dl. 2700+2600 </t>
  </si>
  <si>
    <t>I 03</t>
  </si>
  <si>
    <t xml:space="preserve">D+M kuchyňské linky dl. 2000 </t>
  </si>
  <si>
    <t>I 04</t>
  </si>
  <si>
    <t xml:space="preserve">D+M skříně na zakrytí výlevky </t>
  </si>
  <si>
    <t>M21</t>
  </si>
  <si>
    <t>Elektromontáže</t>
  </si>
  <si>
    <t>M21 Elektromontáže</t>
  </si>
  <si>
    <t>210 00</t>
  </si>
  <si>
    <t>Provedení silnoproudé elektroinstalace viz samostatná část PD</t>
  </si>
  <si>
    <t>P 021</t>
  </si>
  <si>
    <t>M24</t>
  </si>
  <si>
    <t>Montáže vzduchotechnických zařízení</t>
  </si>
  <si>
    <t>M24 Montáže vzduchotechnických zařízení</t>
  </si>
  <si>
    <t>240 00</t>
  </si>
  <si>
    <t xml:space="preserve">Provedení VZT viz samostatná část PD </t>
  </si>
  <si>
    <t>P 024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</si>
  <si>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</si>
  <si>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</si>
  <si>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</si>
  <si>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</si>
  <si>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</si>
  <si>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</si>
  <si>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</si>
  <si>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</si>
  <si>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</si>
  <si>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</si>
  <si>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</si>
  <si>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</si>
  <si>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</si>
  <si>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</si>
  <si>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</si>
  <si>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</si>
  <si>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</si>
  <si>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</si>
  <si>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</si>
  <si>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</si>
  <si>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</si>
  <si>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</si>
  <si>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</si>
  <si>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bude určen výběrovým řízením</t>
  </si>
  <si>
    <t>Městská část Praha 4 - Antala Staška 80b, Praha 4</t>
  </si>
  <si>
    <t>R-Projekt 07 Praha s.r.o. Ke Strašnické 8/1795,P10</t>
  </si>
  <si>
    <t>02</t>
  </si>
  <si>
    <t>č.p. 43 - oprava fasády a výměna oken</t>
  </si>
  <si>
    <t>02 č.p. 43 - oprava fasády a výměna oken</t>
  </si>
  <si>
    <t>380941112R00</t>
  </si>
  <si>
    <t xml:space="preserve">Spřažení trhlin plaménkovými nerezovými kotvami </t>
  </si>
  <si>
    <t>5</t>
  </si>
  <si>
    <t>Komunikace</t>
  </si>
  <si>
    <t>5 Komunikace</t>
  </si>
  <si>
    <t>591100020RA0</t>
  </si>
  <si>
    <t xml:space="preserve">Chodník z dlažby podklad štěrkodrť </t>
  </si>
  <si>
    <t>po vybouraném soklu:</t>
  </si>
  <si>
    <t>(9,72+14,25+6,78)*0,3</t>
  </si>
  <si>
    <t>620991121R00</t>
  </si>
  <si>
    <t xml:space="preserve">Zakrývání výplní vnějších otvorů z lešení </t>
  </si>
  <si>
    <t>(0,98*(2,61-0,72)+1,23*1,78+1,23*1,76+1,06*1,75*3)</t>
  </si>
  <si>
    <t>(0,99*1,21+1,0*(2,05-0,57)+0,99*1,22*2)</t>
  </si>
  <si>
    <t>(0,88*(1,93-0,47)+0,88*1,2+0,88*0,9)</t>
  </si>
  <si>
    <t>(1,04*(2,68-0,75)+0,96*1,7*2+0,95*1,65+0,96*1,72+0,96*1,63*4)</t>
  </si>
  <si>
    <t>0,98*0,72</t>
  </si>
  <si>
    <t>(1,04*0,75+1,0*0,57+0,88*0,43)</t>
  </si>
  <si>
    <t>622421721R00</t>
  </si>
  <si>
    <t xml:space="preserve">Oprava vněj.om.vápenné štuk. stěn,sl.II,do 10%,SMS </t>
  </si>
  <si>
    <t>622434114R00</t>
  </si>
  <si>
    <t xml:space="preserve">Omítkový sanační systém vnější </t>
  </si>
  <si>
    <t>9,72*0,72-0,98*0,72+2*0,72*0,15</t>
  </si>
  <si>
    <t>(14,25+6,78+6,3)*(0,89+0,57)*0,5+(0,75+0,57+0,43)*2*0,2</t>
  </si>
  <si>
    <t>-(1,04*0,75+1,0*0,57+0,88*0,43)</t>
  </si>
  <si>
    <t>622471317RS7</t>
  </si>
  <si>
    <t>Nátěr nebo nástřik stěn vnějších, složitost 1 - 2 hmota silikátová</t>
  </si>
  <si>
    <t>37,1808+215,2912-18,9225</t>
  </si>
  <si>
    <t>622471317RS8</t>
  </si>
  <si>
    <t>622904112R00</t>
  </si>
  <si>
    <t xml:space="preserve">Očištění fasád tlakovou vodou složitost 1 - 2 </t>
  </si>
  <si>
    <t>215,2912+25,4313</t>
  </si>
  <si>
    <t>622904121R00</t>
  </si>
  <si>
    <t xml:space="preserve">Ruční čištění ocelovým kartáčem </t>
  </si>
  <si>
    <t>odstranění štuku:</t>
  </si>
  <si>
    <t>622 00</t>
  </si>
  <si>
    <t xml:space="preserve">Doplnění omítky na čelních deskách táhel </t>
  </si>
  <si>
    <t>941941041R00</t>
  </si>
  <si>
    <t xml:space="preserve">Montáž lešení leh.řad.s podlahami,š.1,2 m, H 10 m </t>
  </si>
  <si>
    <t>37,1808+215,2912+25,4313+4*1,2*6,55</t>
  </si>
  <si>
    <t>941941291R00</t>
  </si>
  <si>
    <t xml:space="preserve">Příplatek za každý měsíc použití lešení k pol.1041 </t>
  </si>
  <si>
    <t>309,3433*2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</si>
  <si>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</si>
  <si>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</si>
  <si>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</si>
  <si>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</si>
  <si>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</si>
  <si>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</si>
  <si>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</si>
  <si>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</si>
  <si>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944945012R00</t>
  </si>
  <si>
    <t xml:space="preserve">Montáž záchytné stříšky H 4,5 m, šířky do 2 m </t>
  </si>
  <si>
    <t>2*2,0+9,72</t>
  </si>
  <si>
    <t>944945192R00</t>
  </si>
  <si>
    <t xml:space="preserve">Příplatek za každý měsíc použ.stříšky, k pol. 5012 </t>
  </si>
  <si>
    <t>13,72*2</t>
  </si>
  <si>
    <t>944945812R00</t>
  </si>
  <si>
    <t xml:space="preserve">Demontáž záchytné stříšky H 4,5 m, šířky do 2 m </t>
  </si>
  <si>
    <t>952901110R00</t>
  </si>
  <si>
    <t xml:space="preserve">Čištění mytím vnějších ploch oken a dveří </t>
  </si>
  <si>
    <t xml:space="preserve">Výrobní dokumentace oken a vchodových dveří </t>
  </si>
  <si>
    <t>0,99*1,21</t>
  </si>
  <si>
    <t>0,96*1,72</t>
  </si>
  <si>
    <t>0,95*1,65</t>
  </si>
  <si>
    <t>0,96*1,7*2</t>
  </si>
  <si>
    <t>968062356R00</t>
  </si>
  <si>
    <t xml:space="preserve">Vybourání dřevěných rámů oken dvojitých pl. 4 m2 </t>
  </si>
  <si>
    <t>1,23*1,78</t>
  </si>
  <si>
    <t>1,23*1,76</t>
  </si>
  <si>
    <t>968062456R00</t>
  </si>
  <si>
    <t xml:space="preserve">Vybourání dřevěných dveřních zárubní pl. nad 2 m2 </t>
  </si>
  <si>
    <t>1,0*2,05+2,62*0,98</t>
  </si>
  <si>
    <t>978015221R00</t>
  </si>
  <si>
    <t xml:space="preserve">Otlučení omítek vnějších MVC v složit.1-4 do 10 % </t>
  </si>
  <si>
    <t>57,52</t>
  </si>
  <si>
    <t>-(0,98*(2,61-0,72)+1,23*1,78+1,23*1,76+1,06*1,75*3)+(0,98+2*(2,61-0,72)+1,23+2*1,78+1,23+2*1,76+(1,06+2*1,75)*3)*0,15</t>
  </si>
  <si>
    <t>39,35-(0,99*1,21+1,0*(2,05-0,57)+0,99*1,22*2)+(0,99+2*1,21+1,0+2*(2,05-0,57)+(0,99+2*1,22)*2)*0,15</t>
  </si>
  <si>
    <t>56,57-(0,88*(1,93-0,47)+0,88*1,2+0,88*0,9)+(0,88+2*(1,93-0,47)+0,88+2*1,2+0,88+2*0,9)*0,15</t>
  </si>
  <si>
    <t>82,93</t>
  </si>
  <si>
    <t>-(1,04*(2,68-0,75)+0,96*1,7*2+0,95*1,65+0,96*1,72+0,96*1,63*4)</t>
  </si>
  <si>
    <t>(1,04+2*(2,68-0,75)+(0,96+2*1,7)*2+0,95+2*1,65+0,96+2*1,72+(0,96+2*1,63)*4)*0,15</t>
  </si>
  <si>
    <t>978015291R00</t>
  </si>
  <si>
    <t xml:space="preserve">Otlučení omítek vnějších MVC v složit.1-4 do 100 % </t>
  </si>
  <si>
    <t>978041110R00</t>
  </si>
  <si>
    <t xml:space="preserve">Odstranění KZS EPS F tl. 100 mm s omítkou </t>
  </si>
  <si>
    <t>999281211R00</t>
  </si>
  <si>
    <t xml:space="preserve">Přesun hmot, opravy vněj. plášťů výšky do 25 m </t>
  </si>
  <si>
    <t>711823121RT6</t>
  </si>
  <si>
    <t>Montáž nopové fólie svisle včetně dodávky fólie</t>
  </si>
  <si>
    <t>(9,72+14,25+6,78+3,845)*0,5</t>
  </si>
  <si>
    <t>0,99+0,96+0,95+0,96*2+1,23*2</t>
  </si>
  <si>
    <t>764816127R00</t>
  </si>
  <si>
    <t xml:space="preserve">Oplechování parapetů, lakovaný Pz plech, rš 270 mm </t>
  </si>
  <si>
    <t>K 01:</t>
  </si>
  <si>
    <t>0,99</t>
  </si>
  <si>
    <t>764816131RT2</t>
  </si>
  <si>
    <t xml:space="preserve">Oplechování parapetů, lakovaný Pz plech, rš 310 mm </t>
  </si>
  <si>
    <t>K 06:</t>
  </si>
  <si>
    <t>1,23</t>
  </si>
  <si>
    <t>K 07:</t>
  </si>
  <si>
    <t>764816133R00</t>
  </si>
  <si>
    <t xml:space="preserve">Oplechování parapetů, lakovaný Pz plech, rš 330 mm </t>
  </si>
  <si>
    <t>K 02:</t>
  </si>
  <si>
    <t>0,96</t>
  </si>
  <si>
    <t>K 03:</t>
  </si>
  <si>
    <t>0,95</t>
  </si>
  <si>
    <t>K 04:</t>
  </si>
  <si>
    <t>K 05:</t>
  </si>
  <si>
    <t>1,13+1,04+1,07+1,04+1,02+1,25*2</t>
  </si>
  <si>
    <t>766694121R00</t>
  </si>
  <si>
    <t xml:space="preserve">Montáž parapetních desek š.nad 30 cm </t>
  </si>
  <si>
    <t>766 00</t>
  </si>
  <si>
    <t xml:space="preserve">Šířková úprava parapetů </t>
  </si>
  <si>
    <t>De 01</t>
  </si>
  <si>
    <t xml:space="preserve">D+M vnějších dveří 1000x2050 </t>
  </si>
  <si>
    <t>De 02</t>
  </si>
  <si>
    <t xml:space="preserve">D+M vnějších dveří 980x2620 </t>
  </si>
  <si>
    <t>O 02</t>
  </si>
  <si>
    <t xml:space="preserve">D+M okna typu EURO 990x1210 </t>
  </si>
  <si>
    <t>O 03</t>
  </si>
  <si>
    <t xml:space="preserve">D+M okna typu EURO 960x1720 </t>
  </si>
  <si>
    <t>O 04</t>
  </si>
  <si>
    <t xml:space="preserve">D+M okna typu EURO 950x1650 </t>
  </si>
  <si>
    <t>O 05</t>
  </si>
  <si>
    <t xml:space="preserve">D+M okna typu EURO 960x1700 </t>
  </si>
  <si>
    <t>O 06</t>
  </si>
  <si>
    <t>O 07</t>
  </si>
  <si>
    <t xml:space="preserve">D+M okna typu EURO 1230x1780 </t>
  </si>
  <si>
    <t>O 08</t>
  </si>
  <si>
    <t xml:space="preserve">D+M okna typu EURO 1230x1760 </t>
  </si>
  <si>
    <t>60775308</t>
  </si>
  <si>
    <t>Parapet interiér šíře 500 mm  s nosem</t>
  </si>
  <si>
    <t>7,8*1,1</t>
  </si>
  <si>
    <t xml:space="preserve">Nátěry stávajících klempířských prvků </t>
  </si>
  <si>
    <t>03</t>
  </si>
  <si>
    <t>č.p. 43 - pergola</t>
  </si>
  <si>
    <t>03 č.p. 43 - pergola</t>
  </si>
  <si>
    <t>113106231R00</t>
  </si>
  <si>
    <t xml:space="preserve">Rozebrání dlažeb ze zámkové dlažby v kamenivu </t>
  </si>
  <si>
    <t>11,549</t>
  </si>
  <si>
    <t>139601102R00</t>
  </si>
  <si>
    <t xml:space="preserve">Ruční výkop jam, rýh a šachet v hornině tř. 3 </t>
  </si>
  <si>
    <t>0,6*0,6*0,8*6</t>
  </si>
  <si>
    <t>1,728*3</t>
  </si>
  <si>
    <t>1,728*10</t>
  </si>
  <si>
    <t>181101102R00</t>
  </si>
  <si>
    <t xml:space="preserve">Úprava pláně v zářezech v hor. 1-4, se zhutněním </t>
  </si>
  <si>
    <t>VP 1:</t>
  </si>
  <si>
    <t>20,0</t>
  </si>
  <si>
    <t>111200001RA0</t>
  </si>
  <si>
    <t xml:space="preserve">Odstranění křovin a stromů do 100 mm, likvidace </t>
  </si>
  <si>
    <t>8,5</t>
  </si>
  <si>
    <t>180 00</t>
  </si>
  <si>
    <t xml:space="preserve">Dosázení trvalek do záhonu </t>
  </si>
  <si>
    <t>275313611R00</t>
  </si>
  <si>
    <t xml:space="preserve">Beton základových patek prostý C 16/20 </t>
  </si>
  <si>
    <t>564851111R00</t>
  </si>
  <si>
    <t xml:space="preserve">Podklad ze štěrkodrti po zhutnění tloušťky 15 cm </t>
  </si>
  <si>
    <t>596215020R00</t>
  </si>
  <si>
    <t xml:space="preserve">Kladení zámkové dlažby tl. 6 cm do drtě tl. 3 cm </t>
  </si>
  <si>
    <t>596291111R00</t>
  </si>
  <si>
    <t xml:space="preserve">Řezání zámkové dlažby tl. 60 mm </t>
  </si>
  <si>
    <t>18,7</t>
  </si>
  <si>
    <t>592451124</t>
  </si>
  <si>
    <t>Dlažba zámková tl. 6 cm přírodní</t>
  </si>
  <si>
    <t>20*1,05</t>
  </si>
  <si>
    <t>91</t>
  </si>
  <si>
    <t>Doplňující práce na komunikaci</t>
  </si>
  <si>
    <t>91 Doplňující práce na komunikaci</t>
  </si>
  <si>
    <t>916561111RT4</t>
  </si>
  <si>
    <t>Osazení záhon.obrubníků do lože z C 12/15 s opěrou včetně obrubníku 50/5/25</t>
  </si>
  <si>
    <t>3,4+6,21</t>
  </si>
  <si>
    <t>953943122R00</t>
  </si>
  <si>
    <t xml:space="preserve">Osazení kovových předmětů do betonu, 5 kg / kus </t>
  </si>
  <si>
    <t>31175285</t>
  </si>
  <si>
    <t>Patka sloupku</t>
  </si>
  <si>
    <t>999281105R00</t>
  </si>
  <si>
    <t xml:space="preserve">Přesun hmot pro opravy a údržbu do výšky 6 m </t>
  </si>
  <si>
    <t>(5,2+4,0)*0,5</t>
  </si>
  <si>
    <t>762332110R00</t>
  </si>
  <si>
    <t xml:space="preserve">Montáž vázaných krovů pravidelných do 120 cm2 </t>
  </si>
  <si>
    <t>80/120:</t>
  </si>
  <si>
    <t>7,2</t>
  </si>
  <si>
    <t>762332120R00</t>
  </si>
  <si>
    <t xml:space="preserve">Montáž vázaných krovů pravidelných do 224 cm2 </t>
  </si>
  <si>
    <t>80/180:</t>
  </si>
  <si>
    <t>(21,6+3,7+3,8+3,9+4,0+1,85)</t>
  </si>
  <si>
    <t>140/140:</t>
  </si>
  <si>
    <t>(8,55+9,0)</t>
  </si>
  <si>
    <t>762332130R00</t>
  </si>
  <si>
    <t xml:space="preserve">Montáž vázaných krovů pravidelných do 288 cm2 </t>
  </si>
  <si>
    <t>160/180:</t>
  </si>
  <si>
    <t>(6,4+5,6)</t>
  </si>
  <si>
    <t>762395000R00</t>
  </si>
  <si>
    <t xml:space="preserve">Spojovací a ochranné prostředky pro střechy </t>
  </si>
  <si>
    <t>7,2*0,08*0,12</t>
  </si>
  <si>
    <t>(21,6+3,7+3,8+3,9+4,0+1,85)*0,08*0,18</t>
  </si>
  <si>
    <t>(8,55+9,0)*0,14*0,14</t>
  </si>
  <si>
    <t>(6,4+5,6)*0,16*0,18</t>
  </si>
  <si>
    <t>605158633</t>
  </si>
  <si>
    <t>Hranol konstrukční masivní KVH Si  80x120 mm l=5 m</t>
  </si>
  <si>
    <t>7,2*0,08*0,12*1,1</t>
  </si>
  <si>
    <t>605158636</t>
  </si>
  <si>
    <t>Hranol konstrukční masivní KVH Si  80x180 mm l=5 m</t>
  </si>
  <si>
    <t>(21,6+3,7+3,8+3,9+4,0+1,85)*0,08*0,18*1,1</t>
  </si>
  <si>
    <t>605158661</t>
  </si>
  <si>
    <t>Hranol konstrukční masivní KVH Si 140x140 mm l=5 m</t>
  </si>
  <si>
    <t>(8,55+9,0)*0,14*0,14*1,1</t>
  </si>
  <si>
    <t>605158664</t>
  </si>
  <si>
    <t>Hranol konstrukční masivní KVH Si 160x180 mm l=5 m</t>
  </si>
  <si>
    <t>(6,4+5,6)*0,16*0,18*1,1</t>
  </si>
  <si>
    <t>K 09a</t>
  </si>
  <si>
    <t>Oplechování pergoly u styku se stěnou rš 280 + 140 žárově pozinkováno</t>
  </si>
  <si>
    <t>K 09b</t>
  </si>
  <si>
    <t>Oplechování pergoly u styku se stěnou rš 200 žárově pozinkováno</t>
  </si>
  <si>
    <t>K 09c</t>
  </si>
  <si>
    <t>Oplechování pergoly u styku se stěnou rš 350 žárově pozinkováno</t>
  </si>
  <si>
    <t>998764201R00</t>
  </si>
  <si>
    <t xml:space="preserve">Přesun hmot pro klempířské konstr., výšky do 6 m </t>
  </si>
  <si>
    <t xml:space="preserve">D+M lišt skleněné střechy </t>
  </si>
  <si>
    <t>ukončovací lišty:</t>
  </si>
  <si>
    <t>5,15+3,89</t>
  </si>
  <si>
    <t>spojovací lišta:</t>
  </si>
  <si>
    <t>5,68</t>
  </si>
  <si>
    <t>přítlačný a podkladní profil:</t>
  </si>
  <si>
    <t>33,5</t>
  </si>
  <si>
    <t>998767201R00</t>
  </si>
  <si>
    <t xml:space="preserve">Přesun hmot pro zámečnické konstr., výšky do 6 m </t>
  </si>
  <si>
    <t>783726700R00</t>
  </si>
  <si>
    <t xml:space="preserve">Nátěr lazurovací tesařských konstr. 2x </t>
  </si>
  <si>
    <t>783782221R00</t>
  </si>
  <si>
    <t xml:space="preserve">Nátěr tesařských konstrukcí - proti škůdcům </t>
  </si>
  <si>
    <t>7,2*(0,08+0,12)*2</t>
  </si>
  <si>
    <t>(21,6+3,7+3,8+3,9+4,0+1,85)*(0,08+0,18)*2</t>
  </si>
  <si>
    <t>(8,55+9,0)*0,14*4</t>
  </si>
  <si>
    <t>(6,4+5,6)*(0,16+0,18)*2</t>
  </si>
  <si>
    <t>787</t>
  </si>
  <si>
    <t>Zasklívání</t>
  </si>
  <si>
    <t>787 Zasklívání</t>
  </si>
  <si>
    <t>787 00</t>
  </si>
  <si>
    <t xml:space="preserve">Skleněná střecha pergoly </t>
  </si>
  <si>
    <t>998787201R00</t>
  </si>
  <si>
    <t xml:space="preserve">Přesun hmot pro zasklívání, výšky do 6 m </t>
  </si>
  <si>
    <t>04</t>
  </si>
  <si>
    <t>č.p. 65 - stavební úpravy</t>
  </si>
  <si>
    <t>04 č.p. 65 - stavební úpravy</t>
  </si>
  <si>
    <t>výkres 2.1:</t>
  </si>
  <si>
    <t>4,36*0,8*0,35</t>
  </si>
  <si>
    <t>1,2208*3</t>
  </si>
  <si>
    <t>1,2208*10</t>
  </si>
  <si>
    <t>310236251R00</t>
  </si>
  <si>
    <t xml:space="preserve">Zazdívka otvorů pl.0, 09 m2 cihlami, tl. zdi 45 cm </t>
  </si>
  <si>
    <t>výkres 2.4:</t>
  </si>
  <si>
    <t>317168117R00</t>
  </si>
  <si>
    <t xml:space="preserve">Překlad POROTHERM plochý 115x71x2500 mm </t>
  </si>
  <si>
    <t>výkres 2.3:</t>
  </si>
  <si>
    <t>1,85*0,1*0,15</t>
  </si>
  <si>
    <t>0,0236</t>
  </si>
  <si>
    <t>(0,0049+0,0086)</t>
  </si>
  <si>
    <t>340237212R00</t>
  </si>
  <si>
    <t xml:space="preserve">Zazdívka otvorů pl.0,25m2,cihlami tl.zdi nad 10 cm </t>
  </si>
  <si>
    <t>340239212R00</t>
  </si>
  <si>
    <t xml:space="preserve">Zazdívka otvorů pl.4 m2,cihlami tl.zdi nad 10 cm </t>
  </si>
  <si>
    <t>00,8*1,97</t>
  </si>
  <si>
    <t>3,45*2,6-0,8*1,97</t>
  </si>
  <si>
    <t>0,6*2,0</t>
  </si>
  <si>
    <t>(2,215+1,6)*2,6-0,7*1,97</t>
  </si>
  <si>
    <t>1,5*2,6-0,65*2,0</t>
  </si>
  <si>
    <t>342266111RA1</t>
  </si>
  <si>
    <t>Obklad stěn sádrokartonem na ocelovou konstrukci desky standard tl. 12,5 mm 2x, bez izolace</t>
  </si>
  <si>
    <t>(0,5+0,15+1,07)*2,6</t>
  </si>
  <si>
    <t>2,0*1,2*3+(1,2+2,0)*0,15*3</t>
  </si>
  <si>
    <t>1,15*1,2+(1,2+1,15)*0,1</t>
  </si>
  <si>
    <t>0,78*1,6+0,78*0,15</t>
  </si>
  <si>
    <t>1,485*1,6+1,485*0,15</t>
  </si>
  <si>
    <t>1,6*2,1+1,6*0,1</t>
  </si>
  <si>
    <t>0,88*1,2+0,88*0,15</t>
  </si>
  <si>
    <t>0,88*2,6</t>
  </si>
  <si>
    <t>(0,25+0,6)*2,6</t>
  </si>
  <si>
    <t>3*2,6</t>
  </si>
  <si>
    <t>340 00</t>
  </si>
  <si>
    <t xml:space="preserve">Uzavření instalačního jádra 2x SDK tl. 15 mm PO </t>
  </si>
  <si>
    <t>13331712</t>
  </si>
  <si>
    <t>Úhelník rovnoramenný L jakost S235  50x50x4 mm</t>
  </si>
  <si>
    <t>(0,0049+0,0086)*1,08</t>
  </si>
  <si>
    <t>13331762</t>
  </si>
  <si>
    <t>Úhelník rovnoramenný L jakost S235   70x 70x 6 mm</t>
  </si>
  <si>
    <t>0,0236*1,08</t>
  </si>
  <si>
    <t>416022123R00</t>
  </si>
  <si>
    <t xml:space="preserve">Podhled SDK,ocel.dvouúrov.křížový rošt,1x RBI 12,5 </t>
  </si>
  <si>
    <t>1,3*0,875</t>
  </si>
  <si>
    <t>602011177R00</t>
  </si>
  <si>
    <t xml:space="preserve">Omítka stěn tenkovrstvá </t>
  </si>
  <si>
    <t>stěrkové omítky:</t>
  </si>
  <si>
    <t>80</t>
  </si>
  <si>
    <t>50</t>
  </si>
  <si>
    <t>štukové omítky:</t>
  </si>
  <si>
    <t>70</t>
  </si>
  <si>
    <t>40</t>
  </si>
  <si>
    <t>na nové zdivo:</t>
  </si>
  <si>
    <t>(3,45*2,6-0,8*1,97)*2</t>
  </si>
  <si>
    <t>0,6*2,0*2</t>
  </si>
  <si>
    <t>((2,215+1,6)*2,6-0,7*1,97)*2</t>
  </si>
  <si>
    <t>(1,5*2,6-0,65*2,0)*2</t>
  </si>
  <si>
    <t>(1,485+3,45)*2*1,6-(1,5+0,8)*1,6</t>
  </si>
  <si>
    <t>(3,55+3,45)*2*1,6-0,8*1,75*2</t>
  </si>
  <si>
    <t>(1,78+0,78)*2*1,6-0,6*1,6</t>
  </si>
  <si>
    <t>(0,6+0,72+0,86)*2,0</t>
  </si>
  <si>
    <t>(0,875+1,3)*2*2,0-0,65*2,0</t>
  </si>
  <si>
    <t>(0,88+1,47)*2*2,0-0,6*1,97</t>
  </si>
  <si>
    <t>(2*0,6+2,0)*0,6</t>
  </si>
  <si>
    <t>4,36*0,8*0,05</t>
  </si>
  <si>
    <t>4,36*0,8*0,1</t>
  </si>
  <si>
    <t>(1,28+2,84+1,0+1,59)*0,15*0,1</t>
  </si>
  <si>
    <t>(1,02+1,11)*0,15*0,1</t>
  </si>
  <si>
    <t>(1,16+1,2)*0,18*0,1</t>
  </si>
  <si>
    <t>15,0*0,5*0,1</t>
  </si>
  <si>
    <t>P2.1:</t>
  </si>
  <si>
    <t>16,97+9,79+14,01+4,86+4,45+5,76+17,33</t>
  </si>
  <si>
    <t>P2.2:</t>
  </si>
  <si>
    <t>1,27+11,65</t>
  </si>
  <si>
    <t>13,9+13,32+3,84+6,21+3,2</t>
  </si>
  <si>
    <t>4,48+1,14</t>
  </si>
  <si>
    <t>(16,97+9,79+14,01+4,86+4,45+5,76+17,33)*0,5</t>
  </si>
  <si>
    <t>(1,27+11,65)*0,5</t>
  </si>
  <si>
    <t>(13,9+13,32+3,84+6,21+3,2)*0,5</t>
  </si>
  <si>
    <t>(4,48+1,14)*0,5</t>
  </si>
  <si>
    <t>93,02+46,09</t>
  </si>
  <si>
    <t>950 09</t>
  </si>
  <si>
    <t xml:space="preserve">Utěsnění prostupů ve fasádě </t>
  </si>
  <si>
    <t>961055111R00</t>
  </si>
  <si>
    <t xml:space="preserve">Bourání základů železobetonových </t>
  </si>
  <si>
    <t>1,45*2,26*0,5</t>
  </si>
  <si>
    <t>962031113R00</t>
  </si>
  <si>
    <t xml:space="preserve">Bourání příček z cihel pálených plných tl. 65 mm </t>
  </si>
  <si>
    <t>(1,28+2,84+1,0+1,59)*2,6-0,6*1,97*2-0,64*1,9</t>
  </si>
  <si>
    <t>výkres 2.2:</t>
  </si>
  <si>
    <t>1,02*2,6</t>
  </si>
  <si>
    <t>1,11*2,6</t>
  </si>
  <si>
    <t>((1,16+1,2)*2,6-0,6*2,07)*0,18</t>
  </si>
  <si>
    <t>3,75*1,1*0,1</t>
  </si>
  <si>
    <t>4,36*0,8*0,15</t>
  </si>
  <si>
    <t>1,43+3,61</t>
  </si>
  <si>
    <t>17,32+3,0</t>
  </si>
  <si>
    <t>968072245R00</t>
  </si>
  <si>
    <t xml:space="preserve">Vybourání kovových rámů oken jednod. pl. 2 m2 </t>
  </si>
  <si>
    <t>dem.mříže:</t>
  </si>
  <si>
    <t>1,0*2,0</t>
  </si>
  <si>
    <t>0,8*1,97*6+0,6*1,97*2</t>
  </si>
  <si>
    <t>0,8*1,97*2+0,6*1,97</t>
  </si>
  <si>
    <t xml:space="preserve">Demontáž ventilátoru </t>
  </si>
  <si>
    <t xml:space="preserve">Demontáž ventil. mřížek </t>
  </si>
  <si>
    <t xml:space="preserve">Demontáž technologie prádelny a žehlírny </t>
  </si>
  <si>
    <t>970031250R00</t>
  </si>
  <si>
    <t xml:space="preserve">Vrtání jádrové do zdiva cihelného do D 250 mm </t>
  </si>
  <si>
    <t>4*0,15</t>
  </si>
  <si>
    <t>pozn. 5:</t>
  </si>
  <si>
    <t>5*0,15</t>
  </si>
  <si>
    <t>970031300R00</t>
  </si>
  <si>
    <t xml:space="preserve">Vrtání jádrové do zdiva cihelného do D 300 mm </t>
  </si>
  <si>
    <t>2*0,15</t>
  </si>
  <si>
    <t>970051250R00</t>
  </si>
  <si>
    <t xml:space="preserve">Vrtání jádrové do ŽB do D 250 mm </t>
  </si>
  <si>
    <t>3*0,15</t>
  </si>
  <si>
    <t>970251150R00</t>
  </si>
  <si>
    <t xml:space="preserve">Řezání železobetonu hl. řezu 150 mm </t>
  </si>
  <si>
    <t>(0,45*0,1)*2</t>
  </si>
  <si>
    <t>970251350R00</t>
  </si>
  <si>
    <t xml:space="preserve">Řezání železobetonu hl. řezu 350 mm </t>
  </si>
  <si>
    <t>4*0,33*2</t>
  </si>
  <si>
    <t>(0,2+0,315)*2</t>
  </si>
  <si>
    <t>pozn. 3:</t>
  </si>
  <si>
    <t>971033431R00</t>
  </si>
  <si>
    <t xml:space="preserve">Vybourání otv. zeď cihel. pl.0,25 m2, tl.15cm, MVC </t>
  </si>
  <si>
    <t>971033631R00</t>
  </si>
  <si>
    <t xml:space="preserve">Vybourání otv. zeď cihel. pl.4 m2, tl.15 cm, MVC </t>
  </si>
  <si>
    <t>1,0*2,05</t>
  </si>
  <si>
    <t>971042451R00</t>
  </si>
  <si>
    <t xml:space="preserve">Vybourání otvorů zdi betonové pl. 0,25 m2, tl.45cm </t>
  </si>
  <si>
    <t>2*1,85</t>
  </si>
  <si>
    <t>976085311R00</t>
  </si>
  <si>
    <t xml:space="preserve">Vybourání kanal.rámů a poklopů plochy do 0,6 m2 </t>
  </si>
  <si>
    <t>976085411R00</t>
  </si>
  <si>
    <t xml:space="preserve">Vybourání kanal.rámů a poklopů plochy nad 0,6 m2 </t>
  </si>
  <si>
    <t>978013191R00</t>
  </si>
  <si>
    <t xml:space="preserve">Otlučení omítek vnitřních stěn v rozsahu do 100 % </t>
  </si>
  <si>
    <t>978013211R00</t>
  </si>
  <si>
    <t xml:space="preserve">Odstranění štukové vrstvy omítky z vnitřních stěn </t>
  </si>
  <si>
    <t>(1,28+0,86)*2*1,85-0,64*1,85</t>
  </si>
  <si>
    <t>(0,1+0,61+1,15)*1,53</t>
  </si>
  <si>
    <t>(3,45+5,0)*2*1,85-0,8*1,85*2-0,6*1,85</t>
  </si>
  <si>
    <t>(1,09+1,02)*2*1,85-0,6*1,85</t>
  </si>
  <si>
    <t>(1,47+0,88)*2*1,53-0,6*1,53</t>
  </si>
  <si>
    <t>(1,47+1,11)*2*1,53-0,6*1,53*2</t>
  </si>
  <si>
    <t>711140016RAA</t>
  </si>
  <si>
    <t>Izolace proti vodě vodorovná přitavená, 1x 1x ALP, 1x modifikovaný pás</t>
  </si>
  <si>
    <t>4,36*0,8</t>
  </si>
  <si>
    <t>(4,36+0,8)*2</t>
  </si>
  <si>
    <t>766825811R00</t>
  </si>
  <si>
    <t xml:space="preserve">Demontáž vestavěných skříní 1křídlových </t>
  </si>
  <si>
    <t>766825821R00</t>
  </si>
  <si>
    <t xml:space="preserve">Demontáž vestavěných skříní 2křídlových </t>
  </si>
  <si>
    <t>Dveře protipožární EI30 plné 80x197 cm</t>
  </si>
  <si>
    <t>61165628</t>
  </si>
  <si>
    <t>Dveře požární EI45  80x197 cm</t>
  </si>
  <si>
    <t>Z 01</t>
  </si>
  <si>
    <t>D+M šachtový plechový poklop pro vložení dlažby 1200x1200</t>
  </si>
  <si>
    <t>Z 03</t>
  </si>
  <si>
    <t>D+M komínek z ocel. plechů tl. 10 mm k vyztužení otvoru 330x330</t>
  </si>
  <si>
    <t>Z 04</t>
  </si>
  <si>
    <t>D+M komínek z ocel. plechů tl. 10 mm k vyztužení otvoru 330x280</t>
  </si>
  <si>
    <t>Z 05</t>
  </si>
  <si>
    <t>D+M komínek z ocel. plechů tl. 10 mm k vyztužení otvoru 330x230</t>
  </si>
  <si>
    <t>Z 06</t>
  </si>
  <si>
    <t>D+M šachtový plechový poklop pro vložení dlažby 600x900</t>
  </si>
  <si>
    <t>Z 07</t>
  </si>
  <si>
    <t>D+M šachtový plechový poklop pro vložení dlažby 700x1000</t>
  </si>
  <si>
    <t>16,97+9,79+14,01+4,45+5,76+17,33</t>
  </si>
  <si>
    <t>0,8*3+0,9*2</t>
  </si>
  <si>
    <t>2*0,6+0,7+3*0,8+0,97</t>
  </si>
  <si>
    <t>132,1800*1,1</t>
  </si>
  <si>
    <t>108,7800*1,2</t>
  </si>
  <si>
    <t>776</t>
  </si>
  <si>
    <t>Podlahy povlakové</t>
  </si>
  <si>
    <t>776 Podlahy povlakové</t>
  </si>
  <si>
    <t>776401800R00</t>
  </si>
  <si>
    <t xml:space="preserve">Demontáž soklíků nebo lišt, pryžových nebo z PVC </t>
  </si>
  <si>
    <t>14,01+17,63</t>
  </si>
  <si>
    <t>13,32+3,15+3,84+6,21</t>
  </si>
  <si>
    <t>776511810R00</t>
  </si>
  <si>
    <t xml:space="preserve">Odstranění PVC a koberců lepených bez podložky </t>
  </si>
  <si>
    <t>998776202R00</t>
  </si>
  <si>
    <t xml:space="preserve">Přesun hmot pro podlahy povlakové, výšky do 12 m </t>
  </si>
  <si>
    <t>60,8420*1,1</t>
  </si>
  <si>
    <t>pozn. 6:</t>
  </si>
  <si>
    <t>1,0*0,8</t>
  </si>
  <si>
    <t>130,0+149,468+557,138+200</t>
  </si>
  <si>
    <t>27,8967+1,1375</t>
  </si>
  <si>
    <t>(3,45+5,11)*2*2,6*2+(3,45+1,82)*2*2,6*2+2*1,82*2,6+(3,45+7,08)*2*2,6*2+2*3,45*2,6*2+93,02</t>
  </si>
  <si>
    <t>(3,45+7,08)*2*2,6+2*3,45*2,6*2+3,07*2,6*2+(1,57+0,88)*2*2,6+46,09</t>
  </si>
  <si>
    <t>200</t>
  </si>
  <si>
    <t>I 01</t>
  </si>
  <si>
    <t>979011111R00</t>
  </si>
  <si>
    <t xml:space="preserve">Svislá doprava suti a vybour. hmot za 2.NP a 1.PP </t>
  </si>
  <si>
    <t>Stavební úpravy v objektu DPS</t>
  </si>
  <si>
    <t>Objedna-vatel:</t>
  </si>
  <si>
    <t xml:space="preserve">Městská část Praha 4, Antala Staška 2059/80b, Praha 4 </t>
  </si>
  <si>
    <t>č.p. 43 v ul. Branická, Praha 4 - k.ú. Braník</t>
  </si>
  <si>
    <t>zdravotně technické instalace</t>
  </si>
  <si>
    <t>Datum:</t>
  </si>
  <si>
    <t xml:space="preserve">Vyprac.: </t>
  </si>
  <si>
    <t>M. Tichý</t>
  </si>
  <si>
    <t>Poř.</t>
  </si>
  <si>
    <t>Zkrácený popis položky</t>
  </si>
  <si>
    <t>M.J.</t>
  </si>
  <si>
    <t>Počet</t>
  </si>
  <si>
    <t>Náklady Kč</t>
  </si>
  <si>
    <t>Hmotnost t</t>
  </si>
  <si>
    <t>čís.</t>
  </si>
  <si>
    <t>jedn. cena</t>
  </si>
  <si>
    <t>celkem</t>
  </si>
  <si>
    <t>jednotky</t>
  </si>
  <si>
    <t>část A 01    Kanalizace</t>
  </si>
  <si>
    <t>Potrubí z litinových trub - dešťové          DN 100</t>
  </si>
  <si>
    <t>Odpadní potrubí z polypropylenu, odolávající vysokým teplotám, vyráběné podle ČSN EN 1451-1. Plastové potrubí HT Plus - vnitřní systém odpadního potrubí.</t>
  </si>
  <si>
    <t>DN  50</t>
  </si>
  <si>
    <t>DN 110</t>
  </si>
  <si>
    <t>Kanalizační systém z neměkčeného PVC kruhové tuhosti SN 4, vyráběný dle ČSN EN 13476-2 a v souladu s ČSN EN 1401-1 je určen jako kanalizační systém pro svodná potrubí pod budovami, kanalizační přípojky a stokové sítě s výškou krytí až 4 m. KG-Systém (PVC)® SN 4 - kanalizační trubky a tvarovky</t>
  </si>
  <si>
    <t>DN 125</t>
  </si>
  <si>
    <t>Montáž plastového potrubí</t>
  </si>
  <si>
    <t>DN  32 - 50</t>
  </si>
  <si>
    <t>Vyvedení a upevnění odpadních výpustek        Ø  50x1,8</t>
  </si>
  <si>
    <t>Vyvedení a upevnění odpadních výpustek        Ø 110x2,2</t>
  </si>
  <si>
    <t>Střešní vtok DN110 se svislým odtokem pro ploché střechy, s PVC pevnou izolační přírubou pro navaření měkkých PVC fólií, s elektrickým ohřevem se samoregulací (10-30W, 230V), se záchytným košem.</t>
  </si>
  <si>
    <t>Podomítková zápachová uzávěrka DN50 pro umyvadla s vyjímatelnou vložkou tvořící zápachový uzávěr, pro přípojovací soupravu DN32.</t>
  </si>
  <si>
    <t>Připojovací souprava 5/4" z pochromované mosazi, výškově nastavitelná.</t>
  </si>
  <si>
    <t>Podlahová vpust DN40/50 s ležatým odtokem s pevnou izolační přírubou, sifonová vložka proti vysychání, plast 123x123mm/nerez mříž 115x115mm</t>
  </si>
  <si>
    <t>Lapač střešních splavenin DN110/125 s košem pro zachytávání nečistot, se suchou a nezámrznou klapkou proti zápachu, čistícím víčkem a vylamovacími těsnícími kroužky potrubních svodů 75, 90, 100 a 110mm. S garantovaným průtokem 360 - 390 l/min.</t>
  </si>
  <si>
    <t>Zkouška těsnosti kanalizace - vodou do             DN 125</t>
  </si>
  <si>
    <t>Zkouška těsnosti kanalizace - vodou do             DN 200</t>
  </si>
  <si>
    <t>Přesun hmot pro vnitřní kanalizace v objektech H do 6 m</t>
  </si>
  <si>
    <t xml:space="preserve">část A 02    Vodovod </t>
  </si>
  <si>
    <t>Plastové potrubí  PP-typ 3 (PPR), S 3,2 (PN 16) - studená a teplá voda</t>
  </si>
  <si>
    <t>Ø 20x2,8</t>
  </si>
  <si>
    <t>Ø 25x3,5</t>
  </si>
  <si>
    <t>Montáž rozvodů vody z plastů     Ø 20</t>
  </si>
  <si>
    <t>Montáž rozvodů vody z plastů     Ø 25</t>
  </si>
  <si>
    <t>Kovové objímky d 20 - 110, včetně upevňovacího materiálu</t>
  </si>
  <si>
    <t>Ochrana potr. z plastů izolačními trubkami z pěněného PE do D  20</t>
  </si>
  <si>
    <t>Ochrana potr. z plastů izolačními trubkami z pěněného PE do D  25</t>
  </si>
  <si>
    <t>Vyvedení a upevnění výpustek                       DN  15</t>
  </si>
  <si>
    <t>Kulový kohout, chromovaný max. 28 - 42 bar, max. 185°C, červená páčka.</t>
  </si>
  <si>
    <t>DN 20 - G 3/4"</t>
  </si>
  <si>
    <t>Montáž vodovodních armatur se dvěma závity ostatních typů DN 20 - G 3/4"</t>
  </si>
  <si>
    <t>Bytové vodoměry antimagnetické, suchoběžné, jednovtokové, PN 10, klasické, DN 15 l=80 a l=110 mm G 3/4B, DN 20 l=130 mm G 1B. Antimagnetická ochrana - vícepólový magnet. Vodorovná i svislá montáž.</t>
  </si>
  <si>
    <t>DN 15/SV - 2,5 m3/hod. (110 mm)</t>
  </si>
  <si>
    <t>DN 15/TV - 2,5 m3/hod. (110 mm)</t>
  </si>
  <si>
    <t>Montáž vodoměru závitového jednovtokového suchob. G 1/2"</t>
  </si>
  <si>
    <t>Tlakové zkoušky potrubí ocel. nebo plast.        do DN  50</t>
  </si>
  <si>
    <t>Proplach a desinfekce potrubí                   do DN  80</t>
  </si>
  <si>
    <t>Přesun hmot pro vnitřní vodovod v objektech H do 6 m</t>
  </si>
  <si>
    <t xml:space="preserve">část A 05   Zařizovací předměty  </t>
  </si>
  <si>
    <t>Univerzální montážní prvek s nádržkou do stěny pro závěsné WC je určen pro montáž do lehkých sádrokartonových příček nebo k instalaci před masivní stěnu za použití čtyř upevňovacích bodů.</t>
  </si>
  <si>
    <t>Montážní prvek pro závěsné WC s velkým vyložením do 70 cm, v.112 cm, se splachovací nádržkou pod omítku tl. 12 cm, samostatně stojící, zesílený, vhodný pro tělesně postižené.</t>
  </si>
  <si>
    <t>Stavební souprava pro předstěnovou montáž</t>
  </si>
  <si>
    <t>Souprava pro tlumení hluku</t>
  </si>
  <si>
    <t>Ovládací tlačítko pro 2 množství splachování nádržek pod omítku, provedení plast Alpská bílá.</t>
  </si>
  <si>
    <t>Krycí deska k zakrytí servisního otvoru u splachovacích nádržek pod omítku při použití oddáleného tlačítka, plast alpská bílá.</t>
  </si>
  <si>
    <t>Umyvadlo (500x410x185) s 1 otvorem pro baterii + instalační sada</t>
  </si>
  <si>
    <t>Umývátko (400x310x145) s 1 otvorem pro baterii na levé straně + instalační sada</t>
  </si>
  <si>
    <t>Závěsný klozet, hluboké splachování, bez sedátka</t>
  </si>
  <si>
    <t>Duroplastové sedátko s poklopem s antibakteriální úpravou, kovové úchyty</t>
  </si>
  <si>
    <t>Závěsný klozet, hluboké splachování, PRO TĚLESNĚ POSTIŽENÉ</t>
  </si>
  <si>
    <t>Duroplastové sedátko bez poklopu ocelové úchyty.</t>
  </si>
  <si>
    <t>Prodlužovací přívodní trubka</t>
  </si>
  <si>
    <t>Umyvadlo do nábytku 670x470 bílé s odkládacími plochami + instalační sada</t>
  </si>
  <si>
    <t>Umyvadlo do nábytku 1050x470 bílé s odkládacími plochami + instalační sada</t>
  </si>
  <si>
    <t>Skříňka pro nábytkové umyvadlo 67 cm, 1 zásuvka, barva korpusu bílá</t>
  </si>
  <si>
    <t>Skříňka pro nábytkové umyvadlo 105 cm, 1 zásuvka, barva korpusu bílá</t>
  </si>
  <si>
    <t>Standardní podpůrné sklopné madlo k WC, délka 550 mm</t>
  </si>
  <si>
    <t>Invalidní madlo rovné bílé 600 mm na zeď.</t>
  </si>
  <si>
    <t>Výlevka včetně plastové mřížky, těsnění a instal. soupravy</t>
  </si>
  <si>
    <t>Plastová nádržka s armaturou Dual Flush 3/6 l včetně plastového kolena.</t>
  </si>
  <si>
    <t>Montáž klozetových mís běžných, kombinačních, závěsných a výlevek DN100</t>
  </si>
  <si>
    <t>Montáž umyvadel ostatních typů</t>
  </si>
  <si>
    <t>Sedací vana s dvířky s bočním vstupem pro vozíčkáře 132 x 74 cm, výška 112 cm</t>
  </si>
  <si>
    <t>Montáž van ocelových, akrylátových</t>
  </si>
  <si>
    <t>Montáž dřezů ostatních jednoduchých</t>
  </si>
  <si>
    <t>Sifon dřezový               DN 50</t>
  </si>
  <si>
    <t>Pračkový a myčkový vřetýnkový ventil 1/2" x 3/4"</t>
  </si>
  <si>
    <t>Rohový ventil vřetenový 1/2" x 3/8" bez trubičky DN 15 [G 1/2"]</t>
  </si>
  <si>
    <t>Rohový ventil vřetenový 1/2" x 3/8" s trubičkou DN 15 [G 1/2"]</t>
  </si>
  <si>
    <t>Montáž ventilů nástěnných G 1/2</t>
  </si>
  <si>
    <t>Montáž baterií umyvadlových, dřez. a bidet. ostat. typů</t>
  </si>
  <si>
    <t>Montáž baterií sprchových nást. ostat. typů</t>
  </si>
  <si>
    <t>Umyvadlová směš. stoj. pák. bat.s odtok. soupravou</t>
  </si>
  <si>
    <r>
      <t xml:space="preserve">Um. směš. stoj. pák. bat.s odtok. soupravou, </t>
    </r>
    <r>
      <rPr>
        <b/>
        <sz val="10"/>
        <rFont val="Calibri"/>
        <family val="2"/>
      </rPr>
      <t>ručka lékařská</t>
    </r>
  </si>
  <si>
    <t>Umyvadlový sifon oválný, chrom např. RAF SV1413</t>
  </si>
  <si>
    <t>Dřezová směš. stoj. pák. bat.s otáčivým ústím 260 mm</t>
  </si>
  <si>
    <t>Dřezová směš.nástěnná páková baterie-150mm, kulaté ústí, dl. 300mm</t>
  </si>
  <si>
    <t>Sprchová směš. nástěnná páková bat.- 150 mm</t>
  </si>
  <si>
    <t>Sprchový komplet, držák, masážní sprcha, hadice, mydlenka.</t>
  </si>
  <si>
    <t>Dvířka T 3622 z PH         150/300</t>
  </si>
  <si>
    <t>Dvířka T 3622 z PH         300/300</t>
  </si>
  <si>
    <t>Přesun hmot pro zařizovací předměty v objektech H do 6 m</t>
  </si>
  <si>
    <t xml:space="preserve">část B 01   Kanalizace - demontáže  </t>
  </si>
  <si>
    <t>Demontáž potrubí z litinových trub - odpadní nebo dešťové</t>
  </si>
  <si>
    <t>DN 100</t>
  </si>
  <si>
    <t>DN 200</t>
  </si>
  <si>
    <t>Demontáž potrubí z novodurových trub</t>
  </si>
  <si>
    <t>Ø 114</t>
  </si>
  <si>
    <t>Demontáž vpustí podlahových</t>
  </si>
  <si>
    <t>Demontáž lapačů střešních splavenin          DN 100</t>
  </si>
  <si>
    <t>Vnitrostaveništní přemístění, vnitřní kanalizace v objektech H do 6 m</t>
  </si>
  <si>
    <t>část B 02   Vodovod - demontáže</t>
  </si>
  <si>
    <t>Demontáž potrubí z ocelových trubek závitových</t>
  </si>
  <si>
    <t>do   DN  25</t>
  </si>
  <si>
    <t>Demontáž rozvodů vody z plastů     do  Ø 25</t>
  </si>
  <si>
    <t>Demontáž rozvodů vody z plastů     do  Ø 50</t>
  </si>
  <si>
    <t>Demontáž izolací do vnějšího průměru trub     Ø  50</t>
  </si>
  <si>
    <t>Demontáž armatur závitových se dvěma závity     do G 3/4"</t>
  </si>
  <si>
    <t>Demontáž vodoměrů závitových     G 1/2"</t>
  </si>
  <si>
    <t>Vnitrostaveništní přemístění, vnitřní vodovod v objektech H do 6 m</t>
  </si>
  <si>
    <t>část B 05   Zařizovací předměty - demontáže</t>
  </si>
  <si>
    <t>Demontáž klozetů kombinačních</t>
  </si>
  <si>
    <t>Demontáž umyvadel bez výtokových armatur</t>
  </si>
  <si>
    <t>Demontáž van ocelových nebo akrylátových</t>
  </si>
  <si>
    <t>Demontáž dřezů jednodílných vestavěných v kuch. sestavách</t>
  </si>
  <si>
    <t>Demontáž výlevek ocelových nebo litinových</t>
  </si>
  <si>
    <t>Demontáž výtokových ventilů nástěnných</t>
  </si>
  <si>
    <t>Demontáž baterií nástěnných do                  G 3/4"</t>
  </si>
  <si>
    <t>Demontáž baterií stojánkových</t>
  </si>
  <si>
    <t>Demontáž baterií sprchových</t>
  </si>
  <si>
    <t>Vnitrostaveništní přemístění, zařizovací předměty v objektech H do 6 m</t>
  </si>
  <si>
    <t>část C 01 Kanalizace - opravy</t>
  </si>
  <si>
    <t>Opravy odpadního potrubí litinového - vsazení odbočky do potrubí DN 100</t>
  </si>
  <si>
    <t>Opravy odpadního potrubí litinového - vsazení odbočky do potrubí DN 125</t>
  </si>
  <si>
    <t>Opravy potrubí litinového - propojení dosavadního potrubí</t>
  </si>
  <si>
    <t>Opravy potrubí novodurového - vsazení odbočky do potrubí hrdlového Ø 110</t>
  </si>
  <si>
    <t>Pročištění svislých odpadů v 1.podlaží do            DN 200</t>
  </si>
  <si>
    <t>Pročištění ležatých svodů do                        DN 300</t>
  </si>
  <si>
    <t>část C 02 Vodovod - opravy</t>
  </si>
  <si>
    <t>Výměna trubky, tvarovky, vsazení odbočky z plastů     do DN 25</t>
  </si>
  <si>
    <t>Výměna trubky, tvarovky, vsazení odbočky z plastů     do DN 32</t>
  </si>
  <si>
    <t>Opravy ostatní - uzavření nebo otevř. potrubí při opravách</t>
  </si>
  <si>
    <t xml:space="preserve">Tepelná izolace na bázi polyetylenu, tepelná vodivost Lambda=max 0,038 W/m.K při 10°C, stupeň hořlavosti C3 dle ČSN 73 0862 pro armatury a potrubí o vnějším průměru: </t>
  </si>
  <si>
    <t>Ø 22, tloušťka izolace 6 mm</t>
  </si>
  <si>
    <t>Ø 22,tloušťka izolace 20 mm</t>
  </si>
  <si>
    <t>Ø 25, tloušťka izolace 6 mm</t>
  </si>
  <si>
    <t>Ø 25, tloušťka izolace 20 mm</t>
  </si>
  <si>
    <t xml:space="preserve">Položkový soupis prací a dodávek </t>
  </si>
  <si>
    <t>Profese:</t>
  </si>
  <si>
    <t>D.1.4. TECHNIKA PROSTŘEDÍ STAVEB - VYTÁPĚNÍ</t>
  </si>
  <si>
    <t xml:space="preserve">Stavba:  </t>
  </si>
  <si>
    <t>Stavební úpravy v objektu DPS 
č.p. 43 v ul. Branická, 
Praha 4 - k.ú. Braník</t>
  </si>
  <si>
    <t xml:space="preserve">  13.09.2018</t>
  </si>
  <si>
    <r>
      <t xml:space="preserve">Vypracoval: </t>
    </r>
    <r>
      <rPr>
        <sz val="10"/>
        <color indexed="8"/>
        <rFont val="Arial CE"/>
        <family val="2"/>
      </rPr>
      <t>Ing. Karel Šimůnek</t>
    </r>
  </si>
  <si>
    <t xml:space="preserve">Před dodávkou budou dodavatelem všechna zařízení vyvzorkována alespoň katalogovým listem a odsouhlasena investorem nebo technickým dozorem investora, o vzorkování bude proveden zápis ve stavebním deníku. Bez písemného odsouhlasení nebudou zařízení instalována. </t>
  </si>
  <si>
    <t xml:space="preserve">Uvedený montážní materiál obsahuje základní položky. Výkaz nepoužívat k objednání materiálu. Dodavatel ověří kompletnost výpisu materiálu dle projektové dokumentace. </t>
  </si>
  <si>
    <t xml:space="preserve">Dodávka se předpokládá včetně souvisejícího doplňkového materiálu tak, aby celé zařízení bylo funkční a splňovalo všechny předpisy, které se na ně vztahují. Např. součástí potrubí jsou kolena, oblouky, redukce, uložení potrubí a podobně. </t>
  </si>
  <si>
    <t xml:space="preserve">Součástí dodávky je doprava materiálu, proplach potrubí, hydraulické zaregulování soustavy a potřebné zkoušky a protokoly (ČSN 06 0310,..). </t>
  </si>
  <si>
    <t>Materiály, které jsou stanovenými výrobkami ve smyslu nařízení vlády č. 163/2002 Sb., musí mít doloženy zhotovitelem stavby doklad o tom, že bylo k těmto výrobkům vydáno prohlášení o shodě výrobcem či dodavatelem.</t>
  </si>
  <si>
    <t>Dodávka stavby budou stavební přípomocné práce (prostupy stavebními konstrukcemi, provedení drážek, stavební začištění)</t>
  </si>
  <si>
    <t>Pořadové číslo položky</t>
  </si>
  <si>
    <t>Popis položky</t>
  </si>
  <si>
    <t>Měrná jednotka| (MJ)</t>
  </si>
  <si>
    <t>Množství</t>
  </si>
  <si>
    <t>Cena / MJ</t>
  </si>
  <si>
    <t>Celkem</t>
  </si>
  <si>
    <t xml:space="preserve">     Demontáže</t>
  </si>
  <si>
    <t xml:space="preserve">     1.01 </t>
  </si>
  <si>
    <t>Demontáž stávající tepelné izolace z potrubí do DN 32 a ekologické likvidace</t>
  </si>
  <si>
    <t xml:space="preserve">     Otopná tělesa</t>
  </si>
  <si>
    <t xml:space="preserve">     2.01</t>
  </si>
  <si>
    <t>Deskové těleso s bočním připojením  např. RADIK KLASIK typ 22- výška 600 x délka 500mm v bílé barvě RAL 9016, včetně upevňovacích prvků ke stěně</t>
  </si>
  <si>
    <t xml:space="preserve">     Rozvody</t>
  </si>
  <si>
    <t xml:space="preserve">     3.01 </t>
  </si>
  <si>
    <t xml:space="preserve">Rozvod z měděného potrubí spojované pájecími tvarovkami (pájení na měkko), vč. tvarovek a objímek potrubí, </t>
  </si>
  <si>
    <t xml:space="preserve">     3.02</t>
  </si>
  <si>
    <t>- 15 x 1,0</t>
  </si>
  <si>
    <t>bm</t>
  </si>
  <si>
    <t xml:space="preserve">     3.03</t>
  </si>
  <si>
    <t>Nátěr potrubí do DN 15, které je bez tepelné izolace. Nátěr syntetický včetně obroušení a očištění potrubí.</t>
  </si>
  <si>
    <t xml:space="preserve">     3.04</t>
  </si>
  <si>
    <t xml:space="preserve">Tepelná izolace na bázi polyetylenu,  tepelná vodivost Lambda=max 0,038 W/m.K při 10°C, stupeň hořlavosti C3 dle ČSN 73 0862 na měděné potrubí </t>
  </si>
  <si>
    <t xml:space="preserve">     3.05</t>
  </si>
  <si>
    <t>- vnější rozměr potrubí 15mm, tloušťka izolace 9mm</t>
  </si>
  <si>
    <t xml:space="preserve">     3.06</t>
  </si>
  <si>
    <t xml:space="preserve">Tepelná izolace na bázi polyetylenu,  tepelná vodivost Lambda=max 0,038 W/m.K při 10°C, stupeň hořlavosti C3 dle ČSN 73 0862 na ocelové potrubí (skutečné dimenze ověřit po sundání stávajcích izolací) </t>
  </si>
  <si>
    <t xml:space="preserve">     3.07</t>
  </si>
  <si>
    <t>- DN 32, tloušťka izolace 20 mm</t>
  </si>
  <si>
    <t xml:space="preserve">     3.08</t>
  </si>
  <si>
    <t>Izolace stávajích rozvodů vytápění na báz minerální tepelná izolace s hliníkovou krycí fólií se skleněnou mřížkou, hodnota součinitele tepelné vodivosti lambda = 0,033 W/m.K při 0°C DIN 52613, Třída reakce na oheň A2-s1,d0 dle ČSN EN 13501-1,  (skutečné dimenze ověřit po sundání stávajcích izolací)</t>
  </si>
  <si>
    <t xml:space="preserve">     3.09</t>
  </si>
  <si>
    <t xml:space="preserve">     3.10</t>
  </si>
  <si>
    <t>Vysazení odbočky DN 15 na stávajícím rozvodu vytápění z ocelového potrubí DN 20-32</t>
  </si>
  <si>
    <t xml:space="preserve">     Armatury</t>
  </si>
  <si>
    <t xml:space="preserve">     4.01 </t>
  </si>
  <si>
    <t>Vypouštěcí kulový kohout DN 15</t>
  </si>
  <si>
    <t xml:space="preserve">     4.02</t>
  </si>
  <si>
    <t>Termostatický ventil DN 15 s integrovaným regulátorem diferenčního tlaku s automatickým omezením průtoku, rozsah průtoků od 10 do 150 l/hod, požadovaný dispoziční tlak 10 kPa do 100 L/hod a 15 kPa pro průtok od 100 do 150 L/hod. Ventil s poniklovaným tělem pro termostatickou hlavici se závitem M30x1,5</t>
  </si>
  <si>
    <t xml:space="preserve">     4.03</t>
  </si>
  <si>
    <t>Uzavírací rohové šroubení DN 15 pro otopná tělesa, poniklované tělo, Kvs=1,31, včetně svěrného šroubení 15x1</t>
  </si>
  <si>
    <t xml:space="preserve">     4.04</t>
  </si>
  <si>
    <t xml:space="preserve">Termostatická hlavice pro rozsah nastavení 6-28°C, připojení závitem M30x1,5 </t>
  </si>
  <si>
    <t xml:space="preserve">     4.05</t>
  </si>
  <si>
    <t>Poměrový měřič tepla na otopné těleso (shodný typ s původním měřičemSiemens WHE 552-D100) včetně začlenění do systému odpočtu provozovatele stávajících měřičů tepla v objektu</t>
  </si>
  <si>
    <t xml:space="preserve">     Ostatní </t>
  </si>
  <si>
    <t xml:space="preserve">     5.01 </t>
  </si>
  <si>
    <t>Drobné příslušenství</t>
  </si>
  <si>
    <t xml:space="preserve">     5.02</t>
  </si>
  <si>
    <t>Tlaková zkouška</t>
  </si>
  <si>
    <t xml:space="preserve">     5.03</t>
  </si>
  <si>
    <t>Topná zkouška 72 hodin s doregulováním topné soustavy</t>
  </si>
  <si>
    <t xml:space="preserve">     5.04</t>
  </si>
  <si>
    <t>Vypuštění topného systému</t>
  </si>
  <si>
    <t xml:space="preserve">     5.05</t>
  </si>
  <si>
    <t>Proplach otopné soustavy</t>
  </si>
  <si>
    <t xml:space="preserve">     5.06</t>
  </si>
  <si>
    <t>Napuštění otopné soustavy</t>
  </si>
  <si>
    <t xml:space="preserve">     5.07</t>
  </si>
  <si>
    <t>Odvzdušnění kompletní otopné soustavy</t>
  </si>
  <si>
    <t xml:space="preserve">     5.08</t>
  </si>
  <si>
    <t>Dokumentace skutečného provedení (3x paré)</t>
  </si>
  <si>
    <t xml:space="preserve">     5.09</t>
  </si>
  <si>
    <t>Funkční zkoušky dle normativní základny</t>
  </si>
  <si>
    <t xml:space="preserve">     5.10</t>
  </si>
  <si>
    <t>Požární dozor (zejména po řezání a svařování potrubí)</t>
  </si>
  <si>
    <t>hod</t>
  </si>
  <si>
    <t>Cena dodávky vytápění celkem (materiál + montáž) bez DPH</t>
  </si>
  <si>
    <t>KRYCÍ LIST SOUPISU</t>
  </si>
  <si>
    <t>v ---  níže se nacházejí doplnkové a pomocné údaje k sestavám  --- v</t>
  </si>
  <si>
    <t>Stavba:</t>
  </si>
  <si>
    <t>Stavební úpravy v objektu DPS Branická č.p.65 a č.p.43, Praha 4</t>
  </si>
  <si>
    <t>Elektro – silnoproud</t>
  </si>
  <si>
    <t>Místo:</t>
  </si>
  <si>
    <t>ul. Branická, Praha 4</t>
  </si>
  <si>
    <t>Zoodpovědný projektant:</t>
  </si>
  <si>
    <t>Jiří Flosman</t>
  </si>
  <si>
    <t>Rozpočet zpracoval:</t>
  </si>
  <si>
    <t>Poznámka:</t>
  </si>
  <si>
    <t>konkrétní typy nebo označení jsou pouze referenční</t>
  </si>
  <si>
    <t>Cena bez DPH</t>
  </si>
  <si>
    <t>REKAPITULACE ČLENĚNÍ SOUPISU PRACÍ A MATERIÁLU</t>
  </si>
  <si>
    <t>Náklady soupisu celkem č.p.43</t>
  </si>
  <si>
    <t>-1</t>
  </si>
  <si>
    <t>SOUPIS PRACÍ  A MATERIÁLU</t>
  </si>
  <si>
    <t>Poznámky:</t>
  </si>
  <si>
    <t>Náklady soupisu celkem</t>
  </si>
  <si>
    <t>D</t>
  </si>
  <si>
    <t>pč</t>
  </si>
  <si>
    <t>typ</t>
  </si>
  <si>
    <t>poznámka</t>
  </si>
  <si>
    <t>mj</t>
  </si>
  <si>
    <t>cena/mat.</t>
  </si>
  <si>
    <t>cena/montáž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</si>
  <si>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</si>
  <si>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</si>
  <si>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</si>
  <si>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</si>
  <si>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</si>
  <si>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</si>
  <si>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</si>
  <si>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</si>
  <si>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Kabely a kabelové trasy silnoproud</t>
  </si>
  <si>
    <t>ROZPOCET</t>
  </si>
  <si>
    <t>M</t>
  </si>
  <si>
    <t>CYKY-J 3x10</t>
  </si>
  <si>
    <t>napájecí kabel R2</t>
  </si>
  <si>
    <t>CYKY-J 5x4</t>
  </si>
  <si>
    <t>CYKY-J 5x2,5</t>
  </si>
  <si>
    <t>CYKY-J 3x4</t>
  </si>
  <si>
    <t>CYKY-J 3x2,5</t>
  </si>
  <si>
    <t>CYKY-J 5x1,5</t>
  </si>
  <si>
    <t>CYKY-O 4x1,5</t>
  </si>
  <si>
    <t>CYKY-J 3x1,5</t>
  </si>
  <si>
    <t>CYKY-O 2x1,5</t>
  </si>
  <si>
    <t>CY 2,5mm</t>
  </si>
  <si>
    <t>doplňující pospojení</t>
  </si>
  <si>
    <t>základní</t>
  </si>
  <si>
    <t>K</t>
  </si>
  <si>
    <t>1252024583</t>
  </si>
  <si>
    <t>CY 6mm</t>
  </si>
  <si>
    <t>hlavní pospojení</t>
  </si>
  <si>
    <t>CY 16mm</t>
  </si>
  <si>
    <t>propojení HOP a  R*</t>
  </si>
  <si>
    <t>Elektroinstalační trubka pevná 25mm</t>
  </si>
  <si>
    <t>napájecí kabel R4</t>
  </si>
  <si>
    <t>Příchytka 25mm</t>
  </si>
  <si>
    <t>Rozvaděč R1</t>
  </si>
  <si>
    <t>M+P</t>
  </si>
  <si>
    <t>Rozvaděč R1 včetně vnitřní výbavy (krycí desky, DIN lišty, úchytky, hřebeny 3f)</t>
  </si>
  <si>
    <t>rozměry dle výkresové dokumentace</t>
  </si>
  <si>
    <t>Hlavní vypínač 63A (3f)</t>
  </si>
  <si>
    <t>Přepěťová ochrana B+C</t>
  </si>
  <si>
    <t xml:space="preserve">Kombinovaný chránič+jistič 16/1N/C/003 </t>
  </si>
  <si>
    <t>Kombinovaný chránič+jistič 10/1N/C/003</t>
  </si>
  <si>
    <t>Proudový chránič 25A typ AC 4P 30mA</t>
  </si>
  <si>
    <t>1f jistič 16A/B</t>
  </si>
  <si>
    <t>1f jistič 20A/C</t>
  </si>
  <si>
    <t>1f jistič 6A/B</t>
  </si>
  <si>
    <t>Impulzní relé (např. MR-42)</t>
  </si>
  <si>
    <t>Rozvaděč R2</t>
  </si>
  <si>
    <t>Rozvaděč R2 včetně vnitřní výbavy (krycí desky, DIN lišty, úchytky, hřebeny 3f)</t>
  </si>
  <si>
    <t>Hlavní vypínač 25A (1f)</t>
  </si>
  <si>
    <t>Proudový chránič 25A typ AC 2P 30mA</t>
  </si>
  <si>
    <t>Elektrické přístroje silnoproud č.p.43</t>
  </si>
  <si>
    <t>Zásuvka jednonásobná pro zapuštěnou montáž , barva bílá</t>
  </si>
  <si>
    <t>Rámečky pro zásuvky a vypínače</t>
  </si>
  <si>
    <t>Zásuvka dvojnásobná bílá, ABB, Tango – komplet</t>
  </si>
  <si>
    <t>Zásuvka s víčkem, IP44, 230V/16A</t>
  </si>
  <si>
    <t>Vypínač jednopólový č.1 bílý komplet</t>
  </si>
  <si>
    <t>Vypínač jednopólový č.1 bílý komplet (IP44)</t>
  </si>
  <si>
    <t>Vypínač střídavý č.6 bílý komplet</t>
  </si>
  <si>
    <t>Vypínač křížový č.7 bílý komplet</t>
  </si>
  <si>
    <t>Vypínač střídavý č.6 bílý komplet - IP44</t>
  </si>
  <si>
    <t>Vypínač dvojitý střídavý 6+6 komplet</t>
  </si>
  <si>
    <t>Elektroinstalační materiál (krabice, svorky,apod)</t>
  </si>
  <si>
    <t>Krabice s ekvipotenciální svorkovnicí</t>
  </si>
  <si>
    <t>Autonomní hlásič</t>
  </si>
  <si>
    <t>Elektrický zvonek na DIN lištu do rozvaděče</t>
  </si>
  <si>
    <t>Umístěno v příslušném rozvaděči</t>
  </si>
  <si>
    <t>Zvonkové tlačítko venkovní</t>
  </si>
  <si>
    <t xml:space="preserve">Drobný montážní materiál </t>
  </si>
  <si>
    <t>Štítky a značení</t>
  </si>
  <si>
    <t>Bezbariérová instalace</t>
  </si>
  <si>
    <t>Kontrolní modul s alarmem včetně rámečku</t>
  </si>
  <si>
    <t>Napájecí zdroj 230V/15V</t>
  </si>
  <si>
    <t>Resetovací tlačítko včetně rámečku a popisového pole</t>
  </si>
  <si>
    <t>Signální tahové tlačítko včetně rámečku a popisového pole</t>
  </si>
  <si>
    <t>Drobný elektro instalační materiál</t>
  </si>
  <si>
    <t xml:space="preserve">Osvětlení č.p.43 </t>
  </si>
  <si>
    <t>Typ A1</t>
  </si>
  <si>
    <t>parametry dle katalogové listu v příloze</t>
  </si>
  <si>
    <t>Typ B1</t>
  </si>
  <si>
    <t>Typ D1</t>
  </si>
  <si>
    <t>Nouzové svítidlo</t>
  </si>
  <si>
    <t>Nouzové svítidlo s piktogramem, LED 1W, autonomie 60min.,SE – svítící při výpadku</t>
  </si>
  <si>
    <t>Venkovní nástěnné svítidlo</t>
  </si>
  <si>
    <t xml:space="preserve">Venkovní svítidlo DIXIE 10X16 vč. driveru CREE LED bílá 230V LED - </t>
  </si>
  <si>
    <t xml:space="preserve">Soumrakové čidlo </t>
  </si>
  <si>
    <t>soumrakové čidlo ke svítidlu u hlavního vstupu</t>
  </si>
  <si>
    <t>Montážní a inženýrská činnost</t>
  </si>
  <si>
    <t>P</t>
  </si>
  <si>
    <t>Provedení kabelových tras včetně tahání kabeláže</t>
  </si>
  <si>
    <t>Průrazy, začištění, protipožární nástřiky, ucpávky</t>
  </si>
  <si>
    <t>Měření intenzity osvětlení vč.zhotovení měřícího protokolu</t>
  </si>
  <si>
    <t>Připojení a oživení systémů bezbariérové instalace</t>
  </si>
  <si>
    <t>Připojení VZT a CHL jednotek</t>
  </si>
  <si>
    <t>Koordinace s ostatními profesemi</t>
  </si>
  <si>
    <t>Komplexní provozní zkoušky</t>
  </si>
  <si>
    <t>Výchozí revize</t>
  </si>
  <si>
    <t>Zařízení a materiály, které nejsou uvedeny výše, zahrnout do celkové rozsahu prací a dodávek dle výkresové dokumentace a praxe dodavatele.</t>
  </si>
  <si>
    <t>Denní stacionář - Branická č.p. 43</t>
  </si>
  <si>
    <t>pozice</t>
  </si>
  <si>
    <t>název elementu</t>
  </si>
  <si>
    <t xml:space="preserve">cena za m.j. </t>
  </si>
  <si>
    <t xml:space="preserve">cena
</t>
  </si>
  <si>
    <t>1.</t>
  </si>
  <si>
    <t>Denní stacoinář - přívod</t>
  </si>
  <si>
    <t>001</t>
  </si>
  <si>
    <t>Vzduchotechnická jednotka v sestavě dle příloh TZ vybavené:
- kapsovým filtrem F7 na přívodu ( 1°filtrace )
- kapsovým filtrem F5 na odvodu ( 1°filtrace )
- rotačním rekuperátorem, s min. 83% účinností suché rekuperace
- přívodním ventilátorem s regulací otáček pomocí FM
- odvodním ventilátorem s regulací otáček pomocí FM
- vestavěným regulačním systémem včetně čidel, propojení,  servopohonů, ovládámí přes LAN a MODBUS
- řízení dle týdenního časového programu
- 2ks regulačních klapek se servopohonem
- pružnými vložkami
- rýhované gumy pod rám jednotky proti přenosu vybrací
- elektrickým ohřívačem
Tvarová sestava jednotky dle výkresů, včetně rozměrů.
Technické parametry jsou v příloze technické zprávy a v tabulce výkonů. 
Technický standard v příloze DPS</t>
  </si>
  <si>
    <t>002</t>
  </si>
  <si>
    <t>Tlumič hluku na kruhové úpotrubí průměru 200mm délky 900mm. Požadované parametry viz příloha TZ.</t>
  </si>
  <si>
    <t>003</t>
  </si>
  <si>
    <t xml:space="preserve">Přívodní vyústka do kruhového potrubí dvouřadá 225x75mm s regulačním ústrojím R1 na 80m3/h s rychlostí ve volném průřezu do 2,6m/s a akustyckým výkonem do Lw=35dB(A).
</t>
  </si>
  <si>
    <t>004</t>
  </si>
  <si>
    <t>Přívodní talířový ventil kovový na 100m3/h průměru 125mm v RAL…. Tlaková ztráta do 30Pa</t>
  </si>
  <si>
    <t>005</t>
  </si>
  <si>
    <t xml:space="preserve">Přívodní vyústka do kruhového potrubí dvouřadá 525x75mm s regulačním ústrojím R1 na 200m3/h s rychlostí ve volném průřezu do 2,6m/s a akustyckým výkonem do Lw=35dB(A).
</t>
  </si>
  <si>
    <t>006</t>
  </si>
  <si>
    <t>Přívodní talířový ventil kovový na 150m3/h průměru 150mm v RAL…. Tlaková ztráta do 30Pa</t>
  </si>
  <si>
    <t>Potrubí spiro z pozink.plechu dle ČSN EN do průměru 250mm včetně tvarovek 20%</t>
  </si>
  <si>
    <t>Tepelná izolace do interiéru - tloušťka izolace 40mm souč.tepelné vodivosti 0,037W/mK (vč.Al folie)</t>
  </si>
  <si>
    <r>
      <t>m</t>
    </r>
    <r>
      <rPr>
        <vertAlign val="superscript"/>
        <sz val="10"/>
        <rFont val="Verdana"/>
        <family val="2"/>
      </rPr>
      <t>2</t>
    </r>
  </si>
  <si>
    <t>Požární izolace s odolností 90 min.</t>
  </si>
  <si>
    <t>Tepelná izolace s oplechováním do exteriéru ( zabezpečena proti vodě )- tloušťka izolace 40mm souč.tepelné vodivosti 0,037W/mK (vč.Al folie)</t>
  </si>
  <si>
    <t>1A.</t>
  </si>
  <si>
    <t>Denní stacoinář - odvod</t>
  </si>
  <si>
    <t>NEOBSAZENO</t>
  </si>
  <si>
    <t xml:space="preserve">Odvodní vyústka do kruhového potrubí jednořadá 525x75mm s regulačním ústrojím R1 na 200m3/h s rychlostí ve volném průřezu do 2,6m/s a akustyckým výkonem do Lw=35dB(A).
</t>
  </si>
  <si>
    <t>Odvodní talířový ventil kovový na 50m3/h průměru 100mm v RAL…. Tlaková ztráta do 30Pa</t>
  </si>
  <si>
    <t>Odvodní talířový ventil kovový na 100m3/h průměru 125mm v RAL…. Tlaková ztráta do 30Pa</t>
  </si>
  <si>
    <t>Jednořadá hliníková přepouštěcí mřížka 400x150mm s volnou plochou 0,039m2 s lamelami s roztečí 17,5mm.</t>
  </si>
  <si>
    <t>007</t>
  </si>
  <si>
    <t>Jednořadá hliníková přepouštěcí mřížka 500x150mm s volnou plochou 0,05m2 s lamelami s roztečí 17,5mm.</t>
  </si>
  <si>
    <t>100</t>
  </si>
  <si>
    <t>Čtyřhranné potrubí sk.I z pozink. plechu dle ČSN EN.</t>
  </si>
  <si>
    <t>300</t>
  </si>
  <si>
    <t>Hadicové potrubí průměru 125mm</t>
  </si>
  <si>
    <t>Mezisoučet</t>
  </si>
  <si>
    <t>X</t>
  </si>
  <si>
    <t>Ostatní</t>
  </si>
  <si>
    <t>Montáž, doprava, montážní materiál, VRN</t>
  </si>
  <si>
    <t>Realizační dokumentace dle skutečně vysoutěžených zařízení</t>
  </si>
  <si>
    <t>Uvedeni do provozu, zaregulování na projektové parametry, revize,protokoly, komplexní zkoušky, PD skutečného provedení díla</t>
  </si>
  <si>
    <t>Celkem:</t>
  </si>
  <si>
    <t>č.p. 65 v ul. Branická, Praha 4 - k.ú. Braník</t>
  </si>
  <si>
    <t>DN  32</t>
  </si>
  <si>
    <t>DN  40</t>
  </si>
  <si>
    <t>DN  75</t>
  </si>
  <si>
    <t>Podomítková vodní ZU DN32 pro odvod kondenzátu s přídavnou mechanickou uzávěrkou a čistí vložkou, pro klimatizační jednotky - 100x100mm.</t>
  </si>
  <si>
    <t>Podlahová vpust DN50/75/110 se svislým odtokem, s pevnou izolační přírubou, se sifonovou vložkou fungující jak s, tak i bez vody, plast 123x123mm/nerez mříž 115x115mm.</t>
  </si>
  <si>
    <t>Podomítková vodní zápachová uzávěrka DN40/50 pro pračky a myčky, nerezový kryt 160x110mm.</t>
  </si>
  <si>
    <t>Automatická zpětná armatura proti vzduté voděs vyjímatelnou klapkou z nerezové oceli a revizním krytem k čištění pro odpadní vody bez obsahu fekálií.</t>
  </si>
  <si>
    <t xml:space="preserve">DN 110 </t>
  </si>
  <si>
    <t xml:space="preserve">Automatická zpětná armatura proti vzduté vodě DN125 se dvěma klapkami z nerezové oceli a ručním zajištěním jedné klapky a revizními kryty k čištění pro fekální kanalizaci. </t>
  </si>
  <si>
    <t>- DN 110</t>
  </si>
  <si>
    <t xml:space="preserve">- DN 125 </t>
  </si>
  <si>
    <t>Montáž zpětných klapek                             DN 100</t>
  </si>
  <si>
    <t>Montáž zpětných klapek                             DN 125</t>
  </si>
  <si>
    <t>Demontáž armatur závitových se dvěma závity     do G 5/4"</t>
  </si>
  <si>
    <t>Opravy odpadního potrubí litinového - vsazení odbočky do potrubí DN 200</t>
  </si>
  <si>
    <t>Opravy potrubí novodurového - propojení dosavadního potrubí   Ø 110</t>
  </si>
  <si>
    <t>Stavební úpravy v objektu DPS 
č.p. 65 v ul. Branická, 
Praha 4 - k.ú. Braník</t>
  </si>
  <si>
    <t>Demontáž deskových otopných těles včetně konzol, připojovacího potrubí, připojovacích armatur včetně ekologické likvidace</t>
  </si>
  <si>
    <t xml:space="preserve">     2.01 </t>
  </si>
  <si>
    <t xml:space="preserve">Koupelnový topný žebřík  např. KORALUX LINEAR MAX  KLM 1220.750 v bílé barvě RAL 9016, včetně upevňovacích prvků ke stěně </t>
  </si>
  <si>
    <t xml:space="preserve">     2.02</t>
  </si>
  <si>
    <t xml:space="preserve">Koupelnový topný žebřík  např. KORALUX LINEAR COMFORT KLT 900x600 v bílé barvě RAL 9016, včetně upevňovacích prvků ke stěně </t>
  </si>
  <si>
    <t xml:space="preserve">     2.03</t>
  </si>
  <si>
    <t>Panelové těleso např. Korado Premium typ 22, výška 2200, šířka 600 v bílé barvě RAL 9016, včetně upevňovacích prvků ke stěně, se spodním bočním připojením DN 15</t>
  </si>
  <si>
    <t xml:space="preserve">     2.04</t>
  </si>
  <si>
    <t>Deskové těleso s bočním připojením  např. RADIK KLASIK typ 11- výška 600 x délka 400mm v bílé barvě RAL 9016, včetně upevňovacích prvků ke stěně</t>
  </si>
  <si>
    <t xml:space="preserve">     2.05</t>
  </si>
  <si>
    <t>Deskové těleso s bočním připojením  např. RADIK KLASIK typ 33- výška 600 x délka 900mm v bílé barvě RAL 9016, včetně upevňovacích prvků ke stěně</t>
  </si>
  <si>
    <t xml:space="preserve">     2.06</t>
  </si>
  <si>
    <t>Demontáž a opětovná montáž deskového tělesa s bočním napojením do jiné pozice, včetně úpravy připojovacího ocelového potrubí do DN 15 a nových závěsů otopného tělesa</t>
  </si>
  <si>
    <t>Potrubní rozvod - z trubek ocelových válcovaných za tepla, bezešvých, jakost materiálu 11 353; včetně tvarovek, závěsů, objímek, 2x vrstva nátěru syntetickou barvou</t>
  </si>
  <si>
    <t>- DN 15 – Ø 1/2“</t>
  </si>
  <si>
    <t xml:space="preserve">Tepelná izolace na bázi polyetylenu,  tepelná vodivost Lambda=max 0,038 W/m.K při 10°C, stupeň hořlavosti C3 dle ČSN 73 0862 na ocelové potrubí </t>
  </si>
  <si>
    <t>- DN 15 – Ø 1/2“, tloušťka izolace 9mm</t>
  </si>
  <si>
    <t xml:space="preserve">     4.01</t>
  </si>
  <si>
    <t xml:space="preserve">Termostatický ventil s přednastavením DN 15 (rohový); hodnota kv od 0,025-0,67 pro pásmo proporcionality 2K, Kvs=0,86 (nastavení 1-8), uzavírací, plynule regulující, poniklované tělo, pro termostatickou hlavici se závitem M30x1,5; např. Heimeier V-exakt II </t>
  </si>
  <si>
    <t xml:space="preserve">Termostatický ventil s přednastavením DN 15 (úhlový); hodnota kv od 0,025-0,67 pro pásmo proporcionality 2K, Kvs=0,86 (nastavení 1-8), uzavírací, plynule regulující, poniklované tělo, pro termostatickou hlavici se závitem M30x1,5; např. Heimeier V-exakt II </t>
  </si>
  <si>
    <t>Demontáž a opětovná montáž poměrových měřičů tepla (po dohodě s provozovatelem stávajících měřičů tepla v objektu)</t>
  </si>
  <si>
    <t xml:space="preserve">     4.06</t>
  </si>
  <si>
    <t>CYKY-J 5x16</t>
  </si>
  <si>
    <t>napájecí kabel R3</t>
  </si>
  <si>
    <t>CYKY-J 5x10</t>
  </si>
  <si>
    <t>Úpravy ve stávající rozvodně</t>
  </si>
  <si>
    <t>Demontáž hlavního jističe 50A/3</t>
  </si>
  <si>
    <t>3f jistič 40A/B</t>
  </si>
  <si>
    <t>nový hlavní jistič pro R3</t>
  </si>
  <si>
    <t>3f jistič 25A/B</t>
  </si>
  <si>
    <t>nový hlavní jistič pro R4</t>
  </si>
  <si>
    <t>Rozvaděč R3</t>
  </si>
  <si>
    <t>Rozvaděč R3 včetně vnitřní výbavy (krycí desky, DIN lišty, úchytky, hřebeny 3f)</t>
  </si>
  <si>
    <t>Hlavní vypínač 40A (3f)</t>
  </si>
  <si>
    <t>3f jistič 16A/B</t>
  </si>
  <si>
    <t>3f jistič 16A/C</t>
  </si>
  <si>
    <t>3f jistič 10A/C</t>
  </si>
  <si>
    <t>3f jistič 20A/C</t>
  </si>
  <si>
    <t>1f jistič 16A/C</t>
  </si>
  <si>
    <t>Rozvaděč R4</t>
  </si>
  <si>
    <t>Rozvaděč R4 včetně vnitřní výbavy (krycí desky, DIN lišty, úchytky, hřebeny 3f)</t>
  </si>
  <si>
    <t>Hlavní vypínač 25A (3f)</t>
  </si>
  <si>
    <t>1f jistič 20A/B</t>
  </si>
  <si>
    <t>1f jistič 10A/B</t>
  </si>
  <si>
    <t>Elektrické přístroje silnoproud č.p.65 – část 1</t>
  </si>
  <si>
    <t>Zásuvka 400V/16A, montáž na povrch, IP44</t>
  </si>
  <si>
    <t>Vačkový vypínač 16A 3P, nástěnný, IP66, určeno pro nouzové vypnutí</t>
  </si>
  <si>
    <t>Vačkový vypínač 16A 2P, nástěnný, IP66, určeno pro nouzové vypnutí</t>
  </si>
  <si>
    <t>Elektrické přístroje silnoproud č.p.65 – část 2</t>
  </si>
  <si>
    <t>Doběhový spínač k ventilátoru (DT3)</t>
  </si>
  <si>
    <t>Osvětlení  č.p.65</t>
  </si>
  <si>
    <t>Typ A3</t>
  </si>
  <si>
    <t>Denní stacionář - Branická č.p. 65</t>
  </si>
  <si>
    <t>2.</t>
  </si>
  <si>
    <t>Mandl - přívod</t>
  </si>
  <si>
    <t>Vzduchotechnická jednotka v sestavě dle příloh TZ vybavené:
- kapsovým filtrem F7 na přívodu ( 1°filtrace )
- kapsovým filtrem F5 na odvodu ( 1°filtrace )
- rotačním rekuperátorem, s min. 81% účinností suché rekuperace
- přívodním ventilátorem s regulací otáček pomocí FM
- odvodním ventilátorem s regulací otáček pomocí FM
- vestavěným regulačním systémem včetně čidel, propojení,  servopohonů, ovládámí přes LAN a MODBUS
- řízení dle týdenního časového programu
- 2ks regulačních klapek se servopohonem
- pružnými vložkami
- rýhované gumy pod rám jednotky proti přenosu vybrací
- elektrickým ohřívačem
Tvarová sestava jednotky dle výkresů, včetně rozměrů.
Technické parametry jsou v příloze technické zprávy a v tabulce výkonů. 
Technický standard v příloze DPS</t>
  </si>
  <si>
    <t xml:space="preserve">Přívodní vyústka do kruhového potrubí dvouřadá 325x75mm s regulačním ústrojím R1 na 100m3/h s rychlostí ve volném průřezu do 2,5m/s a akustyckým výkonem do Lw=35dB(A).
</t>
  </si>
  <si>
    <t xml:space="preserve">Přívodní vyústka do kruhového potrubí dvouřadá 825x75mm s regulačním ústrojím R1 na 350m3/h s rychlostí ve volném průřezu do 3,1m/s a akustyckým výkonem do Lw=35dB(A).
</t>
  </si>
  <si>
    <t xml:space="preserve">Protidešťová hliníková žaluzie na sání na 500m3/h 250x315mm včetně upínacího rámu a sítě s rychlostí v profilu do 3m/s a tlakovou ztrátou do 20Pa. Útlum žaluzie musí spolu s potrubní trasou a tlumiči ve strojovně vyhovovat hygienickým předpisům. </t>
  </si>
  <si>
    <t>Potrubí spiro z pozink.plechu dle ČSN EN do průměru 200mm včetně tvarovek 50%</t>
  </si>
  <si>
    <t>Hluková izolace - s oplechováním
souč.zvukové pohltivosti 0,81</t>
  </si>
  <si>
    <t>2A.</t>
  </si>
  <si>
    <t>Mandl - odvod</t>
  </si>
  <si>
    <t xml:space="preserve">Odvodní vyústka do kruhového potrubí jednořadá 325x75mm s regulačním ústrojím R1 na 150m3/h s rychlostí ve volném průřezu do 3m/s a akustyckým výkonem do Lw=35dB(A).
</t>
  </si>
  <si>
    <t xml:space="preserve">Odvodní vyústka do kruhového potrubí jednořadá 225x75mm s regulačním ústrojím R1 na 100m3/h s rychlostí ve volném průřezu do 2m/s a akustyckým výkonem do Lw=35dB(A).
</t>
  </si>
  <si>
    <t xml:space="preserve">Protidešťová hliníková žaluzie na výfuk na 500m3/h 315x315mm včetně upínacího rámu s rychlostí v profilu do 2,3m/s a tlakovou ztrátou do 15Pa. Útlum žaluzie musí spolu s potrubní trasou a tlumiči ve strojovně vyhovovat hygienickým předpisům. </t>
  </si>
  <si>
    <t>Potrubí spiro z pozink.plechu dle ČSN EN do průměru 200mm včetně tvarovek 15%</t>
  </si>
  <si>
    <t>3.</t>
  </si>
  <si>
    <t>Mandl - chlazení</t>
  </si>
  <si>
    <t>Kondenzátorová venkovní kompaktní jednotka.
Chladicí výkon 10 kW
1 fázové provedení
Technické parametry musí odpovídat podmínkám v TZ</t>
  </si>
  <si>
    <t>Vnitřní jednotka podstropní, kapotovaná s nastavitelným směrem proudění výstupního vzduchu včetně čerpadla kondenzátu. Technické parametry musí odpovídat podmínkám v TZ.</t>
  </si>
  <si>
    <t>Nástěnný ovladač s displejem, senzorem prostorové teploty, možnosti nastavení požadované teploty, rychlosti ventilátoru, propojený s jednotkou datovým a silovým kabelem.</t>
  </si>
  <si>
    <t>Moduly pro hlášení provozu pro vnitřní jednotku</t>
  </si>
  <si>
    <t>Rozvod freonu R410A ( liquid/gas ), datové kabely, silové kabely, včetně izolací</t>
  </si>
  <si>
    <t>Upevňovací konstrukce pro kondenzátorové jednotky na zavěčení na stěnu.</t>
  </si>
  <si>
    <t>4.</t>
  </si>
  <si>
    <t>Sklad- chlazení</t>
  </si>
  <si>
    <t>Kondenzátorová venkovní kompaktní jednotka.
Chladicí výkon 2,5 kW
1 fázové provedení
Technické parametry musí odpovídat podmínkám v TZ</t>
  </si>
  <si>
    <t>Vnitřní nástěnná jednotka, kapotovaná s nastavitelným směrem proudění výstupního vzduchu včetně čerpadla kondenzátu. Technické parametry musí odpovídat podmínkám v TZ.</t>
  </si>
  <si>
    <t>5.</t>
  </si>
  <si>
    <t>Prádelna - přívod</t>
  </si>
  <si>
    <t xml:space="preserve">Přívodní vyústka do kruhového potrubí dvouřadá 225x75mm s regulačním ústrojím R1 na 50m3/h s rychlostí ve volném průřezu do 2,6m/s a akustyckým výkonem do Lw=35dB(A).
</t>
  </si>
  <si>
    <t xml:space="preserve">Přívodní vyústka do kruhového potrubí dvouřadá 425x75mm s regulačním ústrojím R1 na 150m3/h s rychlostí ve volném průřezu do 2,6m/s a akustyckým výkonem do Lw=35dB(A).
</t>
  </si>
  <si>
    <t xml:space="preserve">Protidešťová hliníková žaluzie na sání na 400m3/h 200x315mm včetně upínacího rámu a sítě s rychlostí v profilu do 3m/s a tlakovou ztrátou do 20Pa. Útlum žaluzie musí spolu s potrubní trasou a tlumiči ve strojovně vyhovovat hygienickým předpisům. </t>
  </si>
  <si>
    <t xml:space="preserve">Přívodní vyústka do hranatého potrubí dvouřadá 425x75mm s regulačním ústrojím R1 na 200m3/h s rychlostí ve volném průřezu do 2,6m/s a akustyckým výkonem do Lw=35dB(A). Včetně nástavce do kruhového potrubí.
</t>
  </si>
  <si>
    <t>5A.</t>
  </si>
  <si>
    <t>Prádelna- odvod</t>
  </si>
  <si>
    <t xml:space="preserve">Odvodní vyústka do kruhového potrubí jednořadá 425x75mm s regulačním ústrojím R1 na 200m3/h s rychlostí ve volném průřezu do 2,9m/s a akustyckým výkonem do Lw=35dB(A).
</t>
  </si>
  <si>
    <t>Zpětná klapka s průměru 125mm</t>
  </si>
  <si>
    <t xml:space="preserve">Protidešťová hliníková žaluzie na výfuk na 550m3/h 315x315mm včetně upínacího rámu s rychlostí v profilu do 2,5m/s a tlakovou ztrátou do 20Pa. Útlum žaluzie musí spolu s potrubní trasou a tlumiči ve strojovně vyhovovat hygienickým předpisům. </t>
  </si>
  <si>
    <t xml:space="preserve">Požární klapka s teplotním a ručním spouštěním s požární odolností 90 min. průměru 250mm a koncovým spínačem polohy.
</t>
  </si>
  <si>
    <t>6.</t>
  </si>
  <si>
    <t>Prádelna - chlazení</t>
  </si>
  <si>
    <t>Kondenzátorová venkovní kompaktní jednotka.
Chladicí výkon 6,9 kW
1 fázové provedení
Technické parametry musí odpovídat podmínkám v TZ</t>
  </si>
  <si>
    <t>7.</t>
  </si>
  <si>
    <t>Sušárna- chlazení</t>
  </si>
  <si>
    <t>Kondenzátorová venkovní kompaktní jednotka.
Chladicí výkon 5 kW
1 fázové provedení
Technické parametry musí odpovídat podmínkám v TZ</t>
  </si>
  <si>
    <t>Zařízení staveniště - včetně veškerých záborů, sociálního zařízení pro zaměstnance, oplocení staveniště, uvedení prostor pro ZS do původního stavu, vyčištění ploch záborů</t>
  </si>
  <si>
    <t>Kompletační činnost (IČD) - IČ se zajištěním záborů, DIO a DIR, zajištění kolaudačního řízení, zajištění geometrického plánu, vložení informací do IPR a katastru</t>
  </si>
  <si>
    <t>Položka neobsažena</t>
  </si>
</sst>
</file>

<file path=xl/styles.xml><?xml version="1.0" encoding="utf-8"?>
<styleSheet xmlns="http://schemas.openxmlformats.org/spreadsheetml/2006/main">
  <numFmts count="2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General_)"/>
    <numFmt numFmtId="170" formatCode=";;;"/>
    <numFmt numFmtId="171" formatCode="_-* #,##0.00000\ _K_č_-;\-* #,##0.00000\ _K_č_-;_-* &quot;-&quot;\ _K_č_-;_-@_-"/>
    <numFmt numFmtId="172" formatCode="_-* #,##0.00000\ _K_č_-;\-* #,##0.00000\ _K_č_-;_-* &quot;-&quot;?????\ _K_č_-;_-@_-"/>
    <numFmt numFmtId="173" formatCode="#,##0.00_);\(#,##0.00\)"/>
    <numFmt numFmtId="174" formatCode="#,##0.0000"/>
    <numFmt numFmtId="175" formatCode="#,##0.0"/>
    <numFmt numFmtId="176" formatCode="#,##0.0_);\(#,##0.0\)"/>
    <numFmt numFmtId="177" formatCode="#,##0.00;\-#,##0.00"/>
    <numFmt numFmtId="178" formatCode="#,##0.00000;\-#,##0.00000"/>
    <numFmt numFmtId="179" formatCode="#,##0.000;\-#,##0.000"/>
    <numFmt numFmtId="180" formatCode="#,##0.00_ ;\-#,##0.00\ "/>
    <numFmt numFmtId="181" formatCode="#,##0.00&quot; Kč&quot;"/>
    <numFmt numFmtId="182" formatCode="d/\ m\Řs\ˇ\c\ yyyy"/>
  </numFmts>
  <fonts count="4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10"/>
      <name val="Cambria"/>
      <family val="1"/>
      <scheme val="maj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indexed="12"/>
      <name val="Arial CE"/>
      <family val="2"/>
    </font>
    <font>
      <u val="single"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20"/>
      <name val="Arial CE"/>
      <family val="2"/>
    </font>
    <font>
      <b/>
      <sz val="10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i/>
      <sz val="8"/>
      <color indexed="8"/>
      <name val="Arial CE"/>
      <family val="2"/>
    </font>
    <font>
      <b/>
      <sz val="11"/>
      <name val="Arial CE"/>
      <family val="2"/>
    </font>
    <font>
      <sz val="8"/>
      <name val="Trebuchet MS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mic Sans MS"/>
      <family val="4"/>
    </font>
    <font>
      <sz val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vertAlign val="superscript"/>
      <sz val="10"/>
      <name val="Verdana"/>
      <family val="2"/>
    </font>
    <font>
      <b/>
      <sz val="10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/>
      <top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22"/>
      </top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>
      <alignment/>
      <protection locked="0"/>
    </xf>
    <xf numFmtId="169" fontId="1" fillId="0" borderId="0">
      <alignment/>
      <protection/>
    </xf>
    <xf numFmtId="0" fontId="36" fillId="0" borderId="0">
      <alignment vertical="top" wrapText="1"/>
      <protection locked="0"/>
    </xf>
    <xf numFmtId="0" fontId="37" fillId="0" borderId="0">
      <alignment/>
      <protection locked="0"/>
    </xf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1" fillId="0" borderId="0">
      <alignment/>
      <protection/>
    </xf>
    <xf numFmtId="0" fontId="37" fillId="0" borderId="0">
      <alignment/>
      <protection locked="0"/>
    </xf>
    <xf numFmtId="0" fontId="33" fillId="0" borderId="0" applyNumberFormat="0" applyAlignment="0">
      <protection/>
    </xf>
    <xf numFmtId="0" fontId="1" fillId="0" borderId="0">
      <alignment/>
      <protection/>
    </xf>
    <xf numFmtId="0" fontId="39" fillId="0" borderId="0">
      <alignment/>
      <protection/>
    </xf>
    <xf numFmtId="0" fontId="36" fillId="0" borderId="0">
      <alignment vertical="top" wrapText="1"/>
      <protection locked="0"/>
    </xf>
    <xf numFmtId="0" fontId="0" fillId="0" borderId="0">
      <alignment/>
      <protection/>
    </xf>
  </cellStyleXfs>
  <cellXfs count="99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20" fontId="13" fillId="0" borderId="0" xfId="20" applyNumberFormat="1" applyFont="1" applyAlignment="1">
      <alignment wrapText="1"/>
      <protection/>
    </xf>
    <xf numFmtId="3" fontId="13" fillId="0" borderId="0" xfId="20" applyNumberFormat="1" applyFont="1" applyAlignment="1">
      <alignment wrapText="1"/>
      <protection/>
    </xf>
    <xf numFmtId="169" fontId="19" fillId="0" borderId="6" xfId="21" applyFont="1" applyFill="1" applyBorder="1" applyAlignment="1" applyProtection="1">
      <alignment vertical="top"/>
      <protection/>
    </xf>
    <xf numFmtId="169" fontId="19" fillId="0" borderId="6" xfId="21" applyFont="1" applyFill="1" applyBorder="1" applyAlignment="1" applyProtection="1">
      <alignment vertical="center"/>
      <protection/>
    </xf>
    <xf numFmtId="169" fontId="19" fillId="0" borderId="7" xfId="21" applyFont="1" applyFill="1" applyBorder="1" applyAlignment="1" applyProtection="1">
      <alignment vertical="center"/>
      <protection/>
    </xf>
    <xf numFmtId="169" fontId="19" fillId="0" borderId="13" xfId="21" applyFont="1" applyFill="1" applyBorder="1" applyAlignment="1" applyProtection="1">
      <alignment vertical="center"/>
      <protection/>
    </xf>
    <xf numFmtId="169" fontId="19" fillId="0" borderId="4" xfId="21" applyFont="1" applyFill="1" applyBorder="1" applyAlignment="1" applyProtection="1">
      <alignment vertical="top"/>
      <protection/>
    </xf>
    <xf numFmtId="169" fontId="19" fillId="0" borderId="4" xfId="21" applyFont="1" applyFill="1" applyBorder="1" applyAlignment="1" applyProtection="1">
      <alignment vertical="center"/>
      <protection/>
    </xf>
    <xf numFmtId="169" fontId="19" fillId="0" borderId="0" xfId="21" applyFont="1" applyFill="1" applyBorder="1" applyAlignment="1" applyProtection="1">
      <alignment vertical="center"/>
      <protection/>
    </xf>
    <xf numFmtId="169" fontId="19" fillId="0" borderId="5" xfId="21" applyFont="1" applyFill="1" applyBorder="1" applyAlignment="1" applyProtection="1">
      <alignment vertical="center"/>
      <protection/>
    </xf>
    <xf numFmtId="0" fontId="20" fillId="0" borderId="43" xfId="21" applyNumberFormat="1" applyFont="1" applyFill="1" applyBorder="1" applyAlignment="1" applyProtection="1">
      <alignment vertical="center"/>
      <protection/>
    </xf>
    <xf numFmtId="49" fontId="19" fillId="0" borderId="32" xfId="21" applyNumberFormat="1" applyFont="1" applyFill="1" applyBorder="1" applyAlignment="1" applyProtection="1">
      <alignment vertical="center"/>
      <protection/>
    </xf>
    <xf numFmtId="49" fontId="19" fillId="0" borderId="42" xfId="21" applyNumberFormat="1" applyFont="1" applyFill="1" applyBorder="1" applyAlignment="1" applyProtection="1">
      <alignment vertical="center"/>
      <protection/>
    </xf>
    <xf numFmtId="4" fontId="19" fillId="0" borderId="0" xfId="21" applyNumberFormat="1" applyFont="1" applyBorder="1" applyAlignment="1" applyProtection="1">
      <alignment vertical="center"/>
      <protection/>
    </xf>
    <xf numFmtId="168" fontId="19" fillId="0" borderId="43" xfId="21" applyNumberFormat="1" applyFont="1" applyBorder="1" applyAlignment="1" applyProtection="1">
      <alignment vertical="center"/>
      <protection/>
    </xf>
    <xf numFmtId="168" fontId="19" fillId="0" borderId="42" xfId="21" applyNumberFormat="1" applyFont="1" applyBorder="1" applyAlignment="1" applyProtection="1">
      <alignment vertical="center"/>
      <protection/>
    </xf>
    <xf numFmtId="169" fontId="19" fillId="0" borderId="19" xfId="21" applyFont="1" applyFill="1" applyBorder="1" applyAlignment="1" applyProtection="1">
      <alignment vertical="top"/>
      <protection/>
    </xf>
    <xf numFmtId="4" fontId="19" fillId="0" borderId="2" xfId="21" applyNumberFormat="1" applyFont="1" applyFill="1" applyBorder="1" applyAlignment="1" applyProtection="1">
      <alignment horizontal="center" vertical="center"/>
      <protection/>
    </xf>
    <xf numFmtId="168" fontId="19" fillId="0" borderId="12" xfId="21" applyNumberFormat="1" applyFont="1" applyFill="1" applyBorder="1" applyAlignment="1" applyProtection="1">
      <alignment horizontal="center" vertical="center"/>
      <protection/>
    </xf>
    <xf numFmtId="168" fontId="19" fillId="0" borderId="42" xfId="21" applyNumberFormat="1" applyFont="1" applyFill="1" applyBorder="1" applyAlignment="1" applyProtection="1">
      <alignment horizontal="center" vertical="center"/>
      <protection/>
    </xf>
    <xf numFmtId="169" fontId="19" fillId="0" borderId="0" xfId="21" applyFont="1" applyAlignment="1" applyProtection="1">
      <alignment vertical="top"/>
      <protection/>
    </xf>
    <xf numFmtId="4" fontId="19" fillId="0" borderId="0" xfId="21" applyNumberFormat="1" applyFont="1" applyAlignment="1" applyProtection="1">
      <alignment vertical="center"/>
      <protection/>
    </xf>
    <xf numFmtId="168" fontId="19" fillId="0" borderId="0" xfId="21" applyNumberFormat="1" applyFont="1" applyAlignment="1" applyProtection="1">
      <alignment vertical="center"/>
      <protection/>
    </xf>
    <xf numFmtId="170" fontId="19" fillId="0" borderId="0" xfId="21" applyNumberFormat="1" applyFont="1" applyAlignment="1" applyProtection="1">
      <alignment vertical="top"/>
      <protection/>
    </xf>
    <xf numFmtId="4" fontId="19" fillId="6" borderId="2" xfId="21" applyNumberFormat="1" applyFont="1" applyFill="1" applyBorder="1" applyAlignment="1" applyProtection="1">
      <alignment vertical="center"/>
      <protection/>
    </xf>
    <xf numFmtId="168" fontId="19" fillId="6" borderId="2" xfId="21" applyNumberFormat="1" applyFont="1" applyFill="1" applyBorder="1" applyAlignment="1" applyProtection="1">
      <alignment vertical="center"/>
      <protection/>
    </xf>
    <xf numFmtId="171" fontId="19" fillId="6" borderId="2" xfId="21" applyNumberFormat="1" applyFont="1" applyFill="1" applyBorder="1" applyAlignment="1" applyProtection="1">
      <alignment horizontal="right" vertical="top" wrapText="1"/>
      <protection/>
    </xf>
    <xf numFmtId="3" fontId="19" fillId="0" borderId="0" xfId="21" applyNumberFormat="1" applyFont="1" applyAlignment="1" applyProtection="1">
      <alignment vertical="center"/>
      <protection/>
    </xf>
    <xf numFmtId="41" fontId="19" fillId="0" borderId="0" xfId="21" applyNumberFormat="1" applyFont="1" applyAlignment="1" applyProtection="1">
      <alignment horizontal="right" vertical="center" wrapText="1"/>
      <protection/>
    </xf>
    <xf numFmtId="172" fontId="19" fillId="0" borderId="0" xfId="21" applyNumberFormat="1" applyFont="1" applyAlignment="1" applyProtection="1">
      <alignment horizontal="right" vertical="center" wrapText="1"/>
      <protection/>
    </xf>
    <xf numFmtId="169" fontId="19" fillId="0" borderId="0" xfId="21" applyFont="1" applyAlignment="1" applyProtection="1">
      <alignment vertical="center"/>
      <protection/>
    </xf>
    <xf numFmtId="169" fontId="24" fillId="0" borderId="0" xfId="23" applyNumberFormat="1" applyFont="1" applyAlignment="1" applyProtection="1">
      <alignment vertical="center"/>
      <protection/>
    </xf>
    <xf numFmtId="3" fontId="19" fillId="0" borderId="0" xfId="21" applyNumberFormat="1" applyFont="1" applyAlignment="1" applyProtection="1">
      <alignment vertical="top"/>
      <protection/>
    </xf>
    <xf numFmtId="41" fontId="19" fillId="0" borderId="0" xfId="21" applyNumberFormat="1" applyFont="1" applyAlignment="1" applyProtection="1">
      <alignment horizontal="right" vertical="top" wrapText="1"/>
      <protection/>
    </xf>
    <xf numFmtId="3" fontId="25" fillId="0" borderId="0" xfId="21" applyNumberFormat="1" applyFont="1" applyAlignment="1" applyProtection="1">
      <alignment vertical="center"/>
      <protection/>
    </xf>
    <xf numFmtId="168" fontId="19" fillId="0" borderId="0" xfId="21" applyNumberFormat="1" applyFont="1" applyAlignment="1" applyProtection="1">
      <alignment vertical="top"/>
      <protection/>
    </xf>
    <xf numFmtId="172" fontId="19" fillId="0" borderId="0" xfId="21" applyNumberFormat="1" applyFont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vertical="top"/>
      <protection/>
    </xf>
    <xf numFmtId="4" fontId="19" fillId="0" borderId="0" xfId="21" applyNumberFormat="1" applyFont="1" applyAlignment="1" applyProtection="1">
      <alignment vertical="center"/>
      <protection locked="0"/>
    </xf>
    <xf numFmtId="168" fontId="19" fillId="0" borderId="0" xfId="21" applyNumberFormat="1" applyFont="1" applyAlignment="1" applyProtection="1">
      <alignment/>
      <protection/>
    </xf>
    <xf numFmtId="172" fontId="19" fillId="0" borderId="0" xfId="21" applyNumberFormat="1" applyFont="1" applyAlignment="1" applyProtection="1">
      <alignment horizontal="right" wrapText="1"/>
      <protection/>
    </xf>
    <xf numFmtId="3" fontId="19" fillId="6" borderId="2" xfId="21" applyNumberFormat="1" applyFont="1" applyFill="1" applyBorder="1" applyAlignment="1" applyProtection="1">
      <alignment vertical="center"/>
      <protection/>
    </xf>
    <xf numFmtId="41" fontId="19" fillId="0" borderId="32" xfId="21" applyNumberFormat="1" applyFont="1" applyBorder="1" applyAlignment="1" applyProtection="1">
      <alignment horizontal="right" vertical="center" wrapText="1"/>
      <protection/>
    </xf>
    <xf numFmtId="168" fontId="19" fillId="0" borderId="32" xfId="21" applyNumberFormat="1" applyFont="1" applyBorder="1" applyAlignment="1" applyProtection="1">
      <alignment vertical="center"/>
      <protection/>
    </xf>
    <xf numFmtId="172" fontId="19" fillId="0" borderId="32" xfId="21" applyNumberFormat="1" applyFont="1" applyBorder="1" applyAlignment="1" applyProtection="1">
      <alignment horizontal="right" vertical="center" wrapText="1"/>
      <protection/>
    </xf>
    <xf numFmtId="169" fontId="0" fillId="0" borderId="0" xfId="21" applyFont="1" applyAlignment="1" applyProtection="1">
      <alignment vertical="top"/>
      <protection/>
    </xf>
    <xf numFmtId="4" fontId="0" fillId="0" borderId="0" xfId="21" applyNumberFormat="1" applyFont="1" applyAlignment="1" applyProtection="1">
      <alignment vertical="center"/>
      <protection/>
    </xf>
    <xf numFmtId="168" fontId="0" fillId="0" borderId="0" xfId="21" applyNumberFormat="1" applyFont="1" applyAlignment="1" applyProtection="1">
      <alignment vertical="center"/>
      <protection/>
    </xf>
    <xf numFmtId="0" fontId="40" fillId="0" borderId="0" xfId="37" applyFont="1">
      <alignment/>
      <protection/>
    </xf>
    <xf numFmtId="0" fontId="41" fillId="0" borderId="0" xfId="0" applyFont="1" applyAlignment="1">
      <alignment horizontal="left" vertical="top"/>
    </xf>
    <xf numFmtId="49" fontId="42" fillId="0" borderId="0" xfId="37" applyNumberFormat="1" applyFont="1" applyFill="1" applyAlignment="1">
      <alignment vertical="top"/>
      <protection/>
    </xf>
    <xf numFmtId="0" fontId="40" fillId="0" borderId="0" xfId="37" applyFont="1" applyFill="1" applyAlignment="1">
      <alignment vertical="top"/>
      <protection/>
    </xf>
    <xf numFmtId="0" fontId="40" fillId="0" borderId="0" xfId="37" applyFont="1" applyFill="1" applyAlignment="1">
      <alignment horizontal="right" vertical="top"/>
      <protection/>
    </xf>
    <xf numFmtId="0" fontId="40" fillId="0" borderId="0" xfId="37" applyFont="1" applyFill="1" applyAlignment="1">
      <alignment horizontal="left" vertical="top"/>
      <protection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 quotePrefix="1">
      <alignment horizontal="left" vertical="top"/>
    </xf>
    <xf numFmtId="49" fontId="40" fillId="0" borderId="7" xfId="37" applyNumberFormat="1" applyFont="1" applyFill="1" applyBorder="1" applyAlignment="1">
      <alignment horizontal="right" vertical="top"/>
      <protection/>
    </xf>
    <xf numFmtId="49" fontId="40" fillId="0" borderId="7" xfId="37" applyNumberFormat="1" applyFont="1" applyFill="1" applyBorder="1" applyAlignment="1">
      <alignment vertical="top"/>
      <protection/>
    </xf>
    <xf numFmtId="0" fontId="40" fillId="0" borderId="7" xfId="37" applyFont="1" applyFill="1" applyBorder="1" applyAlignment="1">
      <alignment vertical="top"/>
      <protection/>
    </xf>
    <xf numFmtId="0" fontId="40" fillId="0" borderId="7" xfId="37" applyFont="1" applyFill="1" applyBorder="1" applyAlignment="1">
      <alignment horizontal="right" vertical="top"/>
      <protection/>
    </xf>
    <xf numFmtId="0" fontId="40" fillId="0" borderId="7" xfId="37" applyFont="1" applyFill="1" applyBorder="1" applyAlignment="1">
      <alignment horizontal="left" vertical="top"/>
      <protection/>
    </xf>
    <xf numFmtId="49" fontId="45" fillId="0" borderId="56" xfId="37" applyNumberFormat="1" applyFont="1" applyFill="1" applyBorder="1" applyAlignment="1">
      <alignment horizontal="right" vertical="top" wrapText="1"/>
      <protection/>
    </xf>
    <xf numFmtId="49" fontId="45" fillId="0" borderId="56" xfId="37" applyNumberFormat="1" applyFont="1" applyFill="1" applyBorder="1" applyAlignment="1">
      <alignment horizontal="left" vertical="top" wrapText="1"/>
      <protection/>
    </xf>
    <xf numFmtId="0" fontId="45" fillId="0" borderId="56" xfId="37" applyFont="1" applyFill="1" applyBorder="1" applyAlignment="1">
      <alignment horizontal="left" vertical="top" wrapText="1"/>
      <protection/>
    </xf>
    <xf numFmtId="49" fontId="45" fillId="0" borderId="0" xfId="37" applyNumberFormat="1" applyFont="1" applyFill="1" applyBorder="1" applyAlignment="1">
      <alignment horizontal="right" vertical="top" wrapText="1"/>
      <protection/>
    </xf>
    <xf numFmtId="49" fontId="45" fillId="0" borderId="0" xfId="37" applyNumberFormat="1" applyFont="1" applyFill="1" applyBorder="1" applyAlignment="1">
      <alignment horizontal="left" vertical="top" wrapText="1"/>
      <protection/>
    </xf>
    <xf numFmtId="0" fontId="45" fillId="0" borderId="0" xfId="37" applyFont="1" applyFill="1" applyBorder="1" applyAlignment="1">
      <alignment horizontal="left" vertical="top" wrapText="1"/>
      <protection/>
    </xf>
    <xf numFmtId="0" fontId="45" fillId="0" borderId="0" xfId="37" applyFont="1" applyFill="1" applyBorder="1" applyAlignment="1">
      <alignment horizontal="center" vertical="top" wrapText="1"/>
      <protection/>
    </xf>
    <xf numFmtId="0" fontId="40" fillId="0" borderId="0" xfId="37" applyFont="1" applyAlignment="1">
      <alignment vertical="top"/>
      <protection/>
    </xf>
    <xf numFmtId="49" fontId="46" fillId="0" borderId="0" xfId="37" applyNumberFormat="1" applyFont="1" applyFill="1" applyAlignment="1">
      <alignment horizontal="right" vertical="top"/>
      <protection/>
    </xf>
    <xf numFmtId="49" fontId="46" fillId="0" borderId="0" xfId="37" applyNumberFormat="1" applyFont="1" applyFill="1" applyAlignment="1">
      <alignment horizontal="left" vertical="top"/>
      <protection/>
    </xf>
    <xf numFmtId="0" fontId="41" fillId="0" borderId="0" xfId="0" applyFont="1" applyFill="1" applyAlignment="1">
      <alignment horizontal="left" vertical="top"/>
    </xf>
    <xf numFmtId="167" fontId="1" fillId="0" borderId="0" xfId="37" applyNumberFormat="1" applyFont="1" applyFill="1" applyAlignment="1">
      <alignment horizontal="right" vertical="top"/>
      <protection/>
    </xf>
    <xf numFmtId="49" fontId="45" fillId="0" borderId="0" xfId="37" applyNumberFormat="1" applyFont="1" applyFill="1" applyAlignment="1">
      <alignment horizontal="right" vertical="top"/>
      <protection/>
    </xf>
    <xf numFmtId="49" fontId="45" fillId="0" borderId="0" xfId="37" applyNumberFormat="1" applyFont="1" applyFill="1" applyAlignment="1">
      <alignment vertical="top" wrapText="1"/>
      <protection/>
    </xf>
    <xf numFmtId="0" fontId="40" fillId="0" borderId="0" xfId="37" applyFont="1" applyFill="1" applyAlignment="1">
      <alignment vertical="top" wrapText="1"/>
      <protection/>
    </xf>
    <xf numFmtId="0" fontId="40" fillId="0" borderId="0" xfId="0" applyFont="1"/>
    <xf numFmtId="49" fontId="45" fillId="0" borderId="0" xfId="37" applyNumberFormat="1" applyFont="1" applyFill="1" applyAlignment="1">
      <alignment vertical="top"/>
      <protection/>
    </xf>
    <xf numFmtId="0" fontId="40" fillId="0" borderId="0" xfId="37" applyFont="1" applyFill="1" applyBorder="1" applyAlignment="1">
      <alignment vertical="top" wrapText="1"/>
      <protection/>
    </xf>
    <xf numFmtId="0" fontId="40" fillId="0" borderId="0" xfId="37" applyFont="1" applyFill="1" applyBorder="1" applyAlignment="1">
      <alignment horizontal="right" vertical="top"/>
      <protection/>
    </xf>
    <xf numFmtId="0" fontId="40" fillId="0" borderId="0" xfId="0" applyFont="1" applyAlignment="1">
      <alignment horizontal="right"/>
    </xf>
    <xf numFmtId="49" fontId="45" fillId="0" borderId="0" xfId="0" applyNumberFormat="1" applyFont="1" applyAlignment="1">
      <alignment horizontal="left"/>
    </xf>
    <xf numFmtId="0" fontId="40" fillId="0" borderId="0" xfId="37" applyFont="1" applyFill="1" applyBorder="1" applyAlignment="1">
      <alignment vertical="top"/>
      <protection/>
    </xf>
    <xf numFmtId="0" fontId="45" fillId="0" borderId="0" xfId="0" applyFont="1" applyAlignment="1">
      <alignment horizontal="left"/>
    </xf>
    <xf numFmtId="49" fontId="40" fillId="0" borderId="32" xfId="37" applyNumberFormat="1" applyFont="1" applyFill="1" applyBorder="1" applyAlignment="1">
      <alignment horizontal="right" vertical="top" wrapText="1"/>
      <protection/>
    </xf>
    <xf numFmtId="49" fontId="40" fillId="0" borderId="32" xfId="37" applyNumberFormat="1" applyFont="1" applyFill="1" applyBorder="1" applyAlignment="1">
      <alignment vertical="top" wrapText="1"/>
      <protection/>
    </xf>
    <xf numFmtId="0" fontId="40" fillId="0" borderId="32" xfId="37" applyFont="1" applyFill="1" applyBorder="1" applyAlignment="1">
      <alignment horizontal="right" vertical="top"/>
      <protection/>
    </xf>
    <xf numFmtId="0" fontId="40" fillId="0" borderId="32" xfId="37" applyFont="1" applyFill="1" applyBorder="1" applyAlignment="1">
      <alignment horizontal="left" vertical="top"/>
      <protection/>
    </xf>
    <xf numFmtId="0" fontId="40" fillId="0" borderId="0" xfId="0" applyFont="1" applyFill="1" applyAlignment="1" quotePrefix="1">
      <alignment horizontal="left"/>
    </xf>
    <xf numFmtId="0" fontId="40" fillId="0" borderId="0" xfId="0" applyFont="1" applyFill="1"/>
    <xf numFmtId="49" fontId="40" fillId="0" borderId="0" xfId="37" applyNumberFormat="1" applyFont="1" applyFill="1" applyBorder="1" applyAlignment="1">
      <alignment horizontal="right" vertical="top"/>
      <protection/>
    </xf>
    <xf numFmtId="49" fontId="40" fillId="0" borderId="0" xfId="37" applyNumberFormat="1" applyFont="1" applyFill="1">
      <alignment/>
      <protection/>
    </xf>
    <xf numFmtId="49" fontId="40" fillId="0" borderId="0" xfId="37" applyNumberFormat="1" applyFont="1" applyFill="1" applyBorder="1" applyAlignment="1">
      <alignment horizontal="right" vertical="top" wrapText="1"/>
      <protection/>
    </xf>
    <xf numFmtId="49" fontId="40" fillId="0" borderId="0" xfId="37" applyNumberFormat="1" applyFont="1" applyFill="1" applyBorder="1" applyAlignment="1">
      <alignment vertical="top" wrapText="1"/>
      <protection/>
    </xf>
    <xf numFmtId="49" fontId="45" fillId="0" borderId="0" xfId="37" applyNumberFormat="1" applyFont="1" applyFill="1" applyBorder="1" applyAlignment="1">
      <alignment vertical="top" wrapText="1"/>
      <protection/>
    </xf>
    <xf numFmtId="49" fontId="40" fillId="0" borderId="0" xfId="37" applyNumberFormat="1" applyFont="1" applyFill="1" applyAlignment="1">
      <alignment horizontal="right" vertical="top"/>
      <protection/>
    </xf>
    <xf numFmtId="49" fontId="40" fillId="0" borderId="0" xfId="37" applyNumberFormat="1" applyFont="1" applyFill="1" applyAlignment="1">
      <alignment vertical="top"/>
      <protection/>
    </xf>
    <xf numFmtId="49" fontId="40" fillId="0" borderId="0" xfId="0" applyNumberFormat="1" applyFont="1" applyFill="1" applyBorder="1" applyAlignment="1">
      <alignment horizontal="right" vertical="top"/>
    </xf>
    <xf numFmtId="44" fontId="40" fillId="0" borderId="0" xfId="0" applyNumberFormat="1" applyFont="1" applyFill="1" applyBorder="1" applyAlignment="1">
      <alignment horizontal="right" vertical="top"/>
    </xf>
    <xf numFmtId="49" fontId="40" fillId="0" borderId="0" xfId="37" applyNumberFormat="1" applyFont="1" applyFill="1" applyAlignment="1">
      <alignment horizontal="right"/>
      <protection/>
    </xf>
    <xf numFmtId="0" fontId="40" fillId="0" borderId="0" xfId="37" applyFont="1" applyFill="1" applyAlignment="1">
      <alignment/>
      <protection/>
    </xf>
    <xf numFmtId="0" fontId="40" fillId="0" borderId="0" xfId="37" applyFont="1" applyFill="1" applyAlignment="1">
      <alignment horizontal="right"/>
      <protection/>
    </xf>
    <xf numFmtId="0" fontId="40" fillId="0" borderId="0" xfId="37" applyFont="1" applyFill="1" applyAlignment="1">
      <alignment horizontal="left"/>
      <protection/>
    </xf>
    <xf numFmtId="169" fontId="19" fillId="0" borderId="0" xfId="21" applyFont="1" applyAlignment="1" applyProtection="1">
      <alignment vertical="top" wrapText="1"/>
      <protection/>
    </xf>
    <xf numFmtId="0" fontId="41" fillId="0" borderId="0" xfId="39" applyFont="1" applyAlignment="1">
      <alignment horizontal="left" vertical="top"/>
      <protection/>
    </xf>
    <xf numFmtId="0" fontId="43" fillId="0" borderId="0" xfId="39" applyFont="1" applyAlignment="1">
      <alignment horizontal="left" vertical="top" wrapText="1"/>
      <protection/>
    </xf>
    <xf numFmtId="0" fontId="44" fillId="0" borderId="0" xfId="39" applyFont="1" applyAlignment="1" quotePrefix="1">
      <alignment horizontal="left" vertical="top"/>
      <protection/>
    </xf>
    <xf numFmtId="0" fontId="41" fillId="0" borderId="0" xfId="39" applyFont="1" applyFill="1" applyAlignment="1">
      <alignment horizontal="left" vertical="top"/>
      <protection/>
    </xf>
    <xf numFmtId="0" fontId="40" fillId="0" borderId="0" xfId="39" applyFont="1">
      <alignment/>
      <protection/>
    </xf>
    <xf numFmtId="0" fontId="40" fillId="0" borderId="0" xfId="39" applyFont="1" applyAlignment="1">
      <alignment horizontal="right"/>
      <protection/>
    </xf>
    <xf numFmtId="49" fontId="45" fillId="0" borderId="0" xfId="39" applyNumberFormat="1" applyFont="1" applyAlignment="1">
      <alignment horizontal="left"/>
      <protection/>
    </xf>
    <xf numFmtId="0" fontId="45" fillId="0" borderId="0" xfId="39" applyFont="1" applyAlignment="1">
      <alignment horizontal="left"/>
      <protection/>
    </xf>
    <xf numFmtId="0" fontId="40" fillId="0" borderId="0" xfId="39" applyFont="1" applyFill="1" applyAlignment="1" quotePrefix="1">
      <alignment horizontal="left"/>
      <protection/>
    </xf>
    <xf numFmtId="0" fontId="40" fillId="0" borderId="0" xfId="39" applyFont="1" applyFill="1">
      <alignment/>
      <protection/>
    </xf>
    <xf numFmtId="49" fontId="40" fillId="0" borderId="0" xfId="39" applyNumberFormat="1" applyFont="1" applyFill="1" applyBorder="1" applyAlignment="1">
      <alignment horizontal="right" vertical="top"/>
      <protection/>
    </xf>
    <xf numFmtId="44" fontId="40" fillId="0" borderId="0" xfId="39" applyNumberFormat="1" applyFont="1" applyFill="1" applyBorder="1" applyAlignment="1">
      <alignment horizontal="right" vertical="top"/>
      <protection/>
    </xf>
    <xf numFmtId="0" fontId="1" fillId="0" borderId="0" xfId="38" applyFont="1" applyFill="1" applyAlignment="1" applyProtection="1">
      <alignment horizontal="left" vertical="center"/>
      <protection/>
    </xf>
    <xf numFmtId="0" fontId="1" fillId="0" borderId="0" xfId="38" applyFont="1" applyFill="1" applyAlignment="1" applyProtection="1">
      <alignment horizontal="left" vertical="top"/>
      <protection/>
    </xf>
    <xf numFmtId="0" fontId="7" fillId="0" borderId="0" xfId="38" applyFont="1" applyFill="1" applyBorder="1" applyAlignment="1" applyProtection="1">
      <alignment horizontal="center" vertical="center"/>
      <protection/>
    </xf>
    <xf numFmtId="0" fontId="1" fillId="0" borderId="0" xfId="38" applyFont="1" applyFill="1" applyBorder="1" applyAlignment="1" applyProtection="1">
      <alignment horizontal="left" vertical="top"/>
      <protection/>
    </xf>
    <xf numFmtId="0" fontId="1" fillId="0" borderId="0" xfId="38" applyFont="1" applyFill="1" applyBorder="1" applyAlignment="1" applyProtection="1">
      <alignment horizontal="right" vertical="top"/>
      <protection/>
    </xf>
    <xf numFmtId="0" fontId="1" fillId="0" borderId="57" xfId="38" applyFont="1" applyFill="1" applyBorder="1" applyAlignment="1" applyProtection="1">
      <alignment horizontal="left" vertical="top"/>
      <protection/>
    </xf>
    <xf numFmtId="0" fontId="7" fillId="0" borderId="58" xfId="38" applyFont="1" applyFill="1" applyBorder="1" applyAlignment="1" applyProtection="1">
      <alignment horizontal="left" vertical="center"/>
      <protection/>
    </xf>
    <xf numFmtId="0" fontId="1" fillId="0" borderId="58" xfId="38" applyFont="1" applyFill="1" applyBorder="1" applyAlignment="1" applyProtection="1">
      <alignment horizontal="left" vertical="top"/>
      <protection/>
    </xf>
    <xf numFmtId="0" fontId="1" fillId="0" borderId="58" xfId="38" applyFont="1" applyFill="1" applyBorder="1" applyAlignment="1" applyProtection="1">
      <alignment horizontal="left" vertical="center"/>
      <protection/>
    </xf>
    <xf numFmtId="0" fontId="1" fillId="0" borderId="58" xfId="38" applyFont="1" applyFill="1" applyBorder="1" applyAlignment="1" applyProtection="1">
      <alignment horizontal="right" vertical="center"/>
      <protection/>
    </xf>
    <xf numFmtId="0" fontId="1" fillId="0" borderId="59" xfId="38" applyFont="1" applyFill="1" applyBorder="1" applyAlignment="1" applyProtection="1">
      <alignment horizontal="right" vertical="center"/>
      <protection/>
    </xf>
    <xf numFmtId="0" fontId="1" fillId="0" borderId="60" xfId="38" applyFont="1" applyFill="1" applyBorder="1" applyAlignment="1" applyProtection="1">
      <alignment horizontal="left" vertical="center"/>
      <protection/>
    </xf>
    <xf numFmtId="0" fontId="7" fillId="0" borderId="0" xfId="38" applyFont="1" applyFill="1" applyBorder="1" applyAlignment="1" applyProtection="1">
      <alignment horizontal="left" vertical="center"/>
      <protection/>
    </xf>
    <xf numFmtId="0" fontId="1" fillId="0" borderId="0" xfId="38" applyFont="1" applyFill="1" applyBorder="1" applyAlignment="1" applyProtection="1">
      <alignment horizontal="left" vertical="center"/>
      <protection/>
    </xf>
    <xf numFmtId="0" fontId="1" fillId="0" borderId="0" xfId="38" applyFont="1" applyFill="1" applyBorder="1" applyAlignment="1" applyProtection="1">
      <alignment horizontal="right" vertical="center"/>
      <protection/>
    </xf>
    <xf numFmtId="0" fontId="1" fillId="0" borderId="61" xfId="38" applyFont="1" applyFill="1" applyBorder="1" applyAlignment="1" applyProtection="1">
      <alignment horizontal="right" vertical="center"/>
      <protection/>
    </xf>
    <xf numFmtId="0" fontId="1" fillId="0" borderId="60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Alignment="1" applyProtection="1">
      <alignment horizontal="left" vertical="center" wrapText="1"/>
      <protection/>
    </xf>
    <xf numFmtId="0" fontId="7" fillId="0" borderId="60" xfId="38" applyFont="1" applyFill="1" applyBorder="1" applyAlignment="1" applyProtection="1">
      <alignment horizontal="left" vertical="center"/>
      <protection/>
    </xf>
    <xf numFmtId="0" fontId="10" fillId="0" borderId="0" xfId="38" applyFont="1" applyFill="1" applyBorder="1" applyAlignment="1" applyProtection="1">
      <alignment horizontal="left" vertical="center"/>
      <protection/>
    </xf>
    <xf numFmtId="177" fontId="7" fillId="0" borderId="0" xfId="38" applyNumberFormat="1" applyFont="1" applyFill="1" applyBorder="1" applyAlignment="1" applyProtection="1">
      <alignment horizontal="left" vertical="center"/>
      <protection/>
    </xf>
    <xf numFmtId="0" fontId="7" fillId="0" borderId="0" xfId="38" applyFont="1" applyFill="1" applyBorder="1" applyAlignment="1" applyProtection="1">
      <alignment horizontal="right" vertical="center"/>
      <protection/>
    </xf>
    <xf numFmtId="0" fontId="7" fillId="0" borderId="0" xfId="38" applyFont="1" applyFill="1" applyAlignment="1" applyProtection="1">
      <alignment horizontal="left" vertical="center"/>
      <protection/>
    </xf>
    <xf numFmtId="0" fontId="1" fillId="0" borderId="62" xfId="38" applyFont="1" applyFill="1" applyBorder="1" applyAlignment="1" applyProtection="1">
      <alignment horizontal="left" vertical="top"/>
      <protection/>
    </xf>
    <xf numFmtId="0" fontId="1" fillId="0" borderId="63" xfId="38" applyFont="1" applyFill="1" applyBorder="1" applyAlignment="1" applyProtection="1">
      <alignment horizontal="left" vertical="top"/>
      <protection/>
    </xf>
    <xf numFmtId="0" fontId="1" fillId="0" borderId="63" xfId="38" applyFont="1" applyFill="1" applyBorder="1" applyAlignment="1" applyProtection="1">
      <alignment horizontal="right" vertical="top"/>
      <protection/>
    </xf>
    <xf numFmtId="0" fontId="1" fillId="0" borderId="64" xfId="38" applyFont="1" applyFill="1" applyBorder="1" applyAlignment="1" applyProtection="1">
      <alignment horizontal="right" vertical="top"/>
      <protection/>
    </xf>
    <xf numFmtId="0" fontId="1" fillId="0" borderId="60" xfId="38" applyFont="1" applyFill="1" applyBorder="1" applyAlignment="1" applyProtection="1">
      <alignment horizontal="left" vertical="top"/>
      <protection/>
    </xf>
    <xf numFmtId="0" fontId="1" fillId="0" borderId="61" xfId="38" applyFont="1" applyFill="1" applyBorder="1" applyAlignment="1" applyProtection="1">
      <alignment horizontal="right" vertical="top"/>
      <protection/>
    </xf>
    <xf numFmtId="0" fontId="1" fillId="0" borderId="57" xfId="38" applyFont="1" applyFill="1" applyBorder="1" applyAlignment="1" applyProtection="1">
      <alignment horizontal="left" vertical="center"/>
      <protection/>
    </xf>
    <xf numFmtId="0" fontId="7" fillId="0" borderId="60" xfId="38" applyFont="1" applyFill="1" applyBorder="1" applyAlignment="1" applyProtection="1">
      <alignment horizontal="center" vertical="center"/>
      <protection/>
    </xf>
    <xf numFmtId="0" fontId="7" fillId="0" borderId="61" xfId="38" applyFont="1" applyFill="1" applyBorder="1" applyAlignment="1" applyProtection="1">
      <alignment horizontal="right" vertical="center"/>
      <protection/>
    </xf>
    <xf numFmtId="177" fontId="10" fillId="0" borderId="61" xfId="38" applyNumberFormat="1" applyFont="1" applyFill="1" applyBorder="1" applyAlignment="1" applyProtection="1">
      <alignment horizontal="right" vertical="center"/>
      <protection/>
    </xf>
    <xf numFmtId="177" fontId="7" fillId="0" borderId="61" xfId="38" applyNumberFormat="1" applyFont="1" applyFill="1" applyBorder="1" applyAlignment="1" applyProtection="1">
      <alignment horizontal="right" vertical="center"/>
      <protection/>
    </xf>
    <xf numFmtId="0" fontId="36" fillId="0" borderId="0" xfId="38" applyAlignment="1" applyProtection="1">
      <alignment vertical="top" wrapText="1"/>
      <protection/>
    </xf>
    <xf numFmtId="0" fontId="1" fillId="0" borderId="62" xfId="38" applyFont="1" applyFill="1" applyBorder="1" applyAlignment="1" applyProtection="1">
      <alignment horizontal="left" vertical="center"/>
      <protection/>
    </xf>
    <xf numFmtId="0" fontId="7" fillId="0" borderId="63" xfId="38" applyFont="1" applyFill="1" applyBorder="1" applyAlignment="1" applyProtection="1">
      <alignment horizontal="left" vertical="center"/>
      <protection/>
    </xf>
    <xf numFmtId="0" fontId="1" fillId="0" borderId="63" xfId="38" applyFont="1" applyFill="1" applyBorder="1" applyAlignment="1" applyProtection="1">
      <alignment horizontal="left" vertical="center"/>
      <protection/>
    </xf>
    <xf numFmtId="0" fontId="1" fillId="0" borderId="63" xfId="38" applyFont="1" applyFill="1" applyBorder="1" applyAlignment="1" applyProtection="1">
      <alignment horizontal="right" vertical="center"/>
      <protection/>
    </xf>
    <xf numFmtId="177" fontId="1" fillId="0" borderId="64" xfId="38" applyNumberFormat="1" applyFont="1" applyFill="1" applyBorder="1" applyAlignment="1" applyProtection="1">
      <alignment horizontal="right" vertical="center"/>
      <protection/>
    </xf>
    <xf numFmtId="177" fontId="7" fillId="0" borderId="61" xfId="38" applyNumberFormat="1" applyFont="1" applyFill="1" applyBorder="1" applyAlignment="1" applyProtection="1">
      <alignment horizontal="right"/>
      <protection/>
    </xf>
    <xf numFmtId="0" fontId="1" fillId="0" borderId="65" xfId="38" applyFont="1" applyFill="1" applyBorder="1" applyAlignment="1" applyProtection="1">
      <alignment horizontal="left" vertical="center"/>
      <protection/>
    </xf>
    <xf numFmtId="178" fontId="1" fillId="0" borderId="65" xfId="38" applyNumberFormat="1" applyFont="1" applyFill="1" applyBorder="1" applyAlignment="1" applyProtection="1">
      <alignment horizontal="right"/>
      <protection/>
    </xf>
    <xf numFmtId="178" fontId="1" fillId="0" borderId="66" xfId="38" applyNumberFormat="1" applyFont="1" applyFill="1" applyBorder="1" applyAlignment="1" applyProtection="1">
      <alignment horizontal="right"/>
      <protection/>
    </xf>
    <xf numFmtId="177" fontId="7" fillId="0" borderId="0" xfId="38" applyNumberFormat="1" applyFont="1" applyFill="1" applyAlignment="1" applyProtection="1">
      <alignment horizontal="right" vertical="center"/>
      <protection/>
    </xf>
    <xf numFmtId="0" fontId="7" fillId="0" borderId="67" xfId="38" applyFont="1" applyFill="1" applyBorder="1" applyAlignment="1" applyProtection="1">
      <alignment horizontal="left" vertical="center"/>
      <protection/>
    </xf>
    <xf numFmtId="49" fontId="7" fillId="0" borderId="67" xfId="38" applyNumberFormat="1" applyFont="1" applyFill="1" applyBorder="1" applyAlignment="1" applyProtection="1">
      <alignment horizontal="left" vertical="center" wrapText="1"/>
      <protection/>
    </xf>
    <xf numFmtId="0" fontId="7" fillId="0" borderId="68" xfId="38" applyFont="1" applyFill="1" applyBorder="1" applyAlignment="1" applyProtection="1">
      <alignment horizontal="left" vertical="center" wrapText="1"/>
      <protection/>
    </xf>
    <xf numFmtId="0" fontId="7" fillId="0" borderId="67" xfId="38" applyFont="1" applyFill="1" applyBorder="1" applyAlignment="1" applyProtection="1">
      <alignment horizontal="left" vertical="center" wrapText="1"/>
      <protection/>
    </xf>
    <xf numFmtId="179" fontId="7" fillId="0" borderId="67" xfId="38" applyNumberFormat="1" applyFont="1" applyFill="1" applyBorder="1" applyAlignment="1" applyProtection="1">
      <alignment horizontal="left" vertical="center"/>
      <protection/>
    </xf>
    <xf numFmtId="0" fontId="7" fillId="0" borderId="67" xfId="38" applyFont="1" applyFill="1" applyBorder="1" applyAlignment="1" applyProtection="1">
      <alignment horizontal="right" vertical="center" wrapText="1"/>
      <protection/>
    </xf>
    <xf numFmtId="0" fontId="7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horizontal="center" vertical="center" wrapText="1"/>
      <protection/>
    </xf>
    <xf numFmtId="178" fontId="7" fillId="0" borderId="0" xfId="38" applyNumberFormat="1" applyFont="1" applyFill="1" applyBorder="1" applyAlignment="1" applyProtection="1">
      <alignment horizontal="right" vertical="center" wrapText="1"/>
      <protection/>
    </xf>
    <xf numFmtId="177" fontId="7" fillId="0" borderId="0" xfId="38" applyNumberFormat="1" applyFont="1" applyFill="1" applyBorder="1" applyAlignment="1" applyProtection="1">
      <alignment horizontal="right" vertical="center"/>
      <protection/>
    </xf>
    <xf numFmtId="0" fontId="7" fillId="7" borderId="57" xfId="38" applyFont="1" applyFill="1" applyBorder="1" applyAlignment="1" applyProtection="1">
      <alignment horizontal="left"/>
      <protection/>
    </xf>
    <xf numFmtId="0" fontId="7" fillId="7" borderId="58" xfId="38" applyFont="1" applyFill="1" applyBorder="1" applyAlignment="1" applyProtection="1">
      <alignment horizontal="left"/>
      <protection/>
    </xf>
    <xf numFmtId="0" fontId="1" fillId="7" borderId="58" xfId="38" applyFont="1" applyFill="1" applyBorder="1" applyAlignment="1" applyProtection="1">
      <alignment horizontal="left"/>
      <protection/>
    </xf>
    <xf numFmtId="0" fontId="1" fillId="7" borderId="58" xfId="38" applyFont="1" applyFill="1" applyBorder="1" applyAlignment="1" applyProtection="1">
      <alignment horizontal="right"/>
      <protection/>
    </xf>
    <xf numFmtId="180" fontId="7" fillId="7" borderId="69" xfId="38" applyNumberFormat="1" applyFont="1" applyFill="1" applyBorder="1" applyAlignment="1" applyProtection="1">
      <alignment horizontal="right"/>
      <protection/>
    </xf>
    <xf numFmtId="0" fontId="1" fillId="0" borderId="0" xfId="38" applyFont="1" applyFill="1" applyBorder="1" applyAlignment="1" applyProtection="1">
      <alignment horizontal="left"/>
      <protection/>
    </xf>
    <xf numFmtId="178" fontId="1" fillId="0" borderId="0" xfId="38" applyNumberFormat="1" applyFont="1" applyFill="1" applyBorder="1" applyAlignment="1" applyProtection="1">
      <alignment horizontal="right"/>
      <protection/>
    </xf>
    <xf numFmtId="177" fontId="1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67" xfId="38" applyFont="1" applyFill="1" applyBorder="1" applyAlignment="1" applyProtection="1">
      <alignment horizontal="left" vertical="center"/>
      <protection/>
    </xf>
    <xf numFmtId="49" fontId="3" fillId="0" borderId="67" xfId="38" applyNumberFormat="1" applyFont="1" applyFill="1" applyBorder="1" applyAlignment="1" applyProtection="1">
      <alignment horizontal="left" vertical="center" wrapText="1"/>
      <protection/>
    </xf>
    <xf numFmtId="0" fontId="3" fillId="0" borderId="67" xfId="38" applyFont="1" applyFill="1" applyBorder="1" applyAlignment="1" applyProtection="1">
      <alignment horizontal="left" vertical="center" wrapText="1"/>
      <protection/>
    </xf>
    <xf numFmtId="179" fontId="3" fillId="0" borderId="67" xfId="38" applyNumberFormat="1" applyFont="1" applyFill="1" applyBorder="1" applyAlignment="1" applyProtection="1">
      <alignment horizontal="left" vertical="center"/>
      <protection/>
    </xf>
    <xf numFmtId="177" fontId="3" fillId="0" borderId="67" xfId="38" applyNumberFormat="1" applyFont="1" applyFill="1" applyBorder="1" applyAlignment="1" applyProtection="1">
      <alignment horizontal="right" vertical="center"/>
      <protection/>
    </xf>
    <xf numFmtId="0" fontId="3" fillId="0" borderId="0" xfId="38" applyFont="1" applyFill="1" applyBorder="1" applyAlignment="1" applyProtection="1">
      <alignment horizontal="left" vertical="center" wrapText="1"/>
      <protection/>
    </xf>
    <xf numFmtId="0" fontId="3" fillId="0" borderId="0" xfId="38" applyFont="1" applyFill="1" applyBorder="1" applyAlignment="1" applyProtection="1">
      <alignment horizontal="center" vertical="center" wrapText="1"/>
      <protection/>
    </xf>
    <xf numFmtId="0" fontId="3" fillId="0" borderId="0" xfId="38" applyFont="1" applyFill="1" applyBorder="1" applyAlignment="1" applyProtection="1">
      <alignment horizontal="left" vertical="center"/>
      <protection/>
    </xf>
    <xf numFmtId="178" fontId="3" fillId="0" borderId="0" xfId="38" applyNumberFormat="1" applyFont="1" applyFill="1" applyBorder="1" applyAlignment="1" applyProtection="1">
      <alignment horizontal="right" vertical="center"/>
      <protection/>
    </xf>
    <xf numFmtId="177" fontId="3" fillId="0" borderId="0" xfId="38" applyNumberFormat="1" applyFont="1" applyFill="1" applyBorder="1" applyAlignment="1" applyProtection="1">
      <alignment horizontal="right" vertical="center"/>
      <protection/>
    </xf>
    <xf numFmtId="0" fontId="7" fillId="7" borderId="70" xfId="38" applyFont="1" applyFill="1" applyBorder="1" applyAlignment="1" applyProtection="1">
      <alignment horizontal="left"/>
      <protection/>
    </xf>
    <xf numFmtId="0" fontId="7" fillId="7" borderId="71" xfId="38" applyFont="1" applyFill="1" applyBorder="1" applyAlignment="1" applyProtection="1">
      <alignment horizontal="left"/>
      <protection/>
    </xf>
    <xf numFmtId="0" fontId="1" fillId="7" borderId="71" xfId="38" applyFont="1" applyFill="1" applyBorder="1" applyAlignment="1" applyProtection="1">
      <alignment horizontal="left"/>
      <protection/>
    </xf>
    <xf numFmtId="180" fontId="7" fillId="7" borderId="72" xfId="38" applyNumberFormat="1" applyFont="1" applyFill="1" applyBorder="1" applyAlignment="1" applyProtection="1">
      <alignment horizontal="right"/>
      <protection/>
    </xf>
    <xf numFmtId="0" fontId="3" fillId="0" borderId="73" xfId="38" applyFont="1" applyFill="1" applyBorder="1" applyAlignment="1" applyProtection="1">
      <alignment horizontal="left" vertical="center"/>
      <protection/>
    </xf>
    <xf numFmtId="0" fontId="3" fillId="0" borderId="74" xfId="38" applyFont="1" applyFill="1" applyBorder="1" applyAlignment="1" applyProtection="1">
      <alignment horizontal="left" vertical="center"/>
      <protection/>
    </xf>
    <xf numFmtId="49" fontId="3" fillId="0" borderId="74" xfId="38" applyNumberFormat="1" applyFont="1" applyFill="1" applyBorder="1" applyAlignment="1" applyProtection="1">
      <alignment horizontal="left" vertical="center" wrapText="1"/>
      <protection/>
    </xf>
    <xf numFmtId="0" fontId="3" fillId="0" borderId="74" xfId="38" applyFont="1" applyFill="1" applyBorder="1" applyAlignment="1" applyProtection="1">
      <alignment horizontal="left" vertical="center" wrapText="1"/>
      <protection/>
    </xf>
    <xf numFmtId="179" fontId="3" fillId="0" borderId="74" xfId="38" applyNumberFormat="1" applyFont="1" applyFill="1" applyBorder="1" applyAlignment="1" applyProtection="1">
      <alignment horizontal="left" vertical="center"/>
      <protection/>
    </xf>
    <xf numFmtId="181" fontId="3" fillId="0" borderId="75" xfId="38" applyNumberFormat="1" applyFont="1" applyFill="1" applyBorder="1" applyAlignment="1" applyProtection="1">
      <alignment horizontal="right" vertical="center"/>
      <protection/>
    </xf>
    <xf numFmtId="181" fontId="3" fillId="0" borderId="67" xfId="38" applyNumberFormat="1" applyFont="1" applyFill="1" applyBorder="1" applyAlignment="1" applyProtection="1">
      <alignment horizontal="right" vertical="center"/>
      <protection/>
    </xf>
    <xf numFmtId="0" fontId="3" fillId="0" borderId="68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Alignment="1" applyProtection="1">
      <alignment horizontal="right" vertical="top"/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0" fillId="0" borderId="76" xfId="0" applyFont="1" applyBorder="1" applyProtection="1">
      <protection/>
    </xf>
    <xf numFmtId="0" fontId="29" fillId="0" borderId="48" xfId="0" applyFont="1" applyBorder="1" applyProtection="1">
      <protection/>
    </xf>
    <xf numFmtId="0" fontId="0" fillId="0" borderId="48" xfId="0" applyFont="1" applyBorder="1" applyProtection="1">
      <protection/>
    </xf>
    <xf numFmtId="0" fontId="30" fillId="8" borderId="77" xfId="0" applyFont="1" applyFill="1" applyBorder="1" applyAlignment="1" applyProtection="1">
      <alignment vertical="top"/>
      <protection/>
    </xf>
    <xf numFmtId="0" fontId="6" fillId="8" borderId="45" xfId="0" applyFont="1" applyFill="1" applyBorder="1" applyAlignment="1" applyProtection="1">
      <alignment wrapText="1"/>
      <protection/>
    </xf>
    <xf numFmtId="0" fontId="6" fillId="8" borderId="45" xfId="0" applyFont="1" applyFill="1" applyBorder="1" applyProtection="1">
      <protection/>
    </xf>
    <xf numFmtId="4" fontId="31" fillId="8" borderId="45" xfId="0" applyNumberFormat="1" applyFont="1" applyFill="1" applyBorder="1" applyAlignment="1" applyProtection="1" quotePrefix="1">
      <alignment horizontal="left"/>
      <protection/>
    </xf>
    <xf numFmtId="0" fontId="30" fillId="8" borderId="34" xfId="0" applyFont="1" applyFill="1" applyBorder="1" applyProtection="1">
      <protection/>
    </xf>
    <xf numFmtId="0" fontId="6" fillId="8" borderId="32" xfId="0" applyFont="1" applyFill="1" applyBorder="1" applyProtection="1">
      <protection/>
    </xf>
    <xf numFmtId="0" fontId="6" fillId="8" borderId="32" xfId="0" applyFont="1" applyFill="1" applyBorder="1" applyProtection="1">
      <protection/>
    </xf>
    <xf numFmtId="0" fontId="5" fillId="8" borderId="32" xfId="0" applyFont="1" applyFill="1" applyBorder="1" applyProtection="1">
      <protection/>
    </xf>
    <xf numFmtId="0" fontId="30" fillId="0" borderId="23" xfId="0" applyFont="1" applyFill="1" applyBorder="1" applyProtection="1">
      <protection/>
    </xf>
    <xf numFmtId="0" fontId="32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" fontId="0" fillId="0" borderId="41" xfId="0" applyNumberFormat="1" applyFont="1" applyBorder="1" applyProtection="1">
      <protection/>
    </xf>
    <xf numFmtId="0" fontId="30" fillId="0" borderId="78" xfId="0" applyFont="1" applyFill="1" applyBorder="1" applyAlignment="1" applyProtection="1">
      <alignment horizontal="left"/>
      <protection/>
    </xf>
    <xf numFmtId="0" fontId="0" fillId="0" borderId="9" xfId="0" applyBorder="1" applyProtection="1">
      <protection/>
    </xf>
    <xf numFmtId="0" fontId="0" fillId="0" borderId="0" xfId="0" applyAlignment="1" applyProtection="1">
      <alignment horizontal="left"/>
      <protection/>
    </xf>
    <xf numFmtId="3" fontId="33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0" fontId="34" fillId="8" borderId="1" xfId="0" applyFont="1" applyFill="1" applyBorder="1" applyAlignment="1" applyProtection="1">
      <alignment horizontal="center" vertical="center" wrapText="1"/>
      <protection/>
    </xf>
    <xf numFmtId="0" fontId="34" fillId="8" borderId="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Protection="1">
      <protection/>
    </xf>
    <xf numFmtId="49" fontId="35" fillId="2" borderId="79" xfId="0" applyNumberFormat="1" applyFont="1" applyFill="1" applyBorder="1" applyAlignment="1" applyProtection="1">
      <alignment horizontal="center" vertical="top" wrapText="1"/>
      <protection/>
    </xf>
    <xf numFmtId="0" fontId="35" fillId="2" borderId="79" xfId="0" applyNumberFormat="1" applyFont="1" applyFill="1" applyBorder="1" applyAlignment="1" applyProtection="1">
      <alignment vertical="top" wrapText="1"/>
      <protection/>
    </xf>
    <xf numFmtId="0" fontId="35" fillId="2" borderId="79" xfId="0" applyFont="1" applyFill="1" applyBorder="1" applyAlignment="1" applyProtection="1">
      <alignment horizontal="center" vertical="top" wrapText="1"/>
      <protection/>
    </xf>
    <xf numFmtId="49" fontId="0" fillId="0" borderId="79" xfId="0" applyNumberFormat="1" applyBorder="1" applyAlignment="1" applyProtection="1">
      <alignment horizontal="center" vertical="top" wrapText="1"/>
      <protection/>
    </xf>
    <xf numFmtId="0" fontId="0" fillId="0" borderId="79" xfId="0" applyNumberFormat="1" applyBorder="1" applyAlignment="1" applyProtection="1">
      <alignment vertical="top" wrapText="1"/>
      <protection/>
    </xf>
    <xf numFmtId="0" fontId="0" fillId="0" borderId="79" xfId="0" applyBorder="1" applyAlignment="1" applyProtection="1">
      <alignment horizontal="center" vertical="top" wrapText="1"/>
      <protection/>
    </xf>
    <xf numFmtId="49" fontId="0" fillId="0" borderId="79" xfId="0" applyNumberFormat="1" applyFont="1" applyBorder="1" applyAlignment="1" applyProtection="1">
      <alignment vertical="top" wrapText="1"/>
      <protection/>
    </xf>
    <xf numFmtId="49" fontId="0" fillId="0" borderId="79" xfId="0" applyNumberFormat="1" applyFont="1" applyBorder="1" applyAlignment="1" applyProtection="1">
      <alignment horizontal="center" vertical="top" wrapText="1"/>
      <protection/>
    </xf>
    <xf numFmtId="0" fontId="0" fillId="0" borderId="79" xfId="0" applyNumberFormat="1" applyFont="1" applyBorder="1" applyAlignment="1" applyProtection="1">
      <alignment vertical="top" wrapText="1"/>
      <protection/>
    </xf>
    <xf numFmtId="49" fontId="0" fillId="0" borderId="79" xfId="0" applyNumberFormat="1" applyBorder="1" applyAlignment="1" applyProtection="1">
      <alignment vertical="top" wrapText="1"/>
      <protection/>
    </xf>
    <xf numFmtId="0" fontId="0" fillId="0" borderId="79" xfId="0" applyFon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49" fontId="0" fillId="0" borderId="0" xfId="0" applyNumberFormat="1" applyProtection="1">
      <protection/>
    </xf>
    <xf numFmtId="0" fontId="0" fillId="0" borderId="0" xfId="0" applyAlignment="1" applyProtection="1">
      <alignment wrapText="1"/>
      <protection/>
    </xf>
    <xf numFmtId="0" fontId="3" fillId="0" borderId="67" xfId="38" applyFont="1" applyFill="1" applyBorder="1" applyAlignment="1" applyProtection="1">
      <alignment horizontal="right" vertical="center"/>
      <protection locked="0"/>
    </xf>
    <xf numFmtId="177" fontId="3" fillId="0" borderId="67" xfId="38" applyNumberFormat="1" applyFont="1" applyFill="1" applyBorder="1" applyAlignment="1" applyProtection="1">
      <alignment horizontal="right" vertical="center"/>
      <protection locked="0"/>
    </xf>
    <xf numFmtId="0" fontId="1" fillId="7" borderId="71" xfId="38" applyFont="1" applyFill="1" applyBorder="1" applyAlignment="1" applyProtection="1">
      <alignment horizontal="right"/>
      <protection locked="0"/>
    </xf>
    <xf numFmtId="0" fontId="1" fillId="7" borderId="71" xfId="38" applyFont="1" applyFill="1" applyBorder="1" applyAlignment="1" applyProtection="1">
      <alignment horizontal="left"/>
      <protection locked="0"/>
    </xf>
    <xf numFmtId="2" fontId="3" fillId="0" borderId="74" xfId="38" applyNumberFormat="1" applyFont="1" applyFill="1" applyBorder="1" applyAlignment="1" applyProtection="1">
      <alignment horizontal="right" vertical="center"/>
      <protection locked="0"/>
    </xf>
    <xf numFmtId="2" fontId="3" fillId="0" borderId="67" xfId="38" applyNumberFormat="1" applyFont="1" applyFill="1" applyBorder="1" applyAlignment="1" applyProtection="1">
      <alignment horizontal="right" vertical="center"/>
      <protection locked="0"/>
    </xf>
    <xf numFmtId="175" fontId="3" fillId="0" borderId="67" xfId="38" applyNumberFormat="1" applyFont="1" applyFill="1" applyBorder="1" applyAlignment="1" applyProtection="1">
      <alignment vertical="center"/>
      <protection locked="0"/>
    </xf>
    <xf numFmtId="175" fontId="3" fillId="0" borderId="67" xfId="38" applyNumberFormat="1" applyFont="1" applyFill="1" applyBorder="1" applyAlignment="1" applyProtection="1">
      <alignment horizontal="right" vertical="center"/>
      <protection locked="0"/>
    </xf>
    <xf numFmtId="175" fontId="3" fillId="0" borderId="68" xfId="38" applyNumberFormat="1" applyFont="1" applyFill="1" applyBorder="1" applyAlignment="1" applyProtection="1">
      <alignment vertical="center"/>
      <protection locked="0"/>
    </xf>
    <xf numFmtId="175" fontId="3" fillId="0" borderId="69" xfId="38" applyNumberFormat="1" applyFont="1" applyFill="1" applyBorder="1" applyAlignment="1" applyProtection="1">
      <alignment vertical="center"/>
      <protection locked="0"/>
    </xf>
    <xf numFmtId="175" fontId="3" fillId="0" borderId="68" xfId="38" applyNumberFormat="1" applyFont="1" applyFill="1" applyBorder="1" applyAlignment="1" applyProtection="1">
      <alignment horizontal="right" vertical="center"/>
      <protection locked="0"/>
    </xf>
    <xf numFmtId="175" fontId="3" fillId="0" borderId="69" xfId="38" applyNumberFormat="1" applyFont="1" applyFill="1" applyBorder="1" applyAlignment="1" applyProtection="1">
      <alignment horizontal="left" vertical="center"/>
      <protection locked="0"/>
    </xf>
    <xf numFmtId="0" fontId="1" fillId="7" borderId="58" xfId="38" applyFont="1" applyFill="1" applyBorder="1" applyAlignment="1" applyProtection="1">
      <alignment horizontal="right"/>
      <protection locked="0"/>
    </xf>
    <xf numFmtId="0" fontId="1" fillId="7" borderId="58" xfId="38" applyFont="1" applyFill="1" applyBorder="1" applyAlignment="1" applyProtection="1">
      <alignment horizontal="left"/>
      <protection locked="0"/>
    </xf>
    <xf numFmtId="0" fontId="3" fillId="0" borderId="67" xfId="38" applyFont="1" applyFill="1" applyBorder="1" applyAlignment="1" applyProtection="1">
      <alignment horizontal="left" vertical="center"/>
      <protection locked="0"/>
    </xf>
    <xf numFmtId="0" fontId="1" fillId="0" borderId="0" xfId="25" applyFont="1" applyFill="1" applyAlignment="1" applyProtection="1">
      <alignment horizontal="left" vertical="center"/>
      <protection/>
    </xf>
    <xf numFmtId="0" fontId="1" fillId="0" borderId="0" xfId="25" applyFont="1" applyFill="1" applyAlignment="1" applyProtection="1">
      <alignment horizontal="left" vertical="top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1" fillId="0" borderId="0" xfId="25" applyFont="1" applyFill="1" applyBorder="1" applyAlignment="1" applyProtection="1">
      <alignment horizontal="left" vertical="top"/>
      <protection/>
    </xf>
    <xf numFmtId="0" fontId="1" fillId="0" borderId="57" xfId="25" applyFont="1" applyFill="1" applyBorder="1" applyAlignment="1" applyProtection="1">
      <alignment horizontal="left" vertical="top"/>
      <protection/>
    </xf>
    <xf numFmtId="0" fontId="7" fillId="0" borderId="58" xfId="25" applyFont="1" applyFill="1" applyBorder="1" applyAlignment="1" applyProtection="1">
      <alignment horizontal="left" vertical="center"/>
      <protection/>
    </xf>
    <xf numFmtId="0" fontId="1" fillId="0" borderId="58" xfId="25" applyFont="1" applyFill="1" applyBorder="1" applyAlignment="1" applyProtection="1">
      <alignment horizontal="left" vertical="top"/>
      <protection/>
    </xf>
    <xf numFmtId="0" fontId="1" fillId="0" borderId="58" xfId="25" applyFont="1" applyFill="1" applyBorder="1" applyAlignment="1" applyProtection="1">
      <alignment horizontal="left" vertical="center"/>
      <protection/>
    </xf>
    <xf numFmtId="0" fontId="1" fillId="0" borderId="6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1" fillId="0" borderId="0" xfId="25" applyFont="1" applyFill="1" applyBorder="1" applyAlignment="1" applyProtection="1">
      <alignment horizontal="left" vertical="center"/>
      <protection/>
    </xf>
    <xf numFmtId="0" fontId="1" fillId="0" borderId="60" xfId="25" applyFont="1" applyFill="1" applyBorder="1" applyAlignment="1" applyProtection="1">
      <alignment horizontal="left" vertical="center" wrapText="1"/>
      <protection/>
    </xf>
    <xf numFmtId="0" fontId="1" fillId="0" borderId="0" xfId="25" applyFont="1" applyFill="1" applyBorder="1" applyAlignment="1" applyProtection="1">
      <alignment horizontal="left" vertical="center" wrapText="1"/>
      <protection/>
    </xf>
    <xf numFmtId="0" fontId="1" fillId="0" borderId="0" xfId="25" applyFont="1" applyFill="1" applyAlignment="1" applyProtection="1">
      <alignment horizontal="left" vertical="center" wrapText="1"/>
      <protection/>
    </xf>
    <xf numFmtId="0" fontId="7" fillId="0" borderId="60" xfId="25" applyFont="1" applyFill="1" applyBorder="1" applyAlignment="1" applyProtection="1">
      <alignment horizontal="left" vertical="center"/>
      <protection/>
    </xf>
    <xf numFmtId="0" fontId="10" fillId="0" borderId="0" xfId="25" applyFont="1" applyFill="1" applyBorder="1" applyAlignment="1" applyProtection="1">
      <alignment horizontal="left" vertical="center"/>
      <protection/>
    </xf>
    <xf numFmtId="177" fontId="7" fillId="0" borderId="0" xfId="25" applyNumberFormat="1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1" fillId="0" borderId="62" xfId="25" applyFont="1" applyFill="1" applyBorder="1" applyAlignment="1" applyProtection="1">
      <alignment horizontal="left" vertical="top"/>
      <protection/>
    </xf>
    <xf numFmtId="0" fontId="1" fillId="0" borderId="63" xfId="25" applyFont="1" applyFill="1" applyBorder="1" applyAlignment="1" applyProtection="1">
      <alignment horizontal="left" vertical="top"/>
      <protection/>
    </xf>
    <xf numFmtId="0" fontId="1" fillId="0" borderId="60" xfId="25" applyFont="1" applyFill="1" applyBorder="1" applyAlignment="1" applyProtection="1">
      <alignment horizontal="left" vertical="top"/>
      <protection/>
    </xf>
    <xf numFmtId="0" fontId="1" fillId="0" borderId="57" xfId="25" applyFont="1" applyFill="1" applyBorder="1" applyAlignment="1" applyProtection="1">
      <alignment horizontal="left" vertical="center"/>
      <protection/>
    </xf>
    <xf numFmtId="0" fontId="7" fillId="0" borderId="60" xfId="25" applyFont="1" applyFill="1" applyBorder="1" applyAlignment="1" applyProtection="1">
      <alignment horizontal="center" vertical="center"/>
      <protection/>
    </xf>
    <xf numFmtId="0" fontId="1" fillId="0" borderId="62" xfId="25" applyFont="1" applyFill="1" applyBorder="1" applyAlignment="1" applyProtection="1">
      <alignment horizontal="left" vertical="center"/>
      <protection/>
    </xf>
    <xf numFmtId="0" fontId="7" fillId="0" borderId="63" xfId="25" applyFont="1" applyFill="1" applyBorder="1" applyAlignment="1" applyProtection="1">
      <alignment horizontal="left" vertical="center"/>
      <protection/>
    </xf>
    <xf numFmtId="0" fontId="1" fillId="0" borderId="63" xfId="25" applyFont="1" applyFill="1" applyBorder="1" applyAlignment="1" applyProtection="1">
      <alignment horizontal="left" vertical="center"/>
      <protection/>
    </xf>
    <xf numFmtId="0" fontId="1" fillId="0" borderId="65" xfId="25" applyFont="1" applyFill="1" applyBorder="1" applyAlignment="1" applyProtection="1">
      <alignment horizontal="left" vertical="center"/>
      <protection/>
    </xf>
    <xf numFmtId="178" fontId="1" fillId="0" borderId="65" xfId="25" applyNumberFormat="1" applyFont="1" applyFill="1" applyBorder="1" applyAlignment="1" applyProtection="1">
      <alignment horizontal="right"/>
      <protection/>
    </xf>
    <xf numFmtId="178" fontId="1" fillId="0" borderId="66" xfId="25" applyNumberFormat="1" applyFont="1" applyFill="1" applyBorder="1" applyAlignment="1" applyProtection="1">
      <alignment horizontal="right"/>
      <protection/>
    </xf>
    <xf numFmtId="177" fontId="7" fillId="0" borderId="0" xfId="25" applyNumberFormat="1" applyFont="1" applyFill="1" applyAlignment="1" applyProtection="1">
      <alignment horizontal="right" vertical="center"/>
      <protection/>
    </xf>
    <xf numFmtId="0" fontId="7" fillId="0" borderId="67" xfId="25" applyFont="1" applyFill="1" applyBorder="1" applyAlignment="1" applyProtection="1">
      <alignment horizontal="left" vertical="center"/>
      <protection/>
    </xf>
    <xf numFmtId="49" fontId="7" fillId="0" borderId="67" xfId="25" applyNumberFormat="1" applyFont="1" applyFill="1" applyBorder="1" applyAlignment="1" applyProtection="1">
      <alignment horizontal="left" vertical="center" wrapText="1"/>
      <protection/>
    </xf>
    <xf numFmtId="0" fontId="7" fillId="0" borderId="68" xfId="25" applyFont="1" applyFill="1" applyBorder="1" applyAlignment="1" applyProtection="1">
      <alignment horizontal="left" vertical="center" wrapText="1"/>
      <protection/>
    </xf>
    <xf numFmtId="0" fontId="7" fillId="0" borderId="67" xfId="25" applyFont="1" applyFill="1" applyBorder="1" applyAlignment="1" applyProtection="1">
      <alignment horizontal="left" vertical="center" wrapText="1"/>
      <protection/>
    </xf>
    <xf numFmtId="179" fontId="7" fillId="0" borderId="67" xfId="25" applyNumberFormat="1" applyFont="1" applyFill="1" applyBorder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 wrapText="1"/>
      <protection/>
    </xf>
    <xf numFmtId="0" fontId="7" fillId="0" borderId="0" xfId="25" applyFont="1" applyFill="1" applyBorder="1" applyAlignment="1" applyProtection="1">
      <alignment horizontal="center" vertical="center" wrapText="1"/>
      <protection/>
    </xf>
    <xf numFmtId="178" fontId="7" fillId="0" borderId="0" xfId="25" applyNumberFormat="1" applyFont="1" applyFill="1" applyBorder="1" applyAlignment="1" applyProtection="1">
      <alignment horizontal="right" vertical="center" wrapText="1"/>
      <protection/>
    </xf>
    <xf numFmtId="177" fontId="7" fillId="0" borderId="0" xfId="25" applyNumberFormat="1" applyFont="1" applyFill="1" applyBorder="1" applyAlignment="1" applyProtection="1">
      <alignment horizontal="right" vertical="center"/>
      <protection/>
    </xf>
    <xf numFmtId="0" fontId="7" fillId="7" borderId="57" xfId="25" applyFont="1" applyFill="1" applyBorder="1" applyAlignment="1" applyProtection="1">
      <alignment horizontal="left"/>
      <protection/>
    </xf>
    <xf numFmtId="0" fontId="7" fillId="7" borderId="58" xfId="25" applyFont="1" applyFill="1" applyBorder="1" applyAlignment="1" applyProtection="1">
      <alignment horizontal="left"/>
      <protection/>
    </xf>
    <xf numFmtId="0" fontId="1" fillId="7" borderId="58" xfId="25" applyFont="1" applyFill="1" applyBorder="1" applyAlignment="1" applyProtection="1">
      <alignment horizontal="left"/>
      <protection/>
    </xf>
    <xf numFmtId="0" fontId="1" fillId="0" borderId="0" xfId="25" applyFont="1" applyFill="1" applyBorder="1" applyAlignment="1" applyProtection="1">
      <alignment horizontal="left"/>
      <protection/>
    </xf>
    <xf numFmtId="178" fontId="1" fillId="0" borderId="0" xfId="25" applyNumberFormat="1" applyFont="1" applyFill="1" applyBorder="1" applyAlignment="1" applyProtection="1">
      <alignment horizontal="right"/>
      <protection/>
    </xf>
    <xf numFmtId="177" fontId="1" fillId="0" borderId="0" xfId="25" applyNumberFormat="1" applyFont="1" applyFill="1" applyBorder="1" applyAlignment="1" applyProtection="1">
      <alignment horizontal="right" vertical="center"/>
      <protection/>
    </xf>
    <xf numFmtId="0" fontId="3" fillId="0" borderId="67" xfId="25" applyFont="1" applyFill="1" applyBorder="1" applyAlignment="1" applyProtection="1">
      <alignment horizontal="left" vertical="center"/>
      <protection/>
    </xf>
    <xf numFmtId="49" fontId="3" fillId="0" borderId="67" xfId="25" applyNumberFormat="1" applyFont="1" applyFill="1" applyBorder="1" applyAlignment="1" applyProtection="1">
      <alignment horizontal="left" vertical="center" wrapText="1"/>
      <protection/>
    </xf>
    <xf numFmtId="0" fontId="3" fillId="0" borderId="67" xfId="25" applyFont="1" applyFill="1" applyBorder="1" applyAlignment="1" applyProtection="1">
      <alignment horizontal="left" vertical="center" wrapText="1"/>
      <protection/>
    </xf>
    <xf numFmtId="179" fontId="3" fillId="0" borderId="67" xfId="25" applyNumberFormat="1" applyFont="1" applyFill="1" applyBorder="1" applyAlignment="1" applyProtection="1">
      <alignment horizontal="left" vertical="center"/>
      <protection/>
    </xf>
    <xf numFmtId="0" fontId="3" fillId="0" borderId="0" xfId="25" applyFont="1" applyFill="1" applyBorder="1" applyAlignment="1" applyProtection="1">
      <alignment horizontal="left" vertical="center" wrapText="1"/>
      <protection/>
    </xf>
    <xf numFmtId="0" fontId="3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Alignment="1" applyProtection="1">
      <alignment horizontal="left" vertical="center"/>
      <protection/>
    </xf>
    <xf numFmtId="178" fontId="3" fillId="0" borderId="0" xfId="25" applyNumberFormat="1" applyFont="1" applyFill="1" applyBorder="1" applyAlignment="1" applyProtection="1">
      <alignment horizontal="right" vertical="center"/>
      <protection/>
    </xf>
    <xf numFmtId="177" fontId="3" fillId="0" borderId="0" xfId="25" applyNumberFormat="1" applyFont="1" applyFill="1" applyBorder="1" applyAlignment="1" applyProtection="1">
      <alignment horizontal="right" vertical="center"/>
      <protection/>
    </xf>
    <xf numFmtId="0" fontId="7" fillId="7" borderId="70" xfId="25" applyFont="1" applyFill="1" applyBorder="1" applyAlignment="1" applyProtection="1">
      <alignment horizontal="left"/>
      <protection/>
    </xf>
    <xf numFmtId="0" fontId="7" fillId="7" borderId="71" xfId="25" applyFont="1" applyFill="1" applyBorder="1" applyAlignment="1" applyProtection="1">
      <alignment horizontal="left"/>
      <protection/>
    </xf>
    <xf numFmtId="0" fontId="1" fillId="7" borderId="71" xfId="25" applyFont="1" applyFill="1" applyBorder="1" applyAlignment="1" applyProtection="1">
      <alignment horizontal="left"/>
      <protection/>
    </xf>
    <xf numFmtId="0" fontId="3" fillId="0" borderId="68" xfId="25" applyFont="1" applyFill="1" applyBorder="1" applyAlignment="1" applyProtection="1">
      <alignment horizontal="left" vertical="center" wrapText="1"/>
      <protection/>
    </xf>
    <xf numFmtId="1" fontId="19" fillId="0" borderId="0" xfId="22" applyNumberFormat="1" applyFont="1" applyAlignment="1" applyProtection="1">
      <alignment vertical="top"/>
      <protection/>
    </xf>
    <xf numFmtId="49" fontId="19" fillId="0" borderId="0" xfId="21" applyNumberFormat="1" applyFont="1" applyAlignment="1" applyProtection="1">
      <alignment vertical="center"/>
      <protection/>
    </xf>
    <xf numFmtId="49" fontId="19" fillId="0" borderId="0" xfId="21" applyNumberFormat="1" applyFont="1" applyFill="1" applyBorder="1" applyAlignment="1" applyProtection="1">
      <alignment vertical="center"/>
      <protection/>
    </xf>
    <xf numFmtId="49" fontId="19" fillId="0" borderId="0" xfId="21" applyNumberFormat="1" applyFont="1" applyAlignment="1" applyProtection="1">
      <alignment horizontal="center" vertical="center"/>
      <protection/>
    </xf>
    <xf numFmtId="169" fontId="21" fillId="0" borderId="0" xfId="21" applyFont="1" applyAlignment="1" applyProtection="1">
      <alignment vertical="center"/>
      <protection/>
    </xf>
    <xf numFmtId="169" fontId="22" fillId="6" borderId="2" xfId="21" applyFont="1" applyFill="1" applyBorder="1" applyAlignment="1" applyProtection="1">
      <alignment vertical="center"/>
      <protection/>
    </xf>
    <xf numFmtId="169" fontId="19" fillId="6" borderId="2" xfId="21" applyFont="1" applyFill="1" applyBorder="1" applyAlignment="1" applyProtection="1">
      <alignment vertical="center"/>
      <protection/>
    </xf>
    <xf numFmtId="1" fontId="19" fillId="0" borderId="0" xfId="22" applyNumberFormat="1" applyFont="1" applyAlignment="1" applyProtection="1">
      <alignment horizontal="right" vertical="top" wrapText="1"/>
      <protection/>
    </xf>
    <xf numFmtId="169" fontId="0" fillId="0" borderId="0" xfId="21" applyFont="1" applyAlignment="1" applyProtection="1">
      <alignment vertical="center"/>
      <protection/>
    </xf>
    <xf numFmtId="173" fontId="19" fillId="0" borderId="0" xfId="21" applyNumberFormat="1" applyFont="1" applyAlignment="1" applyProtection="1">
      <alignment vertical="center"/>
      <protection/>
    </xf>
    <xf numFmtId="169" fontId="19" fillId="0" borderId="0" xfId="21" applyFont="1" applyAlignment="1" applyProtection="1">
      <alignment vertical="center" wrapText="1"/>
      <protection/>
    </xf>
    <xf numFmtId="4" fontId="21" fillId="0" borderId="0" xfId="21" applyNumberFormat="1" applyFont="1" applyAlignment="1" applyProtection="1">
      <alignment vertical="center"/>
      <protection/>
    </xf>
    <xf numFmtId="3" fontId="21" fillId="0" borderId="0" xfId="21" applyNumberFormat="1" applyFont="1" applyAlignment="1" applyProtection="1">
      <alignment vertical="center"/>
      <protection/>
    </xf>
    <xf numFmtId="49" fontId="19" fillId="0" borderId="0" xfId="21" applyNumberFormat="1" applyFont="1" applyAlignment="1" applyProtection="1">
      <alignment vertical="top"/>
      <protection/>
    </xf>
    <xf numFmtId="3" fontId="25" fillId="0" borderId="0" xfId="21" applyNumberFormat="1" applyFont="1" applyAlignment="1" applyProtection="1">
      <alignment vertical="top"/>
      <protection/>
    </xf>
    <xf numFmtId="4" fontId="21" fillId="0" borderId="0" xfId="21" applyNumberFormat="1" applyFont="1" applyAlignment="1" applyProtection="1">
      <alignment vertical="top"/>
      <protection/>
    </xf>
    <xf numFmtId="174" fontId="19" fillId="0" borderId="0" xfId="24" applyNumberFormat="1" applyFont="1" applyAlignment="1" applyProtection="1">
      <alignment vertical="center"/>
      <protection/>
    </xf>
    <xf numFmtId="169" fontId="19" fillId="0" borderId="0" xfId="21" applyFont="1" applyFill="1" applyAlignment="1" applyProtection="1">
      <alignment vertical="center"/>
      <protection/>
    </xf>
    <xf numFmtId="175" fontId="25" fillId="0" borderId="0" xfId="21" applyNumberFormat="1" applyFont="1" applyAlignment="1" applyProtection="1">
      <alignment vertical="center"/>
      <protection/>
    </xf>
    <xf numFmtId="173" fontId="24" fillId="0" borderId="0" xfId="23" applyNumberFormat="1" applyFont="1" applyAlignment="1" applyProtection="1">
      <alignment vertical="center"/>
      <protection/>
    </xf>
    <xf numFmtId="169" fontId="25" fillId="0" borderId="0" xfId="21" applyFont="1" applyAlignment="1" applyProtection="1">
      <alignment vertical="center"/>
      <protection/>
    </xf>
    <xf numFmtId="169" fontId="19" fillId="0" borderId="0" xfId="21" applyFont="1" applyAlignment="1" applyProtection="1">
      <alignment/>
      <protection/>
    </xf>
    <xf numFmtId="41" fontId="19" fillId="0" borderId="0" xfId="21" applyNumberFormat="1" applyFont="1" applyAlignment="1" applyProtection="1">
      <alignment horizontal="right" wrapText="1"/>
      <protection/>
    </xf>
    <xf numFmtId="169" fontId="26" fillId="6" borderId="2" xfId="21" applyFont="1" applyFill="1" applyBorder="1" applyAlignment="1" applyProtection="1">
      <alignment vertical="center"/>
      <protection/>
    </xf>
    <xf numFmtId="176" fontId="19" fillId="0" borderId="0" xfId="21" applyNumberFormat="1" applyFont="1" applyAlignment="1" applyProtection="1">
      <alignment vertical="center" wrapText="1"/>
      <protection/>
    </xf>
    <xf numFmtId="176" fontId="19" fillId="0" borderId="0" xfId="21" applyNumberFormat="1" applyFont="1" applyAlignment="1" applyProtection="1">
      <alignment vertical="center"/>
      <protection/>
    </xf>
    <xf numFmtId="169" fontId="19" fillId="0" borderId="0" xfId="23" applyNumberFormat="1" applyFont="1" applyAlignment="1" applyProtection="1">
      <alignment vertical="center"/>
      <protection/>
    </xf>
    <xf numFmtId="175" fontId="19" fillId="0" borderId="0" xfId="21" applyNumberFormat="1" applyFont="1" applyAlignment="1" applyProtection="1">
      <alignment vertical="center"/>
      <protection/>
    </xf>
    <xf numFmtId="49" fontId="19" fillId="0" borderId="80" xfId="22" applyNumberFormat="1" applyFont="1" applyBorder="1" applyAlignment="1" applyProtection="1">
      <alignment vertical="top" wrapText="1"/>
      <protection/>
    </xf>
    <xf numFmtId="169" fontId="19" fillId="0" borderId="32" xfId="21" applyFont="1" applyFill="1" applyBorder="1" applyAlignment="1" applyProtection="1">
      <alignment vertical="center"/>
      <protection/>
    </xf>
    <xf numFmtId="1" fontId="19" fillId="0" borderId="0" xfId="21" applyNumberFormat="1" applyFont="1" applyAlignment="1" applyProtection="1">
      <alignment vertical="top"/>
      <protection/>
    </xf>
    <xf numFmtId="1" fontId="0" fillId="0" borderId="0" xfId="21" applyNumberFormat="1" applyFont="1" applyAlignment="1" applyProtection="1">
      <alignment vertical="top"/>
      <protection/>
    </xf>
    <xf numFmtId="3" fontId="0" fillId="0" borderId="0" xfId="21" applyNumberFormat="1" applyFont="1" applyAlignment="1" applyProtection="1">
      <alignment vertical="center"/>
      <protection/>
    </xf>
    <xf numFmtId="1" fontId="0" fillId="0" borderId="0" xfId="22" applyNumberFormat="1" applyAlignment="1" applyProtection="1">
      <alignment vertical="top"/>
      <protection/>
    </xf>
    <xf numFmtId="169" fontId="25" fillId="0" borderId="0" xfId="21" applyFont="1" applyAlignment="1" applyProtection="1">
      <alignment vertical="top"/>
      <protection/>
    </xf>
    <xf numFmtId="4" fontId="19" fillId="6" borderId="2" xfId="21" applyNumberFormat="1" applyFont="1" applyFill="1" applyBorder="1" applyAlignment="1" applyProtection="1">
      <alignment vertical="center"/>
      <protection locked="0"/>
    </xf>
    <xf numFmtId="4" fontId="19" fillId="0" borderId="5" xfId="21" applyNumberFormat="1" applyFont="1" applyBorder="1" applyAlignment="1" applyProtection="1">
      <alignment vertical="center"/>
      <protection/>
    </xf>
    <xf numFmtId="4" fontId="19" fillId="0" borderId="12" xfId="21" applyNumberFormat="1" applyFont="1" applyFill="1" applyBorder="1" applyAlignment="1" applyProtection="1">
      <alignment horizontal="center" vertical="center"/>
      <protection/>
    </xf>
    <xf numFmtId="4" fontId="19" fillId="6" borderId="2" xfId="21" applyNumberFormat="1" applyFont="1" applyFill="1" applyBorder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horizontal="right" vertical="center" wrapText="1"/>
      <protection/>
    </xf>
    <xf numFmtId="4" fontId="19" fillId="0" borderId="32" xfId="21" applyNumberFormat="1" applyFont="1" applyBorder="1" applyAlignment="1" applyProtection="1">
      <alignment horizontal="right" vertical="center" wrapText="1"/>
      <protection/>
    </xf>
    <xf numFmtId="4" fontId="1" fillId="0" borderId="0" xfId="37" applyNumberFormat="1" applyFont="1" applyFill="1">
      <alignment/>
      <protection/>
    </xf>
    <xf numFmtId="4" fontId="1" fillId="0" borderId="0" xfId="37" applyNumberFormat="1" applyFont="1">
      <alignment/>
      <protection/>
    </xf>
    <xf numFmtId="4" fontId="1" fillId="0" borderId="0" xfId="37" applyNumberFormat="1" applyFont="1" applyFill="1" applyBorder="1">
      <alignment/>
      <protection/>
    </xf>
    <xf numFmtId="4" fontId="1" fillId="0" borderId="32" xfId="37" applyNumberFormat="1" applyFont="1" applyBorder="1">
      <alignment/>
      <protection/>
    </xf>
    <xf numFmtId="4" fontId="1" fillId="0" borderId="7" xfId="37" applyNumberFormat="1" applyFont="1" applyFill="1" applyBorder="1" applyAlignment="1">
      <alignment horizontal="center"/>
      <protection/>
    </xf>
    <xf numFmtId="4" fontId="1" fillId="0" borderId="0" xfId="37" applyNumberFormat="1" applyFont="1" applyAlignment="1">
      <alignment horizontal="center"/>
      <protection/>
    </xf>
    <xf numFmtId="4" fontId="7" fillId="0" borderId="56" xfId="37" applyNumberFormat="1" applyFont="1" applyFill="1" applyBorder="1" applyAlignment="1">
      <alignment horizontal="center" vertical="top" wrapText="1"/>
      <protection/>
    </xf>
    <xf numFmtId="4" fontId="1" fillId="0" borderId="0" xfId="37" applyNumberFormat="1" applyFont="1" applyFill="1" applyAlignment="1">
      <alignment horizontal="right" vertical="top"/>
      <protection/>
    </xf>
    <xf numFmtId="4" fontId="1" fillId="0" borderId="0" xfId="37" applyNumberFormat="1" applyFont="1" applyFill="1" applyAlignment="1" applyProtection="1">
      <alignment horizontal="right" vertical="top"/>
      <protection locked="0"/>
    </xf>
    <xf numFmtId="4" fontId="40" fillId="0" borderId="0" xfId="37" applyNumberFormat="1" applyFont="1" applyProtection="1">
      <alignment/>
      <protection locked="0"/>
    </xf>
    <xf numFmtId="4" fontId="40" fillId="0" borderId="0" xfId="37" applyNumberFormat="1" applyFont="1">
      <alignment/>
      <protection/>
    </xf>
    <xf numFmtId="4" fontId="40" fillId="0" borderId="0" xfId="37" applyNumberFormat="1" applyFont="1" applyAlignment="1" applyProtection="1">
      <alignment vertical="top"/>
      <protection locked="0"/>
    </xf>
    <xf numFmtId="4" fontId="40" fillId="0" borderId="0" xfId="37" applyNumberFormat="1" applyFont="1" applyAlignment="1">
      <alignment vertical="top"/>
      <protection/>
    </xf>
    <xf numFmtId="4" fontId="7" fillId="0" borderId="0" xfId="37" applyNumberFormat="1" applyFont="1" applyFill="1" applyAlignment="1">
      <alignment horizontal="right"/>
      <protection/>
    </xf>
    <xf numFmtId="4" fontId="1" fillId="0" borderId="32" xfId="37" applyNumberFormat="1" applyFont="1" applyFill="1" applyBorder="1" applyAlignment="1" applyProtection="1">
      <alignment horizontal="right" vertical="top"/>
      <protection locked="0"/>
    </xf>
    <xf numFmtId="4" fontId="1" fillId="0" borderId="32" xfId="37" applyNumberFormat="1" applyFont="1" applyFill="1" applyBorder="1" applyAlignment="1">
      <alignment horizontal="right" vertical="top"/>
      <protection/>
    </xf>
    <xf numFmtId="4" fontId="1" fillId="0" borderId="0" xfId="37" applyNumberFormat="1" applyFont="1" applyFill="1" applyProtection="1">
      <alignment/>
      <protection locked="0"/>
    </xf>
    <xf numFmtId="4" fontId="1" fillId="0" borderId="32" xfId="37" applyNumberFormat="1" applyFont="1" applyFill="1" applyBorder="1">
      <alignment/>
      <protection/>
    </xf>
    <xf numFmtId="4" fontId="48" fillId="0" borderId="32" xfId="39" applyNumberFormat="1" applyFont="1" applyFill="1" applyBorder="1" applyAlignment="1">
      <alignment horizontal="right" vertical="top"/>
      <protection/>
    </xf>
    <xf numFmtId="4" fontId="7" fillId="0" borderId="0" xfId="37" applyNumberFormat="1" applyFont="1" applyFill="1" applyAlignment="1">
      <alignment horizontal="right" vertical="top"/>
      <protection/>
    </xf>
    <xf numFmtId="4" fontId="0" fillId="0" borderId="0" xfId="39" applyNumberFormat="1" applyFill="1">
      <alignment/>
      <protection/>
    </xf>
    <xf numFmtId="4" fontId="0" fillId="0" borderId="0" xfId="39" applyNumberFormat="1">
      <alignment/>
      <protection/>
    </xf>
    <xf numFmtId="4" fontId="0" fillId="0" borderId="0" xfId="0" applyNumberFormat="1" applyFont="1" applyProtection="1">
      <protection/>
    </xf>
    <xf numFmtId="4" fontId="0" fillId="0" borderId="48" xfId="0" applyNumberFormat="1" applyFont="1" applyBorder="1" applyProtection="1">
      <protection/>
    </xf>
    <xf numFmtId="4" fontId="0" fillId="0" borderId="81" xfId="0" applyNumberFormat="1" applyFont="1" applyBorder="1" applyProtection="1">
      <protection/>
    </xf>
    <xf numFmtId="4" fontId="31" fillId="8" borderId="82" xfId="0" applyNumberFormat="1" applyFont="1" applyFill="1" applyBorder="1" applyAlignment="1" applyProtection="1">
      <alignment horizontal="center"/>
      <protection/>
    </xf>
    <xf numFmtId="4" fontId="5" fillId="8" borderId="32" xfId="0" applyNumberFormat="1" applyFont="1" applyFill="1" applyBorder="1" applyProtection="1">
      <protection/>
    </xf>
    <xf numFmtId="4" fontId="30" fillId="8" borderId="26" xfId="0" applyNumberFormat="1" applyFont="1" applyFill="1" applyBorder="1" applyProtection="1">
      <protection/>
    </xf>
    <xf numFmtId="4" fontId="32" fillId="0" borderId="0" xfId="0" applyNumberFormat="1" applyFont="1" applyFill="1" applyBorder="1" applyAlignment="1" applyProtection="1" quotePrefix="1">
      <alignment horizontal="left"/>
      <protection/>
    </xf>
    <xf numFmtId="4" fontId="0" fillId="0" borderId="9" xfId="0" applyNumberFormat="1" applyBorder="1" applyProtection="1">
      <protection/>
    </xf>
    <xf numFmtId="4" fontId="0" fillId="0" borderId="83" xfId="0" applyNumberFormat="1" applyBorder="1" applyProtection="1">
      <protection/>
    </xf>
    <xf numFmtId="4" fontId="0" fillId="0" borderId="0" xfId="0" applyNumberFormat="1" applyFont="1" applyBorder="1" applyAlignment="1" applyProtection="1">
      <alignment horizontal="center" wrapText="1"/>
      <protection/>
    </xf>
    <xf numFmtId="4" fontId="33" fillId="0" borderId="0" xfId="0" applyNumberFormat="1" applyFont="1" applyFill="1" applyBorder="1" applyAlignment="1" applyProtection="1">
      <alignment wrapText="1"/>
      <protection/>
    </xf>
    <xf numFmtId="4" fontId="34" fillId="8" borderId="2" xfId="0" applyNumberFormat="1" applyFont="1" applyFill="1" applyBorder="1" applyAlignment="1" applyProtection="1">
      <alignment horizontal="center" vertical="center" wrapText="1"/>
      <protection/>
    </xf>
    <xf numFmtId="4" fontId="34" fillId="8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Protection="1">
      <protection/>
    </xf>
    <xf numFmtId="4" fontId="35" fillId="2" borderId="79" xfId="0" applyNumberFormat="1" applyFont="1" applyFill="1" applyBorder="1" applyAlignment="1" applyProtection="1">
      <alignment horizontal="center" vertical="top" wrapText="1"/>
      <protection/>
    </xf>
    <xf numFmtId="4" fontId="0" fillId="0" borderId="79" xfId="0" applyNumberFormat="1" applyBorder="1" applyAlignment="1" applyProtection="1">
      <alignment horizontal="center" vertical="top" wrapText="1"/>
      <protection locked="0"/>
    </xf>
    <xf numFmtId="4" fontId="0" fillId="0" borderId="79" xfId="0" applyNumberFormat="1" applyBorder="1" applyAlignment="1" applyProtection="1">
      <alignment horizontal="center" vertical="top" wrapText="1"/>
      <protection/>
    </xf>
    <xf numFmtId="4" fontId="35" fillId="2" borderId="79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 vertical="top" wrapText="1"/>
      <protection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 vertical="top" wrapText="1"/>
      <protection/>
    </xf>
    <xf numFmtId="4" fontId="0" fillId="0" borderId="0" xfId="0" applyNumberFormat="1" applyProtection="1">
      <protection/>
    </xf>
    <xf numFmtId="4" fontId="0" fillId="0" borderId="0" xfId="0" applyNumberFormat="1" applyAlignment="1" applyProtection="1">
      <alignment horizontal="center"/>
      <protection/>
    </xf>
    <xf numFmtId="4" fontId="19" fillId="0" borderId="0" xfId="21" applyNumberFormat="1" applyFont="1" applyAlignment="1" applyProtection="1">
      <alignment vertical="top"/>
      <protection locked="0"/>
    </xf>
    <xf numFmtId="4" fontId="19" fillId="0" borderId="0" xfId="21" applyNumberFormat="1" applyFont="1" applyAlignment="1" applyProtection="1">
      <alignment horizontal="right" vertical="top" wrapText="1"/>
      <protection/>
    </xf>
    <xf numFmtId="4" fontId="19" fillId="0" borderId="32" xfId="21" applyNumberFormat="1" applyFont="1" applyBorder="1" applyAlignment="1" applyProtection="1">
      <alignment vertical="center"/>
      <protection locked="0"/>
    </xf>
    <xf numFmtId="4" fontId="19" fillId="0" borderId="32" xfId="21" applyNumberFormat="1" applyFont="1" applyBorder="1" applyAlignment="1" applyProtection="1">
      <alignment horizontal="right" vertical="top" wrapText="1"/>
      <protection/>
    </xf>
    <xf numFmtId="4" fontId="48" fillId="0" borderId="32" xfId="0" applyNumberFormat="1" applyFont="1" applyFill="1" applyBorder="1" applyAlignment="1">
      <alignment horizontal="right" vertical="top"/>
    </xf>
    <xf numFmtId="4" fontId="0" fillId="0" borderId="0" xfId="0" applyNumberFormat="1" applyFill="1"/>
    <xf numFmtId="4" fontId="0" fillId="0" borderId="0" xfId="0" applyNumberFormat="1"/>
    <xf numFmtId="4" fontId="1" fillId="0" borderId="0" xfId="25" applyNumberFormat="1" applyFont="1" applyFill="1" applyBorder="1" applyAlignment="1" applyProtection="1">
      <alignment horizontal="right" vertical="top"/>
      <protection/>
    </xf>
    <xf numFmtId="4" fontId="1" fillId="0" borderId="0" xfId="25" applyNumberFormat="1" applyFont="1" applyFill="1" applyBorder="1" applyAlignment="1" applyProtection="1">
      <alignment horizontal="left" vertical="top"/>
      <protection/>
    </xf>
    <xf numFmtId="4" fontId="1" fillId="0" borderId="58" xfId="25" applyNumberFormat="1" applyFont="1" applyFill="1" applyBorder="1" applyAlignment="1" applyProtection="1">
      <alignment horizontal="right" vertical="center"/>
      <protection/>
    </xf>
    <xf numFmtId="4" fontId="1" fillId="0" borderId="58" xfId="25" applyNumberFormat="1" applyFont="1" applyFill="1" applyBorder="1" applyAlignment="1" applyProtection="1">
      <alignment horizontal="left" vertical="center"/>
      <protection/>
    </xf>
    <xf numFmtId="4" fontId="1" fillId="0" borderId="59" xfId="25" applyNumberFormat="1" applyFont="1" applyFill="1" applyBorder="1" applyAlignment="1" applyProtection="1">
      <alignment horizontal="right" vertical="center"/>
      <protection/>
    </xf>
    <xf numFmtId="4" fontId="1" fillId="0" borderId="0" xfId="25" applyNumberFormat="1" applyFont="1" applyFill="1" applyBorder="1" applyAlignment="1" applyProtection="1">
      <alignment horizontal="right" vertical="center"/>
      <protection/>
    </xf>
    <xf numFmtId="4" fontId="1" fillId="0" borderId="0" xfId="25" applyNumberFormat="1" applyFont="1" applyFill="1" applyBorder="1" applyAlignment="1" applyProtection="1">
      <alignment horizontal="left" vertical="center"/>
      <protection/>
    </xf>
    <xf numFmtId="4" fontId="1" fillId="0" borderId="61" xfId="25" applyNumberFormat="1" applyFont="1" applyFill="1" applyBorder="1" applyAlignment="1" applyProtection="1">
      <alignment horizontal="right" vertical="center"/>
      <protection/>
    </xf>
    <xf numFmtId="4" fontId="7" fillId="0" borderId="0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right" vertical="top"/>
      <protection/>
    </xf>
    <xf numFmtId="4" fontId="1" fillId="0" borderId="63" xfId="25" applyNumberFormat="1" applyFont="1" applyFill="1" applyBorder="1" applyAlignment="1" applyProtection="1">
      <alignment horizontal="left" vertical="top"/>
      <protection/>
    </xf>
    <xf numFmtId="4" fontId="1" fillId="0" borderId="64" xfId="25" applyNumberFormat="1" applyFont="1" applyFill="1" applyBorder="1" applyAlignment="1" applyProtection="1">
      <alignment horizontal="right" vertical="top"/>
      <protection/>
    </xf>
    <xf numFmtId="4" fontId="1" fillId="0" borderId="61" xfId="25" applyNumberFormat="1" applyFont="1" applyFill="1" applyBorder="1" applyAlignment="1" applyProtection="1">
      <alignment horizontal="right" vertical="top"/>
      <protection/>
    </xf>
    <xf numFmtId="4" fontId="7" fillId="0" borderId="0" xfId="25" applyNumberFormat="1" applyFont="1" applyFill="1" applyBorder="1" applyAlignment="1" applyProtection="1">
      <alignment horizontal="left" vertical="center"/>
      <protection/>
    </xf>
    <xf numFmtId="4" fontId="7" fillId="0" borderId="61" xfId="25" applyNumberFormat="1" applyFont="1" applyFill="1" applyBorder="1" applyAlignment="1" applyProtection="1">
      <alignment horizontal="right" vertical="center"/>
      <protection/>
    </xf>
    <xf numFmtId="4" fontId="10" fillId="0" borderId="61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left" vertical="center"/>
      <protection/>
    </xf>
    <xf numFmtId="4" fontId="1" fillId="0" borderId="64" xfId="25" applyNumberFormat="1" applyFont="1" applyFill="1" applyBorder="1" applyAlignment="1" applyProtection="1">
      <alignment horizontal="right" vertical="center"/>
      <protection/>
    </xf>
    <xf numFmtId="4" fontId="7" fillId="0" borderId="61" xfId="25" applyNumberFormat="1" applyFont="1" applyFill="1" applyBorder="1" applyAlignment="1" applyProtection="1">
      <alignment horizontal="right"/>
      <protection/>
    </xf>
    <xf numFmtId="4" fontId="7" fillId="0" borderId="67" xfId="25" applyNumberFormat="1" applyFont="1" applyFill="1" applyBorder="1" applyAlignment="1" applyProtection="1">
      <alignment horizontal="left" vertical="center"/>
      <protection/>
    </xf>
    <xf numFmtId="4" fontId="7" fillId="0" borderId="67" xfId="25" applyNumberFormat="1" applyFont="1" applyFill="1" applyBorder="1" applyAlignment="1" applyProtection="1">
      <alignment horizontal="right" vertical="center" wrapText="1"/>
      <protection/>
    </xf>
    <xf numFmtId="4" fontId="1" fillId="7" borderId="58" xfId="25" applyNumberFormat="1" applyFont="1" applyFill="1" applyBorder="1" applyAlignment="1" applyProtection="1">
      <alignment horizontal="right"/>
      <protection/>
    </xf>
    <xf numFmtId="4" fontId="1" fillId="7" borderId="58" xfId="25" applyNumberFormat="1" applyFont="1" applyFill="1" applyBorder="1" applyAlignment="1" applyProtection="1">
      <alignment horizontal="left"/>
      <protection/>
    </xf>
    <xf numFmtId="4" fontId="7" fillId="7" borderId="69" xfId="25" applyNumberFormat="1" applyFont="1" applyFill="1" applyBorder="1" applyAlignment="1" applyProtection="1">
      <alignment horizontal="right"/>
      <protection/>
    </xf>
    <xf numFmtId="4" fontId="3" fillId="0" borderId="67" xfId="25" applyNumberFormat="1" applyFont="1" applyFill="1" applyBorder="1" applyAlignment="1" applyProtection="1">
      <alignment horizontal="left" vertical="center"/>
      <protection locked="0"/>
    </xf>
    <xf numFmtId="4" fontId="3" fillId="0" borderId="67" xfId="25" applyNumberFormat="1" applyFont="1" applyFill="1" applyBorder="1" applyAlignment="1" applyProtection="1">
      <alignment horizontal="right" vertical="center"/>
      <protection/>
    </xf>
    <xf numFmtId="4" fontId="3" fillId="0" borderId="67" xfId="25" applyNumberFormat="1" applyFont="1" applyFill="1" applyBorder="1" applyAlignment="1" applyProtection="1">
      <alignment horizontal="right" vertical="center"/>
      <protection locked="0"/>
    </xf>
    <xf numFmtId="4" fontId="1" fillId="7" borderId="71" xfId="25" applyNumberFormat="1" applyFont="1" applyFill="1" applyBorder="1" applyAlignment="1" applyProtection="1">
      <alignment horizontal="right"/>
      <protection locked="0"/>
    </xf>
    <xf numFmtId="4" fontId="1" fillId="7" borderId="71" xfId="25" applyNumberFormat="1" applyFont="1" applyFill="1" applyBorder="1" applyAlignment="1" applyProtection="1">
      <alignment horizontal="left"/>
      <protection locked="0"/>
    </xf>
    <xf numFmtId="4" fontId="7" fillId="7" borderId="72" xfId="25" applyNumberFormat="1" applyFont="1" applyFill="1" applyBorder="1" applyAlignment="1" applyProtection="1">
      <alignment horizontal="right"/>
      <protection/>
    </xf>
    <xf numFmtId="4" fontId="3" fillId="0" borderId="68" xfId="25" applyNumberFormat="1" applyFont="1" applyFill="1" applyBorder="1" applyAlignment="1" applyProtection="1">
      <alignment vertical="center"/>
      <protection locked="0"/>
    </xf>
    <xf numFmtId="4" fontId="3" fillId="0" borderId="69" xfId="25" applyNumberFormat="1" applyFont="1" applyFill="1" applyBorder="1" applyAlignment="1" applyProtection="1">
      <alignment vertical="center"/>
      <protection locked="0"/>
    </xf>
    <xf numFmtId="4" fontId="3" fillId="0" borderId="68" xfId="25" applyNumberFormat="1" applyFont="1" applyFill="1" applyBorder="1" applyAlignment="1" applyProtection="1">
      <alignment horizontal="right" vertical="center"/>
      <protection locked="0"/>
    </xf>
    <xf numFmtId="4" fontId="3" fillId="0" borderId="69" xfId="25" applyNumberFormat="1" applyFont="1" applyFill="1" applyBorder="1" applyAlignment="1" applyProtection="1">
      <alignment horizontal="left" vertical="center"/>
      <protection locked="0"/>
    </xf>
    <xf numFmtId="4" fontId="1" fillId="7" borderId="58" xfId="25" applyNumberFormat="1" applyFont="1" applyFill="1" applyBorder="1" applyAlignment="1" applyProtection="1">
      <alignment horizontal="right"/>
      <protection locked="0"/>
    </xf>
    <xf numFmtId="4" fontId="1" fillId="7" borderId="58" xfId="25" applyNumberFormat="1" applyFont="1" applyFill="1" applyBorder="1" applyAlignment="1" applyProtection="1">
      <alignment horizontal="left"/>
      <protection locked="0"/>
    </xf>
    <xf numFmtId="4" fontId="1" fillId="0" borderId="0" xfId="25" applyNumberFormat="1" applyFont="1" applyFill="1" applyAlignment="1" applyProtection="1">
      <alignment horizontal="right" vertical="top"/>
      <protection/>
    </xf>
    <xf numFmtId="4" fontId="1" fillId="0" borderId="0" xfId="25" applyNumberFormat="1" applyFont="1" applyFill="1" applyAlignment="1" applyProtection="1">
      <alignment horizontal="left" vertical="top"/>
      <protection/>
    </xf>
    <xf numFmtId="0" fontId="0" fillId="0" borderId="0" xfId="0" applyNumberFormat="1" applyProtection="1">
      <protection/>
    </xf>
    <xf numFmtId="0" fontId="0" fillId="0" borderId="0" xfId="0" applyNumberFormat="1" applyFont="1" applyProtection="1">
      <protection/>
    </xf>
    <xf numFmtId="0" fontId="0" fillId="0" borderId="76" xfId="0" applyNumberFormat="1" applyFont="1" applyBorder="1" applyProtection="1">
      <protection/>
    </xf>
    <xf numFmtId="0" fontId="29" fillId="0" borderId="48" xfId="0" applyNumberFormat="1" applyFont="1" applyBorder="1" applyProtection="1">
      <protection/>
    </xf>
    <xf numFmtId="0" fontId="0" fillId="0" borderId="48" xfId="0" applyNumberFormat="1" applyFont="1" applyBorder="1" applyProtection="1">
      <protection/>
    </xf>
    <xf numFmtId="0" fontId="0" fillId="0" borderId="81" xfId="0" applyNumberFormat="1" applyFont="1" applyBorder="1" applyProtection="1">
      <protection/>
    </xf>
    <xf numFmtId="0" fontId="30" fillId="8" borderId="77" xfId="0" applyNumberFormat="1" applyFont="1" applyFill="1" applyBorder="1" applyAlignment="1" applyProtection="1">
      <alignment vertical="top"/>
      <protection/>
    </xf>
    <xf numFmtId="0" fontId="6" fillId="8" borderId="45" xfId="0" applyNumberFormat="1" applyFont="1" applyFill="1" applyBorder="1" applyAlignment="1" applyProtection="1">
      <alignment wrapText="1"/>
      <protection/>
    </xf>
    <xf numFmtId="0" fontId="6" fillId="8" borderId="45" xfId="0" applyNumberFormat="1" applyFont="1" applyFill="1" applyBorder="1" applyProtection="1">
      <protection/>
    </xf>
    <xf numFmtId="0" fontId="31" fillId="8" borderId="45" xfId="0" applyNumberFormat="1" applyFont="1" applyFill="1" applyBorder="1" applyAlignment="1" applyProtection="1" quotePrefix="1">
      <alignment horizontal="left"/>
      <protection/>
    </xf>
    <xf numFmtId="0" fontId="31" fillId="8" borderId="82" xfId="0" applyNumberFormat="1" applyFont="1" applyFill="1" applyBorder="1" applyAlignment="1" applyProtection="1">
      <alignment horizontal="center"/>
      <protection/>
    </xf>
    <xf numFmtId="0" fontId="30" fillId="8" borderId="34" xfId="0" applyNumberFormat="1" applyFont="1" applyFill="1" applyBorder="1" applyProtection="1">
      <protection/>
    </xf>
    <xf numFmtId="0" fontId="6" fillId="8" borderId="32" xfId="0" applyNumberFormat="1" applyFont="1" applyFill="1" applyBorder="1" applyProtection="1">
      <protection/>
    </xf>
    <xf numFmtId="0" fontId="6" fillId="8" borderId="32" xfId="0" applyNumberFormat="1" applyFont="1" applyFill="1" applyBorder="1" applyProtection="1">
      <protection/>
    </xf>
    <xf numFmtId="0" fontId="5" fillId="8" borderId="32" xfId="0" applyNumberFormat="1" applyFont="1" applyFill="1" applyBorder="1" applyProtection="1">
      <protection/>
    </xf>
    <xf numFmtId="0" fontId="30" fillId="8" borderId="26" xfId="0" applyNumberFormat="1" applyFont="1" applyFill="1" applyBorder="1" applyProtection="1">
      <protection/>
    </xf>
    <xf numFmtId="0" fontId="30" fillId="0" borderId="23" xfId="0" applyNumberFormat="1" applyFont="1" applyFill="1" applyBorder="1" applyProtection="1"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Border="1" applyProtection="1">
      <protection/>
    </xf>
    <xf numFmtId="0" fontId="32" fillId="0" borderId="0" xfId="0" applyNumberFormat="1" applyFont="1" applyFill="1" applyBorder="1" applyAlignment="1" applyProtection="1" quotePrefix="1">
      <alignment horizontal="left"/>
      <protection/>
    </xf>
    <xf numFmtId="0" fontId="0" fillId="0" borderId="41" xfId="0" applyNumberFormat="1" applyFont="1" applyBorder="1" applyProtection="1">
      <protection/>
    </xf>
    <xf numFmtId="0" fontId="30" fillId="0" borderId="78" xfId="0" applyNumberFormat="1" applyFont="1" applyFill="1" applyBorder="1" applyAlignment="1" applyProtection="1">
      <alignment horizontal="left"/>
      <protection/>
    </xf>
    <xf numFmtId="0" fontId="0" fillId="0" borderId="9" xfId="0" applyNumberFormat="1" applyBorder="1" applyProtection="1">
      <protection/>
    </xf>
    <xf numFmtId="0" fontId="0" fillId="0" borderId="83" xfId="0" applyNumberFormat="1" applyBorder="1" applyProtection="1">
      <protection/>
    </xf>
    <xf numFmtId="0" fontId="0" fillId="0" borderId="0" xfId="0" applyNumberFormat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4" fillId="8" borderId="1" xfId="0" applyNumberFormat="1" applyFont="1" applyFill="1" applyBorder="1" applyAlignment="1" applyProtection="1">
      <alignment horizontal="center" vertical="center" wrapText="1"/>
      <protection/>
    </xf>
    <xf numFmtId="0" fontId="34" fillId="8" borderId="2" xfId="0" applyNumberFormat="1" applyFont="1" applyFill="1" applyBorder="1" applyAlignment="1" applyProtection="1">
      <alignment horizontal="center" vertical="center" wrapText="1"/>
      <protection/>
    </xf>
    <xf numFmtId="0" fontId="34" fillId="8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Protection="1">
      <protection/>
    </xf>
    <xf numFmtId="0" fontId="35" fillId="2" borderId="79" xfId="0" applyNumberFormat="1" applyFont="1" applyFill="1" applyBorder="1" applyAlignment="1" applyProtection="1">
      <alignment horizontal="center" vertical="top" wrapText="1"/>
      <protection/>
    </xf>
    <xf numFmtId="0" fontId="0" fillId="0" borderId="79" xfId="0" applyNumberFormat="1" applyBorder="1" applyAlignment="1" applyProtection="1">
      <alignment horizontal="center" vertical="top" wrapText="1"/>
      <protection/>
    </xf>
    <xf numFmtId="0" fontId="0" fillId="0" borderId="79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top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9" xfId="0" applyNumberFormat="1" applyBorder="1" applyAlignment="1" applyProtection="1">
      <alignment horizontal="center" vertical="top" wrapText="1"/>
      <protection locked="0"/>
    </xf>
    <xf numFmtId="0" fontId="35" fillId="2" borderId="79" xfId="0" applyNumberFormat="1" applyFont="1" applyFill="1" applyBorder="1" applyAlignment="1" applyProtection="1">
      <alignment horizontal="center" vertical="top" wrapText="1"/>
      <protection locked="0"/>
    </xf>
    <xf numFmtId="4" fontId="19" fillId="0" borderId="6" xfId="21" applyNumberFormat="1" applyFont="1" applyFill="1" applyBorder="1" applyAlignment="1" applyProtection="1">
      <alignment vertical="top"/>
      <protection/>
    </xf>
    <xf numFmtId="4" fontId="19" fillId="0" borderId="6" xfId="21" applyNumberFormat="1" applyFont="1" applyFill="1" applyBorder="1" applyAlignment="1" applyProtection="1">
      <alignment vertical="center"/>
      <protection/>
    </xf>
    <xf numFmtId="4" fontId="19" fillId="0" borderId="7" xfId="21" applyNumberFormat="1" applyFont="1" applyFill="1" applyBorder="1" applyAlignment="1" applyProtection="1">
      <alignment vertical="center"/>
      <protection/>
    </xf>
    <xf numFmtId="4" fontId="19" fillId="0" borderId="13" xfId="21" applyNumberFormat="1" applyFont="1" applyFill="1" applyBorder="1" applyAlignment="1" applyProtection="1">
      <alignment vertical="center"/>
      <protection/>
    </xf>
    <xf numFmtId="4" fontId="19" fillId="0" borderId="0" xfId="22" applyNumberFormat="1" applyFont="1" applyAlignment="1" applyProtection="1">
      <alignment vertical="top"/>
      <protection/>
    </xf>
    <xf numFmtId="4" fontId="19" fillId="0" borderId="4" xfId="21" applyNumberFormat="1" applyFont="1" applyFill="1" applyBorder="1" applyAlignment="1" applyProtection="1">
      <alignment vertical="top"/>
      <protection/>
    </xf>
    <xf numFmtId="4" fontId="19" fillId="0" borderId="4" xfId="21" applyNumberFormat="1" applyFont="1" applyFill="1" applyBorder="1" applyAlignment="1" applyProtection="1">
      <alignment vertical="center"/>
      <protection/>
    </xf>
    <xf numFmtId="4" fontId="19" fillId="0" borderId="0" xfId="21" applyNumberFormat="1" applyFont="1" applyFill="1" applyBorder="1" applyAlignment="1" applyProtection="1">
      <alignment vertical="center"/>
      <protection/>
    </xf>
    <xf numFmtId="4" fontId="19" fillId="0" borderId="5" xfId="21" applyNumberFormat="1" applyFont="1" applyFill="1" applyBorder="1" applyAlignment="1" applyProtection="1">
      <alignment vertical="center"/>
      <protection/>
    </xf>
    <xf numFmtId="4" fontId="20" fillId="0" borderId="43" xfId="21" applyNumberFormat="1" applyFont="1" applyFill="1" applyBorder="1" applyAlignment="1" applyProtection="1">
      <alignment vertical="center"/>
      <protection/>
    </xf>
    <xf numFmtId="4" fontId="19" fillId="0" borderId="32" xfId="21" applyNumberFormat="1" applyFont="1" applyFill="1" applyBorder="1" applyAlignment="1" applyProtection="1">
      <alignment vertical="center"/>
      <protection/>
    </xf>
    <xf numFmtId="4" fontId="19" fillId="0" borderId="42" xfId="21" applyNumberFormat="1" applyFont="1" applyFill="1" applyBorder="1" applyAlignment="1" applyProtection="1">
      <alignment vertical="center"/>
      <protection/>
    </xf>
    <xf numFmtId="4" fontId="19" fillId="0" borderId="43" xfId="21" applyNumberFormat="1" applyFont="1" applyBorder="1" applyAlignment="1" applyProtection="1">
      <alignment vertical="center"/>
      <protection/>
    </xf>
    <xf numFmtId="4" fontId="19" fillId="0" borderId="42" xfId="21" applyNumberFormat="1" applyFont="1" applyBorder="1" applyAlignment="1" applyProtection="1">
      <alignment vertical="center"/>
      <protection/>
    </xf>
    <xf numFmtId="4" fontId="19" fillId="0" borderId="19" xfId="21" applyNumberFormat="1" applyFont="1" applyFill="1" applyBorder="1" applyAlignment="1" applyProtection="1">
      <alignment vertical="top"/>
      <protection/>
    </xf>
    <xf numFmtId="4" fontId="19" fillId="0" borderId="42" xfId="21" applyNumberFormat="1" applyFont="1" applyFill="1" applyBorder="1" applyAlignment="1" applyProtection="1">
      <alignment horizontal="center" vertical="center"/>
      <protection/>
    </xf>
    <xf numFmtId="4" fontId="19" fillId="0" borderId="0" xfId="21" applyNumberFormat="1" applyFont="1" applyAlignment="1" applyProtection="1">
      <alignment horizontal="center" vertical="center"/>
      <protection/>
    </xf>
    <xf numFmtId="4" fontId="22" fillId="6" borderId="2" xfId="21" applyNumberFormat="1" applyFont="1" applyFill="1" applyBorder="1" applyAlignment="1" applyProtection="1">
      <alignment vertical="center"/>
      <protection/>
    </xf>
    <xf numFmtId="4" fontId="19" fillId="0" borderId="0" xfId="22" applyNumberFormat="1" applyFont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vertical="center" wrapText="1"/>
      <protection/>
    </xf>
    <xf numFmtId="4" fontId="24" fillId="0" borderId="0" xfId="23" applyNumberFormat="1" applyFont="1" applyAlignment="1" applyProtection="1">
      <alignment vertical="center"/>
      <protection/>
    </xf>
    <xf numFmtId="4" fontId="25" fillId="0" borderId="0" xfId="21" applyNumberFormat="1" applyFont="1" applyAlignment="1" applyProtection="1">
      <alignment vertical="center"/>
      <protection/>
    </xf>
    <xf numFmtId="4" fontId="19" fillId="0" borderId="0" xfId="21" applyNumberFormat="1" applyFont="1" applyAlignment="1" applyProtection="1">
      <alignment vertical="top" wrapText="1"/>
      <protection/>
    </xf>
    <xf numFmtId="4" fontId="25" fillId="0" borderId="0" xfId="21" applyNumberFormat="1" applyFont="1" applyAlignment="1" applyProtection="1">
      <alignment vertical="top"/>
      <protection/>
    </xf>
    <xf numFmtId="4" fontId="19" fillId="0" borderId="0" xfId="24" applyNumberFormat="1" applyFont="1" applyAlignment="1" applyProtection="1">
      <alignment vertical="center"/>
      <protection/>
    </xf>
    <xf numFmtId="4" fontId="19" fillId="0" borderId="0" xfId="21" applyNumberFormat="1" applyFont="1" applyFill="1" applyAlignment="1" applyProtection="1">
      <alignment vertical="center"/>
      <protection/>
    </xf>
    <xf numFmtId="4" fontId="19" fillId="0" borderId="0" xfId="21" applyNumberFormat="1" applyFont="1" applyAlignment="1" applyProtection="1">
      <alignment/>
      <protection/>
    </xf>
    <xf numFmtId="4" fontId="19" fillId="0" borderId="0" xfId="21" applyNumberFormat="1" applyFont="1" applyAlignment="1" applyProtection="1">
      <alignment horizontal="right" wrapText="1"/>
      <protection/>
    </xf>
    <xf numFmtId="4" fontId="26" fillId="6" borderId="2" xfId="21" applyNumberFormat="1" applyFont="1" applyFill="1" applyBorder="1" applyAlignment="1" applyProtection="1">
      <alignment vertical="center"/>
      <protection/>
    </xf>
    <xf numFmtId="4" fontId="19" fillId="0" borderId="0" xfId="23" applyNumberFormat="1" applyFont="1" applyAlignment="1" applyProtection="1">
      <alignment vertical="center"/>
      <protection/>
    </xf>
    <xf numFmtId="4" fontId="19" fillId="0" borderId="80" xfId="22" applyNumberFormat="1" applyFont="1" applyBorder="1" applyAlignment="1" applyProtection="1">
      <alignment vertical="top" wrapText="1"/>
      <protection/>
    </xf>
    <xf numFmtId="4" fontId="19" fillId="0" borderId="32" xfId="21" applyNumberFormat="1" applyFont="1" applyBorder="1" applyAlignment="1" applyProtection="1">
      <alignment vertical="center"/>
      <protection/>
    </xf>
    <xf numFmtId="4" fontId="0" fillId="0" borderId="0" xfId="21" applyNumberFormat="1" applyFont="1" applyAlignment="1" applyProtection="1">
      <alignment vertical="top"/>
      <protection/>
    </xf>
    <xf numFmtId="4" fontId="0" fillId="0" borderId="0" xfId="22" applyNumberFormat="1" applyAlignment="1" applyProtection="1">
      <alignment vertical="top"/>
      <protection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3" fontId="1" fillId="0" borderId="33" xfId="0" applyNumberFormat="1" applyFont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49" fontId="7" fillId="0" borderId="45" xfId="20" applyNumberFormat="1" applyFont="1" applyBorder="1" applyProtection="1">
      <alignment/>
      <protection/>
    </xf>
    <xf numFmtId="49" fontId="1" fillId="0" borderId="45" xfId="20" applyNumberFormat="1" applyFont="1" applyBorder="1" applyProtection="1">
      <alignment/>
      <protection/>
    </xf>
    <xf numFmtId="49" fontId="1" fillId="0" borderId="45" xfId="20" applyNumberFormat="1" applyFont="1" applyBorder="1" applyAlignment="1" applyProtection="1">
      <alignment horizontal="right"/>
      <protection/>
    </xf>
    <xf numFmtId="0" fontId="1" fillId="0" borderId="46" xfId="20" applyFont="1" applyBorder="1" applyProtection="1">
      <alignment/>
      <protection/>
    </xf>
    <xf numFmtId="49" fontId="1" fillId="0" borderId="45" xfId="0" applyNumberFormat="1" applyFont="1" applyBorder="1" applyAlignment="1" applyProtection="1">
      <alignment horizontal="left"/>
      <protection/>
    </xf>
    <xf numFmtId="0" fontId="1" fillId="0" borderId="47" xfId="0" applyNumberFormat="1" applyFont="1" applyBorder="1" applyProtection="1">
      <protection/>
    </xf>
    <xf numFmtId="0" fontId="1" fillId="0" borderId="0" xfId="0" applyFont="1" applyProtection="1">
      <protection/>
    </xf>
    <xf numFmtId="49" fontId="7" fillId="0" borderId="48" xfId="20" applyNumberFormat="1" applyFont="1" applyBorder="1" applyProtection="1">
      <alignment/>
      <protection/>
    </xf>
    <xf numFmtId="49" fontId="1" fillId="0" borderId="48" xfId="20" applyNumberFormat="1" applyFont="1" applyBorder="1" applyProtection="1">
      <alignment/>
      <protection/>
    </xf>
    <xf numFmtId="49" fontId="1" fillId="0" borderId="48" xfId="20" applyNumberFormat="1" applyFont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49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49" fontId="7" fillId="2" borderId="10" xfId="0" applyNumberFormat="1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0" fontId="7" fillId="2" borderId="49" xfId="0" applyFont="1" applyFill="1" applyBorder="1" applyAlignment="1" applyProtection="1">
      <alignment horizontal="center"/>
      <protection/>
    </xf>
    <xf numFmtId="0" fontId="7" fillId="2" borderId="50" xfId="0" applyFont="1" applyFill="1" applyBorder="1" applyAlignment="1" applyProtection="1">
      <alignment horizontal="center"/>
      <protection/>
    </xf>
    <xf numFmtId="0" fontId="7" fillId="2" borderId="51" xfId="0" applyFont="1" applyFill="1" applyBorder="1" applyAlignment="1" applyProtection="1">
      <alignment horizontal="center"/>
      <protection/>
    </xf>
    <xf numFmtId="49" fontId="3" fillId="0" borderId="23" xfId="0" applyNumberFormat="1" applyFont="1" applyBorder="1" applyProtection="1">
      <protection/>
    </xf>
    <xf numFmtId="0" fontId="3" fillId="0" borderId="0" xfId="0" applyFont="1" applyBorder="1" applyProtection="1">
      <protection/>
    </xf>
    <xf numFmtId="3" fontId="1" fillId="0" borderId="41" xfId="0" applyNumberFormat="1" applyFont="1" applyBorder="1" applyProtection="1">
      <protection/>
    </xf>
    <xf numFmtId="3" fontId="1" fillId="0" borderId="5" xfId="0" applyNumberFormat="1" applyFont="1" applyBorder="1" applyProtection="1">
      <protection/>
    </xf>
    <xf numFmtId="3" fontId="1" fillId="0" borderId="15" xfId="0" applyNumberFormat="1" applyFont="1" applyBorder="1" applyProtection="1">
      <protection/>
    </xf>
    <xf numFmtId="3" fontId="1" fillId="0" borderId="55" xfId="0" applyNumberFormat="1" applyFont="1" applyBorder="1" applyProtection="1">
      <protection/>
    </xf>
    <xf numFmtId="0" fontId="7" fillId="2" borderId="10" xfId="0" applyFont="1" applyFill="1" applyBorder="1" applyProtection="1">
      <protection/>
    </xf>
    <xf numFmtId="0" fontId="7" fillId="2" borderId="11" xfId="0" applyFont="1" applyFill="1" applyBorder="1" applyProtection="1">
      <protection/>
    </xf>
    <xf numFmtId="3" fontId="7" fillId="2" borderId="30" xfId="0" applyNumberFormat="1" applyFont="1" applyFill="1" applyBorder="1" applyProtection="1">
      <protection/>
    </xf>
    <xf numFmtId="3" fontId="7" fillId="2" borderId="49" xfId="0" applyNumberFormat="1" applyFont="1" applyFill="1" applyBorder="1" applyProtection="1">
      <protection/>
    </xf>
    <xf numFmtId="3" fontId="7" fillId="2" borderId="50" xfId="0" applyNumberFormat="1" applyFont="1" applyFill="1" applyBorder="1" applyProtection="1">
      <protection/>
    </xf>
    <xf numFmtId="3" fontId="7" fillId="2" borderId="51" xfId="0" applyNumberFormat="1" applyFont="1" applyFill="1" applyBorder="1" applyProtection="1">
      <protection/>
    </xf>
    <xf numFmtId="0" fontId="7" fillId="0" borderId="0" xfId="0" applyFont="1" applyProtection="1"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" fillId="0" borderId="0" xfId="0" applyNumberFormat="1" applyFont="1" applyProtection="1">
      <protection/>
    </xf>
    <xf numFmtId="0" fontId="7" fillId="2" borderId="16" xfId="0" applyFont="1" applyFill="1" applyBorder="1" applyProtection="1">
      <protection/>
    </xf>
    <xf numFmtId="0" fontId="7" fillId="2" borderId="18" xfId="0" applyFont="1" applyFill="1" applyBorder="1" applyProtection="1">
      <protection/>
    </xf>
    <xf numFmtId="0" fontId="1" fillId="2" borderId="40" xfId="0" applyFont="1" applyFill="1" applyBorder="1" applyProtection="1">
      <protection/>
    </xf>
    <xf numFmtId="0" fontId="7" fillId="2" borderId="52" xfId="0" applyFont="1" applyFill="1" applyBorder="1" applyAlignment="1" applyProtection="1">
      <alignment horizontal="right"/>
      <protection/>
    </xf>
    <xf numFmtId="0" fontId="7" fillId="2" borderId="18" xfId="0" applyFont="1" applyFill="1" applyBorder="1" applyAlignment="1" applyProtection="1">
      <alignment horizontal="right"/>
      <protection/>
    </xf>
    <xf numFmtId="0" fontId="7" fillId="2" borderId="17" xfId="0" applyFont="1" applyFill="1" applyBorder="1" applyAlignment="1" applyProtection="1">
      <alignment horizontal="center"/>
      <protection/>
    </xf>
    <xf numFmtId="4" fontId="4" fillId="2" borderId="18" xfId="0" applyNumberFormat="1" applyFont="1" applyFill="1" applyBorder="1" applyAlignment="1" applyProtection="1">
      <alignment horizontal="right"/>
      <protection/>
    </xf>
    <xf numFmtId="4" fontId="4" fillId="2" borderId="40" xfId="0" applyNumberFormat="1" applyFont="1" applyFill="1" applyBorder="1" applyAlignment="1" applyProtection="1">
      <alignment horizontal="right"/>
      <protection/>
    </xf>
    <xf numFmtId="0" fontId="1" fillId="0" borderId="34" xfId="0" applyFont="1" applyBorder="1" applyProtection="1">
      <protection/>
    </xf>
    <xf numFmtId="0" fontId="1" fillId="0" borderId="32" xfId="0" applyFont="1" applyBorder="1" applyProtection="1">
      <protection/>
    </xf>
    <xf numFmtId="0" fontId="1" fillId="0" borderId="26" xfId="0" applyFont="1" applyBorder="1" applyProtection="1">
      <protection/>
    </xf>
    <xf numFmtId="3" fontId="1" fillId="0" borderId="42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0" fontId="1" fillId="2" borderId="36" xfId="0" applyFont="1" applyFill="1" applyBorder="1" applyProtection="1">
      <protection/>
    </xf>
    <xf numFmtId="0" fontId="7" fillId="2" borderId="37" xfId="0" applyFont="1" applyFill="1" applyBorder="1" applyProtection="1">
      <protection/>
    </xf>
    <xf numFmtId="0" fontId="1" fillId="2" borderId="37" xfId="0" applyFont="1" applyFill="1" applyBorder="1" applyProtection="1">
      <protection/>
    </xf>
    <xf numFmtId="4" fontId="1" fillId="2" borderId="53" xfId="0" applyNumberFormat="1" applyFont="1" applyFill="1" applyBorder="1" applyProtection="1">
      <protection/>
    </xf>
    <xf numFmtId="4" fontId="1" fillId="2" borderId="36" xfId="0" applyNumberFormat="1" applyFont="1" applyFill="1" applyBorder="1" applyProtection="1">
      <protection/>
    </xf>
    <xf numFmtId="4" fontId="1" fillId="2" borderId="37" xfId="0" applyNumberFormat="1" applyFont="1" applyFill="1" applyBorder="1" applyProtection="1">
      <protection/>
    </xf>
    <xf numFmtId="3" fontId="3" fillId="0" borderId="0" xfId="0" applyNumberFormat="1" applyFont="1" applyProtection="1">
      <protection/>
    </xf>
    <xf numFmtId="4" fontId="3" fillId="0" borderId="0" xfId="0" applyNumberFormat="1" applyFont="1" applyProtection="1">
      <protection/>
    </xf>
    <xf numFmtId="4" fontId="1" fillId="0" borderId="0" xfId="0" applyNumberFormat="1" applyFont="1" applyProtection="1"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4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5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6" xfId="20" applyFont="1" applyBorder="1" applyAlignment="1">
      <alignment horizontal="center"/>
      <protection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1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" fillId="0" borderId="2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49" fontId="14" fillId="5" borderId="92" xfId="20" applyNumberFormat="1" applyFont="1" applyFill="1" applyBorder="1" applyAlignment="1">
      <alignment horizontal="left" wrapText="1"/>
      <protection/>
    </xf>
    <xf numFmtId="49" fontId="15" fillId="0" borderId="93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88" xfId="20" applyNumberFormat="1" applyFont="1" applyBorder="1" applyAlignment="1">
      <alignment horizontal="center"/>
      <protection/>
    </xf>
    <xf numFmtId="0" fontId="1" fillId="0" borderId="90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86" xfId="20" applyFont="1" applyBorder="1" applyAlignment="1" applyProtection="1">
      <alignment horizontal="center"/>
      <protection/>
    </xf>
    <xf numFmtId="0" fontId="1" fillId="0" borderId="87" xfId="20" applyFont="1" applyBorder="1" applyAlignment="1" applyProtection="1">
      <alignment horizontal="center"/>
      <protection/>
    </xf>
    <xf numFmtId="0" fontId="1" fillId="0" borderId="88" xfId="20" applyFont="1" applyBorder="1" applyAlignment="1" applyProtection="1">
      <alignment horizontal="center"/>
      <protection/>
    </xf>
    <xf numFmtId="0" fontId="1" fillId="0" borderId="89" xfId="20" applyFont="1" applyBorder="1" applyAlignment="1" applyProtection="1">
      <alignment horizontal="center"/>
      <protection/>
    </xf>
    <xf numFmtId="0" fontId="1" fillId="0" borderId="90" xfId="20" applyFont="1" applyBorder="1" applyAlignment="1" applyProtection="1">
      <alignment horizontal="left"/>
      <protection/>
    </xf>
    <xf numFmtId="0" fontId="1" fillId="0" borderId="48" xfId="20" applyFont="1" applyBorder="1" applyAlignment="1" applyProtection="1">
      <alignment horizontal="left"/>
      <protection/>
    </xf>
    <xf numFmtId="0" fontId="1" fillId="0" borderId="91" xfId="20" applyFont="1" applyBorder="1" applyAlignment="1" applyProtection="1">
      <alignment horizontal="left"/>
      <protection/>
    </xf>
    <xf numFmtId="3" fontId="7" fillId="2" borderId="37" xfId="0" applyNumberFormat="1" applyFont="1" applyFill="1" applyBorder="1" applyAlignment="1" applyProtection="1">
      <alignment horizontal="right"/>
      <protection/>
    </xf>
    <xf numFmtId="3" fontId="7" fillId="2" borderId="53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4" fontId="19" fillId="0" borderId="6" xfId="21" applyNumberFormat="1" applyFont="1" applyFill="1" applyBorder="1" applyAlignment="1" applyProtection="1">
      <alignment vertical="center" wrapText="1"/>
      <protection/>
    </xf>
    <xf numFmtId="4" fontId="19" fillId="0" borderId="43" xfId="21" applyNumberFormat="1" applyFont="1" applyFill="1" applyBorder="1" applyAlignment="1" applyProtection="1">
      <alignment vertical="center" wrapText="1"/>
      <protection/>
    </xf>
    <xf numFmtId="4" fontId="19" fillId="0" borderId="7" xfId="21" applyNumberFormat="1" applyFont="1" applyFill="1" applyBorder="1" applyAlignment="1" applyProtection="1">
      <alignment vertical="center" wrapText="1"/>
      <protection/>
    </xf>
    <xf numFmtId="4" fontId="19" fillId="0" borderId="13" xfId="21" applyNumberFormat="1" applyFont="1" applyFill="1" applyBorder="1" applyAlignment="1" applyProtection="1">
      <alignment vertical="center" wrapText="1"/>
      <protection/>
    </xf>
    <xf numFmtId="4" fontId="19" fillId="0" borderId="32" xfId="21" applyNumberFormat="1" applyFont="1" applyFill="1" applyBorder="1" applyAlignment="1" applyProtection="1">
      <alignment vertical="center" wrapText="1"/>
      <protection/>
    </xf>
    <xf numFmtId="4" fontId="19" fillId="0" borderId="42" xfId="21" applyNumberFormat="1" applyFont="1" applyFill="1" applyBorder="1" applyAlignment="1" applyProtection="1">
      <alignment vertical="center" wrapText="1"/>
      <protection/>
    </xf>
    <xf numFmtId="4" fontId="19" fillId="0" borderId="14" xfId="21" applyNumberFormat="1" applyFont="1" applyFill="1" applyBorder="1" applyAlignment="1" applyProtection="1">
      <alignment vertical="center"/>
      <protection/>
    </xf>
    <xf numFmtId="4" fontId="19" fillId="0" borderId="19" xfId="21" applyNumberFormat="1" applyFont="1" applyFill="1" applyBorder="1" applyAlignment="1" applyProtection="1">
      <alignment vertical="center"/>
      <protection/>
    </xf>
    <xf numFmtId="4" fontId="19" fillId="0" borderId="14" xfId="21" applyNumberFormat="1" applyFont="1" applyFill="1" applyBorder="1" applyAlignment="1" applyProtection="1">
      <alignment horizontal="center" vertical="center"/>
      <protection/>
    </xf>
    <xf numFmtId="4" fontId="19" fillId="0" borderId="19" xfId="21" applyNumberFormat="1" applyFont="1" applyFill="1" applyBorder="1" applyAlignment="1" applyProtection="1">
      <alignment horizontal="center" vertical="center"/>
      <protection/>
    </xf>
    <xf numFmtId="4" fontId="19" fillId="0" borderId="1" xfId="21" applyNumberFormat="1" applyFont="1" applyFill="1" applyBorder="1" applyAlignment="1" applyProtection="1">
      <alignment horizontal="center" vertical="center"/>
      <protection/>
    </xf>
    <xf numFmtId="4" fontId="19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right" wrapText="1"/>
      <protection/>
    </xf>
    <xf numFmtId="0" fontId="28" fillId="0" borderId="94" xfId="0" applyNumberFormat="1" applyFont="1" applyBorder="1" applyAlignment="1" applyProtection="1">
      <alignment horizontal="center"/>
      <protection/>
    </xf>
    <xf numFmtId="0" fontId="0" fillId="0" borderId="95" xfId="0" applyNumberFormat="1" applyBorder="1" applyAlignment="1" applyProtection="1">
      <alignment horizontal="center"/>
      <protection/>
    </xf>
    <xf numFmtId="0" fontId="0" fillId="0" borderId="96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3" fillId="0" borderId="67" xfId="25" applyNumberFormat="1" applyFont="1" applyFill="1" applyBorder="1" applyAlignment="1" applyProtection="1">
      <alignment horizontal="right" vertical="center"/>
      <protection locked="0"/>
    </xf>
    <xf numFmtId="0" fontId="7" fillId="0" borderId="58" xfId="25" applyFont="1" applyFill="1" applyBorder="1" applyAlignment="1" applyProtection="1">
      <alignment horizontal="center" vertical="center"/>
      <protection/>
    </xf>
    <xf numFmtId="0" fontId="1" fillId="0" borderId="61" xfId="25" applyFont="1" applyFill="1" applyBorder="1" applyAlignment="1" applyProtection="1">
      <alignment horizontal="left" vertical="center" wrapText="1"/>
      <protection/>
    </xf>
    <xf numFmtId="4" fontId="7" fillId="0" borderId="61" xfId="25" applyNumberFormat="1" applyFont="1" applyFill="1" applyBorder="1" applyAlignment="1" applyProtection="1">
      <alignment horizontal="right" vertical="center"/>
      <protection/>
    </xf>
    <xf numFmtId="0" fontId="7" fillId="0" borderId="97" xfId="25" applyFont="1" applyFill="1" applyBorder="1" applyAlignment="1" applyProtection="1">
      <alignment horizontal="center" vertical="center"/>
      <protection/>
    </xf>
    <xf numFmtId="4" fontId="7" fillId="0" borderId="61" xfId="25" applyNumberFormat="1" applyFont="1" applyFill="1" applyBorder="1" applyAlignment="1" applyProtection="1">
      <alignment horizontal="left" vertical="center"/>
      <protection/>
    </xf>
    <xf numFmtId="4" fontId="7" fillId="0" borderId="67" xfId="25" applyNumberFormat="1" applyFont="1" applyFill="1" applyBorder="1" applyAlignment="1" applyProtection="1">
      <alignment horizontal="left" vertical="center"/>
      <protection/>
    </xf>
    <xf numFmtId="4" fontId="3" fillId="0" borderId="67" xfId="25" applyNumberFormat="1" applyFont="1" applyFill="1" applyBorder="1" applyAlignment="1" applyProtection="1">
      <alignment vertical="center"/>
      <protection locked="0"/>
    </xf>
    <xf numFmtId="0" fontId="45" fillId="0" borderId="56" xfId="37" applyFont="1" applyFill="1" applyBorder="1" applyAlignment="1">
      <alignment horizontal="center" vertical="top" wrapText="1"/>
      <protection/>
    </xf>
    <xf numFmtId="169" fontId="19" fillId="0" borderId="14" xfId="21" applyFont="1" applyFill="1" applyBorder="1" applyAlignment="1" applyProtection="1">
      <alignment vertical="center"/>
      <protection/>
    </xf>
    <xf numFmtId="169" fontId="19" fillId="0" borderId="19" xfId="21" applyFont="1" applyFill="1" applyBorder="1" applyAlignment="1" applyProtection="1">
      <alignment vertical="center"/>
      <protection/>
    </xf>
    <xf numFmtId="3" fontId="19" fillId="0" borderId="14" xfId="21" applyNumberFormat="1" applyFont="1" applyFill="1" applyBorder="1" applyAlignment="1" applyProtection="1">
      <alignment horizontal="center" vertical="center"/>
      <protection/>
    </xf>
    <xf numFmtId="3" fontId="19" fillId="0" borderId="19" xfId="21" applyNumberFormat="1" applyFont="1" applyFill="1" applyBorder="1" applyAlignment="1" applyProtection="1">
      <alignment horizontal="center" vertical="center"/>
      <protection/>
    </xf>
    <xf numFmtId="168" fontId="19" fillId="0" borderId="1" xfId="21" applyNumberFormat="1" applyFont="1" applyFill="1" applyBorder="1" applyAlignment="1" applyProtection="1">
      <alignment horizontal="center" vertical="center"/>
      <protection/>
    </xf>
    <xf numFmtId="168" fontId="19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wrapText="1"/>
      <protection/>
    </xf>
    <xf numFmtId="3" fontId="33" fillId="0" borderId="0" xfId="0" applyNumberFormat="1" applyFont="1" applyFill="1" applyBorder="1" applyAlignment="1" applyProtection="1">
      <alignment horizontal="right" wrapText="1"/>
      <protection/>
    </xf>
    <xf numFmtId="0" fontId="28" fillId="0" borderId="94" xfId="0" applyFont="1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61" xfId="38" applyFont="1" applyFill="1" applyBorder="1" applyAlignment="1" applyProtection="1">
      <alignment horizontal="left" vertical="center"/>
      <protection/>
    </xf>
    <xf numFmtId="0" fontId="7" fillId="0" borderId="58" xfId="38" applyFont="1" applyFill="1" applyBorder="1" applyAlignment="1" applyProtection="1">
      <alignment horizontal="center" vertical="center"/>
      <protection/>
    </xf>
    <xf numFmtId="0" fontId="1" fillId="0" borderId="61" xfId="38" applyFont="1" applyFill="1" applyBorder="1" applyAlignment="1" applyProtection="1">
      <alignment horizontal="left" vertical="center" wrapText="1"/>
      <protection/>
    </xf>
    <xf numFmtId="177" fontId="7" fillId="0" borderId="61" xfId="38" applyNumberFormat="1" applyFont="1" applyFill="1" applyBorder="1" applyAlignment="1" applyProtection="1">
      <alignment horizontal="right" vertical="center"/>
      <protection/>
    </xf>
    <xf numFmtId="0" fontId="7" fillId="0" borderId="97" xfId="38" applyFont="1" applyFill="1" applyBorder="1" applyAlignment="1" applyProtection="1">
      <alignment horizontal="center" vertical="center"/>
      <protection/>
    </xf>
    <xf numFmtId="177" fontId="3" fillId="0" borderId="67" xfId="38" applyNumberFormat="1" applyFont="1" applyFill="1" applyBorder="1" applyAlignment="1" applyProtection="1">
      <alignment horizontal="right" vertical="center"/>
      <protection locked="0"/>
    </xf>
    <xf numFmtId="177" fontId="7" fillId="0" borderId="67" xfId="38" applyNumberFormat="1" applyFont="1" applyFill="1" applyBorder="1" applyAlignment="1" applyProtection="1">
      <alignment horizontal="left" vertical="center"/>
      <protection/>
    </xf>
    <xf numFmtId="175" fontId="3" fillId="0" borderId="67" xfId="38" applyNumberFormat="1" applyFont="1" applyFill="1" applyBorder="1" applyAlignment="1" applyProtection="1">
      <alignment vertical="center"/>
      <protection locked="0"/>
    </xf>
    <xf numFmtId="175" fontId="3" fillId="0" borderId="74" xfId="38" applyNumberFormat="1" applyFont="1" applyFill="1" applyBorder="1" applyAlignment="1" applyProtection="1">
      <alignment horizontal="right" vertical="center"/>
      <protection locked="0"/>
    </xf>
    <xf numFmtId="175" fontId="3" fillId="0" borderId="67" xfId="38" applyNumberFormat="1" applyFont="1" applyFill="1" applyBorder="1" applyAlignment="1" applyProtection="1">
      <alignment horizontal="right" vertical="center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SV vzor" xfId="21"/>
    <cellStyle name="Normální 2" xfId="22"/>
    <cellStyle name="Hypertextový odkaz" xfId="23"/>
    <cellStyle name="normální_HSV" xfId="24"/>
    <cellStyle name="normální 4" xfId="25"/>
    <cellStyle name="¬µrka" xfId="26"/>
    <cellStyle name="1 000 Kč_Modul1" xfId="27"/>
    <cellStyle name="čárky [0]_Modul1" xfId="28"/>
    <cellStyle name="Datum" xfId="29"/>
    <cellStyle name="M·na" xfId="30"/>
    <cellStyle name="Nadpis1" xfId="31"/>
    <cellStyle name="Nadpis2" xfId="32"/>
    <cellStyle name="Normální 3" xfId="33"/>
    <cellStyle name="Pevní" xfId="34"/>
    <cellStyle name="písmo DEM ceník" xfId="35"/>
    <cellStyle name="Styl 1" xfId="36"/>
    <cellStyle name="normální_06-060 Specifikace" xfId="37"/>
    <cellStyle name="normální 5" xfId="38"/>
    <cellStyle name="normální 6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5"/>
  <sheetViews>
    <sheetView showGridLines="0" tabSelected="1" zoomScaleSheetLayoutView="75" workbookViewId="0" topLeftCell="B1">
      <selection activeCell="M40" sqref="M40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/>
      <c r="E2" s="5"/>
      <c r="F2" s="4"/>
      <c r="G2" s="6"/>
      <c r="H2" s="7" t="s">
        <v>0</v>
      </c>
      <c r="I2" s="8">
        <f ca="1">TODAY()</f>
        <v>43601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948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947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893">
        <f>ROUND(G34,0)</f>
        <v>0</v>
      </c>
      <c r="J19" s="894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895">
        <f>ROUND(I19*D20/100,0)</f>
        <v>0</v>
      </c>
      <c r="J20" s="896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895">
        <v>0</v>
      </c>
      <c r="J21" s="896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897">
        <f>ROUND(I21*D21/100,0)</f>
        <v>0</v>
      </c>
      <c r="J22" s="898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899">
        <f>SUM(I19:I22)</f>
        <v>0</v>
      </c>
      <c r="J23" s="900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8">
        <f>'01 01 KL'!C23</f>
        <v>0</v>
      </c>
      <c r="H30" s="58"/>
      <c r="I30" s="58">
        <f aca="true" t="shared" si="0" ref="I30:I33">(G30*SazbaDPH1)/100+(H30*SazbaDPH2)/100</f>
        <v>0</v>
      </c>
      <c r="J30" s="59" t="str">
        <f aca="true" t="shared" si="1" ref="J30:J33">IF(CelkemObjekty=0,"",F30/CelkemObjekty*100)</f>
        <v/>
      </c>
    </row>
    <row r="31" spans="2:10" ht="12.75">
      <c r="B31" s="60" t="s">
        <v>950</v>
      </c>
      <c r="C31" s="61" t="s">
        <v>951</v>
      </c>
      <c r="D31" s="62"/>
      <c r="E31" s="63"/>
      <c r="F31" s="64">
        <f aca="true" t="shared" si="2" ref="F31:F33">G31+H31+I31</f>
        <v>0</v>
      </c>
      <c r="G31" s="66">
        <f>'02 02 KL'!C23</f>
        <v>0</v>
      </c>
      <c r="H31" s="66"/>
      <c r="I31" s="66">
        <f t="shared" si="0"/>
        <v>0</v>
      </c>
      <c r="J31" s="59" t="str">
        <f t="shared" si="1"/>
        <v/>
      </c>
    </row>
    <row r="32" spans="2:10" ht="12.75">
      <c r="B32" s="60" t="s">
        <v>1087</v>
      </c>
      <c r="C32" s="61" t="s">
        <v>1088</v>
      </c>
      <c r="D32" s="62"/>
      <c r="E32" s="63"/>
      <c r="F32" s="64">
        <f t="shared" si="2"/>
        <v>0</v>
      </c>
      <c r="G32" s="66">
        <f>'03 03 KL'!C23</f>
        <v>0</v>
      </c>
      <c r="H32" s="66"/>
      <c r="I32" s="66">
        <f t="shared" si="0"/>
        <v>0</v>
      </c>
      <c r="J32" s="59" t="str">
        <f t="shared" si="1"/>
        <v/>
      </c>
    </row>
    <row r="33" spans="2:10" ht="12.75">
      <c r="B33" s="60" t="s">
        <v>1196</v>
      </c>
      <c r="C33" s="61" t="s">
        <v>1197</v>
      </c>
      <c r="D33" s="62"/>
      <c r="E33" s="63"/>
      <c r="F33" s="64">
        <f t="shared" si="2"/>
        <v>0</v>
      </c>
      <c r="G33" s="66">
        <f>'04 04 KL'!C23</f>
        <v>0</v>
      </c>
      <c r="H33" s="66"/>
      <c r="I33" s="66">
        <f t="shared" si="0"/>
        <v>0</v>
      </c>
      <c r="J33" s="59" t="str">
        <f t="shared" si="1"/>
        <v/>
      </c>
    </row>
    <row r="34" spans="2:10" ht="17.25" customHeight="1">
      <c r="B34" s="68" t="s">
        <v>19</v>
      </c>
      <c r="C34" s="69"/>
      <c r="D34" s="70"/>
      <c r="E34" s="71"/>
      <c r="F34" s="72">
        <f>SUM(F30:F33)</f>
        <v>0</v>
      </c>
      <c r="G34" s="72">
        <f>SUM(G30:G33)</f>
        <v>0</v>
      </c>
      <c r="H34" s="72">
        <f>SUM(H30:H33)</f>
        <v>0</v>
      </c>
      <c r="I34" s="72">
        <f>SUM(I30:I33)</f>
        <v>0</v>
      </c>
      <c r="J34" s="73" t="str">
        <f aca="true" t="shared" si="3" ref="J34">IF(CelkemObjekty=0,"",F34/CelkemObjekty*100)</f>
        <v/>
      </c>
    </row>
    <row r="35" spans="2:11" ht="12.75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9.7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7.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 ht="18">
      <c r="B38" s="13" t="s">
        <v>20</v>
      </c>
      <c r="C38" s="45"/>
      <c r="D38" s="45"/>
      <c r="E38" s="45"/>
      <c r="F38" s="45"/>
      <c r="G38" s="45"/>
      <c r="H38" s="45"/>
      <c r="I38" s="45"/>
      <c r="J38" s="45"/>
      <c r="K38" s="74"/>
    </row>
    <row r="39" ht="12.75">
      <c r="K39" s="74"/>
    </row>
    <row r="40" spans="2:10" ht="25.5">
      <c r="B40" s="75" t="s">
        <v>21</v>
      </c>
      <c r="C40" s="76" t="s">
        <v>22</v>
      </c>
      <c r="D40" s="48"/>
      <c r="E40" s="49"/>
      <c r="F40" s="50" t="s">
        <v>17</v>
      </c>
      <c r="G40" s="51" t="str">
        <f>CONCATENATE("Základ DPH ",SazbaDPH1," %")</f>
        <v>Základ DPH 15 %</v>
      </c>
      <c r="H40" s="50" t="str">
        <f>CONCATENATE("Základ DPH ",SazbaDPH2," %")</f>
        <v>Základ DPH 21 %</v>
      </c>
      <c r="I40" s="51" t="s">
        <v>18</v>
      </c>
      <c r="J40" s="50" t="s">
        <v>12</v>
      </c>
    </row>
    <row r="41" spans="2:10" ht="12.75">
      <c r="B41" s="77" t="s">
        <v>107</v>
      </c>
      <c r="C41" s="78" t="s">
        <v>109</v>
      </c>
      <c r="D41" s="54"/>
      <c r="E41" s="55"/>
      <c r="F41" s="56">
        <f aca="true" t="shared" si="4" ref="F41:F44">G41+H41+I41</f>
        <v>0</v>
      </c>
      <c r="G41" s="58">
        <f>'01 01 KL'!C23</f>
        <v>0</v>
      </c>
      <c r="H41" s="58"/>
      <c r="I41" s="65">
        <f aca="true" t="shared" si="5" ref="I41:I44">(G41*SazbaDPH1)/100+(H41*SazbaDPH2)/100</f>
        <v>0</v>
      </c>
      <c r="J41" s="59" t="str">
        <f aca="true" t="shared" si="6" ref="J41:J44">IF(CelkemObjekty=0,"",F41/CelkemObjekty*100)</f>
        <v/>
      </c>
    </row>
    <row r="42" spans="2:10" ht="12.75">
      <c r="B42" s="79" t="s">
        <v>950</v>
      </c>
      <c r="C42" s="80" t="s">
        <v>952</v>
      </c>
      <c r="D42" s="62"/>
      <c r="E42" s="63"/>
      <c r="F42" s="64">
        <f t="shared" si="4"/>
        <v>0</v>
      </c>
      <c r="G42" s="66">
        <f>'02 02 KL'!C23</f>
        <v>0</v>
      </c>
      <c r="H42" s="66"/>
      <c r="I42" s="65">
        <f t="shared" si="5"/>
        <v>0</v>
      </c>
      <c r="J42" s="59" t="str">
        <f t="shared" si="6"/>
        <v/>
      </c>
    </row>
    <row r="43" spans="2:10" ht="12.75">
      <c r="B43" s="79" t="s">
        <v>1087</v>
      </c>
      <c r="C43" s="80" t="s">
        <v>1089</v>
      </c>
      <c r="D43" s="62"/>
      <c r="E43" s="63"/>
      <c r="F43" s="64">
        <f t="shared" si="4"/>
        <v>0</v>
      </c>
      <c r="G43" s="66">
        <f>'03 03 KL'!C23</f>
        <v>0</v>
      </c>
      <c r="H43" s="66"/>
      <c r="I43" s="65">
        <f t="shared" si="5"/>
        <v>0</v>
      </c>
      <c r="J43" s="59" t="str">
        <f t="shared" si="6"/>
        <v/>
      </c>
    </row>
    <row r="44" spans="2:10" ht="12.75">
      <c r="B44" s="79" t="s">
        <v>1196</v>
      </c>
      <c r="C44" s="80" t="s">
        <v>1198</v>
      </c>
      <c r="D44" s="62"/>
      <c r="E44" s="63"/>
      <c r="F44" s="64">
        <f t="shared" si="4"/>
        <v>0</v>
      </c>
      <c r="G44" s="66">
        <f>'04 04 KL'!C23</f>
        <v>0</v>
      </c>
      <c r="H44" s="66"/>
      <c r="I44" s="65">
        <f t="shared" si="5"/>
        <v>0</v>
      </c>
      <c r="J44" s="59" t="str">
        <f t="shared" si="6"/>
        <v/>
      </c>
    </row>
    <row r="45" spans="2:10" ht="12.75">
      <c r="B45" s="68" t="s">
        <v>19</v>
      </c>
      <c r="C45" s="69"/>
      <c r="D45" s="70"/>
      <c r="E45" s="71"/>
      <c r="F45" s="72">
        <f>SUM(F41:F44)</f>
        <v>0</v>
      </c>
      <c r="G45" s="81">
        <f>SUM(G41:G44)</f>
        <v>0</v>
      </c>
      <c r="H45" s="72">
        <f>SUM(H41:H44)</f>
        <v>0</v>
      </c>
      <c r="I45" s="81">
        <f>SUM(I41:I44)</f>
        <v>0</v>
      </c>
      <c r="J45" s="73" t="str">
        <f aca="true" t="shared" si="7" ref="J45">IF(CelkemObjekty=0,"",F45/CelkemObjekty*100)</f>
        <v/>
      </c>
    </row>
    <row r="46" ht="9" customHeight="1"/>
    <row r="47" ht="6" customHeight="1"/>
    <row r="48" ht="3" customHeight="1"/>
    <row r="49" ht="6.75" customHeight="1"/>
    <row r="50" spans="2:10" ht="20.25" customHeight="1">
      <c r="B50" s="13" t="s">
        <v>23</v>
      </c>
      <c r="C50" s="45"/>
      <c r="D50" s="45"/>
      <c r="E50" s="45"/>
      <c r="F50" s="45"/>
      <c r="G50" s="45"/>
      <c r="H50" s="45"/>
      <c r="I50" s="45"/>
      <c r="J50" s="45"/>
    </row>
    <row r="51" ht="9" customHeight="1"/>
    <row r="52" spans="2:10" ht="12.75">
      <c r="B52" s="47" t="s">
        <v>24</v>
      </c>
      <c r="C52" s="48"/>
      <c r="D52" s="48"/>
      <c r="E52" s="50" t="s">
        <v>12</v>
      </c>
      <c r="F52" s="50" t="s">
        <v>25</v>
      </c>
      <c r="G52" s="51" t="s">
        <v>26</v>
      </c>
      <c r="H52" s="50" t="s">
        <v>27</v>
      </c>
      <c r="I52" s="51" t="s">
        <v>28</v>
      </c>
      <c r="J52" s="82" t="s">
        <v>29</v>
      </c>
    </row>
    <row r="53" spans="2:10" ht="12.75">
      <c r="B53" s="52" t="s">
        <v>99</v>
      </c>
      <c r="C53" s="53" t="s">
        <v>100</v>
      </c>
      <c r="D53" s="54"/>
      <c r="E53" s="83" t="str">
        <f aca="true" t="shared" si="8" ref="E53:E88">IF(SUM(SoucetDilu)=0,"",SUM(F53:J53)/SUM(SoucetDilu)*100)</f>
        <v/>
      </c>
      <c r="F53" s="58">
        <f>'01 01 Rek'!E7+'03 03 Rek'!E7+'04 04 Rek'!E7</f>
        <v>0</v>
      </c>
      <c r="G53" s="57"/>
      <c r="H53" s="58"/>
      <c r="I53" s="57"/>
      <c r="J53" s="58">
        <v>0</v>
      </c>
    </row>
    <row r="54" spans="2:10" ht="12.75">
      <c r="B54" s="60" t="s">
        <v>137</v>
      </c>
      <c r="C54" s="61" t="s">
        <v>138</v>
      </c>
      <c r="D54" s="62"/>
      <c r="E54" s="84" t="str">
        <f t="shared" si="8"/>
        <v/>
      </c>
      <c r="F54" s="66">
        <f>'01 01 Rek'!E8+'03 03 Rek'!E8</f>
        <v>0</v>
      </c>
      <c r="G54" s="65"/>
      <c r="H54" s="66"/>
      <c r="I54" s="65"/>
      <c r="J54" s="66">
        <v>0</v>
      </c>
    </row>
    <row r="55" spans="2:10" ht="12.75">
      <c r="B55" s="60" t="s">
        <v>144</v>
      </c>
      <c r="C55" s="61" t="s">
        <v>145</v>
      </c>
      <c r="D55" s="62"/>
      <c r="E55" s="84" t="str">
        <f t="shared" si="8"/>
        <v/>
      </c>
      <c r="F55" s="66">
        <f>'01 01 Rek'!E9+'02 02 Rek'!E7+'04 04 Rek'!E8</f>
        <v>0</v>
      </c>
      <c r="G55" s="65"/>
      <c r="H55" s="66"/>
      <c r="I55" s="65"/>
      <c r="J55" s="66">
        <v>0</v>
      </c>
    </row>
    <row r="56" spans="2:10" ht="12.75">
      <c r="B56" s="60" t="s">
        <v>228</v>
      </c>
      <c r="C56" s="61" t="s">
        <v>229</v>
      </c>
      <c r="D56" s="62"/>
      <c r="E56" s="84" t="str">
        <f t="shared" si="8"/>
        <v/>
      </c>
      <c r="F56" s="66">
        <f>'01 01 Rek'!E10+'04 04 Rek'!E9</f>
        <v>0</v>
      </c>
      <c r="G56" s="65"/>
      <c r="H56" s="66"/>
      <c r="I56" s="65"/>
      <c r="J56" s="66">
        <v>0</v>
      </c>
    </row>
    <row r="57" spans="2:10" ht="12.75">
      <c r="B57" s="60" t="s">
        <v>955</v>
      </c>
      <c r="C57" s="61" t="s">
        <v>956</v>
      </c>
      <c r="D57" s="62"/>
      <c r="E57" s="84" t="str">
        <f t="shared" si="8"/>
        <v/>
      </c>
      <c r="F57" s="66">
        <f>'02 02 Rek'!E8+'03 03 Rek'!E9</f>
        <v>0</v>
      </c>
      <c r="G57" s="65"/>
      <c r="H57" s="66"/>
      <c r="I57" s="65"/>
      <c r="J57" s="66">
        <v>0</v>
      </c>
    </row>
    <row r="58" spans="2:10" ht="12.75">
      <c r="B58" s="60" t="s">
        <v>253</v>
      </c>
      <c r="C58" s="61" t="s">
        <v>254</v>
      </c>
      <c r="D58" s="62"/>
      <c r="E58" s="84" t="str">
        <f t="shared" si="8"/>
        <v/>
      </c>
      <c r="F58" s="66">
        <f>'01 01 Rek'!E11+'04 04 Rek'!E10</f>
        <v>0</v>
      </c>
      <c r="G58" s="65"/>
      <c r="H58" s="66"/>
      <c r="I58" s="65"/>
      <c r="J58" s="66">
        <v>0</v>
      </c>
    </row>
    <row r="59" spans="2:10" ht="12.75">
      <c r="B59" s="60" t="s">
        <v>325</v>
      </c>
      <c r="C59" s="61" t="s">
        <v>326</v>
      </c>
      <c r="D59" s="62"/>
      <c r="E59" s="84" t="str">
        <f t="shared" si="8"/>
        <v/>
      </c>
      <c r="F59" s="66">
        <f>'01 01 Rek'!E12+'02 02 Rek'!E9</f>
        <v>0</v>
      </c>
      <c r="G59" s="65"/>
      <c r="H59" s="66"/>
      <c r="I59" s="65"/>
      <c r="J59" s="66">
        <v>0</v>
      </c>
    </row>
    <row r="60" spans="2:10" ht="12.75">
      <c r="B60" s="60" t="s">
        <v>332</v>
      </c>
      <c r="C60" s="61" t="s">
        <v>333</v>
      </c>
      <c r="D60" s="62"/>
      <c r="E60" s="84" t="str">
        <f t="shared" si="8"/>
        <v/>
      </c>
      <c r="F60" s="66">
        <f>'01 01 Rek'!E13+'04 04 Rek'!E11</f>
        <v>0</v>
      </c>
      <c r="G60" s="65"/>
      <c r="H60" s="66"/>
      <c r="I60" s="65"/>
      <c r="J60" s="66">
        <v>0</v>
      </c>
    </row>
    <row r="61" spans="2:10" ht="12.75">
      <c r="B61" s="60" t="s">
        <v>395</v>
      </c>
      <c r="C61" s="61" t="s">
        <v>396</v>
      </c>
      <c r="D61" s="62"/>
      <c r="E61" s="84" t="str">
        <f t="shared" si="8"/>
        <v/>
      </c>
      <c r="F61" s="66">
        <f>'01 01 Rek'!E14+'04 04 Rek'!E12</f>
        <v>0</v>
      </c>
      <c r="G61" s="65"/>
      <c r="H61" s="66"/>
      <c r="I61" s="65"/>
      <c r="J61" s="66">
        <v>0</v>
      </c>
    </row>
    <row r="62" spans="2:10" ht="12.75">
      <c r="B62" s="60" t="s">
        <v>586</v>
      </c>
      <c r="C62" s="61" t="s">
        <v>587</v>
      </c>
      <c r="D62" s="62"/>
      <c r="E62" s="84" t="str">
        <f t="shared" si="8"/>
        <v/>
      </c>
      <c r="F62" s="66"/>
      <c r="G62" s="65">
        <f>'01 01 Rek'!F20+'02 02 Rek'!F15+'03 03 Rek'!F14+'04 04 Rek'!F18</f>
        <v>0</v>
      </c>
      <c r="H62" s="66"/>
      <c r="I62" s="65"/>
      <c r="J62" s="66">
        <v>0</v>
      </c>
    </row>
    <row r="63" spans="2:10" ht="12.75">
      <c r="B63" s="60" t="s">
        <v>609</v>
      </c>
      <c r="C63" s="61" t="s">
        <v>610</v>
      </c>
      <c r="D63" s="62"/>
      <c r="E63" s="84" t="str">
        <f t="shared" si="8"/>
        <v/>
      </c>
      <c r="F63" s="66"/>
      <c r="G63" s="65">
        <f>'01 01 Rek'!F21</f>
        <v>0</v>
      </c>
      <c r="H63" s="66"/>
      <c r="I63" s="65"/>
      <c r="J63" s="66">
        <v>0</v>
      </c>
    </row>
    <row r="64" spans="2:10" ht="12.75">
      <c r="B64" s="60" t="s">
        <v>631</v>
      </c>
      <c r="C64" s="61" t="s">
        <v>632</v>
      </c>
      <c r="D64" s="62"/>
      <c r="E64" s="84" t="str">
        <f t="shared" si="8"/>
        <v/>
      </c>
      <c r="F64" s="66"/>
      <c r="G64" s="65">
        <f>'01 01 Rek'!F22</f>
        <v>0</v>
      </c>
      <c r="H64" s="66"/>
      <c r="I64" s="65"/>
      <c r="J64" s="66">
        <v>0</v>
      </c>
    </row>
    <row r="65" spans="2:10" ht="12.75">
      <c r="B65" s="60" t="s">
        <v>655</v>
      </c>
      <c r="C65" s="61" t="s">
        <v>656</v>
      </c>
      <c r="D65" s="62"/>
      <c r="E65" s="84" t="str">
        <f t="shared" si="8"/>
        <v/>
      </c>
      <c r="F65" s="66"/>
      <c r="G65" s="65">
        <f>'01 01 Rek'!F23+'04 04 Rek'!F19</f>
        <v>0</v>
      </c>
      <c r="H65" s="66"/>
      <c r="I65" s="65"/>
      <c r="J65" s="66">
        <v>0</v>
      </c>
    </row>
    <row r="66" spans="2:10" ht="12.75">
      <c r="B66" s="60" t="s">
        <v>678</v>
      </c>
      <c r="C66" s="61" t="s">
        <v>679</v>
      </c>
      <c r="D66" s="62"/>
      <c r="E66" s="84" t="str">
        <f t="shared" si="8"/>
        <v/>
      </c>
      <c r="F66" s="66"/>
      <c r="G66" s="65">
        <f>'01 01 Rek'!F24+'04 04 Rek'!F20</f>
        <v>0</v>
      </c>
      <c r="H66" s="66"/>
      <c r="I66" s="65"/>
      <c r="J66" s="66">
        <v>0</v>
      </c>
    </row>
    <row r="67" spans="2:10" ht="12.75">
      <c r="B67" s="60" t="s">
        <v>684</v>
      </c>
      <c r="C67" s="61" t="s">
        <v>685</v>
      </c>
      <c r="D67" s="62"/>
      <c r="E67" s="84" t="str">
        <f t="shared" si="8"/>
        <v/>
      </c>
      <c r="F67" s="66"/>
      <c r="G67" s="65">
        <f>'01 01 Rek'!F25+'03 03 Rek'!F15</f>
        <v>0</v>
      </c>
      <c r="H67" s="66"/>
      <c r="I67" s="65"/>
      <c r="J67" s="66">
        <v>0</v>
      </c>
    </row>
    <row r="68" spans="2:10" ht="12.75">
      <c r="B68" s="60" t="s">
        <v>692</v>
      </c>
      <c r="C68" s="61" t="s">
        <v>693</v>
      </c>
      <c r="D68" s="62"/>
      <c r="E68" s="84" t="str">
        <f t="shared" si="8"/>
        <v/>
      </c>
      <c r="F68" s="66"/>
      <c r="G68" s="65">
        <f>'01 01 Rek'!F26+'02 02 Rek'!F16+'03 03 Rek'!F16</f>
        <v>0</v>
      </c>
      <c r="H68" s="66"/>
      <c r="I68" s="65"/>
      <c r="J68" s="66">
        <v>0</v>
      </c>
    </row>
    <row r="69" spans="2:10" ht="12.75">
      <c r="B69" s="60" t="s">
        <v>727</v>
      </c>
      <c r="C69" s="61" t="s">
        <v>728</v>
      </c>
      <c r="D69" s="62"/>
      <c r="E69" s="84" t="str">
        <f t="shared" si="8"/>
        <v/>
      </c>
      <c r="F69" s="66"/>
      <c r="G69" s="65">
        <f>'01 01 Rek'!F27</f>
        <v>0</v>
      </c>
      <c r="H69" s="66"/>
      <c r="I69" s="65"/>
      <c r="J69" s="66">
        <v>0</v>
      </c>
    </row>
    <row r="70" spans="2:10" ht="12.75">
      <c r="B70" s="60" t="s">
        <v>734</v>
      </c>
      <c r="C70" s="61" t="s">
        <v>735</v>
      </c>
      <c r="D70" s="62"/>
      <c r="E70" s="84" t="str">
        <f t="shared" si="8"/>
        <v/>
      </c>
      <c r="F70" s="66"/>
      <c r="G70" s="65">
        <f>'01 01 Rek'!F28+'02 02 Rek'!F17+'04 04 Rek'!F21</f>
        <v>0</v>
      </c>
      <c r="H70" s="66"/>
      <c r="I70" s="65"/>
      <c r="J70" s="66">
        <v>0</v>
      </c>
    </row>
    <row r="71" spans="2:10" ht="12.75">
      <c r="B71" s="60" t="s">
        <v>810</v>
      </c>
      <c r="C71" s="61" t="s">
        <v>811</v>
      </c>
      <c r="D71" s="62"/>
      <c r="E71" s="84" t="str">
        <f t="shared" si="8"/>
        <v/>
      </c>
      <c r="F71" s="66"/>
      <c r="G71" s="65">
        <f>'01 01 Rek'!F29+'03 03 Rek'!F17+'04 04 Rek'!F22</f>
        <v>0</v>
      </c>
      <c r="H71" s="66"/>
      <c r="I71" s="65"/>
      <c r="J71" s="66">
        <v>0</v>
      </c>
    </row>
    <row r="72" spans="2:10" ht="12.75">
      <c r="B72" s="60" t="s">
        <v>832</v>
      </c>
      <c r="C72" s="61" t="s">
        <v>833</v>
      </c>
      <c r="D72" s="62"/>
      <c r="E72" s="84" t="str">
        <f t="shared" si="8"/>
        <v/>
      </c>
      <c r="F72" s="66"/>
      <c r="G72" s="65">
        <f>'01 01 Rek'!F30+'04 04 Rek'!F23</f>
        <v>0</v>
      </c>
      <c r="H72" s="66"/>
      <c r="I72" s="65"/>
      <c r="J72" s="66">
        <v>0</v>
      </c>
    </row>
    <row r="73" spans="2:10" ht="12.75">
      <c r="B73" s="60" t="s">
        <v>1375</v>
      </c>
      <c r="C73" s="67" t="s">
        <v>1376</v>
      </c>
      <c r="D73" s="62"/>
      <c r="E73" s="84" t="str">
        <f t="shared" si="8"/>
        <v/>
      </c>
      <c r="F73" s="66"/>
      <c r="G73" s="65">
        <f>'04 04 Rek'!F24</f>
        <v>0</v>
      </c>
      <c r="H73" s="66"/>
      <c r="I73" s="65"/>
      <c r="J73" s="66">
        <v>0</v>
      </c>
    </row>
    <row r="74" spans="2:10" ht="12.75">
      <c r="B74" s="60" t="s">
        <v>856</v>
      </c>
      <c r="C74" s="61" t="s">
        <v>857</v>
      </c>
      <c r="D74" s="62"/>
      <c r="E74" s="84" t="str">
        <f t="shared" si="8"/>
        <v/>
      </c>
      <c r="F74" s="66"/>
      <c r="G74" s="65">
        <f>'01 01 Rek'!F31+'04 04 Rek'!F25</f>
        <v>0</v>
      </c>
      <c r="H74" s="66"/>
      <c r="I74" s="65"/>
      <c r="J74" s="66">
        <v>0</v>
      </c>
    </row>
    <row r="75" spans="2:10" ht="12.75">
      <c r="B75" s="60" t="s">
        <v>874</v>
      </c>
      <c r="C75" s="61" t="s">
        <v>875</v>
      </c>
      <c r="D75" s="62"/>
      <c r="E75" s="84" t="str">
        <f t="shared" si="8"/>
        <v/>
      </c>
      <c r="F75" s="66"/>
      <c r="G75" s="65">
        <f>'01 01 Rek'!F32+'02 02 Rek'!F18+'03 03 Rek'!F18+'04 04 Rek'!F26</f>
        <v>0</v>
      </c>
      <c r="H75" s="66"/>
      <c r="I75" s="65"/>
      <c r="J75" s="66">
        <v>0</v>
      </c>
    </row>
    <row r="76" spans="2:10" ht="12.75">
      <c r="B76" s="60" t="s">
        <v>883</v>
      </c>
      <c r="C76" s="61" t="s">
        <v>884</v>
      </c>
      <c r="D76" s="62"/>
      <c r="E76" s="84" t="str">
        <f t="shared" si="8"/>
        <v/>
      </c>
      <c r="F76" s="66"/>
      <c r="G76" s="65">
        <f>'01 01 Rek'!F33+'04 04 Rek'!F27</f>
        <v>0</v>
      </c>
      <c r="H76" s="66"/>
      <c r="I76" s="65"/>
      <c r="J76" s="66">
        <v>0</v>
      </c>
    </row>
    <row r="77" spans="2:10" ht="12.75">
      <c r="B77" s="60" t="s">
        <v>1189</v>
      </c>
      <c r="C77" s="67" t="s">
        <v>1190</v>
      </c>
      <c r="D77" s="62"/>
      <c r="E77" s="84" t="str">
        <f t="shared" si="8"/>
        <v/>
      </c>
      <c r="F77" s="66"/>
      <c r="G77" s="65">
        <f>'03 03 Rek'!F19</f>
        <v>0</v>
      </c>
      <c r="H77" s="66"/>
      <c r="I77" s="65"/>
      <c r="J77" s="66">
        <v>0</v>
      </c>
    </row>
    <row r="78" spans="2:10" ht="12.75">
      <c r="B78" s="60" t="s">
        <v>1119</v>
      </c>
      <c r="C78" s="61" t="s">
        <v>1120</v>
      </c>
      <c r="D78" s="62"/>
      <c r="E78" s="84" t="str">
        <f t="shared" si="8"/>
        <v/>
      </c>
      <c r="F78" s="66">
        <f>'03 03 Rek'!E10</f>
        <v>0</v>
      </c>
      <c r="G78" s="65"/>
      <c r="H78" s="66"/>
      <c r="I78" s="65"/>
      <c r="J78" s="66">
        <v>0</v>
      </c>
    </row>
    <row r="79" spans="2:10" ht="12.75">
      <c r="B79" s="60" t="s">
        <v>428</v>
      </c>
      <c r="C79" s="61" t="s">
        <v>429</v>
      </c>
      <c r="D79" s="62"/>
      <c r="E79" s="84" t="str">
        <f t="shared" si="8"/>
        <v/>
      </c>
      <c r="F79" s="66">
        <f>'01 01 Rek'!E15+'02 02 Rek'!E10+'03 03 Rek'!E11+'04 04 Rek'!E13</f>
        <v>0</v>
      </c>
      <c r="G79" s="65"/>
      <c r="H79" s="66"/>
      <c r="I79" s="65"/>
      <c r="J79" s="66">
        <v>0</v>
      </c>
    </row>
    <row r="80" spans="2:10" ht="12.75">
      <c r="B80" s="60" t="s">
        <v>433</v>
      </c>
      <c r="C80" s="61" t="s">
        <v>434</v>
      </c>
      <c r="D80" s="62"/>
      <c r="E80" s="84" t="str">
        <f t="shared" si="8"/>
        <v/>
      </c>
      <c r="F80" s="66">
        <f>'01 01 Rek'!E16+'02 02 Rek'!E11+'03 03 Rek'!E12+'04 04 Rek'!E14</f>
        <v>0</v>
      </c>
      <c r="G80" s="65"/>
      <c r="H80" s="66"/>
      <c r="I80" s="65"/>
      <c r="J80" s="66">
        <v>0</v>
      </c>
    </row>
    <row r="81" spans="2:10" ht="12.75">
      <c r="B81" s="60" t="s">
        <v>464</v>
      </c>
      <c r="C81" s="61" t="s">
        <v>465</v>
      </c>
      <c r="D81" s="62"/>
      <c r="E81" s="84" t="str">
        <f t="shared" si="8"/>
        <v/>
      </c>
      <c r="F81" s="66">
        <f>'01 01 Rek'!E17+'02 02 Rek'!E12+'04 04 Rek'!E15</f>
        <v>0</v>
      </c>
      <c r="G81" s="65"/>
      <c r="H81" s="66"/>
      <c r="I81" s="65"/>
      <c r="J81" s="66">
        <v>0</v>
      </c>
    </row>
    <row r="82" spans="2:10" ht="12.75">
      <c r="B82" s="60" t="s">
        <v>532</v>
      </c>
      <c r="C82" s="61" t="s">
        <v>533</v>
      </c>
      <c r="D82" s="62"/>
      <c r="E82" s="84" t="str">
        <f t="shared" si="8"/>
        <v/>
      </c>
      <c r="F82" s="66">
        <f>'01 01 Rek'!E18+'02 02 Rek'!E13+'04 04 Rek'!E16</f>
        <v>0</v>
      </c>
      <c r="G82" s="65"/>
      <c r="H82" s="66"/>
      <c r="I82" s="65"/>
      <c r="J82" s="66">
        <v>0</v>
      </c>
    </row>
    <row r="83" spans="2:10" ht="12.75">
      <c r="B83" s="60" t="s">
        <v>581</v>
      </c>
      <c r="C83" s="61" t="s">
        <v>582</v>
      </c>
      <c r="D83" s="62"/>
      <c r="E83" s="84" t="str">
        <f t="shared" si="8"/>
        <v/>
      </c>
      <c r="F83" s="66">
        <f>'01 01 Rek'!E19+'02 02 Rek'!E14+'03 03 Rek'!E13+'04 04 Rek'!E17</f>
        <v>0</v>
      </c>
      <c r="G83" s="65"/>
      <c r="H83" s="66"/>
      <c r="I83" s="65"/>
      <c r="J83" s="66">
        <v>0</v>
      </c>
    </row>
    <row r="84" spans="2:10" ht="12.75">
      <c r="B84" s="60" t="s">
        <v>924</v>
      </c>
      <c r="C84" s="61" t="s">
        <v>925</v>
      </c>
      <c r="D84" s="62"/>
      <c r="E84" s="84" t="str">
        <f t="shared" si="8"/>
        <v/>
      </c>
      <c r="F84" s="66">
        <f>'01 01 Rek'!E37+'02 02 Rek'!E19+'03 03 Rek'!E20+'04 04 Rek'!E31</f>
        <v>0</v>
      </c>
      <c r="G84" s="65"/>
      <c r="H84" s="66"/>
      <c r="I84" s="65"/>
      <c r="J84" s="66">
        <v>0</v>
      </c>
    </row>
    <row r="85" spans="2:10" ht="12.75">
      <c r="B85" s="60" t="s">
        <v>903</v>
      </c>
      <c r="C85" s="61" t="s">
        <v>904</v>
      </c>
      <c r="D85" s="62"/>
      <c r="E85" s="84" t="str">
        <f t="shared" si="8"/>
        <v/>
      </c>
      <c r="F85" s="66"/>
      <c r="G85" s="65">
        <f>'01 01 Rek'!F34+'04 04 Rek'!F28</f>
        <v>0</v>
      </c>
      <c r="H85" s="66"/>
      <c r="I85" s="65"/>
      <c r="J85" s="66">
        <v>0</v>
      </c>
    </row>
    <row r="86" spans="2:10" ht="12.75">
      <c r="B86" s="60" t="s">
        <v>912</v>
      </c>
      <c r="C86" s="61" t="s">
        <v>913</v>
      </c>
      <c r="D86" s="62"/>
      <c r="E86" s="84" t="str">
        <f t="shared" si="8"/>
        <v/>
      </c>
      <c r="F86" s="66"/>
      <c r="G86" s="65"/>
      <c r="H86" s="66"/>
      <c r="I86" s="65">
        <f>'01 01 Rek'!H35+'04 04 Rek'!H29</f>
        <v>0</v>
      </c>
      <c r="J86" s="66">
        <v>0</v>
      </c>
    </row>
    <row r="87" spans="2:10" ht="12.75">
      <c r="B87" s="60" t="s">
        <v>918</v>
      </c>
      <c r="C87" s="61" t="s">
        <v>919</v>
      </c>
      <c r="D87" s="62"/>
      <c r="E87" s="84" t="str">
        <f t="shared" si="8"/>
        <v/>
      </c>
      <c r="F87" s="66"/>
      <c r="G87" s="65"/>
      <c r="H87" s="66"/>
      <c r="I87" s="65">
        <f>'01 01 Rek'!H36+'04 04 Rek'!H30</f>
        <v>0</v>
      </c>
      <c r="J87" s="66">
        <v>0</v>
      </c>
    </row>
    <row r="88" spans="2:10" ht="12.75">
      <c r="B88" s="68" t="s">
        <v>19</v>
      </c>
      <c r="C88" s="69"/>
      <c r="D88" s="70"/>
      <c r="E88" s="85" t="str">
        <f t="shared" si="8"/>
        <v/>
      </c>
      <c r="F88" s="72">
        <f>SUM(F53:F87)</f>
        <v>0</v>
      </c>
      <c r="G88" s="81">
        <f>SUM(G53:G87)</f>
        <v>0</v>
      </c>
      <c r="H88" s="72">
        <f>SUM(H53:H87)</f>
        <v>0</v>
      </c>
      <c r="I88" s="81">
        <f>SUM(I53:I87)</f>
        <v>0</v>
      </c>
      <c r="J88" s="72">
        <f>SUM(J53:J87)</f>
        <v>0</v>
      </c>
    </row>
    <row r="90" ht="2.25" customHeight="1"/>
    <row r="91" ht="1.5" customHeight="1"/>
    <row r="92" ht="0.75" customHeight="1"/>
    <row r="93" ht="0.75" customHeight="1"/>
    <row r="94" ht="0.75" customHeight="1"/>
    <row r="95" spans="2:10" ht="18">
      <c r="B95" s="13" t="s">
        <v>30</v>
      </c>
      <c r="C95" s="45"/>
      <c r="D95" s="45"/>
      <c r="E95" s="45"/>
      <c r="F95" s="45"/>
      <c r="G95" s="45"/>
      <c r="H95" s="45"/>
      <c r="I95" s="45"/>
      <c r="J95" s="45"/>
    </row>
    <row r="97" spans="2:10" ht="12.75">
      <c r="B97" s="47" t="s">
        <v>31</v>
      </c>
      <c r="C97" s="48"/>
      <c r="D97" s="48"/>
      <c r="E97" s="86"/>
      <c r="F97" s="87"/>
      <c r="G97" s="51"/>
      <c r="H97" s="50" t="s">
        <v>17</v>
      </c>
      <c r="I97" s="1"/>
      <c r="J97" s="1"/>
    </row>
    <row r="98" spans="2:10" ht="12.75">
      <c r="B98" s="52" t="s">
        <v>941</v>
      </c>
      <c r="C98" s="53"/>
      <c r="D98" s="54"/>
      <c r="E98" s="88"/>
      <c r="F98" s="89"/>
      <c r="G98" s="57"/>
      <c r="H98" s="58">
        <f>'01 01 Rek'!I43+'02 02 Rek'!I25+'03 03 Rek'!I26+'04 04 Rek'!I37</f>
        <v>0</v>
      </c>
      <c r="I98" s="1"/>
      <c r="J98" s="1"/>
    </row>
    <row r="99" spans="2:10" ht="12.75">
      <c r="B99" s="60" t="s">
        <v>942</v>
      </c>
      <c r="C99" s="61"/>
      <c r="D99" s="62"/>
      <c r="E99" s="90"/>
      <c r="F99" s="91"/>
      <c r="G99" s="65"/>
      <c r="H99" s="66">
        <f>'01 01 Rek'!I44+'02 02 Rek'!I26+'03 03 Rek'!I27+'04 04 Rek'!I38</f>
        <v>0</v>
      </c>
      <c r="I99" s="1"/>
      <c r="J99" s="1"/>
    </row>
    <row r="100" spans="2:10" ht="12.75">
      <c r="B100" s="60" t="s">
        <v>943</v>
      </c>
      <c r="C100" s="61"/>
      <c r="D100" s="62"/>
      <c r="E100" s="90"/>
      <c r="F100" s="91"/>
      <c r="G100" s="65"/>
      <c r="H100" s="66">
        <f>'01 01 Rek'!I45+'02 02 Rek'!I27+'03 03 Rek'!I28+'04 04 Rek'!I39</f>
        <v>0</v>
      </c>
      <c r="I100" s="1"/>
      <c r="J100" s="1"/>
    </row>
    <row r="101" spans="2:10" ht="12.75">
      <c r="B101" s="60" t="s">
        <v>944</v>
      </c>
      <c r="C101" s="61"/>
      <c r="D101" s="62"/>
      <c r="E101" s="90"/>
      <c r="F101" s="91"/>
      <c r="G101" s="65"/>
      <c r="H101" s="66">
        <f>'01 01 Rek'!I46+'02 02 Rek'!I28+'03 03 Rek'!I29+'04 04 Rek'!I40</f>
        <v>0</v>
      </c>
      <c r="I101" s="1"/>
      <c r="J101" s="1"/>
    </row>
    <row r="102" spans="2:10" ht="12.75">
      <c r="B102" s="60" t="s">
        <v>945</v>
      </c>
      <c r="C102" s="61"/>
      <c r="D102" s="62"/>
      <c r="E102" s="90"/>
      <c r="F102" s="91"/>
      <c r="G102" s="65"/>
      <c r="H102" s="66">
        <f>'01 01 Rek'!I47+'02 02 Rek'!I29+'03 03 Rek'!I30+'04 04 Rek'!I41</f>
        <v>0</v>
      </c>
      <c r="I102" s="1"/>
      <c r="J102" s="1"/>
    </row>
    <row r="103" spans="2:10" ht="12.75">
      <c r="B103" s="60" t="s">
        <v>946</v>
      </c>
      <c r="C103" s="61"/>
      <c r="D103" s="62"/>
      <c r="E103" s="90"/>
      <c r="F103" s="91"/>
      <c r="G103" s="65"/>
      <c r="H103" s="66">
        <f>'01 01 Rek'!I48+'02 02 Rek'!I30+'03 03 Rek'!I31+'04 04 Rek'!I42</f>
        <v>0</v>
      </c>
      <c r="I103" s="1"/>
      <c r="J103" s="1"/>
    </row>
    <row r="104" spans="2:10" ht="12.75">
      <c r="B104" s="68" t="s">
        <v>19</v>
      </c>
      <c r="C104" s="69"/>
      <c r="D104" s="70"/>
      <c r="E104" s="92"/>
      <c r="F104" s="93"/>
      <c r="G104" s="81"/>
      <c r="H104" s="72">
        <f>SUM(H98:H103)</f>
        <v>0</v>
      </c>
      <c r="I104" s="1"/>
      <c r="J104" s="1"/>
    </row>
    <row r="105" spans="9:10" ht="12.75">
      <c r="I105" s="1"/>
      <c r="J105" s="1"/>
    </row>
  </sheetData>
  <sheetProtection password="F5C7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14"/>
  <sheetViews>
    <sheetView showGridLines="0" showZeros="0" zoomScaleSheetLayoutView="100" workbookViewId="0" topLeftCell="A1">
      <selection activeCell="F130" sqref="F130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'03 03 Rek'!H1</f>
        <v>03</v>
      </c>
      <c r="G3" s="238"/>
    </row>
    <row r="4" spans="1:7" ht="13.5" thickBot="1">
      <c r="A4" s="927" t="s">
        <v>76</v>
      </c>
      <c r="B4" s="915"/>
      <c r="C4" s="193" t="s">
        <v>1089</v>
      </c>
      <c r="D4" s="239"/>
      <c r="E4" s="928" t="str">
        <f>'03 03 Rek'!G2</f>
        <v>č.p. 43 - pergola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1090</v>
      </c>
      <c r="C8" s="261" t="s">
        <v>1091</v>
      </c>
      <c r="D8" s="262" t="s">
        <v>183</v>
      </c>
      <c r="E8" s="263">
        <v>11.549</v>
      </c>
      <c r="F8" s="829"/>
      <c r="G8" s="264">
        <f>E8*F8</f>
        <v>0</v>
      </c>
      <c r="H8" s="265">
        <v>0</v>
      </c>
      <c r="I8" s="266">
        <f>E8*H8</f>
        <v>0</v>
      </c>
      <c r="J8" s="265">
        <v>-0.225</v>
      </c>
      <c r="K8" s="266">
        <f>E8*J8</f>
        <v>-2.598525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114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114</v>
      </c>
      <c r="O9" s="258"/>
    </row>
    <row r="10" spans="1:15" ht="12.75">
      <c r="A10" s="267"/>
      <c r="B10" s="270"/>
      <c r="C10" s="924" t="s">
        <v>1092</v>
      </c>
      <c r="D10" s="925"/>
      <c r="E10" s="271">
        <v>11.549</v>
      </c>
      <c r="F10" s="830"/>
      <c r="G10" s="272"/>
      <c r="H10" s="273"/>
      <c r="I10" s="268"/>
      <c r="J10" s="274"/>
      <c r="K10" s="268"/>
      <c r="M10" s="296">
        <v>11549</v>
      </c>
      <c r="O10" s="258"/>
    </row>
    <row r="11" spans="1:80" ht="12.75">
      <c r="A11" s="259">
        <v>2</v>
      </c>
      <c r="B11" s="260" t="s">
        <v>1093</v>
      </c>
      <c r="C11" s="261" t="s">
        <v>1094</v>
      </c>
      <c r="D11" s="262" t="s">
        <v>113</v>
      </c>
      <c r="E11" s="263">
        <v>1.728</v>
      </c>
      <c r="F11" s="829"/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1</v>
      </c>
    </row>
    <row r="12" spans="1:15" ht="12.75">
      <c r="A12" s="267"/>
      <c r="B12" s="270"/>
      <c r="C12" s="924" t="s">
        <v>149</v>
      </c>
      <c r="D12" s="925"/>
      <c r="E12" s="271">
        <v>0</v>
      </c>
      <c r="F12" s="830"/>
      <c r="G12" s="272"/>
      <c r="H12" s="273"/>
      <c r="I12" s="268"/>
      <c r="J12" s="274"/>
      <c r="K12" s="268"/>
      <c r="M12" s="269" t="s">
        <v>149</v>
      </c>
      <c r="O12" s="258"/>
    </row>
    <row r="13" spans="1:15" ht="12.75">
      <c r="A13" s="267"/>
      <c r="B13" s="270"/>
      <c r="C13" s="924" t="s">
        <v>1095</v>
      </c>
      <c r="D13" s="925"/>
      <c r="E13" s="271">
        <v>1.728</v>
      </c>
      <c r="F13" s="830"/>
      <c r="G13" s="272"/>
      <c r="H13" s="273"/>
      <c r="I13" s="268"/>
      <c r="J13" s="274"/>
      <c r="K13" s="268"/>
      <c r="M13" s="269" t="s">
        <v>1095</v>
      </c>
      <c r="O13" s="258"/>
    </row>
    <row r="14" spans="1:80" ht="12.75">
      <c r="A14" s="259">
        <v>3</v>
      </c>
      <c r="B14" s="260" t="s">
        <v>118</v>
      </c>
      <c r="C14" s="261" t="s">
        <v>119</v>
      </c>
      <c r="D14" s="262" t="s">
        <v>113</v>
      </c>
      <c r="E14" s="263">
        <v>1.728</v>
      </c>
      <c r="F14" s="829"/>
      <c r="G14" s="264">
        <f>E14*F14</f>
        <v>0</v>
      </c>
      <c r="H14" s="265">
        <v>0</v>
      </c>
      <c r="I14" s="266">
        <f>E14*H14</f>
        <v>0</v>
      </c>
      <c r="J14" s="265">
        <v>0</v>
      </c>
      <c r="K14" s="266">
        <f>E14*J14</f>
        <v>0</v>
      </c>
      <c r="O14" s="258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8">
        <v>1</v>
      </c>
      <c r="CB14" s="258">
        <v>1</v>
      </c>
    </row>
    <row r="15" spans="1:80" ht="12.75">
      <c r="A15" s="259">
        <v>4</v>
      </c>
      <c r="B15" s="260" t="s">
        <v>120</v>
      </c>
      <c r="C15" s="261" t="s">
        <v>121</v>
      </c>
      <c r="D15" s="262" t="s">
        <v>113</v>
      </c>
      <c r="E15" s="263">
        <v>1.728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80" ht="12.75">
      <c r="A16" s="259">
        <v>5</v>
      </c>
      <c r="B16" s="260" t="s">
        <v>122</v>
      </c>
      <c r="C16" s="261" t="s">
        <v>123</v>
      </c>
      <c r="D16" s="262" t="s">
        <v>113</v>
      </c>
      <c r="E16" s="263">
        <v>5.184</v>
      </c>
      <c r="F16" s="829"/>
      <c r="G16" s="264">
        <f>E16*F16</f>
        <v>0</v>
      </c>
      <c r="H16" s="265">
        <v>0</v>
      </c>
      <c r="I16" s="266">
        <f>E16*H16</f>
        <v>0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1096</v>
      </c>
      <c r="D17" s="925"/>
      <c r="E17" s="271">
        <v>5.184</v>
      </c>
      <c r="F17" s="830"/>
      <c r="G17" s="272"/>
      <c r="H17" s="273"/>
      <c r="I17" s="268"/>
      <c r="J17" s="274"/>
      <c r="K17" s="268"/>
      <c r="M17" s="269" t="s">
        <v>1096</v>
      </c>
      <c r="O17" s="258"/>
    </row>
    <row r="18" spans="1:80" ht="12.75">
      <c r="A18" s="259">
        <v>6</v>
      </c>
      <c r="B18" s="260" t="s">
        <v>125</v>
      </c>
      <c r="C18" s="261" t="s">
        <v>126</v>
      </c>
      <c r="D18" s="262" t="s">
        <v>113</v>
      </c>
      <c r="E18" s="263">
        <v>1.728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80" ht="12.75">
      <c r="A19" s="259">
        <v>7</v>
      </c>
      <c r="B19" s="260" t="s">
        <v>127</v>
      </c>
      <c r="C19" s="261" t="s">
        <v>128</v>
      </c>
      <c r="D19" s="262" t="s">
        <v>113</v>
      </c>
      <c r="E19" s="263">
        <v>17.28</v>
      </c>
      <c r="F19" s="829"/>
      <c r="G19" s="264">
        <f>E19*F19</f>
        <v>0</v>
      </c>
      <c r="H19" s="265">
        <v>0</v>
      </c>
      <c r="I19" s="266">
        <f>E19*H19</f>
        <v>0</v>
      </c>
      <c r="J19" s="265">
        <v>0</v>
      </c>
      <c r="K19" s="266">
        <f>E19*J19</f>
        <v>0</v>
      </c>
      <c r="O19" s="258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8">
        <v>1</v>
      </c>
      <c r="CB19" s="258">
        <v>1</v>
      </c>
    </row>
    <row r="20" spans="1:15" ht="12.75">
      <c r="A20" s="267"/>
      <c r="B20" s="270"/>
      <c r="C20" s="924" t="s">
        <v>1097</v>
      </c>
      <c r="D20" s="925"/>
      <c r="E20" s="271">
        <v>17.28</v>
      </c>
      <c r="F20" s="830"/>
      <c r="G20" s="272"/>
      <c r="H20" s="273"/>
      <c r="I20" s="268"/>
      <c r="J20" s="274"/>
      <c r="K20" s="268"/>
      <c r="M20" s="269" t="s">
        <v>1097</v>
      </c>
      <c r="O20" s="258"/>
    </row>
    <row r="21" spans="1:80" ht="12.75">
      <c r="A21" s="259">
        <v>8</v>
      </c>
      <c r="B21" s="260" t="s">
        <v>130</v>
      </c>
      <c r="C21" s="261" t="s">
        <v>131</v>
      </c>
      <c r="D21" s="262" t="s">
        <v>113</v>
      </c>
      <c r="E21" s="263">
        <v>1.728</v>
      </c>
      <c r="F21" s="829"/>
      <c r="G21" s="264">
        <f>E21*F21</f>
        <v>0</v>
      </c>
      <c r="H21" s="265">
        <v>0</v>
      </c>
      <c r="I21" s="266">
        <f>E21*H21</f>
        <v>0</v>
      </c>
      <c r="J21" s="265">
        <v>0</v>
      </c>
      <c r="K21" s="266">
        <f>E21*J21</f>
        <v>0</v>
      </c>
      <c r="O21" s="258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8">
        <v>1</v>
      </c>
      <c r="CB21" s="258">
        <v>1</v>
      </c>
    </row>
    <row r="22" spans="1:80" ht="12.75">
      <c r="A22" s="259">
        <v>9</v>
      </c>
      <c r="B22" s="260" t="s">
        <v>1098</v>
      </c>
      <c r="C22" s="261" t="s">
        <v>1099</v>
      </c>
      <c r="D22" s="262" t="s">
        <v>183</v>
      </c>
      <c r="E22" s="263">
        <v>20</v>
      </c>
      <c r="F22" s="829"/>
      <c r="G22" s="264">
        <f>E22*F22</f>
        <v>0</v>
      </c>
      <c r="H22" s="265">
        <v>0</v>
      </c>
      <c r="I22" s="266">
        <f>E22*H22</f>
        <v>0</v>
      </c>
      <c r="J22" s="265">
        <v>0</v>
      </c>
      <c r="K22" s="266">
        <f>E22*J22</f>
        <v>0</v>
      </c>
      <c r="O22" s="258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8">
        <v>1</v>
      </c>
      <c r="CB22" s="258">
        <v>1</v>
      </c>
    </row>
    <row r="23" spans="1:15" ht="12.75">
      <c r="A23" s="267"/>
      <c r="B23" s="270"/>
      <c r="C23" s="924" t="s">
        <v>1100</v>
      </c>
      <c r="D23" s="925"/>
      <c r="E23" s="271">
        <v>0</v>
      </c>
      <c r="F23" s="830"/>
      <c r="G23" s="272"/>
      <c r="H23" s="273"/>
      <c r="I23" s="268"/>
      <c r="J23" s="274"/>
      <c r="K23" s="268"/>
      <c r="M23" s="269" t="s">
        <v>1100</v>
      </c>
      <c r="O23" s="258"/>
    </row>
    <row r="24" spans="1:15" ht="12.75">
      <c r="A24" s="267"/>
      <c r="B24" s="270"/>
      <c r="C24" s="924" t="s">
        <v>1101</v>
      </c>
      <c r="D24" s="925"/>
      <c r="E24" s="271">
        <v>20</v>
      </c>
      <c r="F24" s="830"/>
      <c r="G24" s="272"/>
      <c r="H24" s="273"/>
      <c r="I24" s="268"/>
      <c r="J24" s="274"/>
      <c r="K24" s="268"/>
      <c r="M24" s="269" t="s">
        <v>1101</v>
      </c>
      <c r="O24" s="258"/>
    </row>
    <row r="25" spans="1:80" ht="12.75">
      <c r="A25" s="259">
        <v>10</v>
      </c>
      <c r="B25" s="260" t="s">
        <v>132</v>
      </c>
      <c r="C25" s="261" t="s">
        <v>133</v>
      </c>
      <c r="D25" s="262" t="s">
        <v>113</v>
      </c>
      <c r="E25" s="263">
        <v>1.728</v>
      </c>
      <c r="F25" s="829"/>
      <c r="G25" s="264">
        <f>E25*F25</f>
        <v>0</v>
      </c>
      <c r="H25" s="265">
        <v>0</v>
      </c>
      <c r="I25" s="266">
        <f>E25*H25</f>
        <v>0</v>
      </c>
      <c r="J25" s="265">
        <v>0</v>
      </c>
      <c r="K25" s="266">
        <f>E25*J25</f>
        <v>0</v>
      </c>
      <c r="O25" s="258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>IF(AZ25=1,G25,0)</f>
        <v>0</v>
      </c>
      <c r="BB25" s="231">
        <f>IF(AZ25=2,G25,0)</f>
        <v>0</v>
      </c>
      <c r="BC25" s="231">
        <f>IF(AZ25=3,G25,0)</f>
        <v>0</v>
      </c>
      <c r="BD25" s="231">
        <f>IF(AZ25=4,G25,0)</f>
        <v>0</v>
      </c>
      <c r="BE25" s="231">
        <f>IF(AZ25=5,G25,0)</f>
        <v>0</v>
      </c>
      <c r="CA25" s="258">
        <v>1</v>
      </c>
      <c r="CB25" s="258">
        <v>1</v>
      </c>
    </row>
    <row r="26" spans="1:80" ht="12.75">
      <c r="A26" s="259">
        <v>11</v>
      </c>
      <c r="B26" s="260" t="s">
        <v>1102</v>
      </c>
      <c r="C26" s="261" t="s">
        <v>1103</v>
      </c>
      <c r="D26" s="262" t="s">
        <v>183</v>
      </c>
      <c r="E26" s="263">
        <v>8.5</v>
      </c>
      <c r="F26" s="829"/>
      <c r="G26" s="264">
        <f>E26*F26</f>
        <v>0</v>
      </c>
      <c r="H26" s="265">
        <v>5E-05</v>
      </c>
      <c r="I26" s="266">
        <f>E26*H26</f>
        <v>0.00042500000000000003</v>
      </c>
      <c r="J26" s="265">
        <v>0</v>
      </c>
      <c r="K26" s="266">
        <f>E26*J26</f>
        <v>0</v>
      </c>
      <c r="O26" s="258">
        <v>2</v>
      </c>
      <c r="AA26" s="231">
        <v>2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8">
        <v>2</v>
      </c>
      <c r="CB26" s="258">
        <v>1</v>
      </c>
    </row>
    <row r="27" spans="1:15" ht="12.75">
      <c r="A27" s="267"/>
      <c r="B27" s="270"/>
      <c r="C27" s="924" t="s">
        <v>114</v>
      </c>
      <c r="D27" s="925"/>
      <c r="E27" s="271">
        <v>0</v>
      </c>
      <c r="F27" s="830"/>
      <c r="G27" s="272"/>
      <c r="H27" s="273"/>
      <c r="I27" s="268"/>
      <c r="J27" s="274"/>
      <c r="K27" s="268"/>
      <c r="M27" s="269" t="s">
        <v>114</v>
      </c>
      <c r="O27" s="258"/>
    </row>
    <row r="28" spans="1:15" ht="12.75">
      <c r="A28" s="267"/>
      <c r="B28" s="270"/>
      <c r="C28" s="924" t="s">
        <v>1104</v>
      </c>
      <c r="D28" s="925"/>
      <c r="E28" s="271">
        <v>8.5</v>
      </c>
      <c r="F28" s="830"/>
      <c r="G28" s="272"/>
      <c r="H28" s="273"/>
      <c r="I28" s="268"/>
      <c r="J28" s="274"/>
      <c r="K28" s="268"/>
      <c r="M28" s="269" t="s">
        <v>1104</v>
      </c>
      <c r="O28" s="258"/>
    </row>
    <row r="29" spans="1:80" ht="12.75">
      <c r="A29" s="259">
        <v>12</v>
      </c>
      <c r="B29" s="260" t="s">
        <v>1105</v>
      </c>
      <c r="C29" s="261" t="s">
        <v>1106</v>
      </c>
      <c r="D29" s="262" t="s">
        <v>183</v>
      </c>
      <c r="E29" s="263">
        <v>5</v>
      </c>
      <c r="F29" s="829"/>
      <c r="G29" s="264">
        <f>E29*F29</f>
        <v>0</v>
      </c>
      <c r="H29" s="265">
        <v>0</v>
      </c>
      <c r="I29" s="266">
        <f>E29*H29</f>
        <v>0</v>
      </c>
      <c r="J29" s="265"/>
      <c r="K29" s="266">
        <f>E29*J29</f>
        <v>0</v>
      </c>
      <c r="O29" s="258">
        <v>2</v>
      </c>
      <c r="AA29" s="231">
        <v>12</v>
      </c>
      <c r="AB29" s="231">
        <v>0</v>
      </c>
      <c r="AC29" s="231">
        <v>51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12</v>
      </c>
      <c r="CB29" s="258">
        <v>0</v>
      </c>
    </row>
    <row r="30" spans="1:57" ht="12.75">
      <c r="A30" s="275"/>
      <c r="B30" s="276" t="s">
        <v>103</v>
      </c>
      <c r="C30" s="277" t="s">
        <v>110</v>
      </c>
      <c r="D30" s="278"/>
      <c r="E30" s="279"/>
      <c r="F30" s="831"/>
      <c r="G30" s="281">
        <f>SUM(G7:G29)</f>
        <v>0</v>
      </c>
      <c r="H30" s="282"/>
      <c r="I30" s="283">
        <f>SUM(I7:I29)</f>
        <v>0.00042500000000000003</v>
      </c>
      <c r="J30" s="282"/>
      <c r="K30" s="283">
        <f>SUM(K7:K29)</f>
        <v>-2.598525</v>
      </c>
      <c r="O30" s="258">
        <v>4</v>
      </c>
      <c r="BA30" s="284">
        <f>SUM(BA7:BA29)</f>
        <v>0</v>
      </c>
      <c r="BB30" s="284">
        <f>SUM(BB7:BB29)</f>
        <v>0</v>
      </c>
      <c r="BC30" s="284">
        <f>SUM(BC7:BC29)</f>
        <v>0</v>
      </c>
      <c r="BD30" s="284">
        <f>SUM(BD7:BD29)</f>
        <v>0</v>
      </c>
      <c r="BE30" s="284">
        <f>SUM(BE7:BE29)</f>
        <v>0</v>
      </c>
    </row>
    <row r="31" spans="1:15" ht="12.75">
      <c r="A31" s="248" t="s">
        <v>98</v>
      </c>
      <c r="B31" s="249" t="s">
        <v>137</v>
      </c>
      <c r="C31" s="250" t="s">
        <v>138</v>
      </c>
      <c r="D31" s="251"/>
      <c r="E31" s="252"/>
      <c r="F31" s="832"/>
      <c r="G31" s="253"/>
      <c r="H31" s="254"/>
      <c r="I31" s="255"/>
      <c r="J31" s="256"/>
      <c r="K31" s="257"/>
      <c r="O31" s="258">
        <v>1</v>
      </c>
    </row>
    <row r="32" spans="1:80" ht="12.75">
      <c r="A32" s="259">
        <v>13</v>
      </c>
      <c r="B32" s="260" t="s">
        <v>1107</v>
      </c>
      <c r="C32" s="261" t="s">
        <v>1108</v>
      </c>
      <c r="D32" s="262" t="s">
        <v>113</v>
      </c>
      <c r="E32" s="263">
        <v>1.728</v>
      </c>
      <c r="F32" s="829"/>
      <c r="G32" s="264">
        <f>E32*F32</f>
        <v>0</v>
      </c>
      <c r="H32" s="265">
        <v>2.525</v>
      </c>
      <c r="I32" s="266">
        <f>E32*H32</f>
        <v>4.3632</v>
      </c>
      <c r="J32" s="265">
        <v>0</v>
      </c>
      <c r="K32" s="266">
        <f>E32*J32</f>
        <v>0</v>
      </c>
      <c r="O32" s="258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8">
        <v>1</v>
      </c>
      <c r="CB32" s="258">
        <v>1</v>
      </c>
    </row>
    <row r="33" spans="1:15" ht="12.75">
      <c r="A33" s="267"/>
      <c r="B33" s="270"/>
      <c r="C33" s="924" t="s">
        <v>149</v>
      </c>
      <c r="D33" s="925"/>
      <c r="E33" s="271">
        <v>0</v>
      </c>
      <c r="F33" s="830"/>
      <c r="G33" s="272"/>
      <c r="H33" s="273"/>
      <c r="I33" s="268"/>
      <c r="J33" s="274"/>
      <c r="K33" s="268"/>
      <c r="M33" s="269" t="s">
        <v>149</v>
      </c>
      <c r="O33" s="258"/>
    </row>
    <row r="34" spans="1:15" ht="12.75">
      <c r="A34" s="267"/>
      <c r="B34" s="270"/>
      <c r="C34" s="924" t="s">
        <v>1095</v>
      </c>
      <c r="D34" s="925"/>
      <c r="E34" s="271">
        <v>1.728</v>
      </c>
      <c r="F34" s="830"/>
      <c r="G34" s="272"/>
      <c r="H34" s="273"/>
      <c r="I34" s="268"/>
      <c r="J34" s="274"/>
      <c r="K34" s="268"/>
      <c r="M34" s="269" t="s">
        <v>1095</v>
      </c>
      <c r="O34" s="258"/>
    </row>
    <row r="35" spans="1:57" ht="12.75">
      <c r="A35" s="275"/>
      <c r="B35" s="276" t="s">
        <v>103</v>
      </c>
      <c r="C35" s="277" t="s">
        <v>139</v>
      </c>
      <c r="D35" s="278"/>
      <c r="E35" s="279"/>
      <c r="F35" s="831"/>
      <c r="G35" s="281">
        <f>SUM(G31:G34)</f>
        <v>0</v>
      </c>
      <c r="H35" s="282"/>
      <c r="I35" s="283">
        <f>SUM(I31:I34)</f>
        <v>4.3632</v>
      </c>
      <c r="J35" s="282"/>
      <c r="K35" s="283">
        <f>SUM(K31:K34)</f>
        <v>0</v>
      </c>
      <c r="O35" s="258">
        <v>4</v>
      </c>
      <c r="BA35" s="284">
        <f>SUM(BA31:BA34)</f>
        <v>0</v>
      </c>
      <c r="BB35" s="284">
        <f>SUM(BB31:BB34)</f>
        <v>0</v>
      </c>
      <c r="BC35" s="284">
        <f>SUM(BC31:BC34)</f>
        <v>0</v>
      </c>
      <c r="BD35" s="284">
        <f>SUM(BD31:BD34)</f>
        <v>0</v>
      </c>
      <c r="BE35" s="284">
        <f>SUM(BE31:BE34)</f>
        <v>0</v>
      </c>
    </row>
    <row r="36" spans="1:15" ht="12.75">
      <c r="A36" s="248" t="s">
        <v>98</v>
      </c>
      <c r="B36" s="249" t="s">
        <v>955</v>
      </c>
      <c r="C36" s="250" t="s">
        <v>956</v>
      </c>
      <c r="D36" s="251"/>
      <c r="E36" s="252"/>
      <c r="F36" s="832"/>
      <c r="G36" s="253"/>
      <c r="H36" s="254"/>
      <c r="I36" s="255"/>
      <c r="J36" s="256"/>
      <c r="K36" s="257"/>
      <c r="O36" s="258">
        <v>1</v>
      </c>
    </row>
    <row r="37" spans="1:80" ht="12.75">
      <c r="A37" s="259">
        <v>14</v>
      </c>
      <c r="B37" s="260" t="s">
        <v>1109</v>
      </c>
      <c r="C37" s="261" t="s">
        <v>1110</v>
      </c>
      <c r="D37" s="262" t="s">
        <v>183</v>
      </c>
      <c r="E37" s="263">
        <v>20</v>
      </c>
      <c r="F37" s="829"/>
      <c r="G37" s="264">
        <f>E37*F37</f>
        <v>0</v>
      </c>
      <c r="H37" s="265">
        <v>0.378</v>
      </c>
      <c r="I37" s="266">
        <f>E37*H37</f>
        <v>7.5600000000000005</v>
      </c>
      <c r="J37" s="265">
        <v>0</v>
      </c>
      <c r="K37" s="266">
        <f>E37*J37</f>
        <v>0</v>
      </c>
      <c r="O37" s="258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8">
        <v>1</v>
      </c>
      <c r="CB37" s="258">
        <v>1</v>
      </c>
    </row>
    <row r="38" spans="1:15" ht="12.75">
      <c r="A38" s="267"/>
      <c r="B38" s="270"/>
      <c r="C38" s="924" t="s">
        <v>1100</v>
      </c>
      <c r="D38" s="925"/>
      <c r="E38" s="271">
        <v>0</v>
      </c>
      <c r="F38" s="830"/>
      <c r="G38" s="272"/>
      <c r="H38" s="273"/>
      <c r="I38" s="268"/>
      <c r="J38" s="274"/>
      <c r="K38" s="268"/>
      <c r="M38" s="269" t="s">
        <v>1100</v>
      </c>
      <c r="O38" s="258"/>
    </row>
    <row r="39" spans="1:15" ht="12.75">
      <c r="A39" s="267"/>
      <c r="B39" s="270"/>
      <c r="C39" s="924" t="s">
        <v>1101</v>
      </c>
      <c r="D39" s="925"/>
      <c r="E39" s="271">
        <v>20</v>
      </c>
      <c r="F39" s="830"/>
      <c r="G39" s="272"/>
      <c r="H39" s="273"/>
      <c r="I39" s="268"/>
      <c r="J39" s="274"/>
      <c r="K39" s="268"/>
      <c r="M39" s="269" t="s">
        <v>1101</v>
      </c>
      <c r="O39" s="258"/>
    </row>
    <row r="40" spans="1:80" ht="12.75">
      <c r="A40" s="259">
        <v>15</v>
      </c>
      <c r="B40" s="260" t="s">
        <v>1111</v>
      </c>
      <c r="C40" s="261" t="s">
        <v>1112</v>
      </c>
      <c r="D40" s="262" t="s">
        <v>183</v>
      </c>
      <c r="E40" s="263">
        <v>20</v>
      </c>
      <c r="F40" s="829"/>
      <c r="G40" s="264">
        <f>E40*F40</f>
        <v>0</v>
      </c>
      <c r="H40" s="265">
        <v>0.05545</v>
      </c>
      <c r="I40" s="266">
        <f>E40*H40</f>
        <v>1.109</v>
      </c>
      <c r="J40" s="265">
        <v>0</v>
      </c>
      <c r="K40" s="266">
        <f>E40*J40</f>
        <v>0</v>
      </c>
      <c r="O40" s="258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8">
        <v>1</v>
      </c>
      <c r="CB40" s="258">
        <v>1</v>
      </c>
    </row>
    <row r="41" spans="1:80" ht="12.75">
      <c r="A41" s="259">
        <v>16</v>
      </c>
      <c r="B41" s="260" t="s">
        <v>1113</v>
      </c>
      <c r="C41" s="261" t="s">
        <v>1114</v>
      </c>
      <c r="D41" s="262" t="s">
        <v>142</v>
      </c>
      <c r="E41" s="263">
        <v>18.7</v>
      </c>
      <c r="F41" s="829"/>
      <c r="G41" s="264">
        <f>E41*F41</f>
        <v>0</v>
      </c>
      <c r="H41" s="265">
        <v>0.00033</v>
      </c>
      <c r="I41" s="266">
        <f>E41*H41</f>
        <v>0.006170999999999999</v>
      </c>
      <c r="J41" s="265">
        <v>0</v>
      </c>
      <c r="K41" s="266">
        <f>E41*J41</f>
        <v>0</v>
      </c>
      <c r="O41" s="258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8">
        <v>1</v>
      </c>
      <c r="CB41" s="258">
        <v>1</v>
      </c>
    </row>
    <row r="42" spans="1:15" ht="12.75">
      <c r="A42" s="267"/>
      <c r="B42" s="270"/>
      <c r="C42" s="924" t="s">
        <v>149</v>
      </c>
      <c r="D42" s="925"/>
      <c r="E42" s="271">
        <v>0</v>
      </c>
      <c r="F42" s="830"/>
      <c r="G42" s="272"/>
      <c r="H42" s="273"/>
      <c r="I42" s="268"/>
      <c r="J42" s="274"/>
      <c r="K42" s="268"/>
      <c r="M42" s="269" t="s">
        <v>149</v>
      </c>
      <c r="O42" s="258"/>
    </row>
    <row r="43" spans="1:15" ht="12.75">
      <c r="A43" s="267"/>
      <c r="B43" s="270"/>
      <c r="C43" s="924" t="s">
        <v>1115</v>
      </c>
      <c r="D43" s="925"/>
      <c r="E43" s="271">
        <v>18.7</v>
      </c>
      <c r="F43" s="830"/>
      <c r="G43" s="272"/>
      <c r="H43" s="273"/>
      <c r="I43" s="268"/>
      <c r="J43" s="274"/>
      <c r="K43" s="268"/>
      <c r="M43" s="269" t="s">
        <v>1115</v>
      </c>
      <c r="O43" s="258"/>
    </row>
    <row r="44" spans="1:80" ht="12.75">
      <c r="A44" s="259">
        <v>17</v>
      </c>
      <c r="B44" s="260" t="s">
        <v>1116</v>
      </c>
      <c r="C44" s="261" t="s">
        <v>1117</v>
      </c>
      <c r="D44" s="262" t="s">
        <v>183</v>
      </c>
      <c r="E44" s="263">
        <v>21</v>
      </c>
      <c r="F44" s="829"/>
      <c r="G44" s="264">
        <f>E44*F44</f>
        <v>0</v>
      </c>
      <c r="H44" s="265">
        <v>0.129</v>
      </c>
      <c r="I44" s="266">
        <f>E44*H44</f>
        <v>2.709</v>
      </c>
      <c r="J44" s="265"/>
      <c r="K44" s="266">
        <f>E44*J44</f>
        <v>0</v>
      </c>
      <c r="O44" s="258">
        <v>2</v>
      </c>
      <c r="AA44" s="231">
        <v>3</v>
      </c>
      <c r="AB44" s="231">
        <v>1</v>
      </c>
      <c r="AC44" s="231">
        <v>592451124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8">
        <v>3</v>
      </c>
      <c r="CB44" s="258">
        <v>1</v>
      </c>
    </row>
    <row r="45" spans="1:15" ht="12.75">
      <c r="A45" s="267"/>
      <c r="B45" s="270"/>
      <c r="C45" s="924" t="s">
        <v>1118</v>
      </c>
      <c r="D45" s="925"/>
      <c r="E45" s="271">
        <v>21</v>
      </c>
      <c r="F45" s="830"/>
      <c r="G45" s="272"/>
      <c r="H45" s="273"/>
      <c r="I45" s="268"/>
      <c r="J45" s="274"/>
      <c r="K45" s="268"/>
      <c r="M45" s="269" t="s">
        <v>1118</v>
      </c>
      <c r="O45" s="258"/>
    </row>
    <row r="46" spans="1:57" ht="12.75">
      <c r="A46" s="275"/>
      <c r="B46" s="276" t="s">
        <v>103</v>
      </c>
      <c r="C46" s="277" t="s">
        <v>957</v>
      </c>
      <c r="D46" s="278"/>
      <c r="E46" s="279"/>
      <c r="F46" s="831"/>
      <c r="G46" s="281">
        <f>SUM(G36:G45)</f>
        <v>0</v>
      </c>
      <c r="H46" s="282"/>
      <c r="I46" s="283">
        <f>SUM(I36:I45)</f>
        <v>11.384171</v>
      </c>
      <c r="J46" s="282"/>
      <c r="K46" s="283">
        <f>SUM(K36:K45)</f>
        <v>0</v>
      </c>
      <c r="O46" s="258">
        <v>4</v>
      </c>
      <c r="BA46" s="284">
        <f>SUM(BA36:BA45)</f>
        <v>0</v>
      </c>
      <c r="BB46" s="284">
        <f>SUM(BB36:BB45)</f>
        <v>0</v>
      </c>
      <c r="BC46" s="284">
        <f>SUM(BC36:BC45)</f>
        <v>0</v>
      </c>
      <c r="BD46" s="284">
        <f>SUM(BD36:BD45)</f>
        <v>0</v>
      </c>
      <c r="BE46" s="284">
        <f>SUM(BE36:BE45)</f>
        <v>0</v>
      </c>
    </row>
    <row r="47" spans="1:15" ht="12.75">
      <c r="A47" s="248" t="s">
        <v>98</v>
      </c>
      <c r="B47" s="249" t="s">
        <v>1119</v>
      </c>
      <c r="C47" s="250" t="s">
        <v>1120</v>
      </c>
      <c r="D47" s="251"/>
      <c r="E47" s="252"/>
      <c r="F47" s="832"/>
      <c r="G47" s="253"/>
      <c r="H47" s="254"/>
      <c r="I47" s="255"/>
      <c r="J47" s="256"/>
      <c r="K47" s="257"/>
      <c r="O47" s="258">
        <v>1</v>
      </c>
    </row>
    <row r="48" spans="1:80" ht="22.5">
      <c r="A48" s="259">
        <v>18</v>
      </c>
      <c r="B48" s="260" t="s">
        <v>1122</v>
      </c>
      <c r="C48" s="261" t="s">
        <v>1123</v>
      </c>
      <c r="D48" s="262" t="s">
        <v>142</v>
      </c>
      <c r="E48" s="263">
        <v>9.61</v>
      </c>
      <c r="F48" s="829"/>
      <c r="G48" s="264">
        <f>E48*F48</f>
        <v>0</v>
      </c>
      <c r="H48" s="265">
        <v>0.15224</v>
      </c>
      <c r="I48" s="266">
        <f>E48*H48</f>
        <v>1.4630263999999997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149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149</v>
      </c>
      <c r="O49" s="258"/>
    </row>
    <row r="50" spans="1:15" ht="12.75">
      <c r="A50" s="267"/>
      <c r="B50" s="270"/>
      <c r="C50" s="924" t="s">
        <v>1124</v>
      </c>
      <c r="D50" s="925"/>
      <c r="E50" s="271">
        <v>9.61</v>
      </c>
      <c r="F50" s="830"/>
      <c r="G50" s="272"/>
      <c r="H50" s="273"/>
      <c r="I50" s="268"/>
      <c r="J50" s="274"/>
      <c r="K50" s="268"/>
      <c r="M50" s="269" t="s">
        <v>1124</v>
      </c>
      <c r="O50" s="258"/>
    </row>
    <row r="51" spans="1:57" ht="12.75">
      <c r="A51" s="275"/>
      <c r="B51" s="276" t="s">
        <v>103</v>
      </c>
      <c r="C51" s="277" t="s">
        <v>1121</v>
      </c>
      <c r="D51" s="278"/>
      <c r="E51" s="279"/>
      <c r="F51" s="831"/>
      <c r="G51" s="281">
        <f>SUM(G47:G50)</f>
        <v>0</v>
      </c>
      <c r="H51" s="282"/>
      <c r="I51" s="283">
        <f>SUM(I47:I50)</f>
        <v>1.4630263999999997</v>
      </c>
      <c r="J51" s="282"/>
      <c r="K51" s="283">
        <f>SUM(K47:K50)</f>
        <v>0</v>
      </c>
      <c r="O51" s="258">
        <v>4</v>
      </c>
      <c r="BA51" s="284">
        <f>SUM(BA47:BA50)</f>
        <v>0</v>
      </c>
      <c r="BB51" s="284">
        <f>SUM(BB47:BB50)</f>
        <v>0</v>
      </c>
      <c r="BC51" s="284">
        <f>SUM(BC47:BC50)</f>
        <v>0</v>
      </c>
      <c r="BD51" s="284">
        <f>SUM(BD47:BD50)</f>
        <v>0</v>
      </c>
      <c r="BE51" s="284">
        <f>SUM(BE47:BE50)</f>
        <v>0</v>
      </c>
    </row>
    <row r="52" spans="1:15" ht="12.75">
      <c r="A52" s="248" t="s">
        <v>98</v>
      </c>
      <c r="B52" s="249" t="s">
        <v>428</v>
      </c>
      <c r="C52" s="250" t="s">
        <v>429</v>
      </c>
      <c r="D52" s="251"/>
      <c r="E52" s="252"/>
      <c r="F52" s="832"/>
      <c r="G52" s="253"/>
      <c r="H52" s="254"/>
      <c r="I52" s="255"/>
      <c r="J52" s="256"/>
      <c r="K52" s="257"/>
      <c r="O52" s="258">
        <v>1</v>
      </c>
    </row>
    <row r="53" spans="1:80" ht="12.75">
      <c r="A53" s="259">
        <v>19</v>
      </c>
      <c r="B53" s="260" t="s">
        <v>431</v>
      </c>
      <c r="C53" s="261" t="s">
        <v>432</v>
      </c>
      <c r="D53" s="262" t="s">
        <v>183</v>
      </c>
      <c r="E53" s="263">
        <v>20</v>
      </c>
      <c r="F53" s="829"/>
      <c r="G53" s="264">
        <f>E53*F53</f>
        <v>0</v>
      </c>
      <c r="H53" s="265">
        <v>0.00121</v>
      </c>
      <c r="I53" s="266">
        <f>E53*H53</f>
        <v>0.0242</v>
      </c>
      <c r="J53" s="265">
        <v>0</v>
      </c>
      <c r="K53" s="266">
        <f>E53*J53</f>
        <v>0</v>
      </c>
      <c r="O53" s="258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>IF(AZ53=1,G53,0)</f>
        <v>0</v>
      </c>
      <c r="BB53" s="231">
        <f>IF(AZ53=2,G53,0)</f>
        <v>0</v>
      </c>
      <c r="BC53" s="231">
        <f>IF(AZ53=3,G53,0)</f>
        <v>0</v>
      </c>
      <c r="BD53" s="231">
        <f>IF(AZ53=4,G53,0)</f>
        <v>0</v>
      </c>
      <c r="BE53" s="231">
        <f>IF(AZ53=5,G53,0)</f>
        <v>0</v>
      </c>
      <c r="CA53" s="258">
        <v>1</v>
      </c>
      <c r="CB53" s="258">
        <v>1</v>
      </c>
    </row>
    <row r="54" spans="1:57" ht="12.75">
      <c r="A54" s="275"/>
      <c r="B54" s="276" t="s">
        <v>103</v>
      </c>
      <c r="C54" s="277" t="s">
        <v>430</v>
      </c>
      <c r="D54" s="278"/>
      <c r="E54" s="279"/>
      <c r="F54" s="831"/>
      <c r="G54" s="281">
        <f>SUM(G52:G53)</f>
        <v>0</v>
      </c>
      <c r="H54" s="282"/>
      <c r="I54" s="283">
        <f>SUM(I52:I53)</f>
        <v>0.0242</v>
      </c>
      <c r="J54" s="282"/>
      <c r="K54" s="283">
        <f>SUM(K52:K53)</f>
        <v>0</v>
      </c>
      <c r="O54" s="258">
        <v>4</v>
      </c>
      <c r="BA54" s="284">
        <f>SUM(BA52:BA53)</f>
        <v>0</v>
      </c>
      <c r="BB54" s="284">
        <f>SUM(BB52:BB53)</f>
        <v>0</v>
      </c>
      <c r="BC54" s="284">
        <f>SUM(BC52:BC53)</f>
        <v>0</v>
      </c>
      <c r="BD54" s="284">
        <f>SUM(BD52:BD53)</f>
        <v>0</v>
      </c>
      <c r="BE54" s="284">
        <f>SUM(BE52:BE53)</f>
        <v>0</v>
      </c>
    </row>
    <row r="55" spans="1:15" ht="12.75">
      <c r="A55" s="248" t="s">
        <v>98</v>
      </c>
      <c r="B55" s="249" t="s">
        <v>433</v>
      </c>
      <c r="C55" s="250" t="s">
        <v>434</v>
      </c>
      <c r="D55" s="251"/>
      <c r="E55" s="252"/>
      <c r="F55" s="832"/>
      <c r="G55" s="253"/>
      <c r="H55" s="254"/>
      <c r="I55" s="255"/>
      <c r="J55" s="256"/>
      <c r="K55" s="257"/>
      <c r="O55" s="258">
        <v>1</v>
      </c>
    </row>
    <row r="56" spans="1:80" ht="12.75">
      <c r="A56" s="259">
        <v>20</v>
      </c>
      <c r="B56" s="260" t="s">
        <v>1125</v>
      </c>
      <c r="C56" s="261" t="s">
        <v>1126</v>
      </c>
      <c r="D56" s="262" t="s">
        <v>162</v>
      </c>
      <c r="E56" s="263">
        <v>6</v>
      </c>
      <c r="F56" s="829"/>
      <c r="G56" s="264">
        <f>E56*F56</f>
        <v>0</v>
      </c>
      <c r="H56" s="265">
        <v>0.00015</v>
      </c>
      <c r="I56" s="266">
        <f>E56*H56</f>
        <v>0.0009</v>
      </c>
      <c r="J56" s="265">
        <v>0</v>
      </c>
      <c r="K56" s="266">
        <f>E56*J56</f>
        <v>0</v>
      </c>
      <c r="O56" s="258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8">
        <v>1</v>
      </c>
      <c r="CB56" s="258">
        <v>1</v>
      </c>
    </row>
    <row r="57" spans="1:15" ht="12.75">
      <c r="A57" s="267"/>
      <c r="B57" s="270"/>
      <c r="C57" s="924" t="s">
        <v>149</v>
      </c>
      <c r="D57" s="925"/>
      <c r="E57" s="271">
        <v>0</v>
      </c>
      <c r="F57" s="830"/>
      <c r="G57" s="272"/>
      <c r="H57" s="273"/>
      <c r="I57" s="268"/>
      <c r="J57" s="274"/>
      <c r="K57" s="268"/>
      <c r="M57" s="269" t="s">
        <v>149</v>
      </c>
      <c r="O57" s="258"/>
    </row>
    <row r="58" spans="1:15" ht="12.75">
      <c r="A58" s="267"/>
      <c r="B58" s="270"/>
      <c r="C58" s="924" t="s">
        <v>756</v>
      </c>
      <c r="D58" s="925"/>
      <c r="E58" s="271">
        <v>6</v>
      </c>
      <c r="F58" s="830"/>
      <c r="G58" s="272"/>
      <c r="H58" s="273"/>
      <c r="I58" s="268"/>
      <c r="J58" s="274"/>
      <c r="K58" s="268"/>
      <c r="M58" s="269">
        <v>6</v>
      </c>
      <c r="O58" s="258"/>
    </row>
    <row r="59" spans="1:80" ht="12.75">
      <c r="A59" s="259">
        <v>21</v>
      </c>
      <c r="B59" s="260" t="s">
        <v>1127</v>
      </c>
      <c r="C59" s="261" t="s">
        <v>1128</v>
      </c>
      <c r="D59" s="262" t="s">
        <v>162</v>
      </c>
      <c r="E59" s="263">
        <v>6</v>
      </c>
      <c r="F59" s="829"/>
      <c r="G59" s="264">
        <f>E59*F59</f>
        <v>0</v>
      </c>
      <c r="H59" s="265">
        <v>0.0014</v>
      </c>
      <c r="I59" s="266">
        <f>E59*H59</f>
        <v>0.0084</v>
      </c>
      <c r="J59" s="265"/>
      <c r="K59" s="266">
        <f>E59*J59</f>
        <v>0</v>
      </c>
      <c r="O59" s="258">
        <v>2</v>
      </c>
      <c r="AA59" s="231">
        <v>3</v>
      </c>
      <c r="AB59" s="231">
        <v>7</v>
      </c>
      <c r="AC59" s="231">
        <v>31175285</v>
      </c>
      <c r="AZ59" s="231">
        <v>1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8">
        <v>3</v>
      </c>
      <c r="CB59" s="258">
        <v>7</v>
      </c>
    </row>
    <row r="60" spans="1:57" ht="12.75">
      <c r="A60" s="275"/>
      <c r="B60" s="276" t="s">
        <v>103</v>
      </c>
      <c r="C60" s="277" t="s">
        <v>435</v>
      </c>
      <c r="D60" s="278"/>
      <c r="E60" s="279"/>
      <c r="F60" s="831"/>
      <c r="G60" s="281">
        <f>SUM(G55:G59)</f>
        <v>0</v>
      </c>
      <c r="H60" s="282"/>
      <c r="I60" s="283">
        <f>SUM(I55:I59)</f>
        <v>0.0093</v>
      </c>
      <c r="J60" s="282"/>
      <c r="K60" s="283">
        <f>SUM(K55:K59)</f>
        <v>0</v>
      </c>
      <c r="O60" s="258">
        <v>4</v>
      </c>
      <c r="BA60" s="284">
        <f>SUM(BA55:BA59)</f>
        <v>0</v>
      </c>
      <c r="BB60" s="284">
        <f>SUM(BB55:BB59)</f>
        <v>0</v>
      </c>
      <c r="BC60" s="284">
        <f>SUM(BC55:BC59)</f>
        <v>0</v>
      </c>
      <c r="BD60" s="284">
        <f>SUM(BD55:BD59)</f>
        <v>0</v>
      </c>
      <c r="BE60" s="284">
        <f>SUM(BE55:BE59)</f>
        <v>0</v>
      </c>
    </row>
    <row r="61" spans="1:15" ht="12.75">
      <c r="A61" s="248" t="s">
        <v>98</v>
      </c>
      <c r="B61" s="249" t="s">
        <v>581</v>
      </c>
      <c r="C61" s="250" t="s">
        <v>582</v>
      </c>
      <c r="D61" s="251"/>
      <c r="E61" s="252"/>
      <c r="F61" s="832"/>
      <c r="G61" s="253"/>
      <c r="H61" s="254"/>
      <c r="I61" s="255"/>
      <c r="J61" s="256"/>
      <c r="K61" s="257"/>
      <c r="O61" s="258">
        <v>1</v>
      </c>
    </row>
    <row r="62" spans="1:80" ht="12.75">
      <c r="A62" s="259">
        <v>22</v>
      </c>
      <c r="B62" s="260" t="s">
        <v>1129</v>
      </c>
      <c r="C62" s="261" t="s">
        <v>1130</v>
      </c>
      <c r="D62" s="262" t="s">
        <v>176</v>
      </c>
      <c r="E62" s="263">
        <v>17.2438974</v>
      </c>
      <c r="F62" s="829"/>
      <c r="G62" s="264">
        <f>E62*F62</f>
        <v>0</v>
      </c>
      <c r="H62" s="265">
        <v>0</v>
      </c>
      <c r="I62" s="266">
        <f>E62*H62</f>
        <v>0</v>
      </c>
      <c r="J62" s="265"/>
      <c r="K62" s="266">
        <f>E62*J62</f>
        <v>0</v>
      </c>
      <c r="O62" s="258">
        <v>2</v>
      </c>
      <c r="AA62" s="231">
        <v>7</v>
      </c>
      <c r="AB62" s="231">
        <v>1</v>
      </c>
      <c r="AC62" s="231">
        <v>2</v>
      </c>
      <c r="AZ62" s="231">
        <v>1</v>
      </c>
      <c r="BA62" s="231">
        <f>IF(AZ62=1,G62,0)</f>
        <v>0</v>
      </c>
      <c r="BB62" s="231">
        <f>IF(AZ62=2,G62,0)</f>
        <v>0</v>
      </c>
      <c r="BC62" s="231">
        <f>IF(AZ62=3,G62,0)</f>
        <v>0</v>
      </c>
      <c r="BD62" s="231">
        <f>IF(AZ62=4,G62,0)</f>
        <v>0</v>
      </c>
      <c r="BE62" s="231">
        <f>IF(AZ62=5,G62,0)</f>
        <v>0</v>
      </c>
      <c r="CA62" s="258">
        <v>7</v>
      </c>
      <c r="CB62" s="258">
        <v>1</v>
      </c>
    </row>
    <row r="63" spans="1:57" ht="12.75">
      <c r="A63" s="275"/>
      <c r="B63" s="276" t="s">
        <v>103</v>
      </c>
      <c r="C63" s="277" t="s">
        <v>583</v>
      </c>
      <c r="D63" s="278"/>
      <c r="E63" s="279"/>
      <c r="F63" s="831"/>
      <c r="G63" s="281">
        <f>SUM(G61:G62)</f>
        <v>0</v>
      </c>
      <c r="H63" s="282"/>
      <c r="I63" s="283">
        <f>SUM(I61:I62)</f>
        <v>0</v>
      </c>
      <c r="J63" s="282"/>
      <c r="K63" s="283">
        <f>SUM(K61:K62)</f>
        <v>0</v>
      </c>
      <c r="O63" s="258">
        <v>4</v>
      </c>
      <c r="BA63" s="284">
        <f>SUM(BA61:BA62)</f>
        <v>0</v>
      </c>
      <c r="BB63" s="284">
        <f>SUM(BB61:BB62)</f>
        <v>0</v>
      </c>
      <c r="BC63" s="284">
        <f>SUM(BC61:BC62)</f>
        <v>0</v>
      </c>
      <c r="BD63" s="284">
        <f>SUM(BD61:BD62)</f>
        <v>0</v>
      </c>
      <c r="BE63" s="284">
        <f>SUM(BE61:BE62)</f>
        <v>0</v>
      </c>
    </row>
    <row r="64" spans="1:15" ht="12.75">
      <c r="A64" s="248" t="s">
        <v>98</v>
      </c>
      <c r="B64" s="249" t="s">
        <v>586</v>
      </c>
      <c r="C64" s="250" t="s">
        <v>587</v>
      </c>
      <c r="D64" s="251"/>
      <c r="E64" s="252"/>
      <c r="F64" s="832"/>
      <c r="G64" s="253"/>
      <c r="H64" s="254"/>
      <c r="I64" s="255"/>
      <c r="J64" s="256"/>
      <c r="K64" s="257"/>
      <c r="O64" s="258">
        <v>1</v>
      </c>
    </row>
    <row r="65" spans="1:80" ht="12.75">
      <c r="A65" s="259">
        <v>23</v>
      </c>
      <c r="B65" s="260" t="s">
        <v>1040</v>
      </c>
      <c r="C65" s="261" t="s">
        <v>1041</v>
      </c>
      <c r="D65" s="262" t="s">
        <v>183</v>
      </c>
      <c r="E65" s="263">
        <v>4.6</v>
      </c>
      <c r="F65" s="829"/>
      <c r="G65" s="264">
        <f>E65*F65</f>
        <v>0</v>
      </c>
      <c r="H65" s="265">
        <v>0.00115</v>
      </c>
      <c r="I65" s="266">
        <f>E65*H65</f>
        <v>0.0052899999999999996</v>
      </c>
      <c r="J65" s="265">
        <v>0</v>
      </c>
      <c r="K65" s="266">
        <f>E65*J65</f>
        <v>0</v>
      </c>
      <c r="O65" s="258">
        <v>2</v>
      </c>
      <c r="AA65" s="231">
        <v>1</v>
      </c>
      <c r="AB65" s="231">
        <v>7</v>
      </c>
      <c r="AC65" s="231">
        <v>7</v>
      </c>
      <c r="AZ65" s="231">
        <v>2</v>
      </c>
      <c r="BA65" s="231">
        <f>IF(AZ65=1,G65,0)</f>
        <v>0</v>
      </c>
      <c r="BB65" s="231">
        <f>IF(AZ65=2,G65,0)</f>
        <v>0</v>
      </c>
      <c r="BC65" s="231">
        <f>IF(AZ65=3,G65,0)</f>
        <v>0</v>
      </c>
      <c r="BD65" s="231">
        <f>IF(AZ65=4,G65,0)</f>
        <v>0</v>
      </c>
      <c r="BE65" s="231">
        <f>IF(AZ65=5,G65,0)</f>
        <v>0</v>
      </c>
      <c r="CA65" s="258">
        <v>1</v>
      </c>
      <c r="CB65" s="258">
        <v>7</v>
      </c>
    </row>
    <row r="66" spans="1:15" ht="12.75">
      <c r="A66" s="267"/>
      <c r="B66" s="270"/>
      <c r="C66" s="924" t="s">
        <v>1131</v>
      </c>
      <c r="D66" s="925"/>
      <c r="E66" s="271">
        <v>4.6</v>
      </c>
      <c r="F66" s="830"/>
      <c r="G66" s="272"/>
      <c r="H66" s="273"/>
      <c r="I66" s="268"/>
      <c r="J66" s="274"/>
      <c r="K66" s="268"/>
      <c r="M66" s="269" t="s">
        <v>1131</v>
      </c>
      <c r="O66" s="258"/>
    </row>
    <row r="67" spans="1:80" ht="12.75">
      <c r="A67" s="259">
        <v>24</v>
      </c>
      <c r="B67" s="260" t="s">
        <v>607</v>
      </c>
      <c r="C67" s="261" t="s">
        <v>608</v>
      </c>
      <c r="D67" s="262" t="s">
        <v>12</v>
      </c>
      <c r="E67" s="829"/>
      <c r="F67" s="829"/>
      <c r="G67" s="264">
        <f>E67*F67</f>
        <v>0</v>
      </c>
      <c r="H67" s="265">
        <v>0</v>
      </c>
      <c r="I67" s="266">
        <f>E67*H67</f>
        <v>0</v>
      </c>
      <c r="J67" s="265"/>
      <c r="K67" s="266">
        <f>E67*J67</f>
        <v>0</v>
      </c>
      <c r="O67" s="258">
        <v>2</v>
      </c>
      <c r="AA67" s="231">
        <v>7</v>
      </c>
      <c r="AB67" s="231">
        <v>1002</v>
      </c>
      <c r="AC67" s="231">
        <v>5</v>
      </c>
      <c r="AZ67" s="231">
        <v>2</v>
      </c>
      <c r="BA67" s="231">
        <f>IF(AZ67=1,G67,0)</f>
        <v>0</v>
      </c>
      <c r="BB67" s="231">
        <f>IF(AZ67=2,G67,0)</f>
        <v>0</v>
      </c>
      <c r="BC67" s="231">
        <f>IF(AZ67=3,G67,0)</f>
        <v>0</v>
      </c>
      <c r="BD67" s="231">
        <f>IF(AZ67=4,G67,0)</f>
        <v>0</v>
      </c>
      <c r="BE67" s="231">
        <f>IF(AZ67=5,G67,0)</f>
        <v>0</v>
      </c>
      <c r="CA67" s="258">
        <v>7</v>
      </c>
      <c r="CB67" s="258">
        <v>1002</v>
      </c>
    </row>
    <row r="68" spans="1:57" ht="12.75">
      <c r="A68" s="275"/>
      <c r="B68" s="276" t="s">
        <v>103</v>
      </c>
      <c r="C68" s="277" t="s">
        <v>588</v>
      </c>
      <c r="D68" s="278"/>
      <c r="E68" s="279"/>
      <c r="F68" s="831"/>
      <c r="G68" s="281">
        <f>SUM(G64:G67)</f>
        <v>0</v>
      </c>
      <c r="H68" s="282"/>
      <c r="I68" s="283">
        <f>SUM(I64:I67)</f>
        <v>0.0052899999999999996</v>
      </c>
      <c r="J68" s="282"/>
      <c r="K68" s="283">
        <f>SUM(K64:K67)</f>
        <v>0</v>
      </c>
      <c r="O68" s="258">
        <v>4</v>
      </c>
      <c r="BA68" s="284">
        <f>SUM(BA64:BA67)</f>
        <v>0</v>
      </c>
      <c r="BB68" s="284">
        <f>SUM(BB64:BB67)</f>
        <v>0</v>
      </c>
      <c r="BC68" s="284">
        <f>SUM(BC64:BC67)</f>
        <v>0</v>
      </c>
      <c r="BD68" s="284">
        <f>SUM(BD64:BD67)</f>
        <v>0</v>
      </c>
      <c r="BE68" s="284">
        <f>SUM(BE64:BE67)</f>
        <v>0</v>
      </c>
    </row>
    <row r="69" spans="1:15" ht="12.75">
      <c r="A69" s="248" t="s">
        <v>98</v>
      </c>
      <c r="B69" s="249" t="s">
        <v>684</v>
      </c>
      <c r="C69" s="250" t="s">
        <v>685</v>
      </c>
      <c r="D69" s="251"/>
      <c r="E69" s="252"/>
      <c r="F69" s="832"/>
      <c r="G69" s="253"/>
      <c r="H69" s="254"/>
      <c r="I69" s="255"/>
      <c r="J69" s="256"/>
      <c r="K69" s="257"/>
      <c r="O69" s="258">
        <v>1</v>
      </c>
    </row>
    <row r="70" spans="1:80" ht="12.75">
      <c r="A70" s="259">
        <v>25</v>
      </c>
      <c r="B70" s="260" t="s">
        <v>1132</v>
      </c>
      <c r="C70" s="261" t="s">
        <v>1133</v>
      </c>
      <c r="D70" s="262" t="s">
        <v>142</v>
      </c>
      <c r="E70" s="263">
        <v>7.2</v>
      </c>
      <c r="F70" s="829"/>
      <c r="G70" s="264">
        <f>E70*F70</f>
        <v>0</v>
      </c>
      <c r="H70" s="265">
        <v>0.00099</v>
      </c>
      <c r="I70" s="266">
        <f>E70*H70</f>
        <v>0.007128</v>
      </c>
      <c r="J70" s="265">
        <v>0</v>
      </c>
      <c r="K70" s="266">
        <f>E70*J70</f>
        <v>0</v>
      </c>
      <c r="O70" s="258">
        <v>2</v>
      </c>
      <c r="AA70" s="231">
        <v>1</v>
      </c>
      <c r="AB70" s="231">
        <v>7</v>
      </c>
      <c r="AC70" s="231">
        <v>7</v>
      </c>
      <c r="AZ70" s="231">
        <v>2</v>
      </c>
      <c r="BA70" s="231">
        <f>IF(AZ70=1,G70,0)</f>
        <v>0</v>
      </c>
      <c r="BB70" s="231">
        <f>IF(AZ70=2,G70,0)</f>
        <v>0</v>
      </c>
      <c r="BC70" s="231">
        <f>IF(AZ70=3,G70,0)</f>
        <v>0</v>
      </c>
      <c r="BD70" s="231">
        <f>IF(AZ70=4,G70,0)</f>
        <v>0</v>
      </c>
      <c r="BE70" s="231">
        <f>IF(AZ70=5,G70,0)</f>
        <v>0</v>
      </c>
      <c r="CA70" s="258">
        <v>1</v>
      </c>
      <c r="CB70" s="258">
        <v>7</v>
      </c>
    </row>
    <row r="71" spans="1:15" ht="12.75">
      <c r="A71" s="267"/>
      <c r="B71" s="270"/>
      <c r="C71" s="924" t="s">
        <v>149</v>
      </c>
      <c r="D71" s="925"/>
      <c r="E71" s="271">
        <v>0</v>
      </c>
      <c r="F71" s="830"/>
      <c r="G71" s="272"/>
      <c r="H71" s="273"/>
      <c r="I71" s="268"/>
      <c r="J71" s="274"/>
      <c r="K71" s="268"/>
      <c r="M71" s="269" t="s">
        <v>149</v>
      </c>
      <c r="O71" s="258"/>
    </row>
    <row r="72" spans="1:15" ht="12.75">
      <c r="A72" s="267"/>
      <c r="B72" s="270"/>
      <c r="C72" s="924" t="s">
        <v>1134</v>
      </c>
      <c r="D72" s="925"/>
      <c r="E72" s="271">
        <v>0</v>
      </c>
      <c r="F72" s="830"/>
      <c r="G72" s="272"/>
      <c r="H72" s="273"/>
      <c r="I72" s="268"/>
      <c r="J72" s="274"/>
      <c r="K72" s="268"/>
      <c r="M72" s="269" t="s">
        <v>1134</v>
      </c>
      <c r="O72" s="258"/>
    </row>
    <row r="73" spans="1:15" ht="12.75">
      <c r="A73" s="267"/>
      <c r="B73" s="270"/>
      <c r="C73" s="924" t="s">
        <v>1135</v>
      </c>
      <c r="D73" s="925"/>
      <c r="E73" s="271">
        <v>7.2</v>
      </c>
      <c r="F73" s="830"/>
      <c r="G73" s="272"/>
      <c r="H73" s="273"/>
      <c r="I73" s="268"/>
      <c r="J73" s="274"/>
      <c r="K73" s="268"/>
      <c r="M73" s="269" t="s">
        <v>1135</v>
      </c>
      <c r="O73" s="258"/>
    </row>
    <row r="74" spans="1:80" ht="12.75">
      <c r="A74" s="259">
        <v>26</v>
      </c>
      <c r="B74" s="260" t="s">
        <v>1136</v>
      </c>
      <c r="C74" s="261" t="s">
        <v>1137</v>
      </c>
      <c r="D74" s="262" t="s">
        <v>142</v>
      </c>
      <c r="E74" s="263">
        <v>56.4</v>
      </c>
      <c r="F74" s="829"/>
      <c r="G74" s="264">
        <f>E74*F74</f>
        <v>0</v>
      </c>
      <c r="H74" s="265">
        <v>0.00099</v>
      </c>
      <c r="I74" s="266">
        <f>E74*H74</f>
        <v>0.055836</v>
      </c>
      <c r="J74" s="265">
        <v>0</v>
      </c>
      <c r="K74" s="266">
        <f>E74*J74</f>
        <v>0</v>
      </c>
      <c r="O74" s="258">
        <v>2</v>
      </c>
      <c r="AA74" s="231">
        <v>1</v>
      </c>
      <c r="AB74" s="231">
        <v>7</v>
      </c>
      <c r="AC74" s="231">
        <v>7</v>
      </c>
      <c r="AZ74" s="231">
        <v>2</v>
      </c>
      <c r="BA74" s="231">
        <f>IF(AZ74=1,G74,0)</f>
        <v>0</v>
      </c>
      <c r="BB74" s="231">
        <f>IF(AZ74=2,G74,0)</f>
        <v>0</v>
      </c>
      <c r="BC74" s="231">
        <f>IF(AZ74=3,G74,0)</f>
        <v>0</v>
      </c>
      <c r="BD74" s="231">
        <f>IF(AZ74=4,G74,0)</f>
        <v>0</v>
      </c>
      <c r="BE74" s="231">
        <f>IF(AZ74=5,G74,0)</f>
        <v>0</v>
      </c>
      <c r="CA74" s="258">
        <v>1</v>
      </c>
      <c r="CB74" s="258">
        <v>7</v>
      </c>
    </row>
    <row r="75" spans="1:15" ht="12.75">
      <c r="A75" s="267"/>
      <c r="B75" s="270"/>
      <c r="C75" s="924" t="s">
        <v>149</v>
      </c>
      <c r="D75" s="925"/>
      <c r="E75" s="271">
        <v>0</v>
      </c>
      <c r="F75" s="830"/>
      <c r="G75" s="272"/>
      <c r="H75" s="273"/>
      <c r="I75" s="268"/>
      <c r="J75" s="274"/>
      <c r="K75" s="268"/>
      <c r="M75" s="269" t="s">
        <v>149</v>
      </c>
      <c r="O75" s="258"/>
    </row>
    <row r="76" spans="1:15" ht="12.75">
      <c r="A76" s="267"/>
      <c r="B76" s="270"/>
      <c r="C76" s="924" t="s">
        <v>1138</v>
      </c>
      <c r="D76" s="925"/>
      <c r="E76" s="271">
        <v>0</v>
      </c>
      <c r="F76" s="830"/>
      <c r="G76" s="272"/>
      <c r="H76" s="273"/>
      <c r="I76" s="268"/>
      <c r="J76" s="274"/>
      <c r="K76" s="268"/>
      <c r="M76" s="269" t="s">
        <v>1138</v>
      </c>
      <c r="O76" s="258"/>
    </row>
    <row r="77" spans="1:15" ht="12.75">
      <c r="A77" s="267"/>
      <c r="B77" s="270"/>
      <c r="C77" s="924" t="s">
        <v>1139</v>
      </c>
      <c r="D77" s="925"/>
      <c r="E77" s="271">
        <v>38.85</v>
      </c>
      <c r="F77" s="830"/>
      <c r="G77" s="272"/>
      <c r="H77" s="273"/>
      <c r="I77" s="268"/>
      <c r="J77" s="274"/>
      <c r="K77" s="268"/>
      <c r="M77" s="269" t="s">
        <v>1139</v>
      </c>
      <c r="O77" s="258"/>
    </row>
    <row r="78" spans="1:15" ht="12.75">
      <c r="A78" s="267"/>
      <c r="B78" s="270"/>
      <c r="C78" s="924" t="s">
        <v>1140</v>
      </c>
      <c r="D78" s="925"/>
      <c r="E78" s="271">
        <v>0</v>
      </c>
      <c r="F78" s="830"/>
      <c r="G78" s="272"/>
      <c r="H78" s="273"/>
      <c r="I78" s="268"/>
      <c r="J78" s="274"/>
      <c r="K78" s="268"/>
      <c r="M78" s="269" t="s">
        <v>1140</v>
      </c>
      <c r="O78" s="258"/>
    </row>
    <row r="79" spans="1:15" ht="12.75">
      <c r="A79" s="267"/>
      <c r="B79" s="270"/>
      <c r="C79" s="924" t="s">
        <v>1141</v>
      </c>
      <c r="D79" s="925"/>
      <c r="E79" s="271">
        <v>17.55</v>
      </c>
      <c r="F79" s="830"/>
      <c r="G79" s="272"/>
      <c r="H79" s="273"/>
      <c r="I79" s="268"/>
      <c r="J79" s="274"/>
      <c r="K79" s="268"/>
      <c r="M79" s="269" t="s">
        <v>1141</v>
      </c>
      <c r="O79" s="258"/>
    </row>
    <row r="80" spans="1:80" ht="12.75">
      <c r="A80" s="259">
        <v>27</v>
      </c>
      <c r="B80" s="260" t="s">
        <v>1142</v>
      </c>
      <c r="C80" s="261" t="s">
        <v>1143</v>
      </c>
      <c r="D80" s="262" t="s">
        <v>142</v>
      </c>
      <c r="E80" s="263">
        <v>12</v>
      </c>
      <c r="F80" s="829"/>
      <c r="G80" s="264">
        <f>E80*F80</f>
        <v>0</v>
      </c>
      <c r="H80" s="265">
        <v>0.00099</v>
      </c>
      <c r="I80" s="266">
        <f>E80*H80</f>
        <v>0.01188</v>
      </c>
      <c r="J80" s="265">
        <v>0</v>
      </c>
      <c r="K80" s="266">
        <f>E80*J80</f>
        <v>0</v>
      </c>
      <c r="O80" s="258">
        <v>2</v>
      </c>
      <c r="AA80" s="231">
        <v>1</v>
      </c>
      <c r="AB80" s="231">
        <v>7</v>
      </c>
      <c r="AC80" s="231">
        <v>7</v>
      </c>
      <c r="AZ80" s="231">
        <v>2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8">
        <v>1</v>
      </c>
      <c r="CB80" s="258">
        <v>7</v>
      </c>
    </row>
    <row r="81" spans="1:15" ht="12.75">
      <c r="A81" s="267"/>
      <c r="B81" s="270"/>
      <c r="C81" s="924" t="s">
        <v>149</v>
      </c>
      <c r="D81" s="925"/>
      <c r="E81" s="271">
        <v>0</v>
      </c>
      <c r="F81" s="830"/>
      <c r="G81" s="272"/>
      <c r="H81" s="273"/>
      <c r="I81" s="268"/>
      <c r="J81" s="274"/>
      <c r="K81" s="268"/>
      <c r="M81" s="269" t="s">
        <v>149</v>
      </c>
      <c r="O81" s="258"/>
    </row>
    <row r="82" spans="1:15" ht="12.75">
      <c r="A82" s="267"/>
      <c r="B82" s="270"/>
      <c r="C82" s="924" t="s">
        <v>1144</v>
      </c>
      <c r="D82" s="925"/>
      <c r="E82" s="271">
        <v>0</v>
      </c>
      <c r="F82" s="830"/>
      <c r="G82" s="272"/>
      <c r="H82" s="273"/>
      <c r="I82" s="268"/>
      <c r="J82" s="274"/>
      <c r="K82" s="268"/>
      <c r="M82" s="269" t="s">
        <v>1144</v>
      </c>
      <c r="O82" s="258"/>
    </row>
    <row r="83" spans="1:15" ht="12.75">
      <c r="A83" s="267"/>
      <c r="B83" s="270"/>
      <c r="C83" s="924" t="s">
        <v>1145</v>
      </c>
      <c r="D83" s="925"/>
      <c r="E83" s="271">
        <v>12</v>
      </c>
      <c r="F83" s="830"/>
      <c r="G83" s="272"/>
      <c r="H83" s="273"/>
      <c r="I83" s="268"/>
      <c r="J83" s="274"/>
      <c r="K83" s="268"/>
      <c r="M83" s="269" t="s">
        <v>1145</v>
      </c>
      <c r="O83" s="258"/>
    </row>
    <row r="84" spans="1:80" ht="12.75">
      <c r="A84" s="259">
        <v>28</v>
      </c>
      <c r="B84" s="260" t="s">
        <v>1146</v>
      </c>
      <c r="C84" s="261" t="s">
        <v>1147</v>
      </c>
      <c r="D84" s="262" t="s">
        <v>113</v>
      </c>
      <c r="E84" s="263">
        <v>1.3181</v>
      </c>
      <c r="F84" s="829"/>
      <c r="G84" s="264">
        <f>E84*F84</f>
        <v>0</v>
      </c>
      <c r="H84" s="265">
        <v>0.02357</v>
      </c>
      <c r="I84" s="266">
        <f>E84*H84</f>
        <v>0.031067617000000002</v>
      </c>
      <c r="J84" s="265">
        <v>0</v>
      </c>
      <c r="K84" s="266">
        <f>E84*J84</f>
        <v>0</v>
      </c>
      <c r="O84" s="258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>IF(AZ84=1,G84,0)</f>
        <v>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8">
        <v>1</v>
      </c>
      <c r="CB84" s="258">
        <v>7</v>
      </c>
    </row>
    <row r="85" spans="1:15" ht="12.75">
      <c r="A85" s="267"/>
      <c r="B85" s="270"/>
      <c r="C85" s="924" t="s">
        <v>149</v>
      </c>
      <c r="D85" s="925"/>
      <c r="E85" s="271">
        <v>0</v>
      </c>
      <c r="F85" s="830"/>
      <c r="G85" s="272"/>
      <c r="H85" s="273"/>
      <c r="I85" s="268"/>
      <c r="J85" s="274"/>
      <c r="K85" s="268"/>
      <c r="M85" s="269" t="s">
        <v>149</v>
      </c>
      <c r="O85" s="258"/>
    </row>
    <row r="86" spans="1:15" ht="12.75">
      <c r="A86" s="267"/>
      <c r="B86" s="270"/>
      <c r="C86" s="924" t="s">
        <v>1148</v>
      </c>
      <c r="D86" s="925"/>
      <c r="E86" s="271">
        <v>0.0691</v>
      </c>
      <c r="F86" s="830"/>
      <c r="G86" s="272"/>
      <c r="H86" s="273"/>
      <c r="I86" s="268"/>
      <c r="J86" s="274"/>
      <c r="K86" s="268"/>
      <c r="M86" s="269" t="s">
        <v>1148</v>
      </c>
      <c r="O86" s="258"/>
    </row>
    <row r="87" spans="1:15" ht="12.75">
      <c r="A87" s="267"/>
      <c r="B87" s="270"/>
      <c r="C87" s="924" t="s">
        <v>1149</v>
      </c>
      <c r="D87" s="925"/>
      <c r="E87" s="271">
        <v>0.5594</v>
      </c>
      <c r="F87" s="830"/>
      <c r="G87" s="272"/>
      <c r="H87" s="273"/>
      <c r="I87" s="268"/>
      <c r="J87" s="274"/>
      <c r="K87" s="268"/>
      <c r="M87" s="269" t="s">
        <v>1149</v>
      </c>
      <c r="O87" s="258"/>
    </row>
    <row r="88" spans="1:15" ht="12.75">
      <c r="A88" s="267"/>
      <c r="B88" s="270"/>
      <c r="C88" s="924" t="s">
        <v>1150</v>
      </c>
      <c r="D88" s="925"/>
      <c r="E88" s="271">
        <v>0.344</v>
      </c>
      <c r="F88" s="830"/>
      <c r="G88" s="272"/>
      <c r="H88" s="273"/>
      <c r="I88" s="268"/>
      <c r="J88" s="274"/>
      <c r="K88" s="268"/>
      <c r="M88" s="269" t="s">
        <v>1150</v>
      </c>
      <c r="O88" s="258"/>
    </row>
    <row r="89" spans="1:15" ht="12.75">
      <c r="A89" s="267"/>
      <c r="B89" s="270"/>
      <c r="C89" s="924" t="s">
        <v>1151</v>
      </c>
      <c r="D89" s="925"/>
      <c r="E89" s="271">
        <v>0.3456</v>
      </c>
      <c r="F89" s="830"/>
      <c r="G89" s="272"/>
      <c r="H89" s="273"/>
      <c r="I89" s="268"/>
      <c r="J89" s="274"/>
      <c r="K89" s="268"/>
      <c r="M89" s="269" t="s">
        <v>1151</v>
      </c>
      <c r="O89" s="258"/>
    </row>
    <row r="90" spans="1:80" ht="12.75">
      <c r="A90" s="259">
        <v>29</v>
      </c>
      <c r="B90" s="260" t="s">
        <v>1152</v>
      </c>
      <c r="C90" s="261" t="s">
        <v>1153</v>
      </c>
      <c r="D90" s="262" t="s">
        <v>113</v>
      </c>
      <c r="E90" s="263">
        <v>0.076</v>
      </c>
      <c r="F90" s="829"/>
      <c r="G90" s="264">
        <f>E90*F90</f>
        <v>0</v>
      </c>
      <c r="H90" s="265">
        <v>0.5</v>
      </c>
      <c r="I90" s="266">
        <f>E90*H90</f>
        <v>0.038</v>
      </c>
      <c r="J90" s="265"/>
      <c r="K90" s="266">
        <f>E90*J90</f>
        <v>0</v>
      </c>
      <c r="O90" s="258">
        <v>2</v>
      </c>
      <c r="AA90" s="231">
        <v>3</v>
      </c>
      <c r="AB90" s="231">
        <v>7</v>
      </c>
      <c r="AC90" s="231">
        <v>605158633</v>
      </c>
      <c r="AZ90" s="231">
        <v>2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8">
        <v>3</v>
      </c>
      <c r="CB90" s="258">
        <v>7</v>
      </c>
    </row>
    <row r="91" spans="1:15" ht="12.75">
      <c r="A91" s="267"/>
      <c r="B91" s="270"/>
      <c r="C91" s="924" t="s">
        <v>149</v>
      </c>
      <c r="D91" s="925"/>
      <c r="E91" s="271">
        <v>0</v>
      </c>
      <c r="F91" s="830"/>
      <c r="G91" s="272"/>
      <c r="H91" s="273"/>
      <c r="I91" s="268"/>
      <c r="J91" s="274"/>
      <c r="K91" s="268"/>
      <c r="M91" s="269" t="s">
        <v>149</v>
      </c>
      <c r="O91" s="258"/>
    </row>
    <row r="92" spans="1:15" ht="12.75">
      <c r="A92" s="267"/>
      <c r="B92" s="270"/>
      <c r="C92" s="924" t="s">
        <v>1154</v>
      </c>
      <c r="D92" s="925"/>
      <c r="E92" s="271">
        <v>0.076</v>
      </c>
      <c r="F92" s="830"/>
      <c r="G92" s="272"/>
      <c r="H92" s="273"/>
      <c r="I92" s="268"/>
      <c r="J92" s="274"/>
      <c r="K92" s="268"/>
      <c r="M92" s="269" t="s">
        <v>1154</v>
      </c>
      <c r="O92" s="258"/>
    </row>
    <row r="93" spans="1:80" ht="12.75">
      <c r="A93" s="259">
        <v>30</v>
      </c>
      <c r="B93" s="260" t="s">
        <v>1155</v>
      </c>
      <c r="C93" s="261" t="s">
        <v>1156</v>
      </c>
      <c r="D93" s="262" t="s">
        <v>113</v>
      </c>
      <c r="E93" s="263">
        <v>0.6154</v>
      </c>
      <c r="F93" s="829"/>
      <c r="G93" s="264">
        <f>E93*F93</f>
        <v>0</v>
      </c>
      <c r="H93" s="265">
        <v>0.5</v>
      </c>
      <c r="I93" s="266">
        <f>E93*H93</f>
        <v>0.3077</v>
      </c>
      <c r="J93" s="265"/>
      <c r="K93" s="266">
        <f>E93*J93</f>
        <v>0</v>
      </c>
      <c r="O93" s="258">
        <v>2</v>
      </c>
      <c r="AA93" s="231">
        <v>3</v>
      </c>
      <c r="AB93" s="231">
        <v>7</v>
      </c>
      <c r="AC93" s="231">
        <v>605158636</v>
      </c>
      <c r="AZ93" s="231">
        <v>2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3</v>
      </c>
      <c r="CB93" s="258">
        <v>7</v>
      </c>
    </row>
    <row r="94" spans="1:15" ht="12.75">
      <c r="A94" s="267"/>
      <c r="B94" s="270"/>
      <c r="C94" s="924" t="s">
        <v>149</v>
      </c>
      <c r="D94" s="925"/>
      <c r="E94" s="271">
        <v>0</v>
      </c>
      <c r="F94" s="830"/>
      <c r="G94" s="272"/>
      <c r="H94" s="273"/>
      <c r="I94" s="268"/>
      <c r="J94" s="274"/>
      <c r="K94" s="268"/>
      <c r="M94" s="269" t="s">
        <v>149</v>
      </c>
      <c r="O94" s="258"/>
    </row>
    <row r="95" spans="1:15" ht="12.75">
      <c r="A95" s="267"/>
      <c r="B95" s="270"/>
      <c r="C95" s="924" t="s">
        <v>1157</v>
      </c>
      <c r="D95" s="925"/>
      <c r="E95" s="271">
        <v>0.6154</v>
      </c>
      <c r="F95" s="830"/>
      <c r="G95" s="272"/>
      <c r="H95" s="273"/>
      <c r="I95" s="268"/>
      <c r="J95" s="274"/>
      <c r="K95" s="268"/>
      <c r="M95" s="269" t="s">
        <v>1157</v>
      </c>
      <c r="O95" s="258"/>
    </row>
    <row r="96" spans="1:80" ht="12.75">
      <c r="A96" s="259">
        <v>31</v>
      </c>
      <c r="B96" s="260" t="s">
        <v>1158</v>
      </c>
      <c r="C96" s="261" t="s">
        <v>1159</v>
      </c>
      <c r="D96" s="262" t="s">
        <v>113</v>
      </c>
      <c r="E96" s="263">
        <v>0.3784</v>
      </c>
      <c r="F96" s="829"/>
      <c r="G96" s="264">
        <f>E96*F96</f>
        <v>0</v>
      </c>
      <c r="H96" s="265">
        <v>0.5</v>
      </c>
      <c r="I96" s="266">
        <f>E96*H96</f>
        <v>0.1892</v>
      </c>
      <c r="J96" s="265"/>
      <c r="K96" s="266">
        <f>E96*J96</f>
        <v>0</v>
      </c>
      <c r="O96" s="258">
        <v>2</v>
      </c>
      <c r="AA96" s="231">
        <v>3</v>
      </c>
      <c r="AB96" s="231">
        <v>7</v>
      </c>
      <c r="AC96" s="231">
        <v>605158661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3</v>
      </c>
      <c r="CB96" s="258">
        <v>7</v>
      </c>
    </row>
    <row r="97" spans="1:15" ht="12.75">
      <c r="A97" s="267"/>
      <c r="B97" s="270"/>
      <c r="C97" s="924" t="s">
        <v>149</v>
      </c>
      <c r="D97" s="925"/>
      <c r="E97" s="271">
        <v>0</v>
      </c>
      <c r="F97" s="830"/>
      <c r="G97" s="272"/>
      <c r="H97" s="273"/>
      <c r="I97" s="268"/>
      <c r="J97" s="274"/>
      <c r="K97" s="268"/>
      <c r="M97" s="269" t="s">
        <v>149</v>
      </c>
      <c r="O97" s="258"/>
    </row>
    <row r="98" spans="1:15" ht="12.75">
      <c r="A98" s="267"/>
      <c r="B98" s="270"/>
      <c r="C98" s="924" t="s">
        <v>1160</v>
      </c>
      <c r="D98" s="925"/>
      <c r="E98" s="271">
        <v>0.3784</v>
      </c>
      <c r="F98" s="830"/>
      <c r="G98" s="272"/>
      <c r="H98" s="273"/>
      <c r="I98" s="268"/>
      <c r="J98" s="274"/>
      <c r="K98" s="268"/>
      <c r="M98" s="269" t="s">
        <v>1160</v>
      </c>
      <c r="O98" s="258"/>
    </row>
    <row r="99" spans="1:80" ht="12.75">
      <c r="A99" s="259">
        <v>32</v>
      </c>
      <c r="B99" s="260" t="s">
        <v>1161</v>
      </c>
      <c r="C99" s="261" t="s">
        <v>1162</v>
      </c>
      <c r="D99" s="262" t="s">
        <v>113</v>
      </c>
      <c r="E99" s="263">
        <v>0.3802</v>
      </c>
      <c r="F99" s="829"/>
      <c r="G99" s="264">
        <f>E99*F99</f>
        <v>0</v>
      </c>
      <c r="H99" s="265">
        <v>0.5</v>
      </c>
      <c r="I99" s="266">
        <f>E99*H99</f>
        <v>0.1901</v>
      </c>
      <c r="J99" s="265"/>
      <c r="K99" s="266">
        <f>E99*J99</f>
        <v>0</v>
      </c>
      <c r="O99" s="258">
        <v>2</v>
      </c>
      <c r="AA99" s="231">
        <v>3</v>
      </c>
      <c r="AB99" s="231">
        <v>7</v>
      </c>
      <c r="AC99" s="231">
        <v>605158664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3</v>
      </c>
      <c r="CB99" s="258">
        <v>7</v>
      </c>
    </row>
    <row r="100" spans="1:15" ht="12.75">
      <c r="A100" s="267"/>
      <c r="B100" s="270"/>
      <c r="C100" s="924" t="s">
        <v>149</v>
      </c>
      <c r="D100" s="925"/>
      <c r="E100" s="271">
        <v>0</v>
      </c>
      <c r="F100" s="830"/>
      <c r="G100" s="272"/>
      <c r="H100" s="273"/>
      <c r="I100" s="268"/>
      <c r="J100" s="274"/>
      <c r="K100" s="268"/>
      <c r="M100" s="269" t="s">
        <v>149</v>
      </c>
      <c r="O100" s="258"/>
    </row>
    <row r="101" spans="1:15" ht="12.75">
      <c r="A101" s="267"/>
      <c r="B101" s="270"/>
      <c r="C101" s="924" t="s">
        <v>1163</v>
      </c>
      <c r="D101" s="925"/>
      <c r="E101" s="271">
        <v>0.3802</v>
      </c>
      <c r="F101" s="830"/>
      <c r="G101" s="272"/>
      <c r="H101" s="273"/>
      <c r="I101" s="268"/>
      <c r="J101" s="274"/>
      <c r="K101" s="268"/>
      <c r="M101" s="269" t="s">
        <v>1163</v>
      </c>
      <c r="O101" s="258"/>
    </row>
    <row r="102" spans="1:80" ht="12.75">
      <c r="A102" s="259">
        <v>33</v>
      </c>
      <c r="B102" s="260" t="s">
        <v>690</v>
      </c>
      <c r="C102" s="261" t="s">
        <v>691</v>
      </c>
      <c r="D102" s="262" t="s">
        <v>12</v>
      </c>
      <c r="E102" s="829"/>
      <c r="F102" s="829"/>
      <c r="G102" s="264">
        <f>E102*F102</f>
        <v>0</v>
      </c>
      <c r="H102" s="265">
        <v>0</v>
      </c>
      <c r="I102" s="266">
        <f>E102*H102</f>
        <v>0</v>
      </c>
      <c r="J102" s="265"/>
      <c r="K102" s="266">
        <f>E102*J102</f>
        <v>0</v>
      </c>
      <c r="O102" s="258">
        <v>2</v>
      </c>
      <c r="AA102" s="231">
        <v>7</v>
      </c>
      <c r="AB102" s="231">
        <v>1002</v>
      </c>
      <c r="AC102" s="231">
        <v>5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58">
        <v>7</v>
      </c>
      <c r="CB102" s="258">
        <v>1002</v>
      </c>
    </row>
    <row r="103" spans="1:57" ht="12.75">
      <c r="A103" s="275"/>
      <c r="B103" s="276" t="s">
        <v>103</v>
      </c>
      <c r="C103" s="277" t="s">
        <v>686</v>
      </c>
      <c r="D103" s="278"/>
      <c r="E103" s="279"/>
      <c r="F103" s="831"/>
      <c r="G103" s="281">
        <f>SUM(G69:G102)</f>
        <v>0</v>
      </c>
      <c r="H103" s="282"/>
      <c r="I103" s="283">
        <f>SUM(I69:I102)</f>
        <v>0.8309116169999999</v>
      </c>
      <c r="J103" s="282"/>
      <c r="K103" s="283">
        <f>SUM(K69:K102)</f>
        <v>0</v>
      </c>
      <c r="O103" s="258">
        <v>4</v>
      </c>
      <c r="BA103" s="284">
        <f>SUM(BA69:BA102)</f>
        <v>0</v>
      </c>
      <c r="BB103" s="284">
        <f>SUM(BB69:BB102)</f>
        <v>0</v>
      </c>
      <c r="BC103" s="284">
        <f>SUM(BC69:BC102)</f>
        <v>0</v>
      </c>
      <c r="BD103" s="284">
        <f>SUM(BD69:BD102)</f>
        <v>0</v>
      </c>
      <c r="BE103" s="284">
        <f>SUM(BE69:BE102)</f>
        <v>0</v>
      </c>
    </row>
    <row r="104" spans="1:15" ht="12.75">
      <c r="A104" s="248" t="s">
        <v>98</v>
      </c>
      <c r="B104" s="249" t="s">
        <v>692</v>
      </c>
      <c r="C104" s="250" t="s">
        <v>693</v>
      </c>
      <c r="D104" s="251"/>
      <c r="E104" s="252"/>
      <c r="F104" s="832"/>
      <c r="G104" s="253"/>
      <c r="H104" s="254"/>
      <c r="I104" s="255"/>
      <c r="J104" s="256"/>
      <c r="K104" s="257"/>
      <c r="O104" s="258">
        <v>1</v>
      </c>
    </row>
    <row r="105" spans="1:80" ht="22.5">
      <c r="A105" s="259">
        <v>34</v>
      </c>
      <c r="B105" s="260" t="s">
        <v>1164</v>
      </c>
      <c r="C105" s="261" t="s">
        <v>1165</v>
      </c>
      <c r="D105" s="262" t="s">
        <v>142</v>
      </c>
      <c r="E105" s="263">
        <v>5.2</v>
      </c>
      <c r="F105" s="829"/>
      <c r="G105" s="264">
        <f>E105*F105</f>
        <v>0</v>
      </c>
      <c r="H105" s="265">
        <v>0</v>
      </c>
      <c r="I105" s="266">
        <f>E105*H105</f>
        <v>0</v>
      </c>
      <c r="J105" s="265"/>
      <c r="K105" s="266">
        <f>E105*J105</f>
        <v>0</v>
      </c>
      <c r="O105" s="258">
        <v>2</v>
      </c>
      <c r="AA105" s="231">
        <v>12</v>
      </c>
      <c r="AB105" s="231">
        <v>0</v>
      </c>
      <c r="AC105" s="231">
        <v>33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58">
        <v>12</v>
      </c>
      <c r="CB105" s="258">
        <v>0</v>
      </c>
    </row>
    <row r="106" spans="1:80" ht="22.5">
      <c r="A106" s="259">
        <v>35</v>
      </c>
      <c r="B106" s="260" t="s">
        <v>1166</v>
      </c>
      <c r="C106" s="261" t="s">
        <v>1167</v>
      </c>
      <c r="D106" s="262" t="s">
        <v>142</v>
      </c>
      <c r="E106" s="263">
        <v>3.9</v>
      </c>
      <c r="F106" s="829"/>
      <c r="G106" s="264">
        <f>E106*F106</f>
        <v>0</v>
      </c>
      <c r="H106" s="265">
        <v>0</v>
      </c>
      <c r="I106" s="266">
        <f>E106*H106</f>
        <v>0</v>
      </c>
      <c r="J106" s="265"/>
      <c r="K106" s="266">
        <f>E106*J106</f>
        <v>0</v>
      </c>
      <c r="O106" s="258">
        <v>2</v>
      </c>
      <c r="AA106" s="231">
        <v>12</v>
      </c>
      <c r="AB106" s="231">
        <v>0</v>
      </c>
      <c r="AC106" s="231">
        <v>34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12</v>
      </c>
      <c r="CB106" s="258">
        <v>0</v>
      </c>
    </row>
    <row r="107" spans="1:80" ht="22.5">
      <c r="A107" s="259">
        <v>36</v>
      </c>
      <c r="B107" s="260" t="s">
        <v>1168</v>
      </c>
      <c r="C107" s="261" t="s">
        <v>1169</v>
      </c>
      <c r="D107" s="262" t="s">
        <v>142</v>
      </c>
      <c r="E107" s="263">
        <v>3.5</v>
      </c>
      <c r="F107" s="829"/>
      <c r="G107" s="264">
        <f>E107*F107</f>
        <v>0</v>
      </c>
      <c r="H107" s="265">
        <v>0</v>
      </c>
      <c r="I107" s="266">
        <f>E107*H107</f>
        <v>0</v>
      </c>
      <c r="J107" s="265"/>
      <c r="K107" s="266">
        <f>E107*J107</f>
        <v>0</v>
      </c>
      <c r="O107" s="258">
        <v>2</v>
      </c>
      <c r="AA107" s="231">
        <v>12</v>
      </c>
      <c r="AB107" s="231">
        <v>0</v>
      </c>
      <c r="AC107" s="231">
        <v>35</v>
      </c>
      <c r="AZ107" s="231">
        <v>2</v>
      </c>
      <c r="BA107" s="231">
        <f>IF(AZ107=1,G107,0)</f>
        <v>0</v>
      </c>
      <c r="BB107" s="231">
        <f>IF(AZ107=2,G107,0)</f>
        <v>0</v>
      </c>
      <c r="BC107" s="231">
        <f>IF(AZ107=3,G107,0)</f>
        <v>0</v>
      </c>
      <c r="BD107" s="231">
        <f>IF(AZ107=4,G107,0)</f>
        <v>0</v>
      </c>
      <c r="BE107" s="231">
        <f>IF(AZ107=5,G107,0)</f>
        <v>0</v>
      </c>
      <c r="CA107" s="258">
        <v>12</v>
      </c>
      <c r="CB107" s="258">
        <v>0</v>
      </c>
    </row>
    <row r="108" spans="1:80" ht="12.75">
      <c r="A108" s="259">
        <v>37</v>
      </c>
      <c r="B108" s="260" t="s">
        <v>1170</v>
      </c>
      <c r="C108" s="261" t="s">
        <v>1171</v>
      </c>
      <c r="D108" s="262" t="s">
        <v>12</v>
      </c>
      <c r="E108" s="829"/>
      <c r="F108" s="829"/>
      <c r="G108" s="264">
        <f>E108*F108</f>
        <v>0</v>
      </c>
      <c r="H108" s="265">
        <v>0</v>
      </c>
      <c r="I108" s="266">
        <f>E108*H108</f>
        <v>0</v>
      </c>
      <c r="J108" s="265"/>
      <c r="K108" s="266">
        <f>E108*J108</f>
        <v>0</v>
      </c>
      <c r="O108" s="258">
        <v>2</v>
      </c>
      <c r="AA108" s="231">
        <v>7</v>
      </c>
      <c r="AB108" s="231">
        <v>1002</v>
      </c>
      <c r="AC108" s="231">
        <v>5</v>
      </c>
      <c r="AZ108" s="231">
        <v>2</v>
      </c>
      <c r="BA108" s="231">
        <f>IF(AZ108=1,G108,0)</f>
        <v>0</v>
      </c>
      <c r="BB108" s="231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8">
        <v>7</v>
      </c>
      <c r="CB108" s="258">
        <v>1002</v>
      </c>
    </row>
    <row r="109" spans="1:57" ht="12.75">
      <c r="A109" s="275"/>
      <c r="B109" s="276" t="s">
        <v>103</v>
      </c>
      <c r="C109" s="277" t="s">
        <v>694</v>
      </c>
      <c r="D109" s="278"/>
      <c r="E109" s="279"/>
      <c r="F109" s="831"/>
      <c r="G109" s="281">
        <f>SUM(G104:G108)</f>
        <v>0</v>
      </c>
      <c r="H109" s="282"/>
      <c r="I109" s="283">
        <f>SUM(I104:I108)</f>
        <v>0</v>
      </c>
      <c r="J109" s="282"/>
      <c r="K109" s="283">
        <f>SUM(K104:K108)</f>
        <v>0</v>
      </c>
      <c r="O109" s="258">
        <v>4</v>
      </c>
      <c r="BA109" s="284">
        <f>SUM(BA104:BA108)</f>
        <v>0</v>
      </c>
      <c r="BB109" s="284">
        <f>SUM(BB104:BB108)</f>
        <v>0</v>
      </c>
      <c r="BC109" s="284">
        <f>SUM(BC104:BC108)</f>
        <v>0</v>
      </c>
      <c r="BD109" s="284">
        <f>SUM(BD104:BD108)</f>
        <v>0</v>
      </c>
      <c r="BE109" s="284">
        <f>SUM(BE104:BE108)</f>
        <v>0</v>
      </c>
    </row>
    <row r="110" spans="1:15" ht="12.75">
      <c r="A110" s="248" t="s">
        <v>98</v>
      </c>
      <c r="B110" s="249" t="s">
        <v>810</v>
      </c>
      <c r="C110" s="250" t="s">
        <v>811</v>
      </c>
      <c r="D110" s="251"/>
      <c r="E110" s="252"/>
      <c r="F110" s="832"/>
      <c r="G110" s="253"/>
      <c r="H110" s="254"/>
      <c r="I110" s="255"/>
      <c r="J110" s="256"/>
      <c r="K110" s="257"/>
      <c r="O110" s="258">
        <v>1</v>
      </c>
    </row>
    <row r="111" spans="1:80" ht="12.75">
      <c r="A111" s="259">
        <v>38</v>
      </c>
      <c r="B111" s="260" t="s">
        <v>819</v>
      </c>
      <c r="C111" s="261" t="s">
        <v>1172</v>
      </c>
      <c r="D111" s="262" t="s">
        <v>142</v>
      </c>
      <c r="E111" s="263">
        <v>48.22</v>
      </c>
      <c r="F111" s="829"/>
      <c r="G111" s="264">
        <f>E111*F111</f>
        <v>0</v>
      </c>
      <c r="H111" s="265">
        <v>0</v>
      </c>
      <c r="I111" s="266">
        <f>E111*H111</f>
        <v>0</v>
      </c>
      <c r="J111" s="265"/>
      <c r="K111" s="266">
        <f>E111*J111</f>
        <v>0</v>
      </c>
      <c r="O111" s="258">
        <v>2</v>
      </c>
      <c r="AA111" s="231">
        <v>12</v>
      </c>
      <c r="AB111" s="231">
        <v>0</v>
      </c>
      <c r="AC111" s="231">
        <v>36</v>
      </c>
      <c r="AZ111" s="231">
        <v>2</v>
      </c>
      <c r="BA111" s="231">
        <f>IF(AZ111=1,G111,0)</f>
        <v>0</v>
      </c>
      <c r="BB111" s="231">
        <f>IF(AZ111=2,G111,0)</f>
        <v>0</v>
      </c>
      <c r="BC111" s="231">
        <f>IF(AZ111=3,G111,0)</f>
        <v>0</v>
      </c>
      <c r="BD111" s="231">
        <f>IF(AZ111=4,G111,0)</f>
        <v>0</v>
      </c>
      <c r="BE111" s="231">
        <f>IF(AZ111=5,G111,0)</f>
        <v>0</v>
      </c>
      <c r="CA111" s="258">
        <v>12</v>
      </c>
      <c r="CB111" s="258">
        <v>0</v>
      </c>
    </row>
    <row r="112" spans="1:15" ht="12.75">
      <c r="A112" s="267"/>
      <c r="B112" s="270"/>
      <c r="C112" s="924" t="s">
        <v>1173</v>
      </c>
      <c r="D112" s="925"/>
      <c r="E112" s="271">
        <v>0</v>
      </c>
      <c r="F112" s="830"/>
      <c r="G112" s="272"/>
      <c r="H112" s="273"/>
      <c r="I112" s="268"/>
      <c r="J112" s="274"/>
      <c r="K112" s="268"/>
      <c r="M112" s="269" t="s">
        <v>1173</v>
      </c>
      <c r="O112" s="258"/>
    </row>
    <row r="113" spans="1:15" ht="12.75">
      <c r="A113" s="267"/>
      <c r="B113" s="270"/>
      <c r="C113" s="924" t="s">
        <v>1174</v>
      </c>
      <c r="D113" s="925"/>
      <c r="E113" s="271">
        <v>9.04</v>
      </c>
      <c r="F113" s="830"/>
      <c r="G113" s="272"/>
      <c r="H113" s="273"/>
      <c r="I113" s="268"/>
      <c r="J113" s="274"/>
      <c r="K113" s="268"/>
      <c r="M113" s="269" t="s">
        <v>1174</v>
      </c>
      <c r="O113" s="258"/>
    </row>
    <row r="114" spans="1:15" ht="12.75">
      <c r="A114" s="267"/>
      <c r="B114" s="270"/>
      <c r="C114" s="924" t="s">
        <v>1175</v>
      </c>
      <c r="D114" s="925"/>
      <c r="E114" s="271">
        <v>0</v>
      </c>
      <c r="F114" s="830"/>
      <c r="G114" s="272"/>
      <c r="H114" s="273"/>
      <c r="I114" s="268"/>
      <c r="J114" s="274"/>
      <c r="K114" s="268"/>
      <c r="M114" s="269" t="s">
        <v>1175</v>
      </c>
      <c r="O114" s="258"/>
    </row>
    <row r="115" spans="1:15" ht="12.75">
      <c r="A115" s="267"/>
      <c r="B115" s="270"/>
      <c r="C115" s="924" t="s">
        <v>1176</v>
      </c>
      <c r="D115" s="925"/>
      <c r="E115" s="271">
        <v>5.68</v>
      </c>
      <c r="F115" s="830"/>
      <c r="G115" s="272"/>
      <c r="H115" s="273"/>
      <c r="I115" s="268"/>
      <c r="J115" s="274"/>
      <c r="K115" s="268"/>
      <c r="M115" s="269" t="s">
        <v>1176</v>
      </c>
      <c r="O115" s="258"/>
    </row>
    <row r="116" spans="1:15" ht="12.75">
      <c r="A116" s="267"/>
      <c r="B116" s="270"/>
      <c r="C116" s="924" t="s">
        <v>1177</v>
      </c>
      <c r="D116" s="925"/>
      <c r="E116" s="271">
        <v>0</v>
      </c>
      <c r="F116" s="830"/>
      <c r="G116" s="272"/>
      <c r="H116" s="273"/>
      <c r="I116" s="268"/>
      <c r="J116" s="274"/>
      <c r="K116" s="268"/>
      <c r="M116" s="269" t="s">
        <v>1177</v>
      </c>
      <c r="O116" s="258"/>
    </row>
    <row r="117" spans="1:15" ht="12.75">
      <c r="A117" s="267"/>
      <c r="B117" s="270"/>
      <c r="C117" s="924" t="s">
        <v>1178</v>
      </c>
      <c r="D117" s="925"/>
      <c r="E117" s="271">
        <v>33.5</v>
      </c>
      <c r="F117" s="830"/>
      <c r="G117" s="272"/>
      <c r="H117" s="273"/>
      <c r="I117" s="268"/>
      <c r="J117" s="274"/>
      <c r="K117" s="268"/>
      <c r="M117" s="269" t="s">
        <v>1178</v>
      </c>
      <c r="O117" s="258"/>
    </row>
    <row r="118" spans="1:80" ht="12.75">
      <c r="A118" s="259">
        <v>39</v>
      </c>
      <c r="B118" s="260" t="s">
        <v>1179</v>
      </c>
      <c r="C118" s="261" t="s">
        <v>1180</v>
      </c>
      <c r="D118" s="262" t="s">
        <v>12</v>
      </c>
      <c r="E118" s="829"/>
      <c r="F118" s="829"/>
      <c r="G118" s="264">
        <f>E118*F118</f>
        <v>0</v>
      </c>
      <c r="H118" s="265">
        <v>0</v>
      </c>
      <c r="I118" s="266">
        <f>E118*H118</f>
        <v>0</v>
      </c>
      <c r="J118" s="265"/>
      <c r="K118" s="266">
        <f>E118*J118</f>
        <v>0</v>
      </c>
      <c r="O118" s="258">
        <v>2</v>
      </c>
      <c r="AA118" s="231">
        <v>7</v>
      </c>
      <c r="AB118" s="231">
        <v>1002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58">
        <v>7</v>
      </c>
      <c r="CB118" s="258">
        <v>1002</v>
      </c>
    </row>
    <row r="119" spans="1:57" ht="12.75">
      <c r="A119" s="275"/>
      <c r="B119" s="276" t="s">
        <v>103</v>
      </c>
      <c r="C119" s="277" t="s">
        <v>812</v>
      </c>
      <c r="D119" s="278"/>
      <c r="E119" s="279"/>
      <c r="F119" s="831"/>
      <c r="G119" s="281">
        <f>SUM(G110:G118)</f>
        <v>0</v>
      </c>
      <c r="H119" s="282"/>
      <c r="I119" s="283">
        <f>SUM(I110:I118)</f>
        <v>0</v>
      </c>
      <c r="J119" s="282"/>
      <c r="K119" s="283">
        <f>SUM(K110:K118)</f>
        <v>0</v>
      </c>
      <c r="O119" s="258">
        <v>4</v>
      </c>
      <c r="BA119" s="284">
        <f>SUM(BA110:BA118)</f>
        <v>0</v>
      </c>
      <c r="BB119" s="284">
        <f>SUM(BB110:BB118)</f>
        <v>0</v>
      </c>
      <c r="BC119" s="284">
        <f>SUM(BC110:BC118)</f>
        <v>0</v>
      </c>
      <c r="BD119" s="284">
        <f>SUM(BD110:BD118)</f>
        <v>0</v>
      </c>
      <c r="BE119" s="284">
        <f>SUM(BE110:BE118)</f>
        <v>0</v>
      </c>
    </row>
    <row r="120" spans="1:15" ht="12.75">
      <c r="A120" s="248" t="s">
        <v>98</v>
      </c>
      <c r="B120" s="249" t="s">
        <v>874</v>
      </c>
      <c r="C120" s="250" t="s">
        <v>875</v>
      </c>
      <c r="D120" s="251"/>
      <c r="E120" s="252"/>
      <c r="F120" s="832"/>
      <c r="G120" s="253"/>
      <c r="H120" s="254"/>
      <c r="I120" s="255"/>
      <c r="J120" s="256"/>
      <c r="K120" s="257"/>
      <c r="O120" s="258">
        <v>1</v>
      </c>
    </row>
    <row r="121" spans="1:80" ht="12.75">
      <c r="A121" s="259">
        <v>40</v>
      </c>
      <c r="B121" s="260" t="s">
        <v>1181</v>
      </c>
      <c r="C121" s="261" t="s">
        <v>1182</v>
      </c>
      <c r="D121" s="262" t="s">
        <v>183</v>
      </c>
      <c r="E121" s="263">
        <v>41.07</v>
      </c>
      <c r="F121" s="829"/>
      <c r="G121" s="264">
        <f>E121*F121</f>
        <v>0</v>
      </c>
      <c r="H121" s="265">
        <v>0.00049</v>
      </c>
      <c r="I121" s="266">
        <f>E121*H121</f>
        <v>0.0201243</v>
      </c>
      <c r="J121" s="265">
        <v>0</v>
      </c>
      <c r="K121" s="266">
        <f>E121*J121</f>
        <v>0</v>
      </c>
      <c r="O121" s="258">
        <v>2</v>
      </c>
      <c r="AA121" s="231">
        <v>1</v>
      </c>
      <c r="AB121" s="231">
        <v>7</v>
      </c>
      <c r="AC121" s="231">
        <v>7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1</v>
      </c>
      <c r="CB121" s="258">
        <v>7</v>
      </c>
    </row>
    <row r="122" spans="1:80" ht="12.75">
      <c r="A122" s="259">
        <v>41</v>
      </c>
      <c r="B122" s="260" t="s">
        <v>1183</v>
      </c>
      <c r="C122" s="261" t="s">
        <v>1184</v>
      </c>
      <c r="D122" s="262" t="s">
        <v>183</v>
      </c>
      <c r="E122" s="263">
        <v>41.07</v>
      </c>
      <c r="F122" s="829"/>
      <c r="G122" s="264">
        <f>E122*F122</f>
        <v>0</v>
      </c>
      <c r="H122" s="265">
        <v>0.00016</v>
      </c>
      <c r="I122" s="266">
        <f>E122*H122</f>
        <v>0.006571200000000001</v>
      </c>
      <c r="J122" s="265">
        <v>0</v>
      </c>
      <c r="K122" s="266">
        <f>E122*J122</f>
        <v>0</v>
      </c>
      <c r="O122" s="258">
        <v>2</v>
      </c>
      <c r="AA122" s="231">
        <v>1</v>
      </c>
      <c r="AB122" s="231">
        <v>7</v>
      </c>
      <c r="AC122" s="231">
        <v>7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58">
        <v>1</v>
      </c>
      <c r="CB122" s="258">
        <v>7</v>
      </c>
    </row>
    <row r="123" spans="1:15" ht="12.75">
      <c r="A123" s="267"/>
      <c r="B123" s="270"/>
      <c r="C123" s="924" t="s">
        <v>149</v>
      </c>
      <c r="D123" s="925"/>
      <c r="E123" s="271">
        <v>0</v>
      </c>
      <c r="F123" s="830"/>
      <c r="G123" s="272"/>
      <c r="H123" s="273"/>
      <c r="I123" s="268"/>
      <c r="J123" s="274"/>
      <c r="K123" s="268"/>
      <c r="M123" s="269" t="s">
        <v>149</v>
      </c>
      <c r="O123" s="258"/>
    </row>
    <row r="124" spans="1:15" ht="12.75">
      <c r="A124" s="267"/>
      <c r="B124" s="270"/>
      <c r="C124" s="924" t="s">
        <v>1185</v>
      </c>
      <c r="D124" s="925"/>
      <c r="E124" s="271">
        <v>2.88</v>
      </c>
      <c r="F124" s="830"/>
      <c r="G124" s="272"/>
      <c r="H124" s="273"/>
      <c r="I124" s="268"/>
      <c r="J124" s="274"/>
      <c r="K124" s="268"/>
      <c r="M124" s="269" t="s">
        <v>1185</v>
      </c>
      <c r="O124" s="258"/>
    </row>
    <row r="125" spans="1:15" ht="12.75">
      <c r="A125" s="267"/>
      <c r="B125" s="270"/>
      <c r="C125" s="924" t="s">
        <v>1186</v>
      </c>
      <c r="D125" s="925"/>
      <c r="E125" s="271">
        <v>20.202</v>
      </c>
      <c r="F125" s="830"/>
      <c r="G125" s="272"/>
      <c r="H125" s="273"/>
      <c r="I125" s="268"/>
      <c r="J125" s="274"/>
      <c r="K125" s="268"/>
      <c r="M125" s="269" t="s">
        <v>1186</v>
      </c>
      <c r="O125" s="258"/>
    </row>
    <row r="126" spans="1:15" ht="12.75">
      <c r="A126" s="267"/>
      <c r="B126" s="270"/>
      <c r="C126" s="924" t="s">
        <v>1187</v>
      </c>
      <c r="D126" s="925"/>
      <c r="E126" s="271">
        <v>9.828</v>
      </c>
      <c r="F126" s="830"/>
      <c r="G126" s="272"/>
      <c r="H126" s="273"/>
      <c r="I126" s="268"/>
      <c r="J126" s="274"/>
      <c r="K126" s="268"/>
      <c r="M126" s="269" t="s">
        <v>1187</v>
      </c>
      <c r="O126" s="258"/>
    </row>
    <row r="127" spans="1:15" ht="12.75">
      <c r="A127" s="267"/>
      <c r="B127" s="270"/>
      <c r="C127" s="924" t="s">
        <v>1188</v>
      </c>
      <c r="D127" s="925"/>
      <c r="E127" s="271">
        <v>8.16</v>
      </c>
      <c r="F127" s="830"/>
      <c r="G127" s="272"/>
      <c r="H127" s="273"/>
      <c r="I127" s="268"/>
      <c r="J127" s="274"/>
      <c r="K127" s="268"/>
      <c r="M127" s="269" t="s">
        <v>1188</v>
      </c>
      <c r="O127" s="258"/>
    </row>
    <row r="128" spans="1:57" ht="12.75">
      <c r="A128" s="275"/>
      <c r="B128" s="276" t="s">
        <v>103</v>
      </c>
      <c r="C128" s="277" t="s">
        <v>876</v>
      </c>
      <c r="D128" s="278"/>
      <c r="E128" s="279"/>
      <c r="F128" s="831"/>
      <c r="G128" s="281">
        <f>SUM(G120:G127)</f>
        <v>0</v>
      </c>
      <c r="H128" s="282"/>
      <c r="I128" s="283">
        <f>SUM(I120:I127)</f>
        <v>0.026695500000000004</v>
      </c>
      <c r="J128" s="282"/>
      <c r="K128" s="283">
        <f>SUM(K120:K127)</f>
        <v>0</v>
      </c>
      <c r="O128" s="258">
        <v>4</v>
      </c>
      <c r="BA128" s="284">
        <f>SUM(BA120:BA127)</f>
        <v>0</v>
      </c>
      <c r="BB128" s="284">
        <f>SUM(BB120:BB127)</f>
        <v>0</v>
      </c>
      <c r="BC128" s="284">
        <f>SUM(BC120:BC127)</f>
        <v>0</v>
      </c>
      <c r="BD128" s="284">
        <f>SUM(BD120:BD127)</f>
        <v>0</v>
      </c>
      <c r="BE128" s="284">
        <f>SUM(BE120:BE127)</f>
        <v>0</v>
      </c>
    </row>
    <row r="129" spans="1:15" ht="12.75">
      <c r="A129" s="248" t="s">
        <v>98</v>
      </c>
      <c r="B129" s="249" t="s">
        <v>1189</v>
      </c>
      <c r="C129" s="250" t="s">
        <v>1190</v>
      </c>
      <c r="D129" s="251"/>
      <c r="E129" s="252"/>
      <c r="F129" s="832"/>
      <c r="G129" s="253"/>
      <c r="H129" s="254"/>
      <c r="I129" s="255"/>
      <c r="J129" s="256"/>
      <c r="K129" s="257"/>
      <c r="O129" s="258">
        <v>1</v>
      </c>
    </row>
    <row r="130" spans="1:80" ht="12.75">
      <c r="A130" s="259">
        <v>42</v>
      </c>
      <c r="B130" s="260" t="s">
        <v>1192</v>
      </c>
      <c r="C130" s="261" t="s">
        <v>1193</v>
      </c>
      <c r="D130" s="262" t="s">
        <v>183</v>
      </c>
      <c r="E130" s="263">
        <v>20</v>
      </c>
      <c r="F130" s="829"/>
      <c r="G130" s="264">
        <f>E130*F130</f>
        <v>0</v>
      </c>
      <c r="H130" s="265">
        <v>0</v>
      </c>
      <c r="I130" s="266">
        <f>E130*H130</f>
        <v>0</v>
      </c>
      <c r="J130" s="265"/>
      <c r="K130" s="266">
        <f>E130*J130</f>
        <v>0</v>
      </c>
      <c r="O130" s="258">
        <v>2</v>
      </c>
      <c r="AA130" s="231">
        <v>12</v>
      </c>
      <c r="AB130" s="231">
        <v>0</v>
      </c>
      <c r="AC130" s="231">
        <v>28</v>
      </c>
      <c r="AZ130" s="231">
        <v>2</v>
      </c>
      <c r="BA130" s="231">
        <f>IF(AZ130=1,G130,0)</f>
        <v>0</v>
      </c>
      <c r="BB130" s="231">
        <f>IF(AZ130=2,G130,0)</f>
        <v>0</v>
      </c>
      <c r="BC130" s="231">
        <f>IF(AZ130=3,G130,0)</f>
        <v>0</v>
      </c>
      <c r="BD130" s="231">
        <f>IF(AZ130=4,G130,0)</f>
        <v>0</v>
      </c>
      <c r="BE130" s="231">
        <f>IF(AZ130=5,G130,0)</f>
        <v>0</v>
      </c>
      <c r="CA130" s="258">
        <v>12</v>
      </c>
      <c r="CB130" s="258">
        <v>0</v>
      </c>
    </row>
    <row r="131" spans="1:80" ht="12.75">
      <c r="A131" s="259">
        <v>43</v>
      </c>
      <c r="B131" s="260" t="s">
        <v>1194</v>
      </c>
      <c r="C131" s="261" t="s">
        <v>1195</v>
      </c>
      <c r="D131" s="262" t="s">
        <v>12</v>
      </c>
      <c r="E131" s="829"/>
      <c r="F131" s="829"/>
      <c r="G131" s="264">
        <f>E131*F131</f>
        <v>0</v>
      </c>
      <c r="H131" s="265">
        <v>0</v>
      </c>
      <c r="I131" s="266">
        <f>E131*H131</f>
        <v>0</v>
      </c>
      <c r="J131" s="265"/>
      <c r="K131" s="266">
        <f>E131*J131</f>
        <v>0</v>
      </c>
      <c r="O131" s="258">
        <v>2</v>
      </c>
      <c r="AA131" s="231">
        <v>7</v>
      </c>
      <c r="AB131" s="231">
        <v>1002</v>
      </c>
      <c r="AC131" s="231">
        <v>5</v>
      </c>
      <c r="AZ131" s="231">
        <v>2</v>
      </c>
      <c r="BA131" s="231">
        <f>IF(AZ131=1,G131,0)</f>
        <v>0</v>
      </c>
      <c r="BB131" s="231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8">
        <v>7</v>
      </c>
      <c r="CB131" s="258">
        <v>1002</v>
      </c>
    </row>
    <row r="132" spans="1:57" ht="12.75">
      <c r="A132" s="275"/>
      <c r="B132" s="276" t="s">
        <v>103</v>
      </c>
      <c r="C132" s="277" t="s">
        <v>1191</v>
      </c>
      <c r="D132" s="278"/>
      <c r="E132" s="279"/>
      <c r="F132" s="831"/>
      <c r="G132" s="281">
        <f>SUM(G129:G131)</f>
        <v>0</v>
      </c>
      <c r="H132" s="282"/>
      <c r="I132" s="283">
        <f>SUM(I129:I131)</f>
        <v>0</v>
      </c>
      <c r="J132" s="282"/>
      <c r="K132" s="283">
        <f>SUM(K129:K131)</f>
        <v>0</v>
      </c>
      <c r="O132" s="258">
        <v>4</v>
      </c>
      <c r="BA132" s="284">
        <f>SUM(BA129:BA131)</f>
        <v>0</v>
      </c>
      <c r="BB132" s="284">
        <f>SUM(BB129:BB131)</f>
        <v>0</v>
      </c>
      <c r="BC132" s="284">
        <f>SUM(BC129:BC131)</f>
        <v>0</v>
      </c>
      <c r="BD132" s="284">
        <f>SUM(BD129:BD131)</f>
        <v>0</v>
      </c>
      <c r="BE132" s="284">
        <f>SUM(BE129:BE131)</f>
        <v>0</v>
      </c>
    </row>
    <row r="133" spans="1:15" ht="12.75">
      <c r="A133" s="248" t="s">
        <v>98</v>
      </c>
      <c r="B133" s="249" t="s">
        <v>924</v>
      </c>
      <c r="C133" s="250" t="s">
        <v>925</v>
      </c>
      <c r="D133" s="251"/>
      <c r="E133" s="252"/>
      <c r="F133" s="832"/>
      <c r="G133" s="253"/>
      <c r="H133" s="254"/>
      <c r="I133" s="255"/>
      <c r="J133" s="256"/>
      <c r="K133" s="257"/>
      <c r="O133" s="258">
        <v>1</v>
      </c>
    </row>
    <row r="134" spans="1:80" ht="12.75">
      <c r="A134" s="259">
        <v>44</v>
      </c>
      <c r="B134" s="260" t="s">
        <v>927</v>
      </c>
      <c r="C134" s="261" t="s">
        <v>928</v>
      </c>
      <c r="D134" s="262" t="s">
        <v>176</v>
      </c>
      <c r="E134" s="263">
        <v>2.598525</v>
      </c>
      <c r="F134" s="829"/>
      <c r="G134" s="264">
        <f aca="true" t="shared" si="0" ref="G134:G140">E134*F134</f>
        <v>0</v>
      </c>
      <c r="H134" s="265">
        <v>0</v>
      </c>
      <c r="I134" s="266">
        <f aca="true" t="shared" si="1" ref="I134:I140">E134*H134</f>
        <v>0</v>
      </c>
      <c r="J134" s="265"/>
      <c r="K134" s="266">
        <f aca="true" t="shared" si="2" ref="K134:K140">E134*J134</f>
        <v>0</v>
      </c>
      <c r="O134" s="258">
        <v>2</v>
      </c>
      <c r="AA134" s="231">
        <v>8</v>
      </c>
      <c r="AB134" s="231">
        <v>0</v>
      </c>
      <c r="AC134" s="231">
        <v>3</v>
      </c>
      <c r="AZ134" s="231">
        <v>1</v>
      </c>
      <c r="BA134" s="231">
        <f aca="true" t="shared" si="3" ref="BA134:BA140">IF(AZ134=1,G134,0)</f>
        <v>0</v>
      </c>
      <c r="BB134" s="231">
        <f aca="true" t="shared" si="4" ref="BB134:BB140">IF(AZ134=2,G134,0)</f>
        <v>0</v>
      </c>
      <c r="BC134" s="231">
        <f aca="true" t="shared" si="5" ref="BC134:BC140">IF(AZ134=3,G134,0)</f>
        <v>0</v>
      </c>
      <c r="BD134" s="231">
        <f aca="true" t="shared" si="6" ref="BD134:BD140">IF(AZ134=4,G134,0)</f>
        <v>0</v>
      </c>
      <c r="BE134" s="231">
        <f aca="true" t="shared" si="7" ref="BE134:BE140">IF(AZ134=5,G134,0)</f>
        <v>0</v>
      </c>
      <c r="CA134" s="258">
        <v>8</v>
      </c>
      <c r="CB134" s="258">
        <v>0</v>
      </c>
    </row>
    <row r="135" spans="1:80" ht="12.75">
      <c r="A135" s="259">
        <v>45</v>
      </c>
      <c r="B135" s="260" t="s">
        <v>929</v>
      </c>
      <c r="C135" s="261" t="s">
        <v>930</v>
      </c>
      <c r="D135" s="262" t="s">
        <v>176</v>
      </c>
      <c r="E135" s="263">
        <v>49.371975</v>
      </c>
      <c r="F135" s="829"/>
      <c r="G135" s="264">
        <f t="shared" si="0"/>
        <v>0</v>
      </c>
      <c r="H135" s="265">
        <v>0</v>
      </c>
      <c r="I135" s="266">
        <f t="shared" si="1"/>
        <v>0</v>
      </c>
      <c r="J135" s="265"/>
      <c r="K135" s="266">
        <f t="shared" si="2"/>
        <v>0</v>
      </c>
      <c r="O135" s="258">
        <v>2</v>
      </c>
      <c r="AA135" s="231">
        <v>8</v>
      </c>
      <c r="AB135" s="231">
        <v>0</v>
      </c>
      <c r="AC135" s="231">
        <v>3</v>
      </c>
      <c r="AZ135" s="231">
        <v>1</v>
      </c>
      <c r="BA135" s="231">
        <f t="shared" si="3"/>
        <v>0</v>
      </c>
      <c r="BB135" s="231">
        <f t="shared" si="4"/>
        <v>0</v>
      </c>
      <c r="BC135" s="231">
        <f t="shared" si="5"/>
        <v>0</v>
      </c>
      <c r="BD135" s="231">
        <f t="shared" si="6"/>
        <v>0</v>
      </c>
      <c r="BE135" s="231">
        <f t="shared" si="7"/>
        <v>0</v>
      </c>
      <c r="CA135" s="258">
        <v>8</v>
      </c>
      <c r="CB135" s="258">
        <v>0</v>
      </c>
    </row>
    <row r="136" spans="1:80" ht="12.75">
      <c r="A136" s="259">
        <v>46</v>
      </c>
      <c r="B136" s="260" t="s">
        <v>931</v>
      </c>
      <c r="C136" s="261" t="s">
        <v>932</v>
      </c>
      <c r="D136" s="262" t="s">
        <v>176</v>
      </c>
      <c r="E136" s="263">
        <v>2.598525</v>
      </c>
      <c r="F136" s="829"/>
      <c r="G136" s="264">
        <f t="shared" si="0"/>
        <v>0</v>
      </c>
      <c r="H136" s="265">
        <v>0</v>
      </c>
      <c r="I136" s="266">
        <f t="shared" si="1"/>
        <v>0</v>
      </c>
      <c r="J136" s="265"/>
      <c r="K136" s="266">
        <f t="shared" si="2"/>
        <v>0</v>
      </c>
      <c r="O136" s="258">
        <v>2</v>
      </c>
      <c r="AA136" s="231">
        <v>8</v>
      </c>
      <c r="AB136" s="231">
        <v>0</v>
      </c>
      <c r="AC136" s="231">
        <v>3</v>
      </c>
      <c r="AZ136" s="231">
        <v>1</v>
      </c>
      <c r="BA136" s="231">
        <f t="shared" si="3"/>
        <v>0</v>
      </c>
      <c r="BB136" s="231">
        <f t="shared" si="4"/>
        <v>0</v>
      </c>
      <c r="BC136" s="231">
        <f t="shared" si="5"/>
        <v>0</v>
      </c>
      <c r="BD136" s="231">
        <f t="shared" si="6"/>
        <v>0</v>
      </c>
      <c r="BE136" s="231">
        <f t="shared" si="7"/>
        <v>0</v>
      </c>
      <c r="CA136" s="258">
        <v>8</v>
      </c>
      <c r="CB136" s="258">
        <v>0</v>
      </c>
    </row>
    <row r="137" spans="1:80" ht="12.75">
      <c r="A137" s="259">
        <v>47</v>
      </c>
      <c r="B137" s="260" t="s">
        <v>933</v>
      </c>
      <c r="C137" s="261" t="s">
        <v>934</v>
      </c>
      <c r="D137" s="262" t="s">
        <v>176</v>
      </c>
      <c r="E137" s="263">
        <v>10.3941</v>
      </c>
      <c r="F137" s="829"/>
      <c r="G137" s="264">
        <f t="shared" si="0"/>
        <v>0</v>
      </c>
      <c r="H137" s="265">
        <v>0</v>
      </c>
      <c r="I137" s="266">
        <f t="shared" si="1"/>
        <v>0</v>
      </c>
      <c r="J137" s="265"/>
      <c r="K137" s="266">
        <f t="shared" si="2"/>
        <v>0</v>
      </c>
      <c r="O137" s="258">
        <v>2</v>
      </c>
      <c r="AA137" s="231">
        <v>8</v>
      </c>
      <c r="AB137" s="231">
        <v>0</v>
      </c>
      <c r="AC137" s="231">
        <v>3</v>
      </c>
      <c r="AZ137" s="231">
        <v>1</v>
      </c>
      <c r="BA137" s="231">
        <f t="shared" si="3"/>
        <v>0</v>
      </c>
      <c r="BB137" s="231">
        <f t="shared" si="4"/>
        <v>0</v>
      </c>
      <c r="BC137" s="231">
        <f t="shared" si="5"/>
        <v>0</v>
      </c>
      <c r="BD137" s="231">
        <f t="shared" si="6"/>
        <v>0</v>
      </c>
      <c r="BE137" s="231">
        <f t="shared" si="7"/>
        <v>0</v>
      </c>
      <c r="CA137" s="258">
        <v>8</v>
      </c>
      <c r="CB137" s="258">
        <v>0</v>
      </c>
    </row>
    <row r="138" spans="1:80" ht="12.75">
      <c r="A138" s="259">
        <v>48</v>
      </c>
      <c r="B138" s="260" t="s">
        <v>935</v>
      </c>
      <c r="C138" s="261" t="s">
        <v>936</v>
      </c>
      <c r="D138" s="262" t="s">
        <v>176</v>
      </c>
      <c r="E138" s="263">
        <v>2.598525</v>
      </c>
      <c r="F138" s="829"/>
      <c r="G138" s="264">
        <f t="shared" si="0"/>
        <v>0</v>
      </c>
      <c r="H138" s="265">
        <v>0</v>
      </c>
      <c r="I138" s="266">
        <f t="shared" si="1"/>
        <v>0</v>
      </c>
      <c r="J138" s="265"/>
      <c r="K138" s="266">
        <f t="shared" si="2"/>
        <v>0</v>
      </c>
      <c r="O138" s="258">
        <v>2</v>
      </c>
      <c r="AA138" s="231">
        <v>8</v>
      </c>
      <c r="AB138" s="231">
        <v>0</v>
      </c>
      <c r="AC138" s="231">
        <v>3</v>
      </c>
      <c r="AZ138" s="231">
        <v>1</v>
      </c>
      <c r="BA138" s="231">
        <f t="shared" si="3"/>
        <v>0</v>
      </c>
      <c r="BB138" s="231">
        <f t="shared" si="4"/>
        <v>0</v>
      </c>
      <c r="BC138" s="231">
        <f t="shared" si="5"/>
        <v>0</v>
      </c>
      <c r="BD138" s="231">
        <f t="shared" si="6"/>
        <v>0</v>
      </c>
      <c r="BE138" s="231">
        <f t="shared" si="7"/>
        <v>0</v>
      </c>
      <c r="CA138" s="258">
        <v>8</v>
      </c>
      <c r="CB138" s="258">
        <v>0</v>
      </c>
    </row>
    <row r="139" spans="1:80" ht="12.75">
      <c r="A139" s="259">
        <v>49</v>
      </c>
      <c r="B139" s="260" t="s">
        <v>937</v>
      </c>
      <c r="C139" s="261" t="s">
        <v>938</v>
      </c>
      <c r="D139" s="262" t="s">
        <v>176</v>
      </c>
      <c r="E139" s="263">
        <v>2.598525</v>
      </c>
      <c r="F139" s="829"/>
      <c r="G139" s="264">
        <f t="shared" si="0"/>
        <v>0</v>
      </c>
      <c r="H139" s="265">
        <v>0</v>
      </c>
      <c r="I139" s="266">
        <f t="shared" si="1"/>
        <v>0</v>
      </c>
      <c r="J139" s="265"/>
      <c r="K139" s="266">
        <f t="shared" si="2"/>
        <v>0</v>
      </c>
      <c r="O139" s="258">
        <v>2</v>
      </c>
      <c r="AA139" s="231">
        <v>8</v>
      </c>
      <c r="AB139" s="231">
        <v>0</v>
      </c>
      <c r="AC139" s="231">
        <v>3</v>
      </c>
      <c r="AZ139" s="231">
        <v>1</v>
      </c>
      <c r="BA139" s="231">
        <f t="shared" si="3"/>
        <v>0</v>
      </c>
      <c r="BB139" s="231">
        <f t="shared" si="4"/>
        <v>0</v>
      </c>
      <c r="BC139" s="231">
        <f t="shared" si="5"/>
        <v>0</v>
      </c>
      <c r="BD139" s="231">
        <f t="shared" si="6"/>
        <v>0</v>
      </c>
      <c r="BE139" s="231">
        <f t="shared" si="7"/>
        <v>0</v>
      </c>
      <c r="CA139" s="258">
        <v>8</v>
      </c>
      <c r="CB139" s="258">
        <v>0</v>
      </c>
    </row>
    <row r="140" spans="1:80" ht="12.75">
      <c r="A140" s="259">
        <v>50</v>
      </c>
      <c r="B140" s="260" t="s">
        <v>939</v>
      </c>
      <c r="C140" s="261" t="s">
        <v>940</v>
      </c>
      <c r="D140" s="262" t="s">
        <v>176</v>
      </c>
      <c r="E140" s="263">
        <v>2.598525</v>
      </c>
      <c r="F140" s="829"/>
      <c r="G140" s="264">
        <f t="shared" si="0"/>
        <v>0</v>
      </c>
      <c r="H140" s="265">
        <v>0</v>
      </c>
      <c r="I140" s="266">
        <f t="shared" si="1"/>
        <v>0</v>
      </c>
      <c r="J140" s="265"/>
      <c r="K140" s="266">
        <f t="shared" si="2"/>
        <v>0</v>
      </c>
      <c r="O140" s="258">
        <v>2</v>
      </c>
      <c r="AA140" s="231">
        <v>8</v>
      </c>
      <c r="AB140" s="231">
        <v>0</v>
      </c>
      <c r="AC140" s="231">
        <v>3</v>
      </c>
      <c r="AZ140" s="231">
        <v>1</v>
      </c>
      <c r="BA140" s="231">
        <f t="shared" si="3"/>
        <v>0</v>
      </c>
      <c r="BB140" s="231">
        <f t="shared" si="4"/>
        <v>0</v>
      </c>
      <c r="BC140" s="231">
        <f t="shared" si="5"/>
        <v>0</v>
      </c>
      <c r="BD140" s="231">
        <f t="shared" si="6"/>
        <v>0</v>
      </c>
      <c r="BE140" s="231">
        <f t="shared" si="7"/>
        <v>0</v>
      </c>
      <c r="CA140" s="258">
        <v>8</v>
      </c>
      <c r="CB140" s="258">
        <v>0</v>
      </c>
    </row>
    <row r="141" spans="1:57" ht="12.75">
      <c r="A141" s="275"/>
      <c r="B141" s="276" t="s">
        <v>103</v>
      </c>
      <c r="C141" s="277" t="s">
        <v>926</v>
      </c>
      <c r="D141" s="278"/>
      <c r="E141" s="279"/>
      <c r="F141" s="280"/>
      <c r="G141" s="281">
        <f>SUM(G133:G140)</f>
        <v>0</v>
      </c>
      <c r="H141" s="282"/>
      <c r="I141" s="283">
        <f>SUM(I133:I140)</f>
        <v>0</v>
      </c>
      <c r="J141" s="282"/>
      <c r="K141" s="283">
        <f>SUM(K133:K140)</f>
        <v>0</v>
      </c>
      <c r="O141" s="258">
        <v>4</v>
      </c>
      <c r="BA141" s="284">
        <f>SUM(BA133:BA140)</f>
        <v>0</v>
      </c>
      <c r="BB141" s="284">
        <f>SUM(BB133:BB140)</f>
        <v>0</v>
      </c>
      <c r="BC141" s="284">
        <f>SUM(BC133:BC140)</f>
        <v>0</v>
      </c>
      <c r="BD141" s="284">
        <f>SUM(BD133:BD140)</f>
        <v>0</v>
      </c>
      <c r="BE141" s="284">
        <f>SUM(BE133:BE140)</f>
        <v>0</v>
      </c>
    </row>
    <row r="142" ht="12.75">
      <c r="E142" s="231"/>
    </row>
    <row r="143" ht="12.75">
      <c r="E143" s="231"/>
    </row>
    <row r="144" ht="12.75">
      <c r="E144" s="231"/>
    </row>
    <row r="145" ht="12.75">
      <c r="E145" s="231"/>
    </row>
    <row r="146" ht="12.75">
      <c r="E146" s="231"/>
    </row>
    <row r="147" ht="12.75">
      <c r="E147" s="231"/>
    </row>
    <row r="148" ht="12.75">
      <c r="E148" s="231"/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ht="12.75">
      <c r="E155" s="231"/>
    </row>
    <row r="156" ht="12.75">
      <c r="E156" s="231"/>
    </row>
    <row r="157" ht="12.75">
      <c r="E157" s="231"/>
    </row>
    <row r="158" ht="12.75">
      <c r="E158" s="231"/>
    </row>
    <row r="159" ht="12.75">
      <c r="E159" s="231"/>
    </row>
    <row r="160" ht="12.75">
      <c r="E160" s="231"/>
    </row>
    <row r="161" ht="12.75">
      <c r="E161" s="231"/>
    </row>
    <row r="162" ht="12.75">
      <c r="E162" s="231"/>
    </row>
    <row r="163" ht="12.75">
      <c r="E163" s="231"/>
    </row>
    <row r="164" ht="12.75">
      <c r="E164" s="231"/>
    </row>
    <row r="165" spans="1:7" ht="12.75">
      <c r="A165" s="274"/>
      <c r="B165" s="274"/>
      <c r="C165" s="274"/>
      <c r="D165" s="274"/>
      <c r="E165" s="274"/>
      <c r="F165" s="274"/>
      <c r="G165" s="274"/>
    </row>
    <row r="166" spans="1:7" ht="12.75">
      <c r="A166" s="274"/>
      <c r="B166" s="274"/>
      <c r="C166" s="274"/>
      <c r="D166" s="274"/>
      <c r="E166" s="274"/>
      <c r="F166" s="274"/>
      <c r="G166" s="274"/>
    </row>
    <row r="167" spans="1:7" ht="12.75">
      <c r="A167" s="274"/>
      <c r="B167" s="274"/>
      <c r="C167" s="274"/>
      <c r="D167" s="274"/>
      <c r="E167" s="274"/>
      <c r="F167" s="274"/>
      <c r="G167" s="274"/>
    </row>
    <row r="168" spans="1:7" ht="12.75">
      <c r="A168" s="274"/>
      <c r="B168" s="274"/>
      <c r="C168" s="274"/>
      <c r="D168" s="274"/>
      <c r="E168" s="274"/>
      <c r="F168" s="274"/>
      <c r="G168" s="274"/>
    </row>
    <row r="169" ht="12.75">
      <c r="E169" s="231"/>
    </row>
    <row r="170" ht="12.75">
      <c r="E170" s="231"/>
    </row>
    <row r="171" ht="12.75">
      <c r="E171" s="231"/>
    </row>
    <row r="172" ht="12.75">
      <c r="E172" s="231"/>
    </row>
    <row r="173" ht="12.75">
      <c r="E173" s="231"/>
    </row>
    <row r="174" ht="12.75">
      <c r="E174" s="231"/>
    </row>
    <row r="175" ht="12.75">
      <c r="E175" s="231"/>
    </row>
    <row r="176" ht="12.75">
      <c r="E176" s="231"/>
    </row>
    <row r="177" ht="12.75">
      <c r="E177" s="231"/>
    </row>
    <row r="178" ht="12.75">
      <c r="E178" s="231"/>
    </row>
    <row r="179" ht="12.75">
      <c r="E179" s="231"/>
    </row>
    <row r="180" ht="12.75">
      <c r="E180" s="231"/>
    </row>
    <row r="181" ht="12.75">
      <c r="E181" s="231"/>
    </row>
    <row r="182" ht="12.75">
      <c r="E182" s="231"/>
    </row>
    <row r="183" ht="12.75">
      <c r="E183" s="231"/>
    </row>
    <row r="184" ht="12.75">
      <c r="E184" s="231"/>
    </row>
    <row r="185" ht="12.75">
      <c r="E185" s="231"/>
    </row>
    <row r="186" ht="12.75">
      <c r="E186" s="231"/>
    </row>
    <row r="187" ht="12.75">
      <c r="E187" s="231"/>
    </row>
    <row r="188" ht="12.75">
      <c r="E188" s="231"/>
    </row>
    <row r="189" ht="12.75">
      <c r="E189" s="231"/>
    </row>
    <row r="190" ht="12.75">
      <c r="E190" s="231"/>
    </row>
    <row r="191" ht="12.75">
      <c r="E191" s="231"/>
    </row>
    <row r="192" ht="12.75">
      <c r="E192" s="231"/>
    </row>
    <row r="193" ht="12.75">
      <c r="E193" s="231"/>
    </row>
    <row r="194" ht="12.75">
      <c r="E194" s="231"/>
    </row>
    <row r="195" ht="12.75">
      <c r="E195" s="231"/>
    </row>
    <row r="196" ht="12.75">
      <c r="E196" s="231"/>
    </row>
    <row r="197" ht="12.75">
      <c r="E197" s="231"/>
    </row>
    <row r="198" ht="12.75">
      <c r="E198" s="231"/>
    </row>
    <row r="199" ht="12.75">
      <c r="E199" s="231"/>
    </row>
    <row r="200" spans="1:2" ht="12.75">
      <c r="A200" s="285"/>
      <c r="B200" s="285"/>
    </row>
    <row r="201" spans="1:7" ht="12.75">
      <c r="A201" s="274"/>
      <c r="B201" s="274"/>
      <c r="C201" s="286"/>
      <c r="D201" s="286"/>
      <c r="E201" s="287"/>
      <c r="F201" s="286"/>
      <c r="G201" s="288"/>
    </row>
    <row r="202" spans="1:7" ht="12.75">
      <c r="A202" s="289"/>
      <c r="B202" s="289"/>
      <c r="C202" s="274"/>
      <c r="D202" s="274"/>
      <c r="E202" s="290"/>
      <c r="F202" s="274"/>
      <c r="G202" s="274"/>
    </row>
    <row r="203" spans="1:7" ht="12.75">
      <c r="A203" s="274"/>
      <c r="B203" s="274"/>
      <c r="C203" s="274"/>
      <c r="D203" s="274"/>
      <c r="E203" s="290"/>
      <c r="F203" s="274"/>
      <c r="G203" s="274"/>
    </row>
    <row r="204" spans="1:7" ht="12.75">
      <c r="A204" s="274"/>
      <c r="B204" s="274"/>
      <c r="C204" s="274"/>
      <c r="D204" s="274"/>
      <c r="E204" s="290"/>
      <c r="F204" s="274"/>
      <c r="G204" s="274"/>
    </row>
    <row r="205" spans="1:7" ht="12.75">
      <c r="A205" s="274"/>
      <c r="B205" s="274"/>
      <c r="C205" s="274"/>
      <c r="D205" s="274"/>
      <c r="E205" s="290"/>
      <c r="F205" s="274"/>
      <c r="G205" s="274"/>
    </row>
    <row r="206" spans="1:7" ht="12.75">
      <c r="A206" s="274"/>
      <c r="B206" s="274"/>
      <c r="C206" s="274"/>
      <c r="D206" s="274"/>
      <c r="E206" s="290"/>
      <c r="F206" s="274"/>
      <c r="G206" s="274"/>
    </row>
    <row r="207" spans="1:7" ht="12.75">
      <c r="A207" s="274"/>
      <c r="B207" s="274"/>
      <c r="C207" s="274"/>
      <c r="D207" s="274"/>
      <c r="E207" s="290"/>
      <c r="F207" s="274"/>
      <c r="G207" s="274"/>
    </row>
    <row r="208" spans="1:7" ht="12.75">
      <c r="A208" s="274"/>
      <c r="B208" s="274"/>
      <c r="C208" s="274"/>
      <c r="D208" s="274"/>
      <c r="E208" s="290"/>
      <c r="F208" s="274"/>
      <c r="G208" s="274"/>
    </row>
    <row r="209" spans="1:7" ht="12.75">
      <c r="A209" s="274"/>
      <c r="B209" s="274"/>
      <c r="C209" s="274"/>
      <c r="D209" s="274"/>
      <c r="E209" s="290"/>
      <c r="F209" s="274"/>
      <c r="G209" s="274"/>
    </row>
    <row r="210" spans="1:7" ht="12.75">
      <c r="A210" s="274"/>
      <c r="B210" s="274"/>
      <c r="C210" s="274"/>
      <c r="D210" s="274"/>
      <c r="E210" s="290"/>
      <c r="F210" s="274"/>
      <c r="G210" s="274"/>
    </row>
    <row r="211" spans="1:7" ht="12.75">
      <c r="A211" s="274"/>
      <c r="B211" s="274"/>
      <c r="C211" s="274"/>
      <c r="D211" s="274"/>
      <c r="E211" s="290"/>
      <c r="F211" s="274"/>
      <c r="G211" s="274"/>
    </row>
    <row r="212" spans="1:7" ht="12.75">
      <c r="A212" s="274"/>
      <c r="B212" s="274"/>
      <c r="C212" s="274"/>
      <c r="D212" s="274"/>
      <c r="E212" s="290"/>
      <c r="F212" s="274"/>
      <c r="G212" s="274"/>
    </row>
    <row r="213" spans="1:7" ht="12.75">
      <c r="A213" s="274"/>
      <c r="B213" s="274"/>
      <c r="C213" s="274"/>
      <c r="D213" s="274"/>
      <c r="E213" s="290"/>
      <c r="F213" s="274"/>
      <c r="G213" s="274"/>
    </row>
    <row r="214" spans="1:7" ht="12.75">
      <c r="A214" s="274"/>
      <c r="B214" s="274"/>
      <c r="C214" s="274"/>
      <c r="D214" s="274"/>
      <c r="E214" s="290"/>
      <c r="F214" s="274"/>
      <c r="G214" s="274"/>
    </row>
  </sheetData>
  <sheetProtection password="F5C7" sheet="1" objects="1" scenarios="1"/>
  <mergeCells count="61">
    <mergeCell ref="C126:D126"/>
    <mergeCell ref="C127:D127"/>
    <mergeCell ref="C100:D100"/>
    <mergeCell ref="C101:D101"/>
    <mergeCell ref="C112:D112"/>
    <mergeCell ref="C113:D113"/>
    <mergeCell ref="C114:D114"/>
    <mergeCell ref="C115:D115"/>
    <mergeCell ref="C116:D116"/>
    <mergeCell ref="C117:D117"/>
    <mergeCell ref="C123:D123"/>
    <mergeCell ref="C124:D124"/>
    <mergeCell ref="C125:D125"/>
    <mergeCell ref="C98:D98"/>
    <mergeCell ref="C83:D83"/>
    <mergeCell ref="C85:D85"/>
    <mergeCell ref="C86:D86"/>
    <mergeCell ref="C87:D87"/>
    <mergeCell ref="C88:D88"/>
    <mergeCell ref="C89:D89"/>
    <mergeCell ref="C91:D91"/>
    <mergeCell ref="C92:D92"/>
    <mergeCell ref="C94:D94"/>
    <mergeCell ref="C95:D95"/>
    <mergeCell ref="C97:D97"/>
    <mergeCell ref="C82:D82"/>
    <mergeCell ref="C66:D66"/>
    <mergeCell ref="C71:D71"/>
    <mergeCell ref="C72:D72"/>
    <mergeCell ref="C73:D73"/>
    <mergeCell ref="C75:D75"/>
    <mergeCell ref="C76:D76"/>
    <mergeCell ref="C77:D77"/>
    <mergeCell ref="C78:D78"/>
    <mergeCell ref="C79:D79"/>
    <mergeCell ref="C81:D81"/>
    <mergeCell ref="C57:D57"/>
    <mergeCell ref="C58:D58"/>
    <mergeCell ref="C45:D45"/>
    <mergeCell ref="C49:D49"/>
    <mergeCell ref="C50:D50"/>
    <mergeCell ref="C43:D43"/>
    <mergeCell ref="C17:D17"/>
    <mergeCell ref="C20:D20"/>
    <mergeCell ref="C23:D23"/>
    <mergeCell ref="C24:D24"/>
    <mergeCell ref="C27:D27"/>
    <mergeCell ref="C28:D28"/>
    <mergeCell ref="C33:D33"/>
    <mergeCell ref="C34:D34"/>
    <mergeCell ref="C38:D38"/>
    <mergeCell ref="C39:D39"/>
    <mergeCell ref="C42:D42"/>
    <mergeCell ref="C10:D10"/>
    <mergeCell ref="C12:D12"/>
    <mergeCell ref="C13:D1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8" sqref="D1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1196</v>
      </c>
      <c r="D2" s="98" t="s">
        <v>1197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1196</v>
      </c>
      <c r="B5" s="111"/>
      <c r="C5" s="112" t="s">
        <v>1197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'04 04 Rek'!E32</f>
        <v>0</v>
      </c>
      <c r="D15" s="150" t="str">
        <f>'04 04 Rek'!A37</f>
        <v>Ztížené výrobní podmínky</v>
      </c>
      <c r="E15" s="151"/>
      <c r="F15" s="152"/>
      <c r="G15" s="149">
        <f>'04 04 Rek'!I37</f>
        <v>0</v>
      </c>
    </row>
    <row r="16" spans="1:7" ht="15.95" customHeight="1">
      <c r="A16" s="147" t="s">
        <v>53</v>
      </c>
      <c r="B16" s="148" t="s">
        <v>54</v>
      </c>
      <c r="C16" s="149">
        <f>'04 04 Rek'!F32</f>
        <v>0</v>
      </c>
      <c r="D16" s="102" t="str">
        <f>'04 04 Rek'!A38</f>
        <v>Oborová přirážka</v>
      </c>
      <c r="E16" s="153"/>
      <c r="F16" s="154"/>
      <c r="G16" s="149">
        <f>'04 04 Rek'!I38</f>
        <v>0</v>
      </c>
    </row>
    <row r="17" spans="1:7" ht="15.95" customHeight="1">
      <c r="A17" s="147" t="s">
        <v>55</v>
      </c>
      <c r="B17" s="148" t="s">
        <v>56</v>
      </c>
      <c r="C17" s="149">
        <f>'04 04 Rek'!H32</f>
        <v>0</v>
      </c>
      <c r="D17" s="102" t="str">
        <f>'04 04 Rek'!A39</f>
        <v>Přesun stavebních kapacit</v>
      </c>
      <c r="E17" s="153"/>
      <c r="F17" s="154"/>
      <c r="G17" s="149">
        <f>'04 04 Rek'!I39</f>
        <v>0</v>
      </c>
    </row>
    <row r="18" spans="1:7" ht="15.95" customHeight="1">
      <c r="A18" s="155" t="s">
        <v>57</v>
      </c>
      <c r="B18" s="156" t="s">
        <v>58</v>
      </c>
      <c r="C18" s="149">
        <f>'04 04 Rek'!G32</f>
        <v>0</v>
      </c>
      <c r="D18" s="102" t="str">
        <f>'04 04 Rek'!A40</f>
        <v>Mimostaveništní doprava</v>
      </c>
      <c r="E18" s="153"/>
      <c r="F18" s="154"/>
      <c r="G18" s="149">
        <f>'04 04 Rek'!I40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'04 04 Rek'!A41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'04 04 Rek'!I41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'04 04 Rek'!I32</f>
        <v>0</v>
      </c>
      <c r="D21" s="102" t="str">
        <f>'04 04 Rek'!A42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'04 04 Rek'!I42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'04 04 Rek'!H43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94"/>
  <sheetViews>
    <sheetView workbookViewId="0" topLeftCell="A4">
      <selection activeCell="G38" sqref="G3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1196</v>
      </c>
      <c r="I1" s="192"/>
    </row>
    <row r="2" spans="1:9" ht="13.5" thickBot="1">
      <c r="A2" s="914" t="s">
        <v>76</v>
      </c>
      <c r="B2" s="915"/>
      <c r="C2" s="193" t="s">
        <v>1198</v>
      </c>
      <c r="D2" s="194"/>
      <c r="E2" s="195"/>
      <c r="F2" s="194"/>
      <c r="G2" s="916" t="s">
        <v>1197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'04 04 Pol'!B7</f>
        <v>1</v>
      </c>
      <c r="B7" s="62" t="str">
        <f>'04 04 Pol'!C7</f>
        <v>Zemní práce</v>
      </c>
      <c r="D7" s="205"/>
      <c r="E7" s="292">
        <f>'04 04 Pol'!BA21</f>
        <v>0</v>
      </c>
      <c r="F7" s="293">
        <f>'04 04 Pol'!BB21</f>
        <v>0</v>
      </c>
      <c r="G7" s="293">
        <f>'04 04 Pol'!BC21</f>
        <v>0</v>
      </c>
      <c r="H7" s="293">
        <f>'04 04 Pol'!BD21</f>
        <v>0</v>
      </c>
      <c r="I7" s="294">
        <f>'04 04 Pol'!BE21</f>
        <v>0</v>
      </c>
    </row>
    <row r="8" spans="1:9" s="128" customFormat="1" ht="12.75">
      <c r="A8" s="291" t="str">
        <f>'04 04 Pol'!B22</f>
        <v>3</v>
      </c>
      <c r="B8" s="62" t="str">
        <f>'04 04 Pol'!C22</f>
        <v>Svislé a kompletní konstrukce</v>
      </c>
      <c r="D8" s="205"/>
      <c r="E8" s="292">
        <f>'04 04 Pol'!BA84</f>
        <v>0</v>
      </c>
      <c r="F8" s="293">
        <f>'04 04 Pol'!BB84</f>
        <v>0</v>
      </c>
      <c r="G8" s="293">
        <f>'04 04 Pol'!BC84</f>
        <v>0</v>
      </c>
      <c r="H8" s="293">
        <f>'04 04 Pol'!BD84</f>
        <v>0</v>
      </c>
      <c r="I8" s="294">
        <f>'04 04 Pol'!BE84</f>
        <v>0</v>
      </c>
    </row>
    <row r="9" spans="1:9" s="128" customFormat="1" ht="12.75">
      <c r="A9" s="291" t="str">
        <f>'04 04 Pol'!B85</f>
        <v>4</v>
      </c>
      <c r="B9" s="62" t="str">
        <f>'04 04 Pol'!C85</f>
        <v>Vodorovné konstrukce</v>
      </c>
      <c r="D9" s="205"/>
      <c r="E9" s="292">
        <f>'04 04 Pol'!BA89</f>
        <v>0</v>
      </c>
      <c r="F9" s="293">
        <f>'04 04 Pol'!BB89</f>
        <v>0</v>
      </c>
      <c r="G9" s="293">
        <f>'04 04 Pol'!BC89</f>
        <v>0</v>
      </c>
      <c r="H9" s="293">
        <f>'04 04 Pol'!BD89</f>
        <v>0</v>
      </c>
      <c r="I9" s="294">
        <f>'04 04 Pol'!BE89</f>
        <v>0</v>
      </c>
    </row>
    <row r="10" spans="1:9" s="128" customFormat="1" ht="12.75">
      <c r="A10" s="291" t="str">
        <f>'04 04 Pol'!B90</f>
        <v>61</v>
      </c>
      <c r="B10" s="62" t="str">
        <f>'04 04 Pol'!C90</f>
        <v>Upravy povrchů vnitřní</v>
      </c>
      <c r="D10" s="205"/>
      <c r="E10" s="292">
        <f>'04 04 Pol'!BA120</f>
        <v>0</v>
      </c>
      <c r="F10" s="293">
        <f>'04 04 Pol'!BB120</f>
        <v>0</v>
      </c>
      <c r="G10" s="293">
        <f>'04 04 Pol'!BC120</f>
        <v>0</v>
      </c>
      <c r="H10" s="293">
        <f>'04 04 Pol'!BD120</f>
        <v>0</v>
      </c>
      <c r="I10" s="294">
        <f>'04 04 Pol'!BE120</f>
        <v>0</v>
      </c>
    </row>
    <row r="11" spans="1:9" s="128" customFormat="1" ht="12.75">
      <c r="A11" s="291" t="str">
        <f>'04 04 Pol'!B121</f>
        <v>63</v>
      </c>
      <c r="B11" s="62" t="str">
        <f>'04 04 Pol'!C121</f>
        <v>Podlahy a podlahové konstrukce</v>
      </c>
      <c r="D11" s="205"/>
      <c r="E11" s="292">
        <f>'04 04 Pol'!BA158</f>
        <v>0</v>
      </c>
      <c r="F11" s="293">
        <f>'04 04 Pol'!BB158</f>
        <v>0</v>
      </c>
      <c r="G11" s="293">
        <f>'04 04 Pol'!BC158</f>
        <v>0</v>
      </c>
      <c r="H11" s="293">
        <f>'04 04 Pol'!BD158</f>
        <v>0</v>
      </c>
      <c r="I11" s="294">
        <f>'04 04 Pol'!BE158</f>
        <v>0</v>
      </c>
    </row>
    <row r="12" spans="1:9" s="128" customFormat="1" ht="12.75">
      <c r="A12" s="291" t="str">
        <f>'04 04 Pol'!B159</f>
        <v>64</v>
      </c>
      <c r="B12" s="62" t="str">
        <f>'04 04 Pol'!C159</f>
        <v>Výplně otvorů</v>
      </c>
      <c r="D12" s="205"/>
      <c r="E12" s="292">
        <f>'04 04 Pol'!BA180</f>
        <v>0</v>
      </c>
      <c r="F12" s="293">
        <f>'04 04 Pol'!BB180</f>
        <v>0</v>
      </c>
      <c r="G12" s="293">
        <f>'04 04 Pol'!BC180</f>
        <v>0</v>
      </c>
      <c r="H12" s="293">
        <f>'04 04 Pol'!BD180</f>
        <v>0</v>
      </c>
      <c r="I12" s="294">
        <f>'04 04 Pol'!BE180</f>
        <v>0</v>
      </c>
    </row>
    <row r="13" spans="1:9" s="128" customFormat="1" ht="12.75">
      <c r="A13" s="291" t="str">
        <f>'04 04 Pol'!B181</f>
        <v>94</v>
      </c>
      <c r="B13" s="62" t="str">
        <f>'04 04 Pol'!C181</f>
        <v>Lešení a stavební výtahy</v>
      </c>
      <c r="D13" s="205"/>
      <c r="E13" s="292">
        <f>'04 04 Pol'!BA184</f>
        <v>0</v>
      </c>
      <c r="F13" s="293">
        <f>'04 04 Pol'!BB184</f>
        <v>0</v>
      </c>
      <c r="G13" s="293">
        <f>'04 04 Pol'!BC184</f>
        <v>0</v>
      </c>
      <c r="H13" s="293">
        <f>'04 04 Pol'!BD184</f>
        <v>0</v>
      </c>
      <c r="I13" s="294">
        <f>'04 04 Pol'!BE184</f>
        <v>0</v>
      </c>
    </row>
    <row r="14" spans="1:9" s="128" customFormat="1" ht="12.75">
      <c r="A14" s="291" t="str">
        <f>'04 04 Pol'!B185</f>
        <v>95</v>
      </c>
      <c r="B14" s="62" t="str">
        <f>'04 04 Pol'!C185</f>
        <v>Dokončovací konstrukce na pozemních stavbách</v>
      </c>
      <c r="D14" s="205"/>
      <c r="E14" s="292">
        <f>'04 04 Pol'!BA200</f>
        <v>0</v>
      </c>
      <c r="F14" s="293">
        <f>'04 04 Pol'!BB200</f>
        <v>0</v>
      </c>
      <c r="G14" s="293">
        <f>'04 04 Pol'!BC200</f>
        <v>0</v>
      </c>
      <c r="H14" s="293">
        <f>'04 04 Pol'!BD200</f>
        <v>0</v>
      </c>
      <c r="I14" s="294">
        <f>'04 04 Pol'!BE200</f>
        <v>0</v>
      </c>
    </row>
    <row r="15" spans="1:9" s="128" customFormat="1" ht="12.75">
      <c r="A15" s="291" t="str">
        <f>'04 04 Pol'!B201</f>
        <v>96</v>
      </c>
      <c r="B15" s="62" t="str">
        <f>'04 04 Pol'!C201</f>
        <v>Bourání konstrukcí</v>
      </c>
      <c r="D15" s="205"/>
      <c r="E15" s="292">
        <f>'04 04 Pol'!BA237</f>
        <v>0</v>
      </c>
      <c r="F15" s="293">
        <f>'04 04 Pol'!BB237</f>
        <v>0</v>
      </c>
      <c r="G15" s="293">
        <f>'04 04 Pol'!BC237</f>
        <v>0</v>
      </c>
      <c r="H15" s="293">
        <f>'04 04 Pol'!BD237</f>
        <v>0</v>
      </c>
      <c r="I15" s="294">
        <f>'04 04 Pol'!BE237</f>
        <v>0</v>
      </c>
    </row>
    <row r="16" spans="1:9" s="128" customFormat="1" ht="12.75">
      <c r="A16" s="291" t="str">
        <f>'04 04 Pol'!B238</f>
        <v>97</v>
      </c>
      <c r="B16" s="62" t="str">
        <f>'04 04 Pol'!C238</f>
        <v>Prorážení otvorů</v>
      </c>
      <c r="D16" s="205"/>
      <c r="E16" s="292">
        <f>'04 04 Pol'!BA311</f>
        <v>0</v>
      </c>
      <c r="F16" s="293">
        <f>'04 04 Pol'!BB311</f>
        <v>0</v>
      </c>
      <c r="G16" s="293">
        <f>'04 04 Pol'!BC311</f>
        <v>0</v>
      </c>
      <c r="H16" s="293">
        <f>'04 04 Pol'!BD311</f>
        <v>0</v>
      </c>
      <c r="I16" s="294">
        <f>'04 04 Pol'!BE311</f>
        <v>0</v>
      </c>
    </row>
    <row r="17" spans="1:9" s="128" customFormat="1" ht="12.75">
      <c r="A17" s="291" t="str">
        <f>'04 04 Pol'!B312</f>
        <v>99</v>
      </c>
      <c r="B17" s="62" t="str">
        <f>'04 04 Pol'!C312</f>
        <v>Staveništní přesun hmot</v>
      </c>
      <c r="D17" s="205"/>
      <c r="E17" s="292">
        <f>'04 04 Pol'!BA314</f>
        <v>0</v>
      </c>
      <c r="F17" s="293">
        <f>'04 04 Pol'!BB314</f>
        <v>0</v>
      </c>
      <c r="G17" s="293">
        <f>'04 04 Pol'!BC314</f>
        <v>0</v>
      </c>
      <c r="H17" s="293">
        <f>'04 04 Pol'!BD314</f>
        <v>0</v>
      </c>
      <c r="I17" s="294">
        <f>'04 04 Pol'!BE314</f>
        <v>0</v>
      </c>
    </row>
    <row r="18" spans="1:9" s="128" customFormat="1" ht="12.75">
      <c r="A18" s="291" t="str">
        <f>'04 04 Pol'!B315</f>
        <v>711</v>
      </c>
      <c r="B18" s="62" t="str">
        <f>'04 04 Pol'!C315</f>
        <v>Izolace proti vodě</v>
      </c>
      <c r="D18" s="205"/>
      <c r="E18" s="292">
        <f>'04 04 Pol'!BA331</f>
        <v>0</v>
      </c>
      <c r="F18" s="293">
        <f>'04 04 Pol'!BB331</f>
        <v>0</v>
      </c>
      <c r="G18" s="293">
        <f>'04 04 Pol'!BC331</f>
        <v>0</v>
      </c>
      <c r="H18" s="293">
        <f>'04 04 Pol'!BD331</f>
        <v>0</v>
      </c>
      <c r="I18" s="294">
        <f>'04 04 Pol'!BE331</f>
        <v>0</v>
      </c>
    </row>
    <row r="19" spans="1:9" s="128" customFormat="1" ht="12.75">
      <c r="A19" s="291" t="str">
        <f>'04 04 Pol'!B332</f>
        <v>720</v>
      </c>
      <c r="B19" s="62" t="str">
        <f>'04 04 Pol'!C332</f>
        <v>Zdravotechnická instalace</v>
      </c>
      <c r="D19" s="205"/>
      <c r="E19" s="292">
        <f>'04 04 Pol'!BA343</f>
        <v>0</v>
      </c>
      <c r="F19" s="293">
        <f>'04 04 Pol'!BB343</f>
        <v>0</v>
      </c>
      <c r="G19" s="293">
        <f>'04 04 Pol'!BC343</f>
        <v>0</v>
      </c>
      <c r="H19" s="293">
        <f>'04 04 Pol'!BD343</f>
        <v>0</v>
      </c>
      <c r="I19" s="294">
        <f>'04 04 Pol'!BE343</f>
        <v>0</v>
      </c>
    </row>
    <row r="20" spans="1:9" s="128" customFormat="1" ht="12.75">
      <c r="A20" s="291" t="str">
        <f>'04 04 Pol'!B344</f>
        <v>735</v>
      </c>
      <c r="B20" s="62" t="str">
        <f>'04 04 Pol'!C344</f>
        <v>Otopná tělesa</v>
      </c>
      <c r="D20" s="205"/>
      <c r="E20" s="292">
        <f>'04 04 Pol'!BA347</f>
        <v>0</v>
      </c>
      <c r="F20" s="293">
        <f>'04 04 Pol'!BB347</f>
        <v>0</v>
      </c>
      <c r="G20" s="293">
        <f>'04 04 Pol'!BC347</f>
        <v>0</v>
      </c>
      <c r="H20" s="293">
        <f>'04 04 Pol'!BD347</f>
        <v>0</v>
      </c>
      <c r="I20" s="294">
        <f>'04 04 Pol'!BE347</f>
        <v>0</v>
      </c>
    </row>
    <row r="21" spans="1:9" s="128" customFormat="1" ht="12.75">
      <c r="A21" s="291" t="str">
        <f>'04 04 Pol'!B348</f>
        <v>766</v>
      </c>
      <c r="B21" s="62" t="str">
        <f>'04 04 Pol'!C348</f>
        <v>Konstrukce truhlářské</v>
      </c>
      <c r="D21" s="205"/>
      <c r="E21" s="292">
        <f>'04 04 Pol'!BA420</f>
        <v>0</v>
      </c>
      <c r="F21" s="293">
        <f>'04 04 Pol'!BB420</f>
        <v>0</v>
      </c>
      <c r="G21" s="293">
        <f>'04 04 Pol'!BC420</f>
        <v>0</v>
      </c>
      <c r="H21" s="293">
        <f>'04 04 Pol'!BD420</f>
        <v>0</v>
      </c>
      <c r="I21" s="294">
        <f>'04 04 Pol'!BE420</f>
        <v>0</v>
      </c>
    </row>
    <row r="22" spans="1:9" s="128" customFormat="1" ht="12.75">
      <c r="A22" s="291" t="str">
        <f>'04 04 Pol'!B421</f>
        <v>767</v>
      </c>
      <c r="B22" s="62" t="str">
        <f>'04 04 Pol'!C421</f>
        <v>Konstrukce zámečnické</v>
      </c>
      <c r="D22" s="205"/>
      <c r="E22" s="292">
        <f>'04 04 Pol'!BA434</f>
        <v>0</v>
      </c>
      <c r="F22" s="293">
        <f>'04 04 Pol'!BB434</f>
        <v>0</v>
      </c>
      <c r="G22" s="293">
        <f>'04 04 Pol'!BC434</f>
        <v>0</v>
      </c>
      <c r="H22" s="293">
        <f>'04 04 Pol'!BD434</f>
        <v>0</v>
      </c>
      <c r="I22" s="294">
        <f>'04 04 Pol'!BE434</f>
        <v>0</v>
      </c>
    </row>
    <row r="23" spans="1:9" s="128" customFormat="1" ht="12.75">
      <c r="A23" s="291" t="str">
        <f>'04 04 Pol'!B435</f>
        <v>771</v>
      </c>
      <c r="B23" s="62" t="str">
        <f>'04 04 Pol'!C435</f>
        <v>Podlahy z dlaždic a obklady</v>
      </c>
      <c r="D23" s="205"/>
      <c r="E23" s="292">
        <f>'04 04 Pol'!BA465</f>
        <v>0</v>
      </c>
      <c r="F23" s="293">
        <f>'04 04 Pol'!BB465</f>
        <v>0</v>
      </c>
      <c r="G23" s="293">
        <f>'04 04 Pol'!BC465</f>
        <v>0</v>
      </c>
      <c r="H23" s="293">
        <f>'04 04 Pol'!BD465</f>
        <v>0</v>
      </c>
      <c r="I23" s="294">
        <f>'04 04 Pol'!BE465</f>
        <v>0</v>
      </c>
    </row>
    <row r="24" spans="1:9" s="128" customFormat="1" ht="12.75">
      <c r="A24" s="291" t="str">
        <f>'04 04 Pol'!B466</f>
        <v>776</v>
      </c>
      <c r="B24" s="62" t="str">
        <f>'04 04 Pol'!C466</f>
        <v>Podlahy povlakové</v>
      </c>
      <c r="D24" s="205"/>
      <c r="E24" s="292">
        <f>'04 04 Pol'!BA474</f>
        <v>0</v>
      </c>
      <c r="F24" s="293">
        <f>'04 04 Pol'!BB474</f>
        <v>0</v>
      </c>
      <c r="G24" s="293">
        <f>'04 04 Pol'!BC474</f>
        <v>0</v>
      </c>
      <c r="H24" s="293">
        <f>'04 04 Pol'!BD474</f>
        <v>0</v>
      </c>
      <c r="I24" s="294">
        <f>'04 04 Pol'!BE474</f>
        <v>0</v>
      </c>
    </row>
    <row r="25" spans="1:9" s="128" customFormat="1" ht="12.75">
      <c r="A25" s="291" t="str">
        <f>'04 04 Pol'!B475</f>
        <v>781</v>
      </c>
      <c r="B25" s="62" t="str">
        <f>'04 04 Pol'!C475</f>
        <v>Obklady keramické</v>
      </c>
      <c r="D25" s="205"/>
      <c r="E25" s="292">
        <f>'04 04 Pol'!BA495</f>
        <v>0</v>
      </c>
      <c r="F25" s="293">
        <f>'04 04 Pol'!BB495</f>
        <v>0</v>
      </c>
      <c r="G25" s="293">
        <f>'04 04 Pol'!BC495</f>
        <v>0</v>
      </c>
      <c r="H25" s="293">
        <f>'04 04 Pol'!BD495</f>
        <v>0</v>
      </c>
      <c r="I25" s="294">
        <f>'04 04 Pol'!BE495</f>
        <v>0</v>
      </c>
    </row>
    <row r="26" spans="1:9" s="128" customFormat="1" ht="12.75">
      <c r="A26" s="291" t="str">
        <f>'04 04 Pol'!B496</f>
        <v>783</v>
      </c>
      <c r="B26" s="62" t="str">
        <f>'04 04 Pol'!C496</f>
        <v>Nátěry</v>
      </c>
      <c r="D26" s="205"/>
      <c r="E26" s="292">
        <f>'04 04 Pol'!BA503</f>
        <v>0</v>
      </c>
      <c r="F26" s="293">
        <f>'04 04 Pol'!BB503</f>
        <v>0</v>
      </c>
      <c r="G26" s="293">
        <f>'04 04 Pol'!BC503</f>
        <v>0</v>
      </c>
      <c r="H26" s="293">
        <f>'04 04 Pol'!BD503</f>
        <v>0</v>
      </c>
      <c r="I26" s="294">
        <f>'04 04 Pol'!BE503</f>
        <v>0</v>
      </c>
    </row>
    <row r="27" spans="1:9" s="128" customFormat="1" ht="12.75">
      <c r="A27" s="291" t="str">
        <f>'04 04 Pol'!B504</f>
        <v>784</v>
      </c>
      <c r="B27" s="62" t="str">
        <f>'04 04 Pol'!C504</f>
        <v>Malby</v>
      </c>
      <c r="D27" s="205"/>
      <c r="E27" s="292">
        <f>'04 04 Pol'!BA520</f>
        <v>0</v>
      </c>
      <c r="F27" s="293">
        <f>'04 04 Pol'!BB520</f>
        <v>0</v>
      </c>
      <c r="G27" s="293">
        <f>'04 04 Pol'!BC520</f>
        <v>0</v>
      </c>
      <c r="H27" s="293">
        <f>'04 04 Pol'!BD520</f>
        <v>0</v>
      </c>
      <c r="I27" s="294">
        <f>'04 04 Pol'!BE520</f>
        <v>0</v>
      </c>
    </row>
    <row r="28" spans="1:9" s="128" customFormat="1" ht="12.75">
      <c r="A28" s="291" t="str">
        <f>'04 04 Pol'!B521</f>
        <v>Int</v>
      </c>
      <c r="B28" s="62" t="str">
        <f>'04 04 Pol'!C521</f>
        <v>Interiér</v>
      </c>
      <c r="D28" s="205"/>
      <c r="E28" s="292">
        <f>'04 04 Pol'!BA523</f>
        <v>0</v>
      </c>
      <c r="F28" s="293">
        <f>'04 04 Pol'!BB523</f>
        <v>0</v>
      </c>
      <c r="G28" s="293">
        <f>'04 04 Pol'!BC523</f>
        <v>0</v>
      </c>
      <c r="H28" s="293">
        <f>'04 04 Pol'!BD523</f>
        <v>0</v>
      </c>
      <c r="I28" s="294">
        <f>'04 04 Pol'!BE523</f>
        <v>0</v>
      </c>
    </row>
    <row r="29" spans="1:9" s="128" customFormat="1" ht="12.75">
      <c r="A29" s="291" t="str">
        <f>'04 04 Pol'!B524</f>
        <v>M21</v>
      </c>
      <c r="B29" s="62" t="str">
        <f>'04 04 Pol'!C524</f>
        <v>Elektromontáže</v>
      </c>
      <c r="D29" s="205"/>
      <c r="E29" s="292">
        <f>'04 04 Pol'!BA527</f>
        <v>0</v>
      </c>
      <c r="F29" s="293">
        <f>'04 04 Pol'!BB527</f>
        <v>0</v>
      </c>
      <c r="G29" s="293">
        <f>'04 04 Pol'!BC527</f>
        <v>0</v>
      </c>
      <c r="H29" s="293">
        <f>'04 04 Pol'!BD527</f>
        <v>0</v>
      </c>
      <c r="I29" s="294">
        <f>'04 04 Pol'!BE527</f>
        <v>0</v>
      </c>
    </row>
    <row r="30" spans="1:9" s="128" customFormat="1" ht="12.75">
      <c r="A30" s="291" t="str">
        <f>'04 04 Pol'!B528</f>
        <v>M24</v>
      </c>
      <c r="B30" s="62" t="str">
        <f>'04 04 Pol'!C528</f>
        <v>Montáže vzduchotechnických zařízení</v>
      </c>
      <c r="D30" s="205"/>
      <c r="E30" s="292">
        <f>'04 04 Pol'!BA531</f>
        <v>0</v>
      </c>
      <c r="F30" s="293">
        <f>'04 04 Pol'!BB531</f>
        <v>0</v>
      </c>
      <c r="G30" s="293">
        <f>'04 04 Pol'!BC531</f>
        <v>0</v>
      </c>
      <c r="H30" s="293">
        <f>'04 04 Pol'!BD531</f>
        <v>0</v>
      </c>
      <c r="I30" s="294">
        <f>'04 04 Pol'!BE531</f>
        <v>0</v>
      </c>
    </row>
    <row r="31" spans="1:9" s="128" customFormat="1" ht="13.5" thickBot="1">
      <c r="A31" s="291" t="str">
        <f>'04 04 Pol'!B532</f>
        <v>D96</v>
      </c>
      <c r="B31" s="62" t="str">
        <f>'04 04 Pol'!C532</f>
        <v>Přesuny suti a vybouraných hmot</v>
      </c>
      <c r="D31" s="205"/>
      <c r="E31" s="292">
        <f>'04 04 Pol'!BA541</f>
        <v>0</v>
      </c>
      <c r="F31" s="293">
        <f>'04 04 Pol'!BB541</f>
        <v>0</v>
      </c>
      <c r="G31" s="293">
        <f>'04 04 Pol'!BC541</f>
        <v>0</v>
      </c>
      <c r="H31" s="293">
        <f>'04 04 Pol'!BD541</f>
        <v>0</v>
      </c>
      <c r="I31" s="294">
        <f>'04 04 Pol'!BE541</f>
        <v>0</v>
      </c>
    </row>
    <row r="32" spans="1:9" s="14" customFormat="1" ht="13.5" thickBot="1">
      <c r="A32" s="206"/>
      <c r="B32" s="207" t="s">
        <v>79</v>
      </c>
      <c r="C32" s="207"/>
      <c r="D32" s="208"/>
      <c r="E32" s="209">
        <f>SUM(E7:E31)</f>
        <v>0</v>
      </c>
      <c r="F32" s="210">
        <f>SUM(F7:F31)</f>
        <v>0</v>
      </c>
      <c r="G32" s="210">
        <f>SUM(G7:G31)</f>
        <v>0</v>
      </c>
      <c r="H32" s="210">
        <f>SUM(H7:H31)</f>
        <v>0</v>
      </c>
      <c r="I32" s="211">
        <f>SUM(I7:I31)</f>
        <v>0</v>
      </c>
    </row>
    <row r="33" spans="1:9" ht="12.7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57" ht="19.5" customHeight="1">
      <c r="A34" s="197" t="s">
        <v>80</v>
      </c>
      <c r="B34" s="197"/>
      <c r="C34" s="197"/>
      <c r="D34" s="197"/>
      <c r="E34" s="197"/>
      <c r="F34" s="197"/>
      <c r="G34" s="212"/>
      <c r="H34" s="197"/>
      <c r="I34" s="197"/>
      <c r="BA34" s="134"/>
      <c r="BB34" s="134"/>
      <c r="BC34" s="134"/>
      <c r="BD34" s="134"/>
      <c r="BE34" s="134"/>
    </row>
    <row r="35" ht="13.5" thickBot="1"/>
    <row r="36" spans="1:9" ht="12.75">
      <c r="A36" s="163" t="s">
        <v>81</v>
      </c>
      <c r="B36" s="164"/>
      <c r="C36" s="164"/>
      <c r="D36" s="213"/>
      <c r="E36" s="214" t="s">
        <v>82</v>
      </c>
      <c r="F36" s="215" t="s">
        <v>12</v>
      </c>
      <c r="G36" s="216" t="s">
        <v>83</v>
      </c>
      <c r="H36" s="217"/>
      <c r="I36" s="218" t="s">
        <v>82</v>
      </c>
    </row>
    <row r="37" spans="1:53" ht="12.75">
      <c r="A37" s="157" t="s">
        <v>941</v>
      </c>
      <c r="B37" s="148"/>
      <c r="C37" s="148"/>
      <c r="D37" s="219"/>
      <c r="E37" s="833">
        <v>0</v>
      </c>
      <c r="F37" s="834">
        <v>0</v>
      </c>
      <c r="G37" s="220">
        <f>E32+F32+G32+H32+I32</f>
        <v>0</v>
      </c>
      <c r="H37" s="221"/>
      <c r="I37" s="222">
        <f aca="true" t="shared" si="0" ref="I37:I42">E37+F37*G37/100</f>
        <v>0</v>
      </c>
      <c r="BA37" s="1">
        <v>2</v>
      </c>
    </row>
    <row r="38" spans="1:53" ht="12.75">
      <c r="A38" s="157" t="s">
        <v>942</v>
      </c>
      <c r="B38" s="148"/>
      <c r="C38" s="148"/>
      <c r="D38" s="219"/>
      <c r="E38" s="833"/>
      <c r="F38" s="834">
        <v>0</v>
      </c>
      <c r="G38" s="220">
        <f>G37</f>
        <v>0</v>
      </c>
      <c r="H38" s="221"/>
      <c r="I38" s="222">
        <f t="shared" si="0"/>
        <v>0</v>
      </c>
      <c r="BA38" s="1">
        <v>2</v>
      </c>
    </row>
    <row r="39" spans="1:53" ht="12.75">
      <c r="A39" s="157" t="s">
        <v>943</v>
      </c>
      <c r="B39" s="148"/>
      <c r="C39" s="148"/>
      <c r="D39" s="219"/>
      <c r="E39" s="833">
        <v>0</v>
      </c>
      <c r="F39" s="834">
        <v>0</v>
      </c>
      <c r="G39" s="220">
        <f>G37</f>
        <v>0</v>
      </c>
      <c r="H39" s="221"/>
      <c r="I39" s="222">
        <f t="shared" si="0"/>
        <v>0</v>
      </c>
      <c r="BA39" s="1">
        <v>2</v>
      </c>
    </row>
    <row r="40" spans="1:53" ht="12.75">
      <c r="A40" s="157" t="s">
        <v>944</v>
      </c>
      <c r="B40" s="148"/>
      <c r="C40" s="148"/>
      <c r="D40" s="219"/>
      <c r="E40" s="833">
        <v>0</v>
      </c>
      <c r="F40" s="834">
        <v>0</v>
      </c>
      <c r="G40" s="220">
        <f>G37</f>
        <v>0</v>
      </c>
      <c r="H40" s="221"/>
      <c r="I40" s="222">
        <f t="shared" si="0"/>
        <v>0</v>
      </c>
      <c r="BA40" s="1">
        <v>2</v>
      </c>
    </row>
    <row r="41" spans="1:53" ht="51" customHeight="1">
      <c r="A41" s="921" t="s">
        <v>1905</v>
      </c>
      <c r="B41" s="922"/>
      <c r="C41" s="922"/>
      <c r="D41" s="923"/>
      <c r="E41" s="833">
        <v>0</v>
      </c>
      <c r="F41" s="834">
        <v>0</v>
      </c>
      <c r="G41" s="220">
        <f>G37</f>
        <v>0</v>
      </c>
      <c r="H41" s="221"/>
      <c r="I41" s="222">
        <f t="shared" si="0"/>
        <v>0</v>
      </c>
      <c r="BA41" s="1">
        <v>2</v>
      </c>
    </row>
    <row r="42" spans="1:53" ht="51.95" customHeight="1">
      <c r="A42" s="921" t="s">
        <v>1906</v>
      </c>
      <c r="B42" s="922"/>
      <c r="C42" s="922"/>
      <c r="D42" s="923"/>
      <c r="E42" s="833">
        <v>0</v>
      </c>
      <c r="F42" s="834">
        <v>0</v>
      </c>
      <c r="G42" s="220">
        <f>G37</f>
        <v>0</v>
      </c>
      <c r="H42" s="221"/>
      <c r="I42" s="222">
        <f t="shared" si="0"/>
        <v>0</v>
      </c>
      <c r="BA42" s="1">
        <v>2</v>
      </c>
    </row>
    <row r="43" spans="1:9" ht="13.5" thickBot="1">
      <c r="A43" s="223"/>
      <c r="B43" s="224" t="s">
        <v>84</v>
      </c>
      <c r="C43" s="225"/>
      <c r="D43" s="226"/>
      <c r="E43" s="227"/>
      <c r="F43" s="228"/>
      <c r="G43" s="228"/>
      <c r="H43" s="919">
        <f>SUM(I37:I42)</f>
        <v>0</v>
      </c>
      <c r="I43" s="920"/>
    </row>
    <row r="45" spans="2:9" ht="12.75">
      <c r="B45" s="14"/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</sheetData>
  <sheetProtection password="F5C7" sheet="1" objects="1" scenarios="1"/>
  <mergeCells count="6">
    <mergeCell ref="A1:B1"/>
    <mergeCell ref="A2:B2"/>
    <mergeCell ref="G2:I2"/>
    <mergeCell ref="H43:I43"/>
    <mergeCell ref="A41:D41"/>
    <mergeCell ref="A42:D4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14"/>
  <sheetViews>
    <sheetView showGridLines="0" showZeros="0" zoomScaleSheetLayoutView="100" workbookViewId="0" topLeftCell="A514">
      <selection activeCell="F530" sqref="F530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'04 04 Rek'!H1</f>
        <v>04</v>
      </c>
      <c r="G3" s="238"/>
    </row>
    <row r="4" spans="1:7" ht="13.5" thickBot="1">
      <c r="A4" s="927" t="s">
        <v>76</v>
      </c>
      <c r="B4" s="915"/>
      <c r="C4" s="193" t="s">
        <v>1198</v>
      </c>
      <c r="D4" s="239"/>
      <c r="E4" s="928" t="str">
        <f>'04 04 Rek'!G2</f>
        <v>č.p. 65 - stavební úpravy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111</v>
      </c>
      <c r="C8" s="261" t="s">
        <v>112</v>
      </c>
      <c r="D8" s="262" t="s">
        <v>113</v>
      </c>
      <c r="E8" s="263">
        <v>1.2208</v>
      </c>
      <c r="F8" s="829"/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1199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1199</v>
      </c>
      <c r="O9" s="258"/>
    </row>
    <row r="10" spans="1:15" ht="12.75">
      <c r="A10" s="267"/>
      <c r="B10" s="270"/>
      <c r="C10" s="924" t="s">
        <v>1200</v>
      </c>
      <c r="D10" s="925"/>
      <c r="E10" s="271">
        <v>1.2208</v>
      </c>
      <c r="F10" s="830"/>
      <c r="G10" s="272"/>
      <c r="H10" s="273"/>
      <c r="I10" s="268"/>
      <c r="J10" s="274"/>
      <c r="K10" s="268"/>
      <c r="M10" s="269" t="s">
        <v>1200</v>
      </c>
      <c r="O10" s="258"/>
    </row>
    <row r="11" spans="1:80" ht="12.75">
      <c r="A11" s="259">
        <v>2</v>
      </c>
      <c r="B11" s="260" t="s">
        <v>118</v>
      </c>
      <c r="C11" s="261" t="s">
        <v>119</v>
      </c>
      <c r="D11" s="262" t="s">
        <v>113</v>
      </c>
      <c r="E11" s="263">
        <v>1.2208</v>
      </c>
      <c r="F11" s="829"/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1</v>
      </c>
    </row>
    <row r="12" spans="1:80" ht="12.75">
      <c r="A12" s="259">
        <v>3</v>
      </c>
      <c r="B12" s="260" t="s">
        <v>120</v>
      </c>
      <c r="C12" s="261" t="s">
        <v>121</v>
      </c>
      <c r="D12" s="262" t="s">
        <v>113</v>
      </c>
      <c r="E12" s="263">
        <v>1.2208</v>
      </c>
      <c r="F12" s="829"/>
      <c r="G12" s="264">
        <f>E12*F12</f>
        <v>0</v>
      </c>
      <c r="H12" s="265">
        <v>0</v>
      </c>
      <c r="I12" s="266">
        <f>E12*H12</f>
        <v>0</v>
      </c>
      <c r="J12" s="265">
        <v>0</v>
      </c>
      <c r="K12" s="266">
        <f>E12*J12</f>
        <v>0</v>
      </c>
      <c r="O12" s="258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8">
        <v>1</v>
      </c>
      <c r="CB12" s="258">
        <v>1</v>
      </c>
    </row>
    <row r="13" spans="1:80" ht="12.75">
      <c r="A13" s="259">
        <v>4</v>
      </c>
      <c r="B13" s="260" t="s">
        <v>122</v>
      </c>
      <c r="C13" s="261" t="s">
        <v>123</v>
      </c>
      <c r="D13" s="262" t="s">
        <v>113</v>
      </c>
      <c r="E13" s="263">
        <v>3.6624</v>
      </c>
      <c r="F13" s="829"/>
      <c r="G13" s="264">
        <f>E13*F13</f>
        <v>0</v>
      </c>
      <c r="H13" s="265">
        <v>0</v>
      </c>
      <c r="I13" s="266">
        <f>E13*H13</f>
        <v>0</v>
      </c>
      <c r="J13" s="265">
        <v>0</v>
      </c>
      <c r="K13" s="266">
        <f>E13*J13</f>
        <v>0</v>
      </c>
      <c r="O13" s="258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8">
        <v>1</v>
      </c>
      <c r="CB13" s="258">
        <v>1</v>
      </c>
    </row>
    <row r="14" spans="1:15" ht="12.75">
      <c r="A14" s="267"/>
      <c r="B14" s="270"/>
      <c r="C14" s="924" t="s">
        <v>1201</v>
      </c>
      <c r="D14" s="925"/>
      <c r="E14" s="271">
        <v>3.6624</v>
      </c>
      <c r="F14" s="830"/>
      <c r="G14" s="272"/>
      <c r="H14" s="273"/>
      <c r="I14" s="268"/>
      <c r="J14" s="274"/>
      <c r="K14" s="268"/>
      <c r="M14" s="269" t="s">
        <v>1201</v>
      </c>
      <c r="O14" s="258"/>
    </row>
    <row r="15" spans="1:80" ht="12.75">
      <c r="A15" s="259">
        <v>5</v>
      </c>
      <c r="B15" s="260" t="s">
        <v>125</v>
      </c>
      <c r="C15" s="261" t="s">
        <v>126</v>
      </c>
      <c r="D15" s="262" t="s">
        <v>113</v>
      </c>
      <c r="E15" s="263">
        <v>1.2208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80" ht="12.75">
      <c r="A16" s="259">
        <v>6</v>
      </c>
      <c r="B16" s="260" t="s">
        <v>127</v>
      </c>
      <c r="C16" s="261" t="s">
        <v>128</v>
      </c>
      <c r="D16" s="262" t="s">
        <v>113</v>
      </c>
      <c r="E16" s="263">
        <v>12.208</v>
      </c>
      <c r="F16" s="829"/>
      <c r="G16" s="264">
        <f>E16*F16</f>
        <v>0</v>
      </c>
      <c r="H16" s="265">
        <v>0</v>
      </c>
      <c r="I16" s="266">
        <f>E16*H16</f>
        <v>0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1202</v>
      </c>
      <c r="D17" s="925"/>
      <c r="E17" s="271">
        <v>12.208</v>
      </c>
      <c r="F17" s="830"/>
      <c r="G17" s="272"/>
      <c r="H17" s="273"/>
      <c r="I17" s="268"/>
      <c r="J17" s="274"/>
      <c r="K17" s="268"/>
      <c r="M17" s="269" t="s">
        <v>1202</v>
      </c>
      <c r="O17" s="258"/>
    </row>
    <row r="18" spans="1:80" ht="12.75">
      <c r="A18" s="259">
        <v>7</v>
      </c>
      <c r="B18" s="260" t="s">
        <v>130</v>
      </c>
      <c r="C18" s="261" t="s">
        <v>131</v>
      </c>
      <c r="D18" s="262" t="s">
        <v>113</v>
      </c>
      <c r="E18" s="263">
        <v>1.2208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80" ht="12.75">
      <c r="A19" s="259">
        <v>8</v>
      </c>
      <c r="B19" s="260" t="s">
        <v>132</v>
      </c>
      <c r="C19" s="261" t="s">
        <v>133</v>
      </c>
      <c r="D19" s="262" t="s">
        <v>113</v>
      </c>
      <c r="E19" s="263">
        <v>1.2208</v>
      </c>
      <c r="F19" s="829"/>
      <c r="G19" s="264">
        <f>E19*F19</f>
        <v>0</v>
      </c>
      <c r="H19" s="265">
        <v>0</v>
      </c>
      <c r="I19" s="266">
        <f>E19*H19</f>
        <v>0</v>
      </c>
      <c r="J19" s="265">
        <v>0</v>
      </c>
      <c r="K19" s="266">
        <f>E19*J19</f>
        <v>0</v>
      </c>
      <c r="O19" s="258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8">
        <v>1</v>
      </c>
      <c r="CB19" s="258">
        <v>1</v>
      </c>
    </row>
    <row r="20" spans="1:80" ht="12.75">
      <c r="A20" s="259">
        <v>9</v>
      </c>
      <c r="B20" s="260" t="s">
        <v>134</v>
      </c>
      <c r="C20" s="261" t="s">
        <v>135</v>
      </c>
      <c r="D20" s="262" t="s">
        <v>113</v>
      </c>
      <c r="E20" s="263">
        <v>1.2208</v>
      </c>
      <c r="F20" s="829"/>
      <c r="G20" s="264">
        <f>E20*F20</f>
        <v>0</v>
      </c>
      <c r="H20" s="265">
        <v>1.67</v>
      </c>
      <c r="I20" s="266">
        <f>E20*H20</f>
        <v>2.038736</v>
      </c>
      <c r="J20" s="265">
        <v>0</v>
      </c>
      <c r="K20" s="266">
        <f>E20*J20</f>
        <v>0</v>
      </c>
      <c r="O20" s="258">
        <v>2</v>
      </c>
      <c r="AA20" s="231">
        <v>2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8">
        <v>2</v>
      </c>
      <c r="CB20" s="258">
        <v>1</v>
      </c>
    </row>
    <row r="21" spans="1:57" ht="12.75">
      <c r="A21" s="275"/>
      <c r="B21" s="276" t="s">
        <v>103</v>
      </c>
      <c r="C21" s="277" t="s">
        <v>110</v>
      </c>
      <c r="D21" s="278"/>
      <c r="E21" s="279"/>
      <c r="F21" s="831"/>
      <c r="G21" s="281">
        <f>SUM(G7:G20)</f>
        <v>0</v>
      </c>
      <c r="H21" s="282"/>
      <c r="I21" s="283">
        <f>SUM(I7:I20)</f>
        <v>2.038736</v>
      </c>
      <c r="J21" s="282"/>
      <c r="K21" s="283">
        <f>SUM(K7:K20)</f>
        <v>0</v>
      </c>
      <c r="O21" s="258">
        <v>4</v>
      </c>
      <c r="BA21" s="284">
        <f>SUM(BA7:BA20)</f>
        <v>0</v>
      </c>
      <c r="BB21" s="284">
        <f>SUM(BB7:BB20)</f>
        <v>0</v>
      </c>
      <c r="BC21" s="284">
        <f>SUM(BC7:BC20)</f>
        <v>0</v>
      </c>
      <c r="BD21" s="284">
        <f>SUM(BD7:BD20)</f>
        <v>0</v>
      </c>
      <c r="BE21" s="284">
        <f>SUM(BE7:BE20)</f>
        <v>0</v>
      </c>
    </row>
    <row r="22" spans="1:15" ht="12.75">
      <c r="A22" s="248" t="s">
        <v>98</v>
      </c>
      <c r="B22" s="249" t="s">
        <v>144</v>
      </c>
      <c r="C22" s="250" t="s">
        <v>145</v>
      </c>
      <c r="D22" s="251"/>
      <c r="E22" s="252"/>
      <c r="F22" s="832"/>
      <c r="G22" s="253"/>
      <c r="H22" s="254"/>
      <c r="I22" s="255"/>
      <c r="J22" s="256"/>
      <c r="K22" s="257"/>
      <c r="O22" s="258">
        <v>1</v>
      </c>
    </row>
    <row r="23" spans="1:80" ht="12.75">
      <c r="A23" s="259">
        <v>10</v>
      </c>
      <c r="B23" s="260" t="s">
        <v>1203</v>
      </c>
      <c r="C23" s="261" t="s">
        <v>1204</v>
      </c>
      <c r="D23" s="262" t="s">
        <v>162</v>
      </c>
      <c r="E23" s="263">
        <v>1</v>
      </c>
      <c r="F23" s="829"/>
      <c r="G23" s="264">
        <f>E23*F23</f>
        <v>0</v>
      </c>
      <c r="H23" s="265">
        <v>0.07861</v>
      </c>
      <c r="I23" s="266">
        <f>E23*H23</f>
        <v>0.07861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1</v>
      </c>
    </row>
    <row r="24" spans="1:15" ht="12.75">
      <c r="A24" s="267"/>
      <c r="B24" s="270"/>
      <c r="C24" s="924" t="s">
        <v>1199</v>
      </c>
      <c r="D24" s="925"/>
      <c r="E24" s="271">
        <v>0</v>
      </c>
      <c r="F24" s="830"/>
      <c r="G24" s="272"/>
      <c r="H24" s="273"/>
      <c r="I24" s="268"/>
      <c r="J24" s="274"/>
      <c r="K24" s="268"/>
      <c r="M24" s="269" t="s">
        <v>1199</v>
      </c>
      <c r="O24" s="258"/>
    </row>
    <row r="25" spans="1:15" ht="12.75">
      <c r="A25" s="267"/>
      <c r="B25" s="270"/>
      <c r="C25" s="924" t="s">
        <v>99</v>
      </c>
      <c r="D25" s="925"/>
      <c r="E25" s="271">
        <v>1</v>
      </c>
      <c r="F25" s="830"/>
      <c r="G25" s="272"/>
      <c r="H25" s="273"/>
      <c r="I25" s="268"/>
      <c r="J25" s="274"/>
      <c r="K25" s="268"/>
      <c r="M25" s="269">
        <v>1</v>
      </c>
      <c r="O25" s="258"/>
    </row>
    <row r="26" spans="1:80" ht="12.75">
      <c r="A26" s="259">
        <v>11</v>
      </c>
      <c r="B26" s="260" t="s">
        <v>160</v>
      </c>
      <c r="C26" s="261" t="s">
        <v>161</v>
      </c>
      <c r="D26" s="262" t="s">
        <v>162</v>
      </c>
      <c r="E26" s="263">
        <v>1</v>
      </c>
      <c r="F26" s="829"/>
      <c r="G26" s="264">
        <f>E26*F26</f>
        <v>0</v>
      </c>
      <c r="H26" s="265">
        <v>0.01726</v>
      </c>
      <c r="I26" s="266">
        <f>E26*H26</f>
        <v>0.01726</v>
      </c>
      <c r="J26" s="265">
        <v>0</v>
      </c>
      <c r="K26" s="266">
        <f>E26*J26</f>
        <v>0</v>
      </c>
      <c r="O26" s="258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8">
        <v>1</v>
      </c>
      <c r="CB26" s="258">
        <v>1</v>
      </c>
    </row>
    <row r="27" spans="1:15" ht="12.75">
      <c r="A27" s="267"/>
      <c r="B27" s="270"/>
      <c r="C27" s="924" t="s">
        <v>1205</v>
      </c>
      <c r="D27" s="925"/>
      <c r="E27" s="271">
        <v>0</v>
      </c>
      <c r="F27" s="830"/>
      <c r="G27" s="272"/>
      <c r="H27" s="273"/>
      <c r="I27" s="268"/>
      <c r="J27" s="274"/>
      <c r="K27" s="268"/>
      <c r="M27" s="269" t="s">
        <v>1205</v>
      </c>
      <c r="O27" s="258"/>
    </row>
    <row r="28" spans="1:15" ht="12.75">
      <c r="A28" s="267"/>
      <c r="B28" s="270"/>
      <c r="C28" s="924" t="s">
        <v>99</v>
      </c>
      <c r="D28" s="925"/>
      <c r="E28" s="271">
        <v>1</v>
      </c>
      <c r="F28" s="830"/>
      <c r="G28" s="272"/>
      <c r="H28" s="273"/>
      <c r="I28" s="268"/>
      <c r="J28" s="274"/>
      <c r="K28" s="268"/>
      <c r="M28" s="269">
        <v>1</v>
      </c>
      <c r="O28" s="258"/>
    </row>
    <row r="29" spans="1:80" ht="12.75">
      <c r="A29" s="259">
        <v>12</v>
      </c>
      <c r="B29" s="260" t="s">
        <v>1206</v>
      </c>
      <c r="C29" s="261" t="s">
        <v>1207</v>
      </c>
      <c r="D29" s="262" t="s">
        <v>162</v>
      </c>
      <c r="E29" s="263">
        <v>2</v>
      </c>
      <c r="F29" s="829"/>
      <c r="G29" s="264">
        <f>E29*F29</f>
        <v>0</v>
      </c>
      <c r="H29" s="265">
        <v>0.04496</v>
      </c>
      <c r="I29" s="266">
        <f>E29*H29</f>
        <v>0.08992</v>
      </c>
      <c r="J29" s="265">
        <v>0</v>
      </c>
      <c r="K29" s="266">
        <f>E29*J29</f>
        <v>0</v>
      </c>
      <c r="O29" s="258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</v>
      </c>
      <c r="CB29" s="258">
        <v>1</v>
      </c>
    </row>
    <row r="30" spans="1:15" ht="12.75">
      <c r="A30" s="267"/>
      <c r="B30" s="270"/>
      <c r="C30" s="924" t="s">
        <v>1208</v>
      </c>
      <c r="D30" s="925"/>
      <c r="E30" s="271">
        <v>0</v>
      </c>
      <c r="F30" s="830"/>
      <c r="G30" s="272"/>
      <c r="H30" s="273"/>
      <c r="I30" s="268"/>
      <c r="J30" s="274"/>
      <c r="K30" s="268"/>
      <c r="M30" s="269" t="s">
        <v>1208</v>
      </c>
      <c r="O30" s="258"/>
    </row>
    <row r="31" spans="1:15" ht="12.75">
      <c r="A31" s="267"/>
      <c r="B31" s="270"/>
      <c r="C31" s="924" t="s">
        <v>99</v>
      </c>
      <c r="D31" s="925"/>
      <c r="E31" s="271">
        <v>1</v>
      </c>
      <c r="F31" s="830"/>
      <c r="G31" s="272"/>
      <c r="H31" s="273"/>
      <c r="I31" s="268"/>
      <c r="J31" s="274"/>
      <c r="K31" s="268"/>
      <c r="M31" s="269">
        <v>1</v>
      </c>
      <c r="O31" s="258"/>
    </row>
    <row r="32" spans="1:15" ht="12.75">
      <c r="A32" s="267"/>
      <c r="B32" s="270"/>
      <c r="C32" s="924" t="s">
        <v>1205</v>
      </c>
      <c r="D32" s="925"/>
      <c r="E32" s="271">
        <v>0</v>
      </c>
      <c r="F32" s="830"/>
      <c r="G32" s="272"/>
      <c r="H32" s="273"/>
      <c r="I32" s="268"/>
      <c r="J32" s="274"/>
      <c r="K32" s="268"/>
      <c r="M32" s="269" t="s">
        <v>1205</v>
      </c>
      <c r="O32" s="258"/>
    </row>
    <row r="33" spans="1:15" ht="12.75">
      <c r="A33" s="267"/>
      <c r="B33" s="270"/>
      <c r="C33" s="924" t="s">
        <v>99</v>
      </c>
      <c r="D33" s="925"/>
      <c r="E33" s="271">
        <v>1</v>
      </c>
      <c r="F33" s="830"/>
      <c r="G33" s="272"/>
      <c r="H33" s="273"/>
      <c r="I33" s="268"/>
      <c r="J33" s="274"/>
      <c r="K33" s="268"/>
      <c r="M33" s="269">
        <v>1</v>
      </c>
      <c r="O33" s="258"/>
    </row>
    <row r="34" spans="1:80" ht="12.75">
      <c r="A34" s="259">
        <v>13</v>
      </c>
      <c r="B34" s="260" t="s">
        <v>167</v>
      </c>
      <c r="C34" s="261" t="s">
        <v>168</v>
      </c>
      <c r="D34" s="262" t="s">
        <v>113</v>
      </c>
      <c r="E34" s="263">
        <v>0.0278</v>
      </c>
      <c r="F34" s="829"/>
      <c r="G34" s="264">
        <f>E34*F34</f>
        <v>0</v>
      </c>
      <c r="H34" s="265">
        <v>1.8196</v>
      </c>
      <c r="I34" s="266">
        <f>E34*H34</f>
        <v>0.05058488</v>
      </c>
      <c r="J34" s="265">
        <v>0</v>
      </c>
      <c r="K34" s="266">
        <f>E34*J34</f>
        <v>0</v>
      </c>
      <c r="O34" s="258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58">
        <v>1</v>
      </c>
      <c r="CB34" s="258">
        <v>1</v>
      </c>
    </row>
    <row r="35" spans="1:15" ht="12.75">
      <c r="A35" s="267"/>
      <c r="B35" s="270"/>
      <c r="C35" s="924" t="s">
        <v>1208</v>
      </c>
      <c r="D35" s="925"/>
      <c r="E35" s="271">
        <v>0</v>
      </c>
      <c r="F35" s="830"/>
      <c r="G35" s="272"/>
      <c r="H35" s="273"/>
      <c r="I35" s="268"/>
      <c r="J35" s="274"/>
      <c r="K35" s="268"/>
      <c r="M35" s="269" t="s">
        <v>1208</v>
      </c>
      <c r="O35" s="258"/>
    </row>
    <row r="36" spans="1:15" ht="12.75">
      <c r="A36" s="267"/>
      <c r="B36" s="270"/>
      <c r="C36" s="924" t="s">
        <v>1209</v>
      </c>
      <c r="D36" s="925"/>
      <c r="E36" s="271">
        <v>0.0278</v>
      </c>
      <c r="F36" s="830"/>
      <c r="G36" s="272"/>
      <c r="H36" s="273"/>
      <c r="I36" s="268"/>
      <c r="J36" s="274"/>
      <c r="K36" s="268"/>
      <c r="M36" s="269" t="s">
        <v>1209</v>
      </c>
      <c r="O36" s="258"/>
    </row>
    <row r="37" spans="1:80" ht="12.75">
      <c r="A37" s="259">
        <v>14</v>
      </c>
      <c r="B37" s="260" t="s">
        <v>174</v>
      </c>
      <c r="C37" s="261" t="s">
        <v>175</v>
      </c>
      <c r="D37" s="262" t="s">
        <v>176</v>
      </c>
      <c r="E37" s="263">
        <v>0.0371</v>
      </c>
      <c r="F37" s="829"/>
      <c r="G37" s="264">
        <f>E37*F37</f>
        <v>0</v>
      </c>
      <c r="H37" s="265">
        <v>0.01954</v>
      </c>
      <c r="I37" s="266">
        <f>E37*H37</f>
        <v>0.000724934</v>
      </c>
      <c r="J37" s="265">
        <v>0</v>
      </c>
      <c r="K37" s="266">
        <f>E37*J37</f>
        <v>0</v>
      </c>
      <c r="O37" s="258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8">
        <v>1</v>
      </c>
      <c r="CB37" s="258">
        <v>1</v>
      </c>
    </row>
    <row r="38" spans="1:15" ht="12.75">
      <c r="A38" s="267"/>
      <c r="B38" s="270"/>
      <c r="C38" s="924" t="s">
        <v>1208</v>
      </c>
      <c r="D38" s="925"/>
      <c r="E38" s="271">
        <v>0</v>
      </c>
      <c r="F38" s="830"/>
      <c r="G38" s="272"/>
      <c r="H38" s="273"/>
      <c r="I38" s="268"/>
      <c r="J38" s="274"/>
      <c r="K38" s="268"/>
      <c r="M38" s="269" t="s">
        <v>1208</v>
      </c>
      <c r="O38" s="258"/>
    </row>
    <row r="39" spans="1:15" ht="12.75">
      <c r="A39" s="267"/>
      <c r="B39" s="270"/>
      <c r="C39" s="924" t="s">
        <v>1210</v>
      </c>
      <c r="D39" s="925"/>
      <c r="E39" s="271">
        <v>0.0236</v>
      </c>
      <c r="F39" s="830"/>
      <c r="G39" s="272"/>
      <c r="H39" s="273"/>
      <c r="I39" s="268"/>
      <c r="J39" s="274"/>
      <c r="K39" s="268"/>
      <c r="M39" s="269" t="s">
        <v>1210</v>
      </c>
      <c r="O39" s="258"/>
    </row>
    <row r="40" spans="1:15" ht="12.75">
      <c r="A40" s="267"/>
      <c r="B40" s="270"/>
      <c r="C40" s="924" t="s">
        <v>1205</v>
      </c>
      <c r="D40" s="925"/>
      <c r="E40" s="271">
        <v>0</v>
      </c>
      <c r="F40" s="830"/>
      <c r="G40" s="272"/>
      <c r="H40" s="273"/>
      <c r="I40" s="268"/>
      <c r="J40" s="274"/>
      <c r="K40" s="268"/>
      <c r="M40" s="269" t="s">
        <v>1205</v>
      </c>
      <c r="O40" s="258"/>
    </row>
    <row r="41" spans="1:15" ht="12.75">
      <c r="A41" s="267"/>
      <c r="B41" s="270"/>
      <c r="C41" s="924" t="s">
        <v>1211</v>
      </c>
      <c r="D41" s="925"/>
      <c r="E41" s="271">
        <v>0.0135</v>
      </c>
      <c r="F41" s="830"/>
      <c r="G41" s="272"/>
      <c r="H41" s="273"/>
      <c r="I41" s="268"/>
      <c r="J41" s="274"/>
      <c r="K41" s="268"/>
      <c r="M41" s="269" t="s">
        <v>1211</v>
      </c>
      <c r="O41" s="258"/>
    </row>
    <row r="42" spans="1:80" ht="12.75">
      <c r="A42" s="259">
        <v>15</v>
      </c>
      <c r="B42" s="260" t="s">
        <v>1212</v>
      </c>
      <c r="C42" s="261" t="s">
        <v>1213</v>
      </c>
      <c r="D42" s="262" t="s">
        <v>162</v>
      </c>
      <c r="E42" s="263">
        <v>2</v>
      </c>
      <c r="F42" s="829"/>
      <c r="G42" s="264">
        <f>E42*F42</f>
        <v>0</v>
      </c>
      <c r="H42" s="265">
        <v>0.04954</v>
      </c>
      <c r="I42" s="266">
        <f>E42*H42</f>
        <v>0.09908</v>
      </c>
      <c r="J42" s="265">
        <v>0</v>
      </c>
      <c r="K42" s="266">
        <f>E42*J42</f>
        <v>0</v>
      </c>
      <c r="O42" s="258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8">
        <v>1</v>
      </c>
      <c r="CB42" s="258">
        <v>1</v>
      </c>
    </row>
    <row r="43" spans="1:15" ht="12.75">
      <c r="A43" s="267"/>
      <c r="B43" s="270"/>
      <c r="C43" s="924" t="s">
        <v>1205</v>
      </c>
      <c r="D43" s="925"/>
      <c r="E43" s="271">
        <v>0</v>
      </c>
      <c r="F43" s="830"/>
      <c r="G43" s="272"/>
      <c r="H43" s="273"/>
      <c r="I43" s="268"/>
      <c r="J43" s="274"/>
      <c r="K43" s="268"/>
      <c r="M43" s="269" t="s">
        <v>1205</v>
      </c>
      <c r="O43" s="258"/>
    </row>
    <row r="44" spans="1:15" ht="12.75">
      <c r="A44" s="267"/>
      <c r="B44" s="270"/>
      <c r="C44" s="924" t="s">
        <v>137</v>
      </c>
      <c r="D44" s="925"/>
      <c r="E44" s="271">
        <v>2</v>
      </c>
      <c r="F44" s="830"/>
      <c r="G44" s="272"/>
      <c r="H44" s="273"/>
      <c r="I44" s="268"/>
      <c r="J44" s="274"/>
      <c r="K44" s="268"/>
      <c r="M44" s="269">
        <v>2</v>
      </c>
      <c r="O44" s="258"/>
    </row>
    <row r="45" spans="1:80" ht="12.75">
      <c r="A45" s="259">
        <v>16</v>
      </c>
      <c r="B45" s="260" t="s">
        <v>1214</v>
      </c>
      <c r="C45" s="261" t="s">
        <v>1215</v>
      </c>
      <c r="D45" s="262" t="s">
        <v>183</v>
      </c>
      <c r="E45" s="263">
        <v>1.576</v>
      </c>
      <c r="F45" s="829"/>
      <c r="G45" s="264">
        <f>E45*F45</f>
        <v>0</v>
      </c>
      <c r="H45" s="265">
        <v>0.26538</v>
      </c>
      <c r="I45" s="266">
        <f>E45*H45</f>
        <v>0.41823888000000004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15" ht="12.75">
      <c r="A46" s="267"/>
      <c r="B46" s="270"/>
      <c r="C46" s="924" t="s">
        <v>1208</v>
      </c>
      <c r="D46" s="925"/>
      <c r="E46" s="271">
        <v>0</v>
      </c>
      <c r="F46" s="830"/>
      <c r="G46" s="272"/>
      <c r="H46" s="273"/>
      <c r="I46" s="268"/>
      <c r="J46" s="274"/>
      <c r="K46" s="268"/>
      <c r="M46" s="269" t="s">
        <v>1208</v>
      </c>
      <c r="O46" s="258"/>
    </row>
    <row r="47" spans="1:15" ht="12.75">
      <c r="A47" s="267"/>
      <c r="B47" s="270"/>
      <c r="C47" s="924" t="s">
        <v>1216</v>
      </c>
      <c r="D47" s="925"/>
      <c r="E47" s="271">
        <v>1.576</v>
      </c>
      <c r="F47" s="830"/>
      <c r="G47" s="272"/>
      <c r="H47" s="273"/>
      <c r="I47" s="268"/>
      <c r="J47" s="274"/>
      <c r="K47" s="268"/>
      <c r="M47" s="269" t="s">
        <v>1216</v>
      </c>
      <c r="O47" s="258"/>
    </row>
    <row r="48" spans="1:80" ht="12.75">
      <c r="A48" s="259">
        <v>17</v>
      </c>
      <c r="B48" s="260" t="s">
        <v>185</v>
      </c>
      <c r="C48" s="261" t="s">
        <v>186</v>
      </c>
      <c r="D48" s="262" t="s">
        <v>183</v>
      </c>
      <c r="E48" s="263">
        <v>19.734</v>
      </c>
      <c r="F48" s="829"/>
      <c r="G48" s="264">
        <f>E48*F48</f>
        <v>0</v>
      </c>
      <c r="H48" s="265">
        <v>0.11666</v>
      </c>
      <c r="I48" s="266">
        <f>E48*H48</f>
        <v>2.30216844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1208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1208</v>
      </c>
      <c r="O49" s="258"/>
    </row>
    <row r="50" spans="1:15" ht="12.75">
      <c r="A50" s="267"/>
      <c r="B50" s="270"/>
      <c r="C50" s="924" t="s">
        <v>1217</v>
      </c>
      <c r="D50" s="925"/>
      <c r="E50" s="271">
        <v>7.394</v>
      </c>
      <c r="F50" s="830"/>
      <c r="G50" s="272"/>
      <c r="H50" s="273"/>
      <c r="I50" s="268"/>
      <c r="J50" s="274"/>
      <c r="K50" s="268"/>
      <c r="M50" s="269" t="s">
        <v>1217</v>
      </c>
      <c r="O50" s="258"/>
    </row>
    <row r="51" spans="1:15" ht="12.75">
      <c r="A51" s="267"/>
      <c r="B51" s="270"/>
      <c r="C51" s="924" t="s">
        <v>1205</v>
      </c>
      <c r="D51" s="925"/>
      <c r="E51" s="271">
        <v>0</v>
      </c>
      <c r="F51" s="830"/>
      <c r="G51" s="272"/>
      <c r="H51" s="273"/>
      <c r="I51" s="268"/>
      <c r="J51" s="274"/>
      <c r="K51" s="268"/>
      <c r="M51" s="269" t="s">
        <v>1205</v>
      </c>
      <c r="O51" s="258"/>
    </row>
    <row r="52" spans="1:15" ht="12.75">
      <c r="A52" s="267"/>
      <c r="B52" s="270"/>
      <c r="C52" s="924" t="s">
        <v>1218</v>
      </c>
      <c r="D52" s="925"/>
      <c r="E52" s="271">
        <v>1.2</v>
      </c>
      <c r="F52" s="830"/>
      <c r="G52" s="272"/>
      <c r="H52" s="273"/>
      <c r="I52" s="268"/>
      <c r="J52" s="274"/>
      <c r="K52" s="268"/>
      <c r="M52" s="269" t="s">
        <v>1218</v>
      </c>
      <c r="O52" s="258"/>
    </row>
    <row r="53" spans="1:15" ht="12.75">
      <c r="A53" s="267"/>
      <c r="B53" s="270"/>
      <c r="C53" s="924" t="s">
        <v>1219</v>
      </c>
      <c r="D53" s="925"/>
      <c r="E53" s="271">
        <v>8.54</v>
      </c>
      <c r="F53" s="830"/>
      <c r="G53" s="272"/>
      <c r="H53" s="273"/>
      <c r="I53" s="268"/>
      <c r="J53" s="274"/>
      <c r="K53" s="268"/>
      <c r="M53" s="269" t="s">
        <v>1219</v>
      </c>
      <c r="O53" s="258"/>
    </row>
    <row r="54" spans="1:15" ht="12.75">
      <c r="A54" s="267"/>
      <c r="B54" s="270"/>
      <c r="C54" s="924" t="s">
        <v>1220</v>
      </c>
      <c r="D54" s="925"/>
      <c r="E54" s="271">
        <v>2.6</v>
      </c>
      <c r="F54" s="830"/>
      <c r="G54" s="272"/>
      <c r="H54" s="273"/>
      <c r="I54" s="268"/>
      <c r="J54" s="274"/>
      <c r="K54" s="268"/>
      <c r="M54" s="269" t="s">
        <v>1220</v>
      </c>
      <c r="O54" s="258"/>
    </row>
    <row r="55" spans="1:80" ht="12.75">
      <c r="A55" s="259">
        <v>18</v>
      </c>
      <c r="B55" s="260" t="s">
        <v>198</v>
      </c>
      <c r="C55" s="261" t="s">
        <v>199</v>
      </c>
      <c r="D55" s="262" t="s">
        <v>162</v>
      </c>
      <c r="E55" s="263">
        <v>2</v>
      </c>
      <c r="F55" s="829"/>
      <c r="G55" s="264">
        <f>E55*F55</f>
        <v>0</v>
      </c>
      <c r="H55" s="265">
        <v>0.00016</v>
      </c>
      <c r="I55" s="266">
        <f>E55*H55</f>
        <v>0.00032</v>
      </c>
      <c r="J55" s="265">
        <v>0</v>
      </c>
      <c r="K55" s="266">
        <f>E55*J55</f>
        <v>0</v>
      </c>
      <c r="O55" s="258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8">
        <v>1</v>
      </c>
      <c r="CB55" s="258">
        <v>1</v>
      </c>
    </row>
    <row r="56" spans="1:80" ht="22.5">
      <c r="A56" s="259">
        <v>19</v>
      </c>
      <c r="B56" s="260" t="s">
        <v>1221</v>
      </c>
      <c r="C56" s="261" t="s">
        <v>1222</v>
      </c>
      <c r="D56" s="262" t="s">
        <v>183</v>
      </c>
      <c r="E56" s="263">
        <v>36.6467</v>
      </c>
      <c r="F56" s="829"/>
      <c r="G56" s="264">
        <f>E56*F56</f>
        <v>0</v>
      </c>
      <c r="H56" s="265">
        <v>0.02135</v>
      </c>
      <c r="I56" s="266">
        <f>E56*H56</f>
        <v>0.7824070450000001</v>
      </c>
      <c r="J56" s="265">
        <v>0</v>
      </c>
      <c r="K56" s="266">
        <f>E56*J56</f>
        <v>0</v>
      </c>
      <c r="O56" s="258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8">
        <v>1</v>
      </c>
      <c r="CB56" s="258">
        <v>1</v>
      </c>
    </row>
    <row r="57" spans="1:15" ht="12.75">
      <c r="A57" s="267"/>
      <c r="B57" s="270"/>
      <c r="C57" s="924" t="s">
        <v>1208</v>
      </c>
      <c r="D57" s="925"/>
      <c r="E57" s="271">
        <v>0</v>
      </c>
      <c r="F57" s="830"/>
      <c r="G57" s="272"/>
      <c r="H57" s="273"/>
      <c r="I57" s="268"/>
      <c r="J57" s="274"/>
      <c r="K57" s="268"/>
      <c r="M57" s="269" t="s">
        <v>1208</v>
      </c>
      <c r="O57" s="258"/>
    </row>
    <row r="58" spans="1:15" ht="12.75">
      <c r="A58" s="267"/>
      <c r="B58" s="270"/>
      <c r="C58" s="924" t="s">
        <v>1223</v>
      </c>
      <c r="D58" s="925"/>
      <c r="E58" s="271">
        <v>4.472</v>
      </c>
      <c r="F58" s="830"/>
      <c r="G58" s="272"/>
      <c r="H58" s="273"/>
      <c r="I58" s="268"/>
      <c r="J58" s="274"/>
      <c r="K58" s="268"/>
      <c r="M58" s="269" t="s">
        <v>1223</v>
      </c>
      <c r="O58" s="258"/>
    </row>
    <row r="59" spans="1:15" ht="12.75">
      <c r="A59" s="267"/>
      <c r="B59" s="270"/>
      <c r="C59" s="924" t="s">
        <v>1224</v>
      </c>
      <c r="D59" s="925"/>
      <c r="E59" s="271">
        <v>8.64</v>
      </c>
      <c r="F59" s="830"/>
      <c r="G59" s="272"/>
      <c r="H59" s="273"/>
      <c r="I59" s="268"/>
      <c r="J59" s="274"/>
      <c r="K59" s="268"/>
      <c r="M59" s="269" t="s">
        <v>1224</v>
      </c>
      <c r="O59" s="258"/>
    </row>
    <row r="60" spans="1:15" ht="12.75">
      <c r="A60" s="267"/>
      <c r="B60" s="270"/>
      <c r="C60" s="924" t="s">
        <v>1225</v>
      </c>
      <c r="D60" s="925"/>
      <c r="E60" s="271">
        <v>1.615</v>
      </c>
      <c r="F60" s="830"/>
      <c r="G60" s="272"/>
      <c r="H60" s="273"/>
      <c r="I60" s="268"/>
      <c r="J60" s="274"/>
      <c r="K60" s="268"/>
      <c r="M60" s="269" t="s">
        <v>1225</v>
      </c>
      <c r="O60" s="258"/>
    </row>
    <row r="61" spans="1:15" ht="12.75">
      <c r="A61" s="267"/>
      <c r="B61" s="270"/>
      <c r="C61" s="924" t="s">
        <v>1226</v>
      </c>
      <c r="D61" s="925"/>
      <c r="E61" s="271">
        <v>1.365</v>
      </c>
      <c r="F61" s="830"/>
      <c r="G61" s="272"/>
      <c r="H61" s="273"/>
      <c r="I61" s="268"/>
      <c r="J61" s="274"/>
      <c r="K61" s="268"/>
      <c r="M61" s="269" t="s">
        <v>1226</v>
      </c>
      <c r="O61" s="258"/>
    </row>
    <row r="62" spans="1:15" ht="12.75">
      <c r="A62" s="267"/>
      <c r="B62" s="270"/>
      <c r="C62" s="924" t="s">
        <v>1227</v>
      </c>
      <c r="D62" s="925"/>
      <c r="E62" s="271">
        <v>2.5988</v>
      </c>
      <c r="F62" s="830"/>
      <c r="G62" s="272"/>
      <c r="H62" s="273"/>
      <c r="I62" s="268"/>
      <c r="J62" s="274"/>
      <c r="K62" s="268"/>
      <c r="M62" s="269" t="s">
        <v>1227</v>
      </c>
      <c r="O62" s="258"/>
    </row>
    <row r="63" spans="1:15" ht="12.75">
      <c r="A63" s="267"/>
      <c r="B63" s="270"/>
      <c r="C63" s="924" t="s">
        <v>1205</v>
      </c>
      <c r="D63" s="925"/>
      <c r="E63" s="271">
        <v>0</v>
      </c>
      <c r="F63" s="830"/>
      <c r="G63" s="272"/>
      <c r="H63" s="273"/>
      <c r="I63" s="268"/>
      <c r="J63" s="274"/>
      <c r="K63" s="268"/>
      <c r="M63" s="269" t="s">
        <v>1205</v>
      </c>
      <c r="O63" s="258"/>
    </row>
    <row r="64" spans="1:15" ht="12.75">
      <c r="A64" s="267"/>
      <c r="B64" s="270"/>
      <c r="C64" s="924" t="s">
        <v>1228</v>
      </c>
      <c r="D64" s="925"/>
      <c r="E64" s="271">
        <v>3.52</v>
      </c>
      <c r="F64" s="830"/>
      <c r="G64" s="272"/>
      <c r="H64" s="273"/>
      <c r="I64" s="268"/>
      <c r="J64" s="274"/>
      <c r="K64" s="268"/>
      <c r="M64" s="269" t="s">
        <v>1228</v>
      </c>
      <c r="O64" s="258"/>
    </row>
    <row r="65" spans="1:15" ht="12.75">
      <c r="A65" s="267"/>
      <c r="B65" s="270"/>
      <c r="C65" s="924" t="s">
        <v>1229</v>
      </c>
      <c r="D65" s="925"/>
      <c r="E65" s="271">
        <v>1.188</v>
      </c>
      <c r="F65" s="830"/>
      <c r="G65" s="272"/>
      <c r="H65" s="273"/>
      <c r="I65" s="268"/>
      <c r="J65" s="274"/>
      <c r="K65" s="268"/>
      <c r="M65" s="269" t="s">
        <v>1229</v>
      </c>
      <c r="O65" s="258"/>
    </row>
    <row r="66" spans="1:15" ht="12.75">
      <c r="A66" s="267"/>
      <c r="B66" s="270"/>
      <c r="C66" s="924" t="s">
        <v>1230</v>
      </c>
      <c r="D66" s="925"/>
      <c r="E66" s="271">
        <v>2.288</v>
      </c>
      <c r="F66" s="830"/>
      <c r="G66" s="272"/>
      <c r="H66" s="273"/>
      <c r="I66" s="268"/>
      <c r="J66" s="274"/>
      <c r="K66" s="268"/>
      <c r="M66" s="269" t="s">
        <v>1230</v>
      </c>
      <c r="O66" s="258"/>
    </row>
    <row r="67" spans="1:15" ht="12.75">
      <c r="A67" s="267"/>
      <c r="B67" s="270"/>
      <c r="C67" s="924" t="s">
        <v>1231</v>
      </c>
      <c r="D67" s="925"/>
      <c r="E67" s="271">
        <v>2.21</v>
      </c>
      <c r="F67" s="830"/>
      <c r="G67" s="272"/>
      <c r="H67" s="273"/>
      <c r="I67" s="268"/>
      <c r="J67" s="274"/>
      <c r="K67" s="268"/>
      <c r="M67" s="269" t="s">
        <v>1231</v>
      </c>
      <c r="O67" s="258"/>
    </row>
    <row r="68" spans="1:15" ht="12.75">
      <c r="A68" s="267"/>
      <c r="B68" s="270"/>
      <c r="C68" s="924" t="s">
        <v>210</v>
      </c>
      <c r="D68" s="925"/>
      <c r="E68" s="271">
        <v>8.75</v>
      </c>
      <c r="F68" s="830"/>
      <c r="G68" s="272"/>
      <c r="H68" s="273"/>
      <c r="I68" s="268"/>
      <c r="J68" s="274"/>
      <c r="K68" s="268"/>
      <c r="M68" s="269" t="s">
        <v>210</v>
      </c>
      <c r="O68" s="258"/>
    </row>
    <row r="69" spans="1:80" ht="12.75">
      <c r="A69" s="259">
        <v>20</v>
      </c>
      <c r="B69" s="260" t="s">
        <v>211</v>
      </c>
      <c r="C69" s="261" t="s">
        <v>212</v>
      </c>
      <c r="D69" s="262" t="s">
        <v>142</v>
      </c>
      <c r="E69" s="263">
        <v>7.8</v>
      </c>
      <c r="F69" s="829"/>
      <c r="G69" s="264">
        <f>E69*F69</f>
        <v>0</v>
      </c>
      <c r="H69" s="265">
        <v>0.01716</v>
      </c>
      <c r="I69" s="266">
        <f>E69*H69</f>
        <v>0.13384800000000002</v>
      </c>
      <c r="J69" s="265">
        <v>0</v>
      </c>
      <c r="K69" s="266">
        <f>E69*J69</f>
        <v>0</v>
      </c>
      <c r="O69" s="258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8">
        <v>1</v>
      </c>
      <c r="CB69" s="258">
        <v>1</v>
      </c>
    </row>
    <row r="70" spans="1:15" ht="12.75">
      <c r="A70" s="267"/>
      <c r="B70" s="270"/>
      <c r="C70" s="924" t="s">
        <v>1208</v>
      </c>
      <c r="D70" s="925"/>
      <c r="E70" s="271">
        <v>0</v>
      </c>
      <c r="F70" s="830"/>
      <c r="G70" s="272"/>
      <c r="H70" s="273"/>
      <c r="I70" s="268"/>
      <c r="J70" s="274"/>
      <c r="K70" s="268"/>
      <c r="M70" s="269" t="s">
        <v>1208</v>
      </c>
      <c r="O70" s="258"/>
    </row>
    <row r="71" spans="1:15" ht="12.75">
      <c r="A71" s="267"/>
      <c r="B71" s="270"/>
      <c r="C71" s="924" t="s">
        <v>1232</v>
      </c>
      <c r="D71" s="925"/>
      <c r="E71" s="271">
        <v>7.8</v>
      </c>
      <c r="F71" s="830"/>
      <c r="G71" s="272"/>
      <c r="H71" s="273"/>
      <c r="I71" s="268"/>
      <c r="J71" s="274"/>
      <c r="K71" s="268"/>
      <c r="M71" s="269" t="s">
        <v>1232</v>
      </c>
      <c r="O71" s="258"/>
    </row>
    <row r="72" spans="1:80" ht="12.75">
      <c r="A72" s="259">
        <v>21</v>
      </c>
      <c r="B72" s="260" t="s">
        <v>1233</v>
      </c>
      <c r="C72" s="261" t="s">
        <v>1234</v>
      </c>
      <c r="D72" s="262" t="s">
        <v>162</v>
      </c>
      <c r="E72" s="263">
        <v>3</v>
      </c>
      <c r="F72" s="829"/>
      <c r="G72" s="264">
        <f>E72*F72</f>
        <v>0</v>
      </c>
      <c r="H72" s="265">
        <v>0</v>
      </c>
      <c r="I72" s="266">
        <f>E72*H72</f>
        <v>0</v>
      </c>
      <c r="J72" s="265"/>
      <c r="K72" s="266">
        <f>E72*J72</f>
        <v>0</v>
      </c>
      <c r="O72" s="258">
        <v>2</v>
      </c>
      <c r="AA72" s="231">
        <v>12</v>
      </c>
      <c r="AB72" s="231">
        <v>0</v>
      </c>
      <c r="AC72" s="231">
        <v>116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58">
        <v>12</v>
      </c>
      <c r="CB72" s="258">
        <v>0</v>
      </c>
    </row>
    <row r="73" spans="1:15" ht="12.75">
      <c r="A73" s="267"/>
      <c r="B73" s="270"/>
      <c r="C73" s="924" t="s">
        <v>1208</v>
      </c>
      <c r="D73" s="925"/>
      <c r="E73" s="271">
        <v>0</v>
      </c>
      <c r="F73" s="830"/>
      <c r="G73" s="272"/>
      <c r="H73" s="273"/>
      <c r="I73" s="268"/>
      <c r="J73" s="274"/>
      <c r="K73" s="268"/>
      <c r="M73" s="269" t="s">
        <v>1208</v>
      </c>
      <c r="O73" s="258"/>
    </row>
    <row r="74" spans="1:15" ht="12.75">
      <c r="A74" s="267"/>
      <c r="B74" s="270"/>
      <c r="C74" s="924" t="s">
        <v>137</v>
      </c>
      <c r="D74" s="925"/>
      <c r="E74" s="271">
        <v>2</v>
      </c>
      <c r="F74" s="830"/>
      <c r="G74" s="272"/>
      <c r="H74" s="273"/>
      <c r="I74" s="268"/>
      <c r="J74" s="274"/>
      <c r="K74" s="268"/>
      <c r="M74" s="269">
        <v>2</v>
      </c>
      <c r="O74" s="258"/>
    </row>
    <row r="75" spans="1:15" ht="12.75">
      <c r="A75" s="267"/>
      <c r="B75" s="270"/>
      <c r="C75" s="924" t="s">
        <v>1205</v>
      </c>
      <c r="D75" s="925"/>
      <c r="E75" s="271">
        <v>0</v>
      </c>
      <c r="F75" s="830"/>
      <c r="G75" s="272"/>
      <c r="H75" s="273"/>
      <c r="I75" s="268"/>
      <c r="J75" s="274"/>
      <c r="K75" s="268"/>
      <c r="M75" s="269" t="s">
        <v>1205</v>
      </c>
      <c r="O75" s="258"/>
    </row>
    <row r="76" spans="1:15" ht="12.75">
      <c r="A76" s="267"/>
      <c r="B76" s="270"/>
      <c r="C76" s="924" t="s">
        <v>99</v>
      </c>
      <c r="D76" s="925"/>
      <c r="E76" s="271">
        <v>1</v>
      </c>
      <c r="F76" s="830"/>
      <c r="G76" s="272"/>
      <c r="H76" s="273"/>
      <c r="I76" s="268"/>
      <c r="J76" s="274"/>
      <c r="K76" s="268"/>
      <c r="M76" s="269">
        <v>1</v>
      </c>
      <c r="O76" s="258"/>
    </row>
    <row r="77" spans="1:80" ht="12.75">
      <c r="A77" s="259">
        <v>22</v>
      </c>
      <c r="B77" s="260" t="s">
        <v>1235</v>
      </c>
      <c r="C77" s="261" t="s">
        <v>1236</v>
      </c>
      <c r="D77" s="262" t="s">
        <v>176</v>
      </c>
      <c r="E77" s="263">
        <v>0.0146</v>
      </c>
      <c r="F77" s="829"/>
      <c r="G77" s="264">
        <f>E77*F77</f>
        <v>0</v>
      </c>
      <c r="H77" s="265">
        <v>1</v>
      </c>
      <c r="I77" s="266">
        <f>E77*H77</f>
        <v>0.0146</v>
      </c>
      <c r="J77" s="265"/>
      <c r="K77" s="266">
        <f>E77*J77</f>
        <v>0</v>
      </c>
      <c r="O77" s="258">
        <v>2</v>
      </c>
      <c r="AA77" s="231">
        <v>3</v>
      </c>
      <c r="AB77" s="231">
        <v>1</v>
      </c>
      <c r="AC77" s="231">
        <v>13331712</v>
      </c>
      <c r="AZ77" s="231">
        <v>1</v>
      </c>
      <c r="BA77" s="231">
        <f>IF(AZ77=1,G77,0)</f>
        <v>0</v>
      </c>
      <c r="BB77" s="231">
        <f>IF(AZ77=2,G77,0)</f>
        <v>0</v>
      </c>
      <c r="BC77" s="231">
        <f>IF(AZ77=3,G77,0)</f>
        <v>0</v>
      </c>
      <c r="BD77" s="231">
        <f>IF(AZ77=4,G77,0)</f>
        <v>0</v>
      </c>
      <c r="BE77" s="231">
        <f>IF(AZ77=5,G77,0)</f>
        <v>0</v>
      </c>
      <c r="CA77" s="258">
        <v>3</v>
      </c>
      <c r="CB77" s="258">
        <v>1</v>
      </c>
    </row>
    <row r="78" spans="1:15" ht="12.75">
      <c r="A78" s="267"/>
      <c r="B78" s="270"/>
      <c r="C78" s="924" t="s">
        <v>1205</v>
      </c>
      <c r="D78" s="925"/>
      <c r="E78" s="271">
        <v>0</v>
      </c>
      <c r="F78" s="830"/>
      <c r="G78" s="272"/>
      <c r="H78" s="273"/>
      <c r="I78" s="268"/>
      <c r="J78" s="274"/>
      <c r="K78" s="268"/>
      <c r="M78" s="269" t="s">
        <v>1205</v>
      </c>
      <c r="O78" s="258"/>
    </row>
    <row r="79" spans="1:15" ht="12.75">
      <c r="A79" s="267"/>
      <c r="B79" s="270"/>
      <c r="C79" s="924" t="s">
        <v>1237</v>
      </c>
      <c r="D79" s="925"/>
      <c r="E79" s="271">
        <v>0.0146</v>
      </c>
      <c r="F79" s="830"/>
      <c r="G79" s="272"/>
      <c r="H79" s="273"/>
      <c r="I79" s="268"/>
      <c r="J79" s="274"/>
      <c r="K79" s="268"/>
      <c r="M79" s="269" t="s">
        <v>1237</v>
      </c>
      <c r="O79" s="258"/>
    </row>
    <row r="80" spans="1:80" ht="12.75">
      <c r="A80" s="259">
        <v>23</v>
      </c>
      <c r="B80" s="260" t="s">
        <v>1238</v>
      </c>
      <c r="C80" s="261" t="s">
        <v>1239</v>
      </c>
      <c r="D80" s="262" t="s">
        <v>176</v>
      </c>
      <c r="E80" s="263">
        <v>0.0255</v>
      </c>
      <c r="F80" s="829"/>
      <c r="G80" s="264">
        <f>E80*F80</f>
        <v>0</v>
      </c>
      <c r="H80" s="265">
        <v>1</v>
      </c>
      <c r="I80" s="266">
        <f>E80*H80</f>
        <v>0.0255</v>
      </c>
      <c r="J80" s="265"/>
      <c r="K80" s="266">
        <f>E80*J80</f>
        <v>0</v>
      </c>
      <c r="O80" s="258">
        <v>2</v>
      </c>
      <c r="AA80" s="231">
        <v>3</v>
      </c>
      <c r="AB80" s="231">
        <v>1</v>
      </c>
      <c r="AC80" s="231">
        <v>13331762</v>
      </c>
      <c r="AZ80" s="231">
        <v>1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8">
        <v>3</v>
      </c>
      <c r="CB80" s="258">
        <v>1</v>
      </c>
    </row>
    <row r="81" spans="1:15" ht="12.75">
      <c r="A81" s="267"/>
      <c r="B81" s="270"/>
      <c r="C81" s="924" t="s">
        <v>1208</v>
      </c>
      <c r="D81" s="925"/>
      <c r="E81" s="271">
        <v>0</v>
      </c>
      <c r="F81" s="830"/>
      <c r="G81" s="272"/>
      <c r="H81" s="273"/>
      <c r="I81" s="268"/>
      <c r="J81" s="274"/>
      <c r="K81" s="268"/>
      <c r="M81" s="269" t="s">
        <v>1208</v>
      </c>
      <c r="O81" s="258"/>
    </row>
    <row r="82" spans="1:15" ht="12.75">
      <c r="A82" s="267"/>
      <c r="B82" s="270"/>
      <c r="C82" s="924" t="s">
        <v>1240</v>
      </c>
      <c r="D82" s="925"/>
      <c r="E82" s="271">
        <v>0.0255</v>
      </c>
      <c r="F82" s="830"/>
      <c r="G82" s="272"/>
      <c r="H82" s="273"/>
      <c r="I82" s="268"/>
      <c r="J82" s="274"/>
      <c r="K82" s="268"/>
      <c r="M82" s="269" t="s">
        <v>1240</v>
      </c>
      <c r="O82" s="258"/>
    </row>
    <row r="83" spans="1:80" ht="12.75">
      <c r="A83" s="259">
        <v>24</v>
      </c>
      <c r="B83" s="260" t="s">
        <v>224</v>
      </c>
      <c r="C83" s="261" t="s">
        <v>225</v>
      </c>
      <c r="D83" s="262" t="s">
        <v>162</v>
      </c>
      <c r="E83" s="263">
        <v>2</v>
      </c>
      <c r="F83" s="829"/>
      <c r="G83" s="264">
        <f>E83*F83</f>
        <v>0</v>
      </c>
      <c r="H83" s="265">
        <v>0</v>
      </c>
      <c r="I83" s="266">
        <f>E83*H83</f>
        <v>0</v>
      </c>
      <c r="J83" s="265"/>
      <c r="K83" s="266">
        <f>E83*J83</f>
        <v>0</v>
      </c>
      <c r="O83" s="258">
        <v>2</v>
      </c>
      <c r="AA83" s="231">
        <v>3</v>
      </c>
      <c r="AB83" s="231">
        <v>1</v>
      </c>
      <c r="AC83" s="231">
        <v>55347638</v>
      </c>
      <c r="AZ83" s="231">
        <v>1</v>
      </c>
      <c r="BA83" s="231">
        <f>IF(AZ83=1,G83,0)</f>
        <v>0</v>
      </c>
      <c r="BB83" s="231">
        <f>IF(AZ83=2,G83,0)</f>
        <v>0</v>
      </c>
      <c r="BC83" s="231">
        <f>IF(AZ83=3,G83,0)</f>
        <v>0</v>
      </c>
      <c r="BD83" s="231">
        <f>IF(AZ83=4,G83,0)</f>
        <v>0</v>
      </c>
      <c r="BE83" s="231">
        <f>IF(AZ83=5,G83,0)</f>
        <v>0</v>
      </c>
      <c r="CA83" s="258">
        <v>3</v>
      </c>
      <c r="CB83" s="258">
        <v>1</v>
      </c>
    </row>
    <row r="84" spans="1:57" ht="12.75">
      <c r="A84" s="275"/>
      <c r="B84" s="276" t="s">
        <v>103</v>
      </c>
      <c r="C84" s="277" t="s">
        <v>146</v>
      </c>
      <c r="D84" s="278"/>
      <c r="E84" s="279"/>
      <c r="F84" s="831"/>
      <c r="G84" s="281">
        <f>SUM(G22:G83)</f>
        <v>0</v>
      </c>
      <c r="H84" s="282"/>
      <c r="I84" s="283">
        <f>SUM(I22:I83)</f>
        <v>4.013262179</v>
      </c>
      <c r="J84" s="282"/>
      <c r="K84" s="283">
        <f>SUM(K22:K83)</f>
        <v>0</v>
      </c>
      <c r="O84" s="258">
        <v>4</v>
      </c>
      <c r="BA84" s="284">
        <f>SUM(BA22:BA83)</f>
        <v>0</v>
      </c>
      <c r="BB84" s="284">
        <f>SUM(BB22:BB83)</f>
        <v>0</v>
      </c>
      <c r="BC84" s="284">
        <f>SUM(BC22:BC83)</f>
        <v>0</v>
      </c>
      <c r="BD84" s="284">
        <f>SUM(BD22:BD83)</f>
        <v>0</v>
      </c>
      <c r="BE84" s="284">
        <f>SUM(BE22:BE83)</f>
        <v>0</v>
      </c>
    </row>
    <row r="85" spans="1:15" ht="12.75">
      <c r="A85" s="248" t="s">
        <v>98</v>
      </c>
      <c r="B85" s="249" t="s">
        <v>228</v>
      </c>
      <c r="C85" s="250" t="s">
        <v>229</v>
      </c>
      <c r="D85" s="251"/>
      <c r="E85" s="252"/>
      <c r="F85" s="832"/>
      <c r="G85" s="253"/>
      <c r="H85" s="254"/>
      <c r="I85" s="255"/>
      <c r="J85" s="256"/>
      <c r="K85" s="257"/>
      <c r="O85" s="258">
        <v>1</v>
      </c>
    </row>
    <row r="86" spans="1:80" ht="12.75">
      <c r="A86" s="259">
        <v>25</v>
      </c>
      <c r="B86" s="260" t="s">
        <v>1241</v>
      </c>
      <c r="C86" s="261" t="s">
        <v>1242</v>
      </c>
      <c r="D86" s="262" t="s">
        <v>183</v>
      </c>
      <c r="E86" s="263">
        <v>1.1375</v>
      </c>
      <c r="F86" s="829"/>
      <c r="G86" s="264">
        <f>E86*F86</f>
        <v>0</v>
      </c>
      <c r="H86" s="265">
        <v>0.01253</v>
      </c>
      <c r="I86" s="266">
        <f>E86*H86</f>
        <v>0.014252874999999998</v>
      </c>
      <c r="J86" s="265">
        <v>0</v>
      </c>
      <c r="K86" s="266">
        <f>E86*J86</f>
        <v>0</v>
      </c>
      <c r="O86" s="258">
        <v>2</v>
      </c>
      <c r="AA86" s="231">
        <v>1</v>
      </c>
      <c r="AB86" s="231">
        <v>1</v>
      </c>
      <c r="AC86" s="231">
        <v>1</v>
      </c>
      <c r="AZ86" s="231">
        <v>1</v>
      </c>
      <c r="BA86" s="231">
        <f>IF(AZ86=1,G86,0)</f>
        <v>0</v>
      </c>
      <c r="BB86" s="231">
        <f>IF(AZ86=2,G86,0)</f>
        <v>0</v>
      </c>
      <c r="BC86" s="231">
        <f>IF(AZ86=3,G86,0)</f>
        <v>0</v>
      </c>
      <c r="BD86" s="231">
        <f>IF(AZ86=4,G86,0)</f>
        <v>0</v>
      </c>
      <c r="BE86" s="231">
        <f>IF(AZ86=5,G86,0)</f>
        <v>0</v>
      </c>
      <c r="CA86" s="258">
        <v>1</v>
      </c>
      <c r="CB86" s="258">
        <v>1</v>
      </c>
    </row>
    <row r="87" spans="1:15" ht="12.75">
      <c r="A87" s="267"/>
      <c r="B87" s="270"/>
      <c r="C87" s="924" t="s">
        <v>1205</v>
      </c>
      <c r="D87" s="925"/>
      <c r="E87" s="271">
        <v>0</v>
      </c>
      <c r="F87" s="830"/>
      <c r="G87" s="272"/>
      <c r="H87" s="273"/>
      <c r="I87" s="268"/>
      <c r="J87" s="274"/>
      <c r="K87" s="268"/>
      <c r="M87" s="269" t="s">
        <v>1205</v>
      </c>
      <c r="O87" s="258"/>
    </row>
    <row r="88" spans="1:15" ht="12.75">
      <c r="A88" s="267"/>
      <c r="B88" s="270"/>
      <c r="C88" s="924" t="s">
        <v>1243</v>
      </c>
      <c r="D88" s="925"/>
      <c r="E88" s="271">
        <v>1.1375</v>
      </c>
      <c r="F88" s="830"/>
      <c r="G88" s="272"/>
      <c r="H88" s="273"/>
      <c r="I88" s="268"/>
      <c r="J88" s="274"/>
      <c r="K88" s="268"/>
      <c r="M88" s="269" t="s">
        <v>1243</v>
      </c>
      <c r="O88" s="258"/>
    </row>
    <row r="89" spans="1:57" ht="12.75">
      <c r="A89" s="275"/>
      <c r="B89" s="276" t="s">
        <v>103</v>
      </c>
      <c r="C89" s="277" t="s">
        <v>230</v>
      </c>
      <c r="D89" s="278"/>
      <c r="E89" s="279"/>
      <c r="F89" s="831"/>
      <c r="G89" s="281">
        <f>SUM(G85:G88)</f>
        <v>0</v>
      </c>
      <c r="H89" s="282"/>
      <c r="I89" s="283">
        <f>SUM(I85:I88)</f>
        <v>0.014252874999999998</v>
      </c>
      <c r="J89" s="282"/>
      <c r="K89" s="283">
        <f>SUM(K85:K88)</f>
        <v>0</v>
      </c>
      <c r="O89" s="258">
        <v>4</v>
      </c>
      <c r="BA89" s="284">
        <f>SUM(BA85:BA88)</f>
        <v>0</v>
      </c>
      <c r="BB89" s="284">
        <f>SUM(BB85:BB88)</f>
        <v>0</v>
      </c>
      <c r="BC89" s="284">
        <f>SUM(BC85:BC88)</f>
        <v>0</v>
      </c>
      <c r="BD89" s="284">
        <f>SUM(BD85:BD88)</f>
        <v>0</v>
      </c>
      <c r="BE89" s="284">
        <f>SUM(BE85:BE88)</f>
        <v>0</v>
      </c>
    </row>
    <row r="90" spans="1:15" ht="12.75">
      <c r="A90" s="248" t="s">
        <v>98</v>
      </c>
      <c r="B90" s="249" t="s">
        <v>253</v>
      </c>
      <c r="C90" s="250" t="s">
        <v>254</v>
      </c>
      <c r="D90" s="251"/>
      <c r="E90" s="252"/>
      <c r="F90" s="832"/>
      <c r="G90" s="253"/>
      <c r="H90" s="254"/>
      <c r="I90" s="255"/>
      <c r="J90" s="256"/>
      <c r="K90" s="257"/>
      <c r="O90" s="258">
        <v>1</v>
      </c>
    </row>
    <row r="91" spans="1:80" ht="12.75">
      <c r="A91" s="259">
        <v>26</v>
      </c>
      <c r="B91" s="260" t="s">
        <v>1244</v>
      </c>
      <c r="C91" s="261" t="s">
        <v>1245</v>
      </c>
      <c r="D91" s="262" t="s">
        <v>183</v>
      </c>
      <c r="E91" s="263">
        <v>130</v>
      </c>
      <c r="F91" s="829"/>
      <c r="G91" s="264">
        <f>E91*F91</f>
        <v>0</v>
      </c>
      <c r="H91" s="265">
        <v>0.00231</v>
      </c>
      <c r="I91" s="266">
        <f>E91*H91</f>
        <v>0.3003</v>
      </c>
      <c r="J91" s="265">
        <v>0</v>
      </c>
      <c r="K91" s="266">
        <f>E91*J91</f>
        <v>0</v>
      </c>
      <c r="O91" s="258">
        <v>2</v>
      </c>
      <c r="AA91" s="231">
        <v>1</v>
      </c>
      <c r="AB91" s="231">
        <v>1</v>
      </c>
      <c r="AC91" s="231">
        <v>1</v>
      </c>
      <c r="AZ91" s="231">
        <v>1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8">
        <v>1</v>
      </c>
      <c r="CB91" s="258">
        <v>1</v>
      </c>
    </row>
    <row r="92" spans="1:15" ht="12.75">
      <c r="A92" s="267"/>
      <c r="B92" s="270"/>
      <c r="C92" s="924" t="s">
        <v>1246</v>
      </c>
      <c r="D92" s="925"/>
      <c r="E92" s="271">
        <v>0</v>
      </c>
      <c r="F92" s="830"/>
      <c r="G92" s="272"/>
      <c r="H92" s="273"/>
      <c r="I92" s="268"/>
      <c r="J92" s="274"/>
      <c r="K92" s="268"/>
      <c r="M92" s="269" t="s">
        <v>1246</v>
      </c>
      <c r="O92" s="258"/>
    </row>
    <row r="93" spans="1:15" ht="12.75">
      <c r="A93" s="267"/>
      <c r="B93" s="270"/>
      <c r="C93" s="924" t="s">
        <v>1208</v>
      </c>
      <c r="D93" s="925"/>
      <c r="E93" s="271">
        <v>0</v>
      </c>
      <c r="F93" s="830"/>
      <c r="G93" s="272"/>
      <c r="H93" s="273"/>
      <c r="I93" s="268"/>
      <c r="J93" s="274"/>
      <c r="K93" s="268"/>
      <c r="M93" s="269" t="s">
        <v>1208</v>
      </c>
      <c r="O93" s="258"/>
    </row>
    <row r="94" spans="1:15" ht="12.75">
      <c r="A94" s="267"/>
      <c r="B94" s="270"/>
      <c r="C94" s="924" t="s">
        <v>1247</v>
      </c>
      <c r="D94" s="925"/>
      <c r="E94" s="271">
        <v>80</v>
      </c>
      <c r="F94" s="830"/>
      <c r="G94" s="272"/>
      <c r="H94" s="273"/>
      <c r="I94" s="268"/>
      <c r="J94" s="274"/>
      <c r="K94" s="268"/>
      <c r="M94" s="269">
        <v>80</v>
      </c>
      <c r="O94" s="258"/>
    </row>
    <row r="95" spans="1:15" ht="12.75">
      <c r="A95" s="267"/>
      <c r="B95" s="270"/>
      <c r="C95" s="924" t="s">
        <v>1205</v>
      </c>
      <c r="D95" s="925"/>
      <c r="E95" s="271">
        <v>0</v>
      </c>
      <c r="F95" s="830"/>
      <c r="G95" s="272"/>
      <c r="H95" s="273"/>
      <c r="I95" s="268"/>
      <c r="J95" s="274"/>
      <c r="K95" s="268"/>
      <c r="M95" s="269" t="s">
        <v>1205</v>
      </c>
      <c r="O95" s="258"/>
    </row>
    <row r="96" spans="1:15" ht="12.75">
      <c r="A96" s="267"/>
      <c r="B96" s="270"/>
      <c r="C96" s="924" t="s">
        <v>1248</v>
      </c>
      <c r="D96" s="925"/>
      <c r="E96" s="271">
        <v>50</v>
      </c>
      <c r="F96" s="830"/>
      <c r="G96" s="272"/>
      <c r="H96" s="273"/>
      <c r="I96" s="268"/>
      <c r="J96" s="274"/>
      <c r="K96" s="268"/>
      <c r="M96" s="269">
        <v>50</v>
      </c>
      <c r="O96" s="258"/>
    </row>
    <row r="97" spans="1:80" ht="12.75">
      <c r="A97" s="259">
        <v>27</v>
      </c>
      <c r="B97" s="260" t="s">
        <v>283</v>
      </c>
      <c r="C97" s="261" t="s">
        <v>284</v>
      </c>
      <c r="D97" s="262" t="s">
        <v>183</v>
      </c>
      <c r="E97" s="263">
        <v>149.468</v>
      </c>
      <c r="F97" s="829"/>
      <c r="G97" s="264">
        <f>E97*F97</f>
        <v>0</v>
      </c>
      <c r="H97" s="265">
        <v>0.04766</v>
      </c>
      <c r="I97" s="266">
        <f>E97*H97</f>
        <v>7.12364488</v>
      </c>
      <c r="J97" s="265">
        <v>0</v>
      </c>
      <c r="K97" s="266">
        <f>E97*J97</f>
        <v>0</v>
      </c>
      <c r="O97" s="258">
        <v>2</v>
      </c>
      <c r="AA97" s="231">
        <v>1</v>
      </c>
      <c r="AB97" s="231">
        <v>1</v>
      </c>
      <c r="AC97" s="231">
        <v>1</v>
      </c>
      <c r="AZ97" s="231">
        <v>1</v>
      </c>
      <c r="BA97" s="231">
        <f>IF(AZ97=1,G97,0)</f>
        <v>0</v>
      </c>
      <c r="BB97" s="231">
        <f>IF(AZ97=2,G97,0)</f>
        <v>0</v>
      </c>
      <c r="BC97" s="231">
        <f>IF(AZ97=3,G97,0)</f>
        <v>0</v>
      </c>
      <c r="BD97" s="231">
        <f>IF(AZ97=4,G97,0)</f>
        <v>0</v>
      </c>
      <c r="BE97" s="231">
        <f>IF(AZ97=5,G97,0)</f>
        <v>0</v>
      </c>
      <c r="CA97" s="258">
        <v>1</v>
      </c>
      <c r="CB97" s="258">
        <v>1</v>
      </c>
    </row>
    <row r="98" spans="1:15" ht="12.75">
      <c r="A98" s="267"/>
      <c r="B98" s="270"/>
      <c r="C98" s="924" t="s">
        <v>1249</v>
      </c>
      <c r="D98" s="925"/>
      <c r="E98" s="271">
        <v>0</v>
      </c>
      <c r="F98" s="830"/>
      <c r="G98" s="272"/>
      <c r="H98" s="273"/>
      <c r="I98" s="268"/>
      <c r="J98" s="274"/>
      <c r="K98" s="268"/>
      <c r="M98" s="269" t="s">
        <v>1249</v>
      </c>
      <c r="O98" s="258"/>
    </row>
    <row r="99" spans="1:15" ht="12.75">
      <c r="A99" s="267"/>
      <c r="B99" s="270"/>
      <c r="C99" s="924" t="s">
        <v>1208</v>
      </c>
      <c r="D99" s="925"/>
      <c r="E99" s="271">
        <v>0</v>
      </c>
      <c r="F99" s="830"/>
      <c r="G99" s="272"/>
      <c r="H99" s="273"/>
      <c r="I99" s="268"/>
      <c r="J99" s="274"/>
      <c r="K99" s="268"/>
      <c r="M99" s="269" t="s">
        <v>1208</v>
      </c>
      <c r="O99" s="258"/>
    </row>
    <row r="100" spans="1:15" ht="12.75">
      <c r="A100" s="267"/>
      <c r="B100" s="270"/>
      <c r="C100" s="924" t="s">
        <v>1250</v>
      </c>
      <c r="D100" s="925"/>
      <c r="E100" s="271">
        <v>70</v>
      </c>
      <c r="F100" s="830"/>
      <c r="G100" s="272"/>
      <c r="H100" s="273"/>
      <c r="I100" s="268"/>
      <c r="J100" s="274"/>
      <c r="K100" s="268"/>
      <c r="M100" s="269">
        <v>70</v>
      </c>
      <c r="O100" s="258"/>
    </row>
    <row r="101" spans="1:15" ht="12.75">
      <c r="A101" s="267"/>
      <c r="B101" s="270"/>
      <c r="C101" s="924" t="s">
        <v>1205</v>
      </c>
      <c r="D101" s="925"/>
      <c r="E101" s="271">
        <v>0</v>
      </c>
      <c r="F101" s="830"/>
      <c r="G101" s="272"/>
      <c r="H101" s="273"/>
      <c r="I101" s="268"/>
      <c r="J101" s="274"/>
      <c r="K101" s="268"/>
      <c r="M101" s="269" t="s">
        <v>1205</v>
      </c>
      <c r="O101" s="258"/>
    </row>
    <row r="102" spans="1:15" ht="12.75">
      <c r="A102" s="267"/>
      <c r="B102" s="270"/>
      <c r="C102" s="924" t="s">
        <v>1251</v>
      </c>
      <c r="D102" s="925"/>
      <c r="E102" s="271">
        <v>40</v>
      </c>
      <c r="F102" s="830"/>
      <c r="G102" s="272"/>
      <c r="H102" s="273"/>
      <c r="I102" s="268"/>
      <c r="J102" s="274"/>
      <c r="K102" s="268"/>
      <c r="M102" s="269">
        <v>40</v>
      </c>
      <c r="O102" s="258"/>
    </row>
    <row r="103" spans="1:15" ht="12.75">
      <c r="A103" s="267"/>
      <c r="B103" s="270"/>
      <c r="C103" s="924" t="s">
        <v>1252</v>
      </c>
      <c r="D103" s="925"/>
      <c r="E103" s="271">
        <v>0</v>
      </c>
      <c r="F103" s="830"/>
      <c r="G103" s="272"/>
      <c r="H103" s="273"/>
      <c r="I103" s="268"/>
      <c r="J103" s="274"/>
      <c r="K103" s="268"/>
      <c r="M103" s="269" t="s">
        <v>1252</v>
      </c>
      <c r="O103" s="258"/>
    </row>
    <row r="104" spans="1:15" ht="12.75">
      <c r="A104" s="267"/>
      <c r="B104" s="270"/>
      <c r="C104" s="924" t="s">
        <v>1208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1208</v>
      </c>
      <c r="O104" s="258"/>
    </row>
    <row r="105" spans="1:15" ht="12.75">
      <c r="A105" s="267"/>
      <c r="B105" s="270"/>
      <c r="C105" s="924" t="s">
        <v>1253</v>
      </c>
      <c r="D105" s="925"/>
      <c r="E105" s="271">
        <v>14.788</v>
      </c>
      <c r="F105" s="830"/>
      <c r="G105" s="272"/>
      <c r="H105" s="273"/>
      <c r="I105" s="268"/>
      <c r="J105" s="274"/>
      <c r="K105" s="268"/>
      <c r="M105" s="269" t="s">
        <v>1253</v>
      </c>
      <c r="O105" s="258"/>
    </row>
    <row r="106" spans="1:15" ht="12.75">
      <c r="A106" s="267"/>
      <c r="B106" s="270"/>
      <c r="C106" s="924" t="s">
        <v>1205</v>
      </c>
      <c r="D106" s="925"/>
      <c r="E106" s="271">
        <v>0</v>
      </c>
      <c r="F106" s="830"/>
      <c r="G106" s="272"/>
      <c r="H106" s="273"/>
      <c r="I106" s="268"/>
      <c r="J106" s="274"/>
      <c r="K106" s="268"/>
      <c r="M106" s="269" t="s">
        <v>1205</v>
      </c>
      <c r="O106" s="258"/>
    </row>
    <row r="107" spans="1:15" ht="12.75">
      <c r="A107" s="267"/>
      <c r="B107" s="270"/>
      <c r="C107" s="924" t="s">
        <v>1254</v>
      </c>
      <c r="D107" s="925"/>
      <c r="E107" s="271">
        <v>2.4</v>
      </c>
      <c r="F107" s="830"/>
      <c r="G107" s="272"/>
      <c r="H107" s="273"/>
      <c r="I107" s="268"/>
      <c r="J107" s="274"/>
      <c r="K107" s="268"/>
      <c r="M107" s="269" t="s">
        <v>1254</v>
      </c>
      <c r="O107" s="258"/>
    </row>
    <row r="108" spans="1:15" ht="12.75">
      <c r="A108" s="267"/>
      <c r="B108" s="270"/>
      <c r="C108" s="924" t="s">
        <v>1255</v>
      </c>
      <c r="D108" s="925"/>
      <c r="E108" s="271">
        <v>17.08</v>
      </c>
      <c r="F108" s="830"/>
      <c r="G108" s="272"/>
      <c r="H108" s="273"/>
      <c r="I108" s="268"/>
      <c r="J108" s="274"/>
      <c r="K108" s="268"/>
      <c r="M108" s="269" t="s">
        <v>1255</v>
      </c>
      <c r="O108" s="258"/>
    </row>
    <row r="109" spans="1:15" ht="12.75">
      <c r="A109" s="267"/>
      <c r="B109" s="270"/>
      <c r="C109" s="924" t="s">
        <v>1256</v>
      </c>
      <c r="D109" s="925"/>
      <c r="E109" s="271">
        <v>5.2</v>
      </c>
      <c r="F109" s="830"/>
      <c r="G109" s="272"/>
      <c r="H109" s="273"/>
      <c r="I109" s="268"/>
      <c r="J109" s="274"/>
      <c r="K109" s="268"/>
      <c r="M109" s="269" t="s">
        <v>1256</v>
      </c>
      <c r="O109" s="258"/>
    </row>
    <row r="110" spans="1:80" ht="12.75">
      <c r="A110" s="259">
        <v>28</v>
      </c>
      <c r="B110" s="260" t="s">
        <v>311</v>
      </c>
      <c r="C110" s="261" t="s">
        <v>312</v>
      </c>
      <c r="D110" s="262" t="s">
        <v>183</v>
      </c>
      <c r="E110" s="263">
        <v>60.842</v>
      </c>
      <c r="F110" s="829"/>
      <c r="G110" s="264">
        <f>E110*F110</f>
        <v>0</v>
      </c>
      <c r="H110" s="265">
        <v>0.04558</v>
      </c>
      <c r="I110" s="266">
        <f>E110*H110</f>
        <v>2.77317836</v>
      </c>
      <c r="J110" s="265">
        <v>0</v>
      </c>
      <c r="K110" s="266">
        <f>E110*J110</f>
        <v>0</v>
      </c>
      <c r="O110" s="258">
        <v>2</v>
      </c>
      <c r="AA110" s="231">
        <v>1</v>
      </c>
      <c r="AB110" s="231">
        <v>1</v>
      </c>
      <c r="AC110" s="231">
        <v>1</v>
      </c>
      <c r="AZ110" s="231">
        <v>1</v>
      </c>
      <c r="BA110" s="231">
        <f>IF(AZ110=1,G110,0)</f>
        <v>0</v>
      </c>
      <c r="BB110" s="231">
        <f>IF(AZ110=2,G110,0)</f>
        <v>0</v>
      </c>
      <c r="BC110" s="231">
        <f>IF(AZ110=3,G110,0)</f>
        <v>0</v>
      </c>
      <c r="BD110" s="231">
        <f>IF(AZ110=4,G110,0)</f>
        <v>0</v>
      </c>
      <c r="BE110" s="231">
        <f>IF(AZ110=5,G110,0)</f>
        <v>0</v>
      </c>
      <c r="CA110" s="258">
        <v>1</v>
      </c>
      <c r="CB110" s="258">
        <v>1</v>
      </c>
    </row>
    <row r="111" spans="1:15" ht="12.75">
      <c r="A111" s="267"/>
      <c r="B111" s="270"/>
      <c r="C111" s="924" t="s">
        <v>1208</v>
      </c>
      <c r="D111" s="925"/>
      <c r="E111" s="271">
        <v>0</v>
      </c>
      <c r="F111" s="830"/>
      <c r="G111" s="272"/>
      <c r="H111" s="273"/>
      <c r="I111" s="268"/>
      <c r="J111" s="274"/>
      <c r="K111" s="268"/>
      <c r="M111" s="269" t="s">
        <v>1208</v>
      </c>
      <c r="O111" s="258"/>
    </row>
    <row r="112" spans="1:15" ht="12.75">
      <c r="A112" s="267"/>
      <c r="B112" s="270"/>
      <c r="C112" s="924" t="s">
        <v>1257</v>
      </c>
      <c r="D112" s="925"/>
      <c r="E112" s="271">
        <v>12.112</v>
      </c>
      <c r="F112" s="830"/>
      <c r="G112" s="272"/>
      <c r="H112" s="273"/>
      <c r="I112" s="268"/>
      <c r="J112" s="274"/>
      <c r="K112" s="268"/>
      <c r="M112" s="269" t="s">
        <v>1257</v>
      </c>
      <c r="O112" s="258"/>
    </row>
    <row r="113" spans="1:15" ht="12.75">
      <c r="A113" s="267"/>
      <c r="B113" s="270"/>
      <c r="C113" s="924" t="s">
        <v>1258</v>
      </c>
      <c r="D113" s="925"/>
      <c r="E113" s="271">
        <v>19.6</v>
      </c>
      <c r="F113" s="830"/>
      <c r="G113" s="272"/>
      <c r="H113" s="273"/>
      <c r="I113" s="268"/>
      <c r="J113" s="274"/>
      <c r="K113" s="268"/>
      <c r="M113" s="269" t="s">
        <v>1258</v>
      </c>
      <c r="O113" s="258"/>
    </row>
    <row r="114" spans="1:15" ht="12.75">
      <c r="A114" s="267"/>
      <c r="B114" s="270"/>
      <c r="C114" s="924" t="s">
        <v>1259</v>
      </c>
      <c r="D114" s="925"/>
      <c r="E114" s="271">
        <v>7.232</v>
      </c>
      <c r="F114" s="830"/>
      <c r="G114" s="272"/>
      <c r="H114" s="273"/>
      <c r="I114" s="268"/>
      <c r="J114" s="274"/>
      <c r="K114" s="268"/>
      <c r="M114" s="269" t="s">
        <v>1259</v>
      </c>
      <c r="O114" s="258"/>
    </row>
    <row r="115" spans="1:15" ht="12.75">
      <c r="A115" s="267"/>
      <c r="B115" s="270"/>
      <c r="C115" s="924" t="s">
        <v>1205</v>
      </c>
      <c r="D115" s="925"/>
      <c r="E115" s="271">
        <v>0</v>
      </c>
      <c r="F115" s="830"/>
      <c r="G115" s="272"/>
      <c r="H115" s="273"/>
      <c r="I115" s="268"/>
      <c r="J115" s="274"/>
      <c r="K115" s="268"/>
      <c r="M115" s="269" t="s">
        <v>1205</v>
      </c>
      <c r="O115" s="258"/>
    </row>
    <row r="116" spans="1:15" ht="12.75">
      <c r="A116" s="267"/>
      <c r="B116" s="270"/>
      <c r="C116" s="924" t="s">
        <v>1260</v>
      </c>
      <c r="D116" s="925"/>
      <c r="E116" s="271">
        <v>4.36</v>
      </c>
      <c r="F116" s="830"/>
      <c r="G116" s="272"/>
      <c r="H116" s="273"/>
      <c r="I116" s="268"/>
      <c r="J116" s="274"/>
      <c r="K116" s="268"/>
      <c r="M116" s="269" t="s">
        <v>1260</v>
      </c>
      <c r="O116" s="258"/>
    </row>
    <row r="117" spans="1:15" ht="12.75">
      <c r="A117" s="267"/>
      <c r="B117" s="270"/>
      <c r="C117" s="924" t="s">
        <v>1261</v>
      </c>
      <c r="D117" s="925"/>
      <c r="E117" s="271">
        <v>7.4</v>
      </c>
      <c r="F117" s="830"/>
      <c r="G117" s="272"/>
      <c r="H117" s="273"/>
      <c r="I117" s="268"/>
      <c r="J117" s="274"/>
      <c r="K117" s="268"/>
      <c r="M117" s="269" t="s">
        <v>1261</v>
      </c>
      <c r="O117" s="258"/>
    </row>
    <row r="118" spans="1:15" ht="12.75">
      <c r="A118" s="267"/>
      <c r="B118" s="270"/>
      <c r="C118" s="924" t="s">
        <v>1262</v>
      </c>
      <c r="D118" s="925"/>
      <c r="E118" s="271">
        <v>8.218</v>
      </c>
      <c r="F118" s="830"/>
      <c r="G118" s="272"/>
      <c r="H118" s="273"/>
      <c r="I118" s="268"/>
      <c r="J118" s="274"/>
      <c r="K118" s="268"/>
      <c r="M118" s="269" t="s">
        <v>1262</v>
      </c>
      <c r="O118" s="258"/>
    </row>
    <row r="119" spans="1:15" ht="12.75">
      <c r="A119" s="267"/>
      <c r="B119" s="270"/>
      <c r="C119" s="924" t="s">
        <v>1263</v>
      </c>
      <c r="D119" s="925"/>
      <c r="E119" s="271">
        <v>1.92</v>
      </c>
      <c r="F119" s="830"/>
      <c r="G119" s="272"/>
      <c r="H119" s="273"/>
      <c r="I119" s="268"/>
      <c r="J119" s="274"/>
      <c r="K119" s="268"/>
      <c r="M119" s="269" t="s">
        <v>1263</v>
      </c>
      <c r="O119" s="258"/>
    </row>
    <row r="120" spans="1:57" ht="12.75">
      <c r="A120" s="275"/>
      <c r="B120" s="276" t="s">
        <v>103</v>
      </c>
      <c r="C120" s="277" t="s">
        <v>255</v>
      </c>
      <c r="D120" s="278"/>
      <c r="E120" s="279"/>
      <c r="F120" s="831"/>
      <c r="G120" s="281">
        <f>SUM(G90:G119)</f>
        <v>0</v>
      </c>
      <c r="H120" s="282"/>
      <c r="I120" s="283">
        <f>SUM(I90:I119)</f>
        <v>10.19712324</v>
      </c>
      <c r="J120" s="282"/>
      <c r="K120" s="283">
        <f>SUM(K90:K119)</f>
        <v>0</v>
      </c>
      <c r="O120" s="258">
        <v>4</v>
      </c>
      <c r="BA120" s="284">
        <f>SUM(BA90:BA119)</f>
        <v>0</v>
      </c>
      <c r="BB120" s="284">
        <f>SUM(BB90:BB119)</f>
        <v>0</v>
      </c>
      <c r="BC120" s="284">
        <f>SUM(BC90:BC119)</f>
        <v>0</v>
      </c>
      <c r="BD120" s="284">
        <f>SUM(BD90:BD119)</f>
        <v>0</v>
      </c>
      <c r="BE120" s="284">
        <f>SUM(BE90:BE119)</f>
        <v>0</v>
      </c>
    </row>
    <row r="121" spans="1:15" ht="12.75">
      <c r="A121" s="248" t="s">
        <v>98</v>
      </c>
      <c r="B121" s="249" t="s">
        <v>332</v>
      </c>
      <c r="C121" s="250" t="s">
        <v>333</v>
      </c>
      <c r="D121" s="251"/>
      <c r="E121" s="252"/>
      <c r="F121" s="832"/>
      <c r="G121" s="253"/>
      <c r="H121" s="254"/>
      <c r="I121" s="255"/>
      <c r="J121" s="256"/>
      <c r="K121" s="257"/>
      <c r="O121" s="258">
        <v>1</v>
      </c>
    </row>
    <row r="122" spans="1:80" ht="12.75">
      <c r="A122" s="259">
        <v>29</v>
      </c>
      <c r="B122" s="260" t="s">
        <v>335</v>
      </c>
      <c r="C122" s="261" t="s">
        <v>336</v>
      </c>
      <c r="D122" s="262" t="s">
        <v>113</v>
      </c>
      <c r="E122" s="263">
        <v>0.1744</v>
      </c>
      <c r="F122" s="829"/>
      <c r="G122" s="264">
        <f>E122*F122</f>
        <v>0</v>
      </c>
      <c r="H122" s="265">
        <v>2.5</v>
      </c>
      <c r="I122" s="266">
        <f>E122*H122</f>
        <v>0.436</v>
      </c>
      <c r="J122" s="265">
        <v>0</v>
      </c>
      <c r="K122" s="266">
        <f>E122*J122</f>
        <v>0</v>
      </c>
      <c r="O122" s="258">
        <v>2</v>
      </c>
      <c r="AA122" s="231">
        <v>1</v>
      </c>
      <c r="AB122" s="231">
        <v>1</v>
      </c>
      <c r="AC122" s="231">
        <v>1</v>
      </c>
      <c r="AZ122" s="231">
        <v>1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58">
        <v>1</v>
      </c>
      <c r="CB122" s="258">
        <v>1</v>
      </c>
    </row>
    <row r="123" spans="1:15" ht="12.75">
      <c r="A123" s="267"/>
      <c r="B123" s="270"/>
      <c r="C123" s="924" t="s">
        <v>136</v>
      </c>
      <c r="D123" s="925"/>
      <c r="E123" s="271">
        <v>0</v>
      </c>
      <c r="F123" s="830"/>
      <c r="G123" s="272"/>
      <c r="H123" s="273"/>
      <c r="I123" s="268"/>
      <c r="J123" s="274"/>
      <c r="K123" s="268"/>
      <c r="M123" s="269" t="s">
        <v>136</v>
      </c>
      <c r="O123" s="258"/>
    </row>
    <row r="124" spans="1:15" ht="12.75">
      <c r="A124" s="267"/>
      <c r="B124" s="270"/>
      <c r="C124" s="924" t="s">
        <v>1264</v>
      </c>
      <c r="D124" s="925"/>
      <c r="E124" s="271">
        <v>0.1744</v>
      </c>
      <c r="F124" s="830"/>
      <c r="G124" s="272"/>
      <c r="H124" s="273"/>
      <c r="I124" s="268"/>
      <c r="J124" s="274"/>
      <c r="K124" s="268"/>
      <c r="M124" s="269" t="s">
        <v>1264</v>
      </c>
      <c r="O124" s="258"/>
    </row>
    <row r="125" spans="1:80" ht="12.75">
      <c r="A125" s="259">
        <v>30</v>
      </c>
      <c r="B125" s="260" t="s">
        <v>340</v>
      </c>
      <c r="C125" s="261" t="s">
        <v>341</v>
      </c>
      <c r="D125" s="262" t="s">
        <v>113</v>
      </c>
      <c r="E125" s="263">
        <v>0.3488</v>
      </c>
      <c r="F125" s="829"/>
      <c r="G125" s="264">
        <f>E125*F125</f>
        <v>0</v>
      </c>
      <c r="H125" s="265">
        <v>2.5</v>
      </c>
      <c r="I125" s="266">
        <f>E125*H125</f>
        <v>0.872</v>
      </c>
      <c r="J125" s="265">
        <v>0</v>
      </c>
      <c r="K125" s="266">
        <f>E125*J125</f>
        <v>0</v>
      </c>
      <c r="O125" s="258">
        <v>2</v>
      </c>
      <c r="AA125" s="231">
        <v>1</v>
      </c>
      <c r="AB125" s="231">
        <v>1</v>
      </c>
      <c r="AC125" s="231">
        <v>1</v>
      </c>
      <c r="AZ125" s="231">
        <v>1</v>
      </c>
      <c r="BA125" s="231">
        <f>IF(AZ125=1,G125,0)</f>
        <v>0</v>
      </c>
      <c r="BB125" s="231">
        <f>IF(AZ125=2,G125,0)</f>
        <v>0</v>
      </c>
      <c r="BC125" s="231">
        <f>IF(AZ125=3,G125,0)</f>
        <v>0</v>
      </c>
      <c r="BD125" s="231">
        <f>IF(AZ125=4,G125,0)</f>
        <v>0</v>
      </c>
      <c r="BE125" s="231">
        <f>IF(AZ125=5,G125,0)</f>
        <v>0</v>
      </c>
      <c r="CA125" s="258">
        <v>1</v>
      </c>
      <c r="CB125" s="258">
        <v>1</v>
      </c>
    </row>
    <row r="126" spans="1:15" ht="12.75">
      <c r="A126" s="267"/>
      <c r="B126" s="270"/>
      <c r="C126" s="924" t="s">
        <v>136</v>
      </c>
      <c r="D126" s="925"/>
      <c r="E126" s="271">
        <v>0</v>
      </c>
      <c r="F126" s="830"/>
      <c r="G126" s="272"/>
      <c r="H126" s="273"/>
      <c r="I126" s="268"/>
      <c r="J126" s="274"/>
      <c r="K126" s="268"/>
      <c r="M126" s="269" t="s">
        <v>136</v>
      </c>
      <c r="O126" s="258"/>
    </row>
    <row r="127" spans="1:15" ht="12.75">
      <c r="A127" s="267"/>
      <c r="B127" s="270"/>
      <c r="C127" s="924" t="s">
        <v>1265</v>
      </c>
      <c r="D127" s="925"/>
      <c r="E127" s="271">
        <v>0.3488</v>
      </c>
      <c r="F127" s="830"/>
      <c r="G127" s="272"/>
      <c r="H127" s="273"/>
      <c r="I127" s="268"/>
      <c r="J127" s="274"/>
      <c r="K127" s="268"/>
      <c r="M127" s="269" t="s">
        <v>1265</v>
      </c>
      <c r="O127" s="258"/>
    </row>
    <row r="128" spans="1:80" ht="12.75">
      <c r="A128" s="259">
        <v>31</v>
      </c>
      <c r="B128" s="260" t="s">
        <v>345</v>
      </c>
      <c r="C128" s="261" t="s">
        <v>346</v>
      </c>
      <c r="D128" s="262" t="s">
        <v>113</v>
      </c>
      <c r="E128" s="263">
        <v>0.9251</v>
      </c>
      <c r="F128" s="829"/>
      <c r="G128" s="264">
        <f>E128*F128</f>
        <v>0</v>
      </c>
      <c r="H128" s="265">
        <v>2.5</v>
      </c>
      <c r="I128" s="266">
        <f>E128*H128</f>
        <v>2.3127500000000003</v>
      </c>
      <c r="J128" s="265">
        <v>0</v>
      </c>
      <c r="K128" s="266">
        <f>E128*J128</f>
        <v>0</v>
      </c>
      <c r="O128" s="258">
        <v>2</v>
      </c>
      <c r="AA128" s="231">
        <v>1</v>
      </c>
      <c r="AB128" s="231">
        <v>1</v>
      </c>
      <c r="AC128" s="231">
        <v>1</v>
      </c>
      <c r="AZ128" s="231">
        <v>1</v>
      </c>
      <c r="BA128" s="231">
        <f>IF(AZ128=1,G128,0)</f>
        <v>0</v>
      </c>
      <c r="BB128" s="231">
        <f>IF(AZ128=2,G128,0)</f>
        <v>0</v>
      </c>
      <c r="BC128" s="231">
        <f>IF(AZ128=3,G128,0)</f>
        <v>0</v>
      </c>
      <c r="BD128" s="231">
        <f>IF(AZ128=4,G128,0)</f>
        <v>0</v>
      </c>
      <c r="BE128" s="231">
        <f>IF(AZ128=5,G128,0)</f>
        <v>0</v>
      </c>
      <c r="CA128" s="258">
        <v>1</v>
      </c>
      <c r="CB128" s="258">
        <v>1</v>
      </c>
    </row>
    <row r="129" spans="1:15" ht="12.75">
      <c r="A129" s="267"/>
      <c r="B129" s="270"/>
      <c r="C129" s="924" t="s">
        <v>1208</v>
      </c>
      <c r="D129" s="925"/>
      <c r="E129" s="271">
        <v>0</v>
      </c>
      <c r="F129" s="830"/>
      <c r="G129" s="272"/>
      <c r="H129" s="273"/>
      <c r="I129" s="268"/>
      <c r="J129" s="274"/>
      <c r="K129" s="268"/>
      <c r="M129" s="269" t="s">
        <v>1208</v>
      </c>
      <c r="O129" s="258"/>
    </row>
    <row r="130" spans="1:15" ht="12.75">
      <c r="A130" s="267"/>
      <c r="B130" s="270"/>
      <c r="C130" s="924" t="s">
        <v>1266</v>
      </c>
      <c r="D130" s="925"/>
      <c r="E130" s="271">
        <v>0.1006</v>
      </c>
      <c r="F130" s="830"/>
      <c r="G130" s="272"/>
      <c r="H130" s="273"/>
      <c r="I130" s="268"/>
      <c r="J130" s="274"/>
      <c r="K130" s="268"/>
      <c r="M130" s="269" t="s">
        <v>1266</v>
      </c>
      <c r="O130" s="258"/>
    </row>
    <row r="131" spans="1:15" ht="12.75">
      <c r="A131" s="267"/>
      <c r="B131" s="270"/>
      <c r="C131" s="924" t="s">
        <v>1205</v>
      </c>
      <c r="D131" s="925"/>
      <c r="E131" s="271">
        <v>0</v>
      </c>
      <c r="F131" s="830"/>
      <c r="G131" s="272"/>
      <c r="H131" s="273"/>
      <c r="I131" s="268"/>
      <c r="J131" s="274"/>
      <c r="K131" s="268"/>
      <c r="M131" s="269" t="s">
        <v>1205</v>
      </c>
      <c r="O131" s="258"/>
    </row>
    <row r="132" spans="1:15" ht="12.75">
      <c r="A132" s="267"/>
      <c r="B132" s="270"/>
      <c r="C132" s="924" t="s">
        <v>1267</v>
      </c>
      <c r="D132" s="925"/>
      <c r="E132" s="271">
        <v>0.0319</v>
      </c>
      <c r="F132" s="830"/>
      <c r="G132" s="272"/>
      <c r="H132" s="273"/>
      <c r="I132" s="268"/>
      <c r="J132" s="274"/>
      <c r="K132" s="268"/>
      <c r="M132" s="269" t="s">
        <v>1267</v>
      </c>
      <c r="O132" s="258"/>
    </row>
    <row r="133" spans="1:15" ht="12.75">
      <c r="A133" s="267"/>
      <c r="B133" s="270"/>
      <c r="C133" s="924" t="s">
        <v>1268</v>
      </c>
      <c r="D133" s="925"/>
      <c r="E133" s="271">
        <v>0.0425</v>
      </c>
      <c r="F133" s="830"/>
      <c r="G133" s="272"/>
      <c r="H133" s="273"/>
      <c r="I133" s="268"/>
      <c r="J133" s="274"/>
      <c r="K133" s="268"/>
      <c r="M133" s="269" t="s">
        <v>1268</v>
      </c>
      <c r="O133" s="258"/>
    </row>
    <row r="134" spans="1:15" ht="12.75">
      <c r="A134" s="267"/>
      <c r="B134" s="270"/>
      <c r="C134" s="924" t="s">
        <v>1269</v>
      </c>
      <c r="D134" s="925"/>
      <c r="E134" s="271">
        <v>0.75</v>
      </c>
      <c r="F134" s="830"/>
      <c r="G134" s="272"/>
      <c r="H134" s="273"/>
      <c r="I134" s="268"/>
      <c r="J134" s="274"/>
      <c r="K134" s="268"/>
      <c r="M134" s="269" t="s">
        <v>1269</v>
      </c>
      <c r="O134" s="258"/>
    </row>
    <row r="135" spans="1:80" ht="12.75">
      <c r="A135" s="259">
        <v>32</v>
      </c>
      <c r="B135" s="260" t="s">
        <v>368</v>
      </c>
      <c r="C135" s="261" t="s">
        <v>369</v>
      </c>
      <c r="D135" s="262" t="s">
        <v>113</v>
      </c>
      <c r="E135" s="263">
        <v>0.1744</v>
      </c>
      <c r="F135" s="829"/>
      <c r="G135" s="264">
        <f>E135*F135</f>
        <v>0</v>
      </c>
      <c r="H135" s="265">
        <v>0</v>
      </c>
      <c r="I135" s="266">
        <f>E135*H135</f>
        <v>0</v>
      </c>
      <c r="J135" s="265">
        <v>0</v>
      </c>
      <c r="K135" s="266">
        <f>E135*J135</f>
        <v>0</v>
      </c>
      <c r="O135" s="258">
        <v>2</v>
      </c>
      <c r="AA135" s="231">
        <v>1</v>
      </c>
      <c r="AB135" s="231">
        <v>1</v>
      </c>
      <c r="AC135" s="231">
        <v>1</v>
      </c>
      <c r="AZ135" s="231">
        <v>1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8">
        <v>1</v>
      </c>
      <c r="CB135" s="258">
        <v>1</v>
      </c>
    </row>
    <row r="136" spans="1:80" ht="12.75">
      <c r="A136" s="259">
        <v>33</v>
      </c>
      <c r="B136" s="260" t="s">
        <v>377</v>
      </c>
      <c r="C136" s="261" t="s">
        <v>378</v>
      </c>
      <c r="D136" s="262" t="s">
        <v>183</v>
      </c>
      <c r="E136" s="263">
        <v>132.18</v>
      </c>
      <c r="F136" s="829"/>
      <c r="G136" s="264">
        <f>E136*F136</f>
        <v>0</v>
      </c>
      <c r="H136" s="265">
        <v>0.01313</v>
      </c>
      <c r="I136" s="266">
        <f>E136*H136</f>
        <v>1.7355234</v>
      </c>
      <c r="J136" s="265">
        <v>0</v>
      </c>
      <c r="K136" s="266">
        <f>E136*J136</f>
        <v>0</v>
      </c>
      <c r="O136" s="258">
        <v>2</v>
      </c>
      <c r="AA136" s="231">
        <v>1</v>
      </c>
      <c r="AB136" s="231">
        <v>1</v>
      </c>
      <c r="AC136" s="231">
        <v>1</v>
      </c>
      <c r="AZ136" s="231">
        <v>1</v>
      </c>
      <c r="BA136" s="231">
        <f>IF(AZ136=1,G136,0)</f>
        <v>0</v>
      </c>
      <c r="BB136" s="231">
        <f>IF(AZ136=2,G136,0)</f>
        <v>0</v>
      </c>
      <c r="BC136" s="231">
        <f>IF(AZ136=3,G136,0)</f>
        <v>0</v>
      </c>
      <c r="BD136" s="231">
        <f>IF(AZ136=4,G136,0)</f>
        <v>0</v>
      </c>
      <c r="BE136" s="231">
        <f>IF(AZ136=5,G136,0)</f>
        <v>0</v>
      </c>
      <c r="CA136" s="258">
        <v>1</v>
      </c>
      <c r="CB136" s="258">
        <v>1</v>
      </c>
    </row>
    <row r="137" spans="1:15" ht="12.75">
      <c r="A137" s="267"/>
      <c r="B137" s="270"/>
      <c r="C137" s="924" t="s">
        <v>1208</v>
      </c>
      <c r="D137" s="925"/>
      <c r="E137" s="271">
        <v>0</v>
      </c>
      <c r="F137" s="830"/>
      <c r="G137" s="272"/>
      <c r="H137" s="273"/>
      <c r="I137" s="268"/>
      <c r="J137" s="274"/>
      <c r="K137" s="268"/>
      <c r="M137" s="269" t="s">
        <v>1208</v>
      </c>
      <c r="O137" s="258"/>
    </row>
    <row r="138" spans="1:15" ht="12.75">
      <c r="A138" s="267"/>
      <c r="B138" s="270"/>
      <c r="C138" s="924" t="s">
        <v>1270</v>
      </c>
      <c r="D138" s="925"/>
      <c r="E138" s="271">
        <v>0</v>
      </c>
      <c r="F138" s="830"/>
      <c r="G138" s="272"/>
      <c r="H138" s="273"/>
      <c r="I138" s="268"/>
      <c r="J138" s="274"/>
      <c r="K138" s="268"/>
      <c r="M138" s="269" t="s">
        <v>1270</v>
      </c>
      <c r="O138" s="258"/>
    </row>
    <row r="139" spans="1:15" ht="12.75">
      <c r="A139" s="267"/>
      <c r="B139" s="270"/>
      <c r="C139" s="924" t="s">
        <v>1271</v>
      </c>
      <c r="D139" s="925"/>
      <c r="E139" s="271">
        <v>73.17</v>
      </c>
      <c r="F139" s="830"/>
      <c r="G139" s="272"/>
      <c r="H139" s="273"/>
      <c r="I139" s="268"/>
      <c r="J139" s="274"/>
      <c r="K139" s="268"/>
      <c r="M139" s="269" t="s">
        <v>1271</v>
      </c>
      <c r="O139" s="258"/>
    </row>
    <row r="140" spans="1:15" ht="12.75">
      <c r="A140" s="267"/>
      <c r="B140" s="270"/>
      <c r="C140" s="924" t="s">
        <v>1272</v>
      </c>
      <c r="D140" s="925"/>
      <c r="E140" s="271">
        <v>0</v>
      </c>
      <c r="F140" s="830"/>
      <c r="G140" s="272"/>
      <c r="H140" s="273"/>
      <c r="I140" s="268"/>
      <c r="J140" s="274"/>
      <c r="K140" s="268"/>
      <c r="M140" s="269" t="s">
        <v>1272</v>
      </c>
      <c r="O140" s="258"/>
    </row>
    <row r="141" spans="1:15" ht="12.75">
      <c r="A141" s="267"/>
      <c r="B141" s="270"/>
      <c r="C141" s="924" t="s">
        <v>1273</v>
      </c>
      <c r="D141" s="925"/>
      <c r="E141" s="271">
        <v>12.92</v>
      </c>
      <c r="F141" s="830"/>
      <c r="G141" s="272"/>
      <c r="H141" s="273"/>
      <c r="I141" s="268"/>
      <c r="J141" s="274"/>
      <c r="K141" s="268"/>
      <c r="M141" s="269" t="s">
        <v>1273</v>
      </c>
      <c r="O141" s="258"/>
    </row>
    <row r="142" spans="1:15" ht="12.75">
      <c r="A142" s="267"/>
      <c r="B142" s="270"/>
      <c r="C142" s="924" t="s">
        <v>1205</v>
      </c>
      <c r="D142" s="925"/>
      <c r="E142" s="271">
        <v>0</v>
      </c>
      <c r="F142" s="830"/>
      <c r="G142" s="272"/>
      <c r="H142" s="273"/>
      <c r="I142" s="268"/>
      <c r="J142" s="274"/>
      <c r="K142" s="268"/>
      <c r="M142" s="269" t="s">
        <v>1205</v>
      </c>
      <c r="O142" s="258"/>
    </row>
    <row r="143" spans="1:15" ht="12.75">
      <c r="A143" s="267"/>
      <c r="B143" s="270"/>
      <c r="C143" s="924" t="s">
        <v>1270</v>
      </c>
      <c r="D143" s="925"/>
      <c r="E143" s="271">
        <v>0</v>
      </c>
      <c r="F143" s="830"/>
      <c r="G143" s="272"/>
      <c r="H143" s="273"/>
      <c r="I143" s="268"/>
      <c r="J143" s="274"/>
      <c r="K143" s="268"/>
      <c r="M143" s="269" t="s">
        <v>1270</v>
      </c>
      <c r="O143" s="258"/>
    </row>
    <row r="144" spans="1:15" ht="12.75">
      <c r="A144" s="267"/>
      <c r="B144" s="270"/>
      <c r="C144" s="924" t="s">
        <v>1274</v>
      </c>
      <c r="D144" s="925"/>
      <c r="E144" s="271">
        <v>40.47</v>
      </c>
      <c r="F144" s="830"/>
      <c r="G144" s="272"/>
      <c r="H144" s="273"/>
      <c r="I144" s="268"/>
      <c r="J144" s="274"/>
      <c r="K144" s="268"/>
      <c r="M144" s="269" t="s">
        <v>1274</v>
      </c>
      <c r="O144" s="258"/>
    </row>
    <row r="145" spans="1:15" ht="12.75">
      <c r="A145" s="267"/>
      <c r="B145" s="270"/>
      <c r="C145" s="924" t="s">
        <v>1272</v>
      </c>
      <c r="D145" s="925"/>
      <c r="E145" s="271">
        <v>0</v>
      </c>
      <c r="F145" s="830"/>
      <c r="G145" s="272"/>
      <c r="H145" s="273"/>
      <c r="I145" s="268"/>
      <c r="J145" s="274"/>
      <c r="K145" s="268"/>
      <c r="M145" s="269" t="s">
        <v>1272</v>
      </c>
      <c r="O145" s="258"/>
    </row>
    <row r="146" spans="1:15" ht="12.75">
      <c r="A146" s="267"/>
      <c r="B146" s="270"/>
      <c r="C146" s="924" t="s">
        <v>1275</v>
      </c>
      <c r="D146" s="925"/>
      <c r="E146" s="271">
        <v>5.62</v>
      </c>
      <c r="F146" s="830"/>
      <c r="G146" s="272"/>
      <c r="H146" s="273"/>
      <c r="I146" s="268"/>
      <c r="J146" s="274"/>
      <c r="K146" s="268"/>
      <c r="M146" s="269" t="s">
        <v>1275</v>
      </c>
      <c r="O146" s="258"/>
    </row>
    <row r="147" spans="1:80" ht="12.75">
      <c r="A147" s="259">
        <v>34</v>
      </c>
      <c r="B147" s="260" t="s">
        <v>385</v>
      </c>
      <c r="C147" s="261" t="s">
        <v>386</v>
      </c>
      <c r="D147" s="262" t="s">
        <v>183</v>
      </c>
      <c r="E147" s="263">
        <v>66.09</v>
      </c>
      <c r="F147" s="829"/>
      <c r="G147" s="264">
        <f>E147*F147</f>
        <v>0</v>
      </c>
      <c r="H147" s="265">
        <v>0.063</v>
      </c>
      <c r="I147" s="266">
        <f>E147*H147</f>
        <v>4.163670000000001</v>
      </c>
      <c r="J147" s="265">
        <v>0</v>
      </c>
      <c r="K147" s="266">
        <f>E147*J147</f>
        <v>0</v>
      </c>
      <c r="O147" s="258">
        <v>2</v>
      </c>
      <c r="AA147" s="231">
        <v>1</v>
      </c>
      <c r="AB147" s="231">
        <v>1</v>
      </c>
      <c r="AC147" s="231">
        <v>1</v>
      </c>
      <c r="AZ147" s="231">
        <v>1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58">
        <v>1</v>
      </c>
      <c r="CB147" s="258">
        <v>1</v>
      </c>
    </row>
    <row r="148" spans="1:15" ht="12.75">
      <c r="A148" s="267"/>
      <c r="B148" s="270"/>
      <c r="C148" s="924" t="s">
        <v>1208</v>
      </c>
      <c r="D148" s="925"/>
      <c r="E148" s="271">
        <v>0</v>
      </c>
      <c r="F148" s="830"/>
      <c r="G148" s="272"/>
      <c r="H148" s="273"/>
      <c r="I148" s="268"/>
      <c r="J148" s="274"/>
      <c r="K148" s="268"/>
      <c r="M148" s="269" t="s">
        <v>1208</v>
      </c>
      <c r="O148" s="258"/>
    </row>
    <row r="149" spans="1:15" ht="12.75">
      <c r="A149" s="267"/>
      <c r="B149" s="270"/>
      <c r="C149" s="924" t="s">
        <v>1270</v>
      </c>
      <c r="D149" s="925"/>
      <c r="E149" s="271">
        <v>0</v>
      </c>
      <c r="F149" s="830"/>
      <c r="G149" s="272"/>
      <c r="H149" s="273"/>
      <c r="I149" s="268"/>
      <c r="J149" s="274"/>
      <c r="K149" s="268"/>
      <c r="M149" s="269" t="s">
        <v>1270</v>
      </c>
      <c r="O149" s="258"/>
    </row>
    <row r="150" spans="1:15" ht="12.75">
      <c r="A150" s="267"/>
      <c r="B150" s="270"/>
      <c r="C150" s="924" t="s">
        <v>1276</v>
      </c>
      <c r="D150" s="925"/>
      <c r="E150" s="271">
        <v>36.585</v>
      </c>
      <c r="F150" s="830"/>
      <c r="G150" s="272"/>
      <c r="H150" s="273"/>
      <c r="I150" s="268"/>
      <c r="J150" s="274"/>
      <c r="K150" s="268"/>
      <c r="M150" s="269" t="s">
        <v>1276</v>
      </c>
      <c r="O150" s="258"/>
    </row>
    <row r="151" spans="1:15" ht="12.75">
      <c r="A151" s="267"/>
      <c r="B151" s="270"/>
      <c r="C151" s="924" t="s">
        <v>1272</v>
      </c>
      <c r="D151" s="925"/>
      <c r="E151" s="271">
        <v>0</v>
      </c>
      <c r="F151" s="830"/>
      <c r="G151" s="272"/>
      <c r="H151" s="273"/>
      <c r="I151" s="268"/>
      <c r="J151" s="274"/>
      <c r="K151" s="268"/>
      <c r="M151" s="269" t="s">
        <v>1272</v>
      </c>
      <c r="O151" s="258"/>
    </row>
    <row r="152" spans="1:15" ht="12.75">
      <c r="A152" s="267"/>
      <c r="B152" s="270"/>
      <c r="C152" s="924" t="s">
        <v>1277</v>
      </c>
      <c r="D152" s="925"/>
      <c r="E152" s="271">
        <v>6.46</v>
      </c>
      <c r="F152" s="830"/>
      <c r="G152" s="272"/>
      <c r="H152" s="273"/>
      <c r="I152" s="268"/>
      <c r="J152" s="274"/>
      <c r="K152" s="268"/>
      <c r="M152" s="269" t="s">
        <v>1277</v>
      </c>
      <c r="O152" s="258"/>
    </row>
    <row r="153" spans="1:15" ht="12.75">
      <c r="A153" s="267"/>
      <c r="B153" s="270"/>
      <c r="C153" s="924" t="s">
        <v>1205</v>
      </c>
      <c r="D153" s="925"/>
      <c r="E153" s="271">
        <v>0</v>
      </c>
      <c r="F153" s="830"/>
      <c r="G153" s="272"/>
      <c r="H153" s="273"/>
      <c r="I153" s="268"/>
      <c r="J153" s="274"/>
      <c r="K153" s="268"/>
      <c r="M153" s="269" t="s">
        <v>1205</v>
      </c>
      <c r="O153" s="258"/>
    </row>
    <row r="154" spans="1:15" ht="12.75">
      <c r="A154" s="267"/>
      <c r="B154" s="270"/>
      <c r="C154" s="924" t="s">
        <v>1270</v>
      </c>
      <c r="D154" s="925"/>
      <c r="E154" s="271">
        <v>0</v>
      </c>
      <c r="F154" s="830"/>
      <c r="G154" s="272"/>
      <c r="H154" s="273"/>
      <c r="I154" s="268"/>
      <c r="J154" s="274"/>
      <c r="K154" s="268"/>
      <c r="M154" s="269" t="s">
        <v>1270</v>
      </c>
      <c r="O154" s="258"/>
    </row>
    <row r="155" spans="1:15" ht="12.75">
      <c r="A155" s="267"/>
      <c r="B155" s="270"/>
      <c r="C155" s="924" t="s">
        <v>1278</v>
      </c>
      <c r="D155" s="925"/>
      <c r="E155" s="271">
        <v>20.235</v>
      </c>
      <c r="F155" s="830"/>
      <c r="G155" s="272"/>
      <c r="H155" s="273"/>
      <c r="I155" s="268"/>
      <c r="J155" s="274"/>
      <c r="K155" s="268"/>
      <c r="M155" s="269" t="s">
        <v>1278</v>
      </c>
      <c r="O155" s="258"/>
    </row>
    <row r="156" spans="1:15" ht="12.75">
      <c r="A156" s="267"/>
      <c r="B156" s="270"/>
      <c r="C156" s="924" t="s">
        <v>1272</v>
      </c>
      <c r="D156" s="925"/>
      <c r="E156" s="271">
        <v>0</v>
      </c>
      <c r="F156" s="830"/>
      <c r="G156" s="272"/>
      <c r="H156" s="273"/>
      <c r="I156" s="268"/>
      <c r="J156" s="274"/>
      <c r="K156" s="268"/>
      <c r="M156" s="269" t="s">
        <v>1272</v>
      </c>
      <c r="O156" s="258"/>
    </row>
    <row r="157" spans="1:15" ht="12.75">
      <c r="A157" s="267"/>
      <c r="B157" s="270"/>
      <c r="C157" s="924" t="s">
        <v>1279</v>
      </c>
      <c r="D157" s="925"/>
      <c r="E157" s="271">
        <v>2.81</v>
      </c>
      <c r="F157" s="830"/>
      <c r="G157" s="272"/>
      <c r="H157" s="273"/>
      <c r="I157" s="268"/>
      <c r="J157" s="274"/>
      <c r="K157" s="268"/>
      <c r="M157" s="269" t="s">
        <v>1279</v>
      </c>
      <c r="O157" s="258"/>
    </row>
    <row r="158" spans="1:57" ht="12.75">
      <c r="A158" s="275"/>
      <c r="B158" s="276" t="s">
        <v>103</v>
      </c>
      <c r="C158" s="277" t="s">
        <v>334</v>
      </c>
      <c r="D158" s="278"/>
      <c r="E158" s="279"/>
      <c r="F158" s="831"/>
      <c r="G158" s="281">
        <f>SUM(G121:G157)</f>
        <v>0</v>
      </c>
      <c r="H158" s="282"/>
      <c r="I158" s="283">
        <f>SUM(I121:I157)</f>
        <v>9.5199434</v>
      </c>
      <c r="J158" s="282"/>
      <c r="K158" s="283">
        <f>SUM(K121:K157)</f>
        <v>0</v>
      </c>
      <c r="O158" s="258">
        <v>4</v>
      </c>
      <c r="BA158" s="284">
        <f>SUM(BA121:BA157)</f>
        <v>0</v>
      </c>
      <c r="BB158" s="284">
        <f>SUM(BB121:BB157)</f>
        <v>0</v>
      </c>
      <c r="BC158" s="284">
        <f>SUM(BC121:BC157)</f>
        <v>0</v>
      </c>
      <c r="BD158" s="284">
        <f>SUM(BD121:BD157)</f>
        <v>0</v>
      </c>
      <c r="BE158" s="284">
        <f>SUM(BE121:BE157)</f>
        <v>0</v>
      </c>
    </row>
    <row r="159" spans="1:15" ht="12.75">
      <c r="A159" s="248" t="s">
        <v>98</v>
      </c>
      <c r="B159" s="249" t="s">
        <v>395</v>
      </c>
      <c r="C159" s="250" t="s">
        <v>396</v>
      </c>
      <c r="D159" s="251"/>
      <c r="E159" s="252"/>
      <c r="F159" s="832"/>
      <c r="G159" s="253"/>
      <c r="H159" s="254"/>
      <c r="I159" s="255"/>
      <c r="J159" s="256"/>
      <c r="K159" s="257"/>
      <c r="O159" s="258">
        <v>1</v>
      </c>
    </row>
    <row r="160" spans="1:80" ht="22.5">
      <c r="A160" s="259">
        <v>35</v>
      </c>
      <c r="B160" s="260" t="s">
        <v>398</v>
      </c>
      <c r="C160" s="261" t="s">
        <v>399</v>
      </c>
      <c r="D160" s="262" t="s">
        <v>162</v>
      </c>
      <c r="E160" s="263">
        <v>2</v>
      </c>
      <c r="F160" s="829"/>
      <c r="G160" s="264">
        <f>E160*F160</f>
        <v>0</v>
      </c>
      <c r="H160" s="265">
        <v>0.04275</v>
      </c>
      <c r="I160" s="266">
        <f>E160*H160</f>
        <v>0.0855</v>
      </c>
      <c r="J160" s="265">
        <v>0</v>
      </c>
      <c r="K160" s="266">
        <f>E160*J160</f>
        <v>0</v>
      </c>
      <c r="O160" s="258">
        <v>2</v>
      </c>
      <c r="AA160" s="231">
        <v>1</v>
      </c>
      <c r="AB160" s="231">
        <v>1</v>
      </c>
      <c r="AC160" s="231">
        <v>1</v>
      </c>
      <c r="AZ160" s="231">
        <v>1</v>
      </c>
      <c r="BA160" s="231">
        <f>IF(AZ160=1,G160,0)</f>
        <v>0</v>
      </c>
      <c r="BB160" s="231">
        <f>IF(AZ160=2,G160,0)</f>
        <v>0</v>
      </c>
      <c r="BC160" s="231">
        <f>IF(AZ160=3,G160,0)</f>
        <v>0</v>
      </c>
      <c r="BD160" s="231">
        <f>IF(AZ160=4,G160,0)</f>
        <v>0</v>
      </c>
      <c r="BE160" s="231">
        <f>IF(AZ160=5,G160,0)</f>
        <v>0</v>
      </c>
      <c r="CA160" s="258">
        <v>1</v>
      </c>
      <c r="CB160" s="258">
        <v>1</v>
      </c>
    </row>
    <row r="161" spans="1:15" ht="12.75">
      <c r="A161" s="267"/>
      <c r="B161" s="270"/>
      <c r="C161" s="924" t="s">
        <v>413</v>
      </c>
      <c r="D161" s="925"/>
      <c r="E161" s="271">
        <v>0</v>
      </c>
      <c r="F161" s="830"/>
      <c r="G161" s="272"/>
      <c r="H161" s="273"/>
      <c r="I161" s="268"/>
      <c r="J161" s="274"/>
      <c r="K161" s="268"/>
      <c r="M161" s="269" t="s">
        <v>413</v>
      </c>
      <c r="O161" s="258"/>
    </row>
    <row r="162" spans="1:15" ht="12.75">
      <c r="A162" s="267"/>
      <c r="B162" s="270"/>
      <c r="C162" s="924" t="s">
        <v>99</v>
      </c>
      <c r="D162" s="925"/>
      <c r="E162" s="271">
        <v>1</v>
      </c>
      <c r="F162" s="830"/>
      <c r="G162" s="272"/>
      <c r="H162" s="273"/>
      <c r="I162" s="268"/>
      <c r="J162" s="274"/>
      <c r="K162" s="268"/>
      <c r="M162" s="269">
        <v>1</v>
      </c>
      <c r="O162" s="258"/>
    </row>
    <row r="163" spans="1:15" ht="12.75">
      <c r="A163" s="267"/>
      <c r="B163" s="270"/>
      <c r="C163" s="924" t="s">
        <v>404</v>
      </c>
      <c r="D163" s="925"/>
      <c r="E163" s="271">
        <v>0</v>
      </c>
      <c r="F163" s="830"/>
      <c r="G163" s="272"/>
      <c r="H163" s="273"/>
      <c r="I163" s="268"/>
      <c r="J163" s="274"/>
      <c r="K163" s="268"/>
      <c r="M163" s="269" t="s">
        <v>404</v>
      </c>
      <c r="O163" s="258"/>
    </row>
    <row r="164" spans="1:15" ht="12.75">
      <c r="A164" s="267"/>
      <c r="B164" s="270"/>
      <c r="C164" s="924" t="s">
        <v>99</v>
      </c>
      <c r="D164" s="925"/>
      <c r="E164" s="271">
        <v>1</v>
      </c>
      <c r="F164" s="830"/>
      <c r="G164" s="272"/>
      <c r="H164" s="273"/>
      <c r="I164" s="268"/>
      <c r="J164" s="274"/>
      <c r="K164" s="268"/>
      <c r="M164" s="269">
        <v>1</v>
      </c>
      <c r="O164" s="258"/>
    </row>
    <row r="165" spans="1:80" ht="12.75">
      <c r="A165" s="259">
        <v>36</v>
      </c>
      <c r="B165" s="260" t="s">
        <v>402</v>
      </c>
      <c r="C165" s="261" t="s">
        <v>403</v>
      </c>
      <c r="D165" s="262" t="s">
        <v>162</v>
      </c>
      <c r="E165" s="263">
        <v>5</v>
      </c>
      <c r="F165" s="829"/>
      <c r="G165" s="264">
        <f>E165*F165</f>
        <v>0</v>
      </c>
      <c r="H165" s="265">
        <v>0.05411</v>
      </c>
      <c r="I165" s="266">
        <f>E165*H165</f>
        <v>0.27055</v>
      </c>
      <c r="J165" s="265">
        <v>0</v>
      </c>
      <c r="K165" s="266">
        <f>E165*J165</f>
        <v>0</v>
      </c>
      <c r="O165" s="258">
        <v>2</v>
      </c>
      <c r="AA165" s="231">
        <v>1</v>
      </c>
      <c r="AB165" s="231">
        <v>1</v>
      </c>
      <c r="AC165" s="231">
        <v>1</v>
      </c>
      <c r="AZ165" s="231">
        <v>1</v>
      </c>
      <c r="BA165" s="231">
        <f>IF(AZ165=1,G165,0)</f>
        <v>0</v>
      </c>
      <c r="BB165" s="231">
        <f>IF(AZ165=2,G165,0)</f>
        <v>0</v>
      </c>
      <c r="BC165" s="231">
        <f>IF(AZ165=3,G165,0)</f>
        <v>0</v>
      </c>
      <c r="BD165" s="231">
        <f>IF(AZ165=4,G165,0)</f>
        <v>0</v>
      </c>
      <c r="BE165" s="231">
        <f>IF(AZ165=5,G165,0)</f>
        <v>0</v>
      </c>
      <c r="CA165" s="258">
        <v>1</v>
      </c>
      <c r="CB165" s="258">
        <v>1</v>
      </c>
    </row>
    <row r="166" spans="1:15" ht="12.75">
      <c r="A166" s="267"/>
      <c r="B166" s="270"/>
      <c r="C166" s="924" t="s">
        <v>419</v>
      </c>
      <c r="D166" s="925"/>
      <c r="E166" s="271">
        <v>0</v>
      </c>
      <c r="F166" s="830"/>
      <c r="G166" s="272"/>
      <c r="H166" s="273"/>
      <c r="I166" s="268"/>
      <c r="J166" s="274"/>
      <c r="K166" s="268"/>
      <c r="M166" s="269" t="s">
        <v>419</v>
      </c>
      <c r="O166" s="258"/>
    </row>
    <row r="167" spans="1:15" ht="12.75">
      <c r="A167" s="267"/>
      <c r="B167" s="270"/>
      <c r="C167" s="924" t="s">
        <v>228</v>
      </c>
      <c r="D167" s="925"/>
      <c r="E167" s="271">
        <v>4</v>
      </c>
      <c r="F167" s="830"/>
      <c r="G167" s="272"/>
      <c r="H167" s="273"/>
      <c r="I167" s="268"/>
      <c r="J167" s="274"/>
      <c r="K167" s="268"/>
      <c r="M167" s="269">
        <v>4</v>
      </c>
      <c r="O167" s="258"/>
    </row>
    <row r="168" spans="1:15" ht="12.75">
      <c r="A168" s="267"/>
      <c r="B168" s="270"/>
      <c r="C168" s="924" t="s">
        <v>416</v>
      </c>
      <c r="D168" s="925"/>
      <c r="E168" s="271">
        <v>0</v>
      </c>
      <c r="F168" s="830"/>
      <c r="G168" s="272"/>
      <c r="H168" s="273"/>
      <c r="I168" s="268"/>
      <c r="J168" s="274"/>
      <c r="K168" s="268"/>
      <c r="M168" s="269" t="s">
        <v>416</v>
      </c>
      <c r="O168" s="258"/>
    </row>
    <row r="169" spans="1:15" ht="12.75">
      <c r="A169" s="267"/>
      <c r="B169" s="270"/>
      <c r="C169" s="924" t="s">
        <v>99</v>
      </c>
      <c r="D169" s="925"/>
      <c r="E169" s="271">
        <v>1</v>
      </c>
      <c r="F169" s="830"/>
      <c r="G169" s="272"/>
      <c r="H169" s="273"/>
      <c r="I169" s="268"/>
      <c r="J169" s="274"/>
      <c r="K169" s="268"/>
      <c r="M169" s="269">
        <v>1</v>
      </c>
      <c r="O169" s="258"/>
    </row>
    <row r="170" spans="1:80" ht="22.5">
      <c r="A170" s="259">
        <v>37</v>
      </c>
      <c r="B170" s="260" t="s">
        <v>420</v>
      </c>
      <c r="C170" s="261" t="s">
        <v>421</v>
      </c>
      <c r="D170" s="262" t="s">
        <v>162</v>
      </c>
      <c r="E170" s="263">
        <v>2</v>
      </c>
      <c r="F170" s="829"/>
      <c r="G170" s="264">
        <f>E170*F170</f>
        <v>0</v>
      </c>
      <c r="H170" s="265">
        <v>0.02</v>
      </c>
      <c r="I170" s="266">
        <f>E170*H170</f>
        <v>0.04</v>
      </c>
      <c r="J170" s="265">
        <v>0</v>
      </c>
      <c r="K170" s="266">
        <f>E170*J170</f>
        <v>0</v>
      </c>
      <c r="O170" s="258">
        <v>2</v>
      </c>
      <c r="AA170" s="231">
        <v>1</v>
      </c>
      <c r="AB170" s="231">
        <v>1</v>
      </c>
      <c r="AC170" s="231">
        <v>1</v>
      </c>
      <c r="AZ170" s="231">
        <v>1</v>
      </c>
      <c r="BA170" s="231">
        <f>IF(AZ170=1,G170,0)</f>
        <v>0</v>
      </c>
      <c r="BB170" s="231">
        <f>IF(AZ170=2,G170,0)</f>
        <v>0</v>
      </c>
      <c r="BC170" s="231">
        <f>IF(AZ170=3,G170,0)</f>
        <v>0</v>
      </c>
      <c r="BD170" s="231">
        <f>IF(AZ170=4,G170,0)</f>
        <v>0</v>
      </c>
      <c r="BE170" s="231">
        <f>IF(AZ170=5,G170,0)</f>
        <v>0</v>
      </c>
      <c r="CA170" s="258">
        <v>1</v>
      </c>
      <c r="CB170" s="258">
        <v>1</v>
      </c>
    </row>
    <row r="171" spans="1:15" ht="12.75">
      <c r="A171" s="267"/>
      <c r="B171" s="270"/>
      <c r="C171" s="924" t="s">
        <v>413</v>
      </c>
      <c r="D171" s="925"/>
      <c r="E171" s="271">
        <v>0</v>
      </c>
      <c r="F171" s="830"/>
      <c r="G171" s="272"/>
      <c r="H171" s="273"/>
      <c r="I171" s="268"/>
      <c r="J171" s="274"/>
      <c r="K171" s="268"/>
      <c r="M171" s="269" t="s">
        <v>413</v>
      </c>
      <c r="O171" s="258"/>
    </row>
    <row r="172" spans="1:15" ht="12.75">
      <c r="A172" s="267"/>
      <c r="B172" s="270"/>
      <c r="C172" s="924" t="s">
        <v>99</v>
      </c>
      <c r="D172" s="925"/>
      <c r="E172" s="271">
        <v>1</v>
      </c>
      <c r="F172" s="830"/>
      <c r="G172" s="272"/>
      <c r="H172" s="273"/>
      <c r="I172" s="268"/>
      <c r="J172" s="274"/>
      <c r="K172" s="268"/>
      <c r="M172" s="269">
        <v>1</v>
      </c>
      <c r="O172" s="258"/>
    </row>
    <row r="173" spans="1:15" ht="12.75">
      <c r="A173" s="267"/>
      <c r="B173" s="270"/>
      <c r="C173" s="924" t="s">
        <v>404</v>
      </c>
      <c r="D173" s="925"/>
      <c r="E173" s="271">
        <v>0</v>
      </c>
      <c r="F173" s="830"/>
      <c r="G173" s="272"/>
      <c r="H173" s="273"/>
      <c r="I173" s="268"/>
      <c r="J173" s="274"/>
      <c r="K173" s="268"/>
      <c r="M173" s="269" t="s">
        <v>404</v>
      </c>
      <c r="O173" s="258"/>
    </row>
    <row r="174" spans="1:15" ht="12.75">
      <c r="A174" s="267"/>
      <c r="B174" s="270"/>
      <c r="C174" s="924" t="s">
        <v>99</v>
      </c>
      <c r="D174" s="925"/>
      <c r="E174" s="271">
        <v>1</v>
      </c>
      <c r="F174" s="830"/>
      <c r="G174" s="272"/>
      <c r="H174" s="273"/>
      <c r="I174" s="268"/>
      <c r="J174" s="274"/>
      <c r="K174" s="268"/>
      <c r="M174" s="269">
        <v>1</v>
      </c>
      <c r="O174" s="258"/>
    </row>
    <row r="175" spans="1:80" ht="12.75">
      <c r="A175" s="259">
        <v>38</v>
      </c>
      <c r="B175" s="260" t="s">
        <v>424</v>
      </c>
      <c r="C175" s="261" t="s">
        <v>425</v>
      </c>
      <c r="D175" s="262" t="s">
        <v>162</v>
      </c>
      <c r="E175" s="263">
        <v>5</v>
      </c>
      <c r="F175" s="829"/>
      <c r="G175" s="264">
        <f>E175*F175</f>
        <v>0</v>
      </c>
      <c r="H175" s="265">
        <v>0.018</v>
      </c>
      <c r="I175" s="266">
        <f>E175*H175</f>
        <v>0.09</v>
      </c>
      <c r="J175" s="265"/>
      <c r="K175" s="266">
        <f>E175*J175</f>
        <v>0</v>
      </c>
      <c r="O175" s="258">
        <v>2</v>
      </c>
      <c r="AA175" s="231">
        <v>3</v>
      </c>
      <c r="AB175" s="231">
        <v>1</v>
      </c>
      <c r="AC175" s="231">
        <v>553310332</v>
      </c>
      <c r="AZ175" s="231">
        <v>1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8">
        <v>3</v>
      </c>
      <c r="CB175" s="258">
        <v>1</v>
      </c>
    </row>
    <row r="176" spans="1:15" ht="12.75">
      <c r="A176" s="267"/>
      <c r="B176" s="270"/>
      <c r="C176" s="924" t="s">
        <v>419</v>
      </c>
      <c r="D176" s="925"/>
      <c r="E176" s="271">
        <v>0</v>
      </c>
      <c r="F176" s="830"/>
      <c r="G176" s="272"/>
      <c r="H176" s="273"/>
      <c r="I176" s="268"/>
      <c r="J176" s="274"/>
      <c r="K176" s="268"/>
      <c r="M176" s="269" t="s">
        <v>419</v>
      </c>
      <c r="O176" s="258"/>
    </row>
    <row r="177" spans="1:15" ht="12.75">
      <c r="A177" s="267"/>
      <c r="B177" s="270"/>
      <c r="C177" s="924" t="s">
        <v>228</v>
      </c>
      <c r="D177" s="925"/>
      <c r="E177" s="271">
        <v>4</v>
      </c>
      <c r="F177" s="830"/>
      <c r="G177" s="272"/>
      <c r="H177" s="273"/>
      <c r="I177" s="268"/>
      <c r="J177" s="274"/>
      <c r="K177" s="268"/>
      <c r="M177" s="269">
        <v>4</v>
      </c>
      <c r="O177" s="258"/>
    </row>
    <row r="178" spans="1:15" ht="12.75">
      <c r="A178" s="267"/>
      <c r="B178" s="270"/>
      <c r="C178" s="924" t="s">
        <v>416</v>
      </c>
      <c r="D178" s="925"/>
      <c r="E178" s="271">
        <v>0</v>
      </c>
      <c r="F178" s="830"/>
      <c r="G178" s="272"/>
      <c r="H178" s="273"/>
      <c r="I178" s="268"/>
      <c r="J178" s="274"/>
      <c r="K178" s="268"/>
      <c r="M178" s="269" t="s">
        <v>416</v>
      </c>
      <c r="O178" s="258"/>
    </row>
    <row r="179" spans="1:15" ht="12.75">
      <c r="A179" s="267"/>
      <c r="B179" s="270"/>
      <c r="C179" s="924" t="s">
        <v>99</v>
      </c>
      <c r="D179" s="925"/>
      <c r="E179" s="271">
        <v>1</v>
      </c>
      <c r="F179" s="830"/>
      <c r="G179" s="272"/>
      <c r="H179" s="273"/>
      <c r="I179" s="268"/>
      <c r="J179" s="274"/>
      <c r="K179" s="268"/>
      <c r="M179" s="269">
        <v>1</v>
      </c>
      <c r="O179" s="258"/>
    </row>
    <row r="180" spans="1:57" ht="12.75">
      <c r="A180" s="275"/>
      <c r="B180" s="276" t="s">
        <v>103</v>
      </c>
      <c r="C180" s="277" t="s">
        <v>397</v>
      </c>
      <c r="D180" s="278"/>
      <c r="E180" s="279"/>
      <c r="F180" s="831"/>
      <c r="G180" s="281">
        <f>SUM(G159:G179)</f>
        <v>0</v>
      </c>
      <c r="H180" s="282"/>
      <c r="I180" s="283">
        <f>SUM(I159:I179)</f>
        <v>0.48605</v>
      </c>
      <c r="J180" s="282"/>
      <c r="K180" s="283">
        <f>SUM(K159:K179)</f>
        <v>0</v>
      </c>
      <c r="O180" s="258">
        <v>4</v>
      </c>
      <c r="BA180" s="284">
        <f>SUM(BA159:BA179)</f>
        <v>0</v>
      </c>
      <c r="BB180" s="284">
        <f>SUM(BB159:BB179)</f>
        <v>0</v>
      </c>
      <c r="BC180" s="284">
        <f>SUM(BC159:BC179)</f>
        <v>0</v>
      </c>
      <c r="BD180" s="284">
        <f>SUM(BD159:BD179)</f>
        <v>0</v>
      </c>
      <c r="BE180" s="284">
        <f>SUM(BE159:BE179)</f>
        <v>0</v>
      </c>
    </row>
    <row r="181" spans="1:15" ht="12.75">
      <c r="A181" s="248" t="s">
        <v>98</v>
      </c>
      <c r="B181" s="249" t="s">
        <v>428</v>
      </c>
      <c r="C181" s="250" t="s">
        <v>429</v>
      </c>
      <c r="D181" s="251"/>
      <c r="E181" s="252"/>
      <c r="F181" s="832"/>
      <c r="G181" s="253"/>
      <c r="H181" s="254"/>
      <c r="I181" s="255"/>
      <c r="J181" s="256"/>
      <c r="K181" s="257"/>
      <c r="O181" s="258">
        <v>1</v>
      </c>
    </row>
    <row r="182" spans="1:80" ht="12.75">
      <c r="A182" s="259">
        <v>39</v>
      </c>
      <c r="B182" s="260" t="s">
        <v>431</v>
      </c>
      <c r="C182" s="261" t="s">
        <v>432</v>
      </c>
      <c r="D182" s="262" t="s">
        <v>183</v>
      </c>
      <c r="E182" s="263">
        <v>139.11</v>
      </c>
      <c r="F182" s="829"/>
      <c r="G182" s="264">
        <f>E182*F182</f>
        <v>0</v>
      </c>
      <c r="H182" s="265">
        <v>0.00121</v>
      </c>
      <c r="I182" s="266">
        <f>E182*H182</f>
        <v>0.1683231</v>
      </c>
      <c r="J182" s="265">
        <v>0</v>
      </c>
      <c r="K182" s="266">
        <f>E182*J182</f>
        <v>0</v>
      </c>
      <c r="O182" s="258">
        <v>2</v>
      </c>
      <c r="AA182" s="231">
        <v>1</v>
      </c>
      <c r="AB182" s="231">
        <v>1</v>
      </c>
      <c r="AC182" s="231">
        <v>1</v>
      </c>
      <c r="AZ182" s="231">
        <v>1</v>
      </c>
      <c r="BA182" s="231">
        <f>IF(AZ182=1,G182,0)</f>
        <v>0</v>
      </c>
      <c r="BB182" s="231">
        <f>IF(AZ182=2,G182,0)</f>
        <v>0</v>
      </c>
      <c r="BC182" s="231">
        <f>IF(AZ182=3,G182,0)</f>
        <v>0</v>
      </c>
      <c r="BD182" s="231">
        <f>IF(AZ182=4,G182,0)</f>
        <v>0</v>
      </c>
      <c r="BE182" s="231">
        <f>IF(AZ182=5,G182,0)</f>
        <v>0</v>
      </c>
      <c r="CA182" s="258">
        <v>1</v>
      </c>
      <c r="CB182" s="258">
        <v>1</v>
      </c>
    </row>
    <row r="183" spans="1:15" ht="12.75">
      <c r="A183" s="267"/>
      <c r="B183" s="270"/>
      <c r="C183" s="924" t="s">
        <v>1280</v>
      </c>
      <c r="D183" s="925"/>
      <c r="E183" s="271">
        <v>139.11</v>
      </c>
      <c r="F183" s="830"/>
      <c r="G183" s="272"/>
      <c r="H183" s="273"/>
      <c r="I183" s="268"/>
      <c r="J183" s="274"/>
      <c r="K183" s="268"/>
      <c r="M183" s="269" t="s">
        <v>1280</v>
      </c>
      <c r="O183" s="258"/>
    </row>
    <row r="184" spans="1:57" ht="12.75">
      <c r="A184" s="275"/>
      <c r="B184" s="276" t="s">
        <v>103</v>
      </c>
      <c r="C184" s="277" t="s">
        <v>430</v>
      </c>
      <c r="D184" s="278"/>
      <c r="E184" s="279"/>
      <c r="F184" s="831"/>
      <c r="G184" s="281">
        <f>SUM(G181:G183)</f>
        <v>0</v>
      </c>
      <c r="H184" s="282"/>
      <c r="I184" s="283">
        <f>SUM(I181:I183)</f>
        <v>0.1683231</v>
      </c>
      <c r="J184" s="282"/>
      <c r="K184" s="283">
        <f>SUM(K181:K183)</f>
        <v>0</v>
      </c>
      <c r="O184" s="258">
        <v>4</v>
      </c>
      <c r="BA184" s="284">
        <f>SUM(BA181:BA183)</f>
        <v>0</v>
      </c>
      <c r="BB184" s="284">
        <f>SUM(BB181:BB183)</f>
        <v>0</v>
      </c>
      <c r="BC184" s="284">
        <f>SUM(BC181:BC183)</f>
        <v>0</v>
      </c>
      <c r="BD184" s="284">
        <f>SUM(BD181:BD183)</f>
        <v>0</v>
      </c>
      <c r="BE184" s="284">
        <f>SUM(BE181:BE183)</f>
        <v>0</v>
      </c>
    </row>
    <row r="185" spans="1:15" ht="12.75">
      <c r="A185" s="248" t="s">
        <v>98</v>
      </c>
      <c r="B185" s="249" t="s">
        <v>433</v>
      </c>
      <c r="C185" s="250" t="s">
        <v>434</v>
      </c>
      <c r="D185" s="251"/>
      <c r="E185" s="252"/>
      <c r="F185" s="832"/>
      <c r="G185" s="253"/>
      <c r="H185" s="254"/>
      <c r="I185" s="255"/>
      <c r="J185" s="256"/>
      <c r="K185" s="257"/>
      <c r="O185" s="258">
        <v>1</v>
      </c>
    </row>
    <row r="186" spans="1:80" ht="12.75">
      <c r="A186" s="259">
        <v>40</v>
      </c>
      <c r="B186" s="260" t="s">
        <v>436</v>
      </c>
      <c r="C186" s="261" t="s">
        <v>437</v>
      </c>
      <c r="D186" s="262" t="s">
        <v>183</v>
      </c>
      <c r="E186" s="263">
        <v>139.11</v>
      </c>
      <c r="F186" s="829"/>
      <c r="G186" s="264">
        <f>E186*F186</f>
        <v>0</v>
      </c>
      <c r="H186" s="265">
        <v>4E-05</v>
      </c>
      <c r="I186" s="266">
        <f>E186*H186</f>
        <v>0.005564400000000001</v>
      </c>
      <c r="J186" s="265">
        <v>0</v>
      </c>
      <c r="K186" s="266">
        <f>E186*J186</f>
        <v>0</v>
      </c>
      <c r="O186" s="258">
        <v>2</v>
      </c>
      <c r="AA186" s="231">
        <v>1</v>
      </c>
      <c r="AB186" s="231">
        <v>1</v>
      </c>
      <c r="AC186" s="231">
        <v>1</v>
      </c>
      <c r="AZ186" s="231">
        <v>1</v>
      </c>
      <c r="BA186" s="231">
        <f>IF(AZ186=1,G186,0)</f>
        <v>0</v>
      </c>
      <c r="BB186" s="231">
        <f>IF(AZ186=2,G186,0)</f>
        <v>0</v>
      </c>
      <c r="BC186" s="231">
        <f>IF(AZ186=3,G186,0)</f>
        <v>0</v>
      </c>
      <c r="BD186" s="231">
        <f>IF(AZ186=4,G186,0)</f>
        <v>0</v>
      </c>
      <c r="BE186" s="231">
        <f>IF(AZ186=5,G186,0)</f>
        <v>0</v>
      </c>
      <c r="CA186" s="258">
        <v>1</v>
      </c>
      <c r="CB186" s="258">
        <v>1</v>
      </c>
    </row>
    <row r="187" spans="1:80" ht="12.75">
      <c r="A187" s="259">
        <v>41</v>
      </c>
      <c r="B187" s="260" t="s">
        <v>438</v>
      </c>
      <c r="C187" s="261" t="s">
        <v>439</v>
      </c>
      <c r="D187" s="262" t="s">
        <v>162</v>
      </c>
      <c r="E187" s="263">
        <v>4</v>
      </c>
      <c r="F187" s="829"/>
      <c r="G187" s="264">
        <f>E187*F187</f>
        <v>0</v>
      </c>
      <c r="H187" s="265">
        <v>0.00468</v>
      </c>
      <c r="I187" s="266">
        <f>E187*H187</f>
        <v>0.01872</v>
      </c>
      <c r="J187" s="265">
        <v>0</v>
      </c>
      <c r="K187" s="266">
        <f>E187*J187</f>
        <v>0</v>
      </c>
      <c r="O187" s="258">
        <v>2</v>
      </c>
      <c r="AA187" s="231">
        <v>1</v>
      </c>
      <c r="AB187" s="231">
        <v>1</v>
      </c>
      <c r="AC187" s="231">
        <v>1</v>
      </c>
      <c r="AZ187" s="231">
        <v>1</v>
      </c>
      <c r="BA187" s="231">
        <f>IF(AZ187=1,G187,0)</f>
        <v>0</v>
      </c>
      <c r="BB187" s="231">
        <f>IF(AZ187=2,G187,0)</f>
        <v>0</v>
      </c>
      <c r="BC187" s="231">
        <f>IF(AZ187=3,G187,0)</f>
        <v>0</v>
      </c>
      <c r="BD187" s="231">
        <f>IF(AZ187=4,G187,0)</f>
        <v>0</v>
      </c>
      <c r="BE187" s="231">
        <f>IF(AZ187=5,G187,0)</f>
        <v>0</v>
      </c>
      <c r="CA187" s="258">
        <v>1</v>
      </c>
      <c r="CB187" s="258">
        <v>1</v>
      </c>
    </row>
    <row r="188" spans="1:15" ht="12.75">
      <c r="A188" s="267"/>
      <c r="B188" s="270"/>
      <c r="C188" s="924" t="s">
        <v>440</v>
      </c>
      <c r="D188" s="925"/>
      <c r="E188" s="271">
        <v>0</v>
      </c>
      <c r="F188" s="830"/>
      <c r="G188" s="272"/>
      <c r="H188" s="273"/>
      <c r="I188" s="268"/>
      <c r="J188" s="274"/>
      <c r="K188" s="268"/>
      <c r="M188" s="269" t="s">
        <v>440</v>
      </c>
      <c r="O188" s="258"/>
    </row>
    <row r="189" spans="1:15" ht="12.75">
      <c r="A189" s="267"/>
      <c r="B189" s="270"/>
      <c r="C189" s="924" t="s">
        <v>228</v>
      </c>
      <c r="D189" s="925"/>
      <c r="E189" s="271">
        <v>4</v>
      </c>
      <c r="F189" s="830"/>
      <c r="G189" s="272"/>
      <c r="H189" s="273"/>
      <c r="I189" s="268"/>
      <c r="J189" s="274"/>
      <c r="K189" s="268"/>
      <c r="M189" s="269">
        <v>4</v>
      </c>
      <c r="O189" s="258"/>
    </row>
    <row r="190" spans="1:80" ht="12.75">
      <c r="A190" s="259">
        <v>42</v>
      </c>
      <c r="B190" s="260" t="s">
        <v>441</v>
      </c>
      <c r="C190" s="261" t="s">
        <v>442</v>
      </c>
      <c r="D190" s="262" t="s">
        <v>162</v>
      </c>
      <c r="E190" s="263">
        <v>4</v>
      </c>
      <c r="F190" s="829"/>
      <c r="G190" s="264">
        <f aca="true" t="shared" si="0" ref="G190:G199">E190*F190</f>
        <v>0</v>
      </c>
      <c r="H190" s="265">
        <v>0</v>
      </c>
      <c r="I190" s="266">
        <f aca="true" t="shared" si="1" ref="I190:I199">E190*H190</f>
        <v>0</v>
      </c>
      <c r="J190" s="265"/>
      <c r="K190" s="266">
        <f aca="true" t="shared" si="2" ref="K190:K199">E190*J190</f>
        <v>0</v>
      </c>
      <c r="O190" s="258">
        <v>2</v>
      </c>
      <c r="AA190" s="231">
        <v>12</v>
      </c>
      <c r="AB190" s="231">
        <v>0</v>
      </c>
      <c r="AC190" s="231">
        <v>61</v>
      </c>
      <c r="AZ190" s="231">
        <v>1</v>
      </c>
      <c r="BA190" s="231">
        <f aca="true" t="shared" si="3" ref="BA190:BA199">IF(AZ190=1,G190,0)</f>
        <v>0</v>
      </c>
      <c r="BB190" s="231">
        <f aca="true" t="shared" si="4" ref="BB190:BB199">IF(AZ190=2,G190,0)</f>
        <v>0</v>
      </c>
      <c r="BC190" s="231">
        <f aca="true" t="shared" si="5" ref="BC190:BC199">IF(AZ190=3,G190,0)</f>
        <v>0</v>
      </c>
      <c r="BD190" s="231">
        <f aca="true" t="shared" si="6" ref="BD190:BD199">IF(AZ190=4,G190,0)</f>
        <v>0</v>
      </c>
      <c r="BE190" s="231">
        <f aca="true" t="shared" si="7" ref="BE190:BE199">IF(AZ190=5,G190,0)</f>
        <v>0</v>
      </c>
      <c r="CA190" s="258">
        <v>12</v>
      </c>
      <c r="CB190" s="258">
        <v>0</v>
      </c>
    </row>
    <row r="191" spans="1:80" ht="12.75">
      <c r="A191" s="259">
        <v>43</v>
      </c>
      <c r="B191" s="260" t="s">
        <v>443</v>
      </c>
      <c r="C191" s="261" t="s">
        <v>444</v>
      </c>
      <c r="D191" s="262" t="s">
        <v>445</v>
      </c>
      <c r="E191" s="263">
        <v>1</v>
      </c>
      <c r="F191" s="829"/>
      <c r="G191" s="264">
        <f t="shared" si="0"/>
        <v>0</v>
      </c>
      <c r="H191" s="265">
        <v>0</v>
      </c>
      <c r="I191" s="266">
        <f t="shared" si="1"/>
        <v>0</v>
      </c>
      <c r="J191" s="265"/>
      <c r="K191" s="266">
        <f t="shared" si="2"/>
        <v>0</v>
      </c>
      <c r="O191" s="258">
        <v>2</v>
      </c>
      <c r="AA191" s="231">
        <v>12</v>
      </c>
      <c r="AB191" s="231">
        <v>0</v>
      </c>
      <c r="AC191" s="231">
        <v>62</v>
      </c>
      <c r="AZ191" s="231">
        <v>1</v>
      </c>
      <c r="BA191" s="231">
        <f t="shared" si="3"/>
        <v>0</v>
      </c>
      <c r="BB191" s="231">
        <f t="shared" si="4"/>
        <v>0</v>
      </c>
      <c r="BC191" s="231">
        <f t="shared" si="5"/>
        <v>0</v>
      </c>
      <c r="BD191" s="231">
        <f t="shared" si="6"/>
        <v>0</v>
      </c>
      <c r="BE191" s="231">
        <f t="shared" si="7"/>
        <v>0</v>
      </c>
      <c r="CA191" s="258">
        <v>12</v>
      </c>
      <c r="CB191" s="258">
        <v>0</v>
      </c>
    </row>
    <row r="192" spans="1:80" ht="12.75">
      <c r="A192" s="259">
        <v>44</v>
      </c>
      <c r="B192" s="260" t="s">
        <v>446</v>
      </c>
      <c r="C192" s="261" t="s">
        <v>447</v>
      </c>
      <c r="D192" s="262" t="s">
        <v>445</v>
      </c>
      <c r="E192" s="263">
        <v>1</v>
      </c>
      <c r="F192" s="829"/>
      <c r="G192" s="264">
        <f t="shared" si="0"/>
        <v>0</v>
      </c>
      <c r="H192" s="265">
        <v>0</v>
      </c>
      <c r="I192" s="266">
        <f t="shared" si="1"/>
        <v>0</v>
      </c>
      <c r="J192" s="265"/>
      <c r="K192" s="266">
        <f t="shared" si="2"/>
        <v>0</v>
      </c>
      <c r="O192" s="258">
        <v>2</v>
      </c>
      <c r="AA192" s="231">
        <v>12</v>
      </c>
      <c r="AB192" s="231">
        <v>0</v>
      </c>
      <c r="AC192" s="231">
        <v>150</v>
      </c>
      <c r="AZ192" s="231">
        <v>1</v>
      </c>
      <c r="BA192" s="231">
        <f t="shared" si="3"/>
        <v>0</v>
      </c>
      <c r="BB192" s="231">
        <f t="shared" si="4"/>
        <v>0</v>
      </c>
      <c r="BC192" s="231">
        <f t="shared" si="5"/>
        <v>0</v>
      </c>
      <c r="BD192" s="231">
        <f t="shared" si="6"/>
        <v>0</v>
      </c>
      <c r="BE192" s="231">
        <f t="shared" si="7"/>
        <v>0</v>
      </c>
      <c r="CA192" s="258">
        <v>12</v>
      </c>
      <c r="CB192" s="258">
        <v>0</v>
      </c>
    </row>
    <row r="193" spans="1:80" ht="12.75">
      <c r="A193" s="259">
        <v>45</v>
      </c>
      <c r="B193" s="260" t="s">
        <v>448</v>
      </c>
      <c r="C193" s="261" t="s">
        <v>449</v>
      </c>
      <c r="D193" s="262" t="s">
        <v>445</v>
      </c>
      <c r="E193" s="263">
        <v>1</v>
      </c>
      <c r="F193" s="829"/>
      <c r="G193" s="264">
        <f t="shared" si="0"/>
        <v>0</v>
      </c>
      <c r="H193" s="265">
        <v>0</v>
      </c>
      <c r="I193" s="266">
        <f t="shared" si="1"/>
        <v>0</v>
      </c>
      <c r="J193" s="265"/>
      <c r="K193" s="266">
        <f t="shared" si="2"/>
        <v>0</v>
      </c>
      <c r="O193" s="258">
        <v>2</v>
      </c>
      <c r="AA193" s="231">
        <v>12</v>
      </c>
      <c r="AB193" s="231">
        <v>0</v>
      </c>
      <c r="AC193" s="231">
        <v>151</v>
      </c>
      <c r="AZ193" s="231">
        <v>1</v>
      </c>
      <c r="BA193" s="231">
        <f t="shared" si="3"/>
        <v>0</v>
      </c>
      <c r="BB193" s="231">
        <f t="shared" si="4"/>
        <v>0</v>
      </c>
      <c r="BC193" s="231">
        <f t="shared" si="5"/>
        <v>0</v>
      </c>
      <c r="BD193" s="231">
        <f t="shared" si="6"/>
        <v>0</v>
      </c>
      <c r="BE193" s="231">
        <f t="shared" si="7"/>
        <v>0</v>
      </c>
      <c r="CA193" s="258">
        <v>12</v>
      </c>
      <c r="CB193" s="258">
        <v>0</v>
      </c>
    </row>
    <row r="194" spans="1:80" ht="12.75">
      <c r="A194" s="259">
        <v>46</v>
      </c>
      <c r="B194" s="260" t="s">
        <v>450</v>
      </c>
      <c r="C194" s="261" t="s">
        <v>451</v>
      </c>
      <c r="D194" s="262" t="s">
        <v>445</v>
      </c>
      <c r="E194" s="263">
        <v>1</v>
      </c>
      <c r="F194" s="829"/>
      <c r="G194" s="264">
        <f t="shared" si="0"/>
        <v>0</v>
      </c>
      <c r="H194" s="265">
        <v>0</v>
      </c>
      <c r="I194" s="266">
        <f t="shared" si="1"/>
        <v>0</v>
      </c>
      <c r="J194" s="265"/>
      <c r="K194" s="266">
        <f t="shared" si="2"/>
        <v>0</v>
      </c>
      <c r="O194" s="258">
        <v>2</v>
      </c>
      <c r="AA194" s="231">
        <v>12</v>
      </c>
      <c r="AB194" s="231">
        <v>0</v>
      </c>
      <c r="AC194" s="231">
        <v>152</v>
      </c>
      <c r="AZ194" s="231">
        <v>1</v>
      </c>
      <c r="BA194" s="231">
        <f t="shared" si="3"/>
        <v>0</v>
      </c>
      <c r="BB194" s="231">
        <f t="shared" si="4"/>
        <v>0</v>
      </c>
      <c r="BC194" s="231">
        <f t="shared" si="5"/>
        <v>0</v>
      </c>
      <c r="BD194" s="231">
        <f t="shared" si="6"/>
        <v>0</v>
      </c>
      <c r="BE194" s="231">
        <f t="shared" si="7"/>
        <v>0</v>
      </c>
      <c r="CA194" s="258">
        <v>12</v>
      </c>
      <c r="CB194" s="258">
        <v>0</v>
      </c>
    </row>
    <row r="195" spans="1:80" ht="12.75">
      <c r="A195" s="259">
        <v>47</v>
      </c>
      <c r="B195" s="260" t="s">
        <v>452</v>
      </c>
      <c r="C195" s="261" t="s">
        <v>453</v>
      </c>
      <c r="D195" s="262" t="s">
        <v>445</v>
      </c>
      <c r="E195" s="263">
        <v>1</v>
      </c>
      <c r="F195" s="829"/>
      <c r="G195" s="264">
        <f t="shared" si="0"/>
        <v>0</v>
      </c>
      <c r="H195" s="265">
        <v>0</v>
      </c>
      <c r="I195" s="266">
        <f t="shared" si="1"/>
        <v>0</v>
      </c>
      <c r="J195" s="265"/>
      <c r="K195" s="266">
        <f t="shared" si="2"/>
        <v>0</v>
      </c>
      <c r="O195" s="258">
        <v>2</v>
      </c>
      <c r="AA195" s="231">
        <v>12</v>
      </c>
      <c r="AB195" s="231">
        <v>0</v>
      </c>
      <c r="AC195" s="231">
        <v>153</v>
      </c>
      <c r="AZ195" s="231">
        <v>1</v>
      </c>
      <c r="BA195" s="231">
        <f t="shared" si="3"/>
        <v>0</v>
      </c>
      <c r="BB195" s="231">
        <f t="shared" si="4"/>
        <v>0</v>
      </c>
      <c r="BC195" s="231">
        <f t="shared" si="5"/>
        <v>0</v>
      </c>
      <c r="BD195" s="231">
        <f t="shared" si="6"/>
        <v>0</v>
      </c>
      <c r="BE195" s="231">
        <f t="shared" si="7"/>
        <v>0</v>
      </c>
      <c r="CA195" s="258">
        <v>12</v>
      </c>
      <c r="CB195" s="258">
        <v>0</v>
      </c>
    </row>
    <row r="196" spans="1:80" ht="12.75">
      <c r="A196" s="259">
        <v>48</v>
      </c>
      <c r="B196" s="260" t="s">
        <v>454</v>
      </c>
      <c r="C196" s="261" t="s">
        <v>455</v>
      </c>
      <c r="D196" s="262" t="s">
        <v>445</v>
      </c>
      <c r="E196" s="263">
        <v>1</v>
      </c>
      <c r="F196" s="829"/>
      <c r="G196" s="264">
        <f t="shared" si="0"/>
        <v>0</v>
      </c>
      <c r="H196" s="265">
        <v>0</v>
      </c>
      <c r="I196" s="266">
        <f t="shared" si="1"/>
        <v>0</v>
      </c>
      <c r="J196" s="265"/>
      <c r="K196" s="266">
        <f t="shared" si="2"/>
        <v>0</v>
      </c>
      <c r="O196" s="258">
        <v>2</v>
      </c>
      <c r="AA196" s="231">
        <v>12</v>
      </c>
      <c r="AB196" s="231">
        <v>0</v>
      </c>
      <c r="AC196" s="231">
        <v>154</v>
      </c>
      <c r="AZ196" s="231">
        <v>1</v>
      </c>
      <c r="BA196" s="231">
        <f t="shared" si="3"/>
        <v>0</v>
      </c>
      <c r="BB196" s="231">
        <f t="shared" si="4"/>
        <v>0</v>
      </c>
      <c r="BC196" s="231">
        <f t="shared" si="5"/>
        <v>0</v>
      </c>
      <c r="BD196" s="231">
        <f t="shared" si="6"/>
        <v>0</v>
      </c>
      <c r="BE196" s="231">
        <f t="shared" si="7"/>
        <v>0</v>
      </c>
      <c r="CA196" s="258">
        <v>12</v>
      </c>
      <c r="CB196" s="258">
        <v>0</v>
      </c>
    </row>
    <row r="197" spans="1:80" ht="12.75">
      <c r="A197" s="259">
        <v>49</v>
      </c>
      <c r="B197" s="260" t="s">
        <v>460</v>
      </c>
      <c r="C197" s="261" t="s">
        <v>461</v>
      </c>
      <c r="D197" s="262" t="s">
        <v>445</v>
      </c>
      <c r="E197" s="263">
        <v>1</v>
      </c>
      <c r="F197" s="829"/>
      <c r="G197" s="264">
        <f t="shared" si="0"/>
        <v>0</v>
      </c>
      <c r="H197" s="265">
        <v>0</v>
      </c>
      <c r="I197" s="266">
        <f t="shared" si="1"/>
        <v>0</v>
      </c>
      <c r="J197" s="265"/>
      <c r="K197" s="266">
        <f t="shared" si="2"/>
        <v>0</v>
      </c>
      <c r="O197" s="258">
        <v>2</v>
      </c>
      <c r="AA197" s="231">
        <v>12</v>
      </c>
      <c r="AB197" s="231">
        <v>0</v>
      </c>
      <c r="AC197" s="231">
        <v>155</v>
      </c>
      <c r="AZ197" s="231">
        <v>1</v>
      </c>
      <c r="BA197" s="231">
        <f t="shared" si="3"/>
        <v>0</v>
      </c>
      <c r="BB197" s="231">
        <f t="shared" si="4"/>
        <v>0</v>
      </c>
      <c r="BC197" s="231">
        <f t="shared" si="5"/>
        <v>0</v>
      </c>
      <c r="BD197" s="231">
        <f t="shared" si="6"/>
        <v>0</v>
      </c>
      <c r="BE197" s="231">
        <f t="shared" si="7"/>
        <v>0</v>
      </c>
      <c r="CA197" s="258">
        <v>12</v>
      </c>
      <c r="CB197" s="258">
        <v>0</v>
      </c>
    </row>
    <row r="198" spans="1:80" ht="12.75">
      <c r="A198" s="259">
        <v>50</v>
      </c>
      <c r="B198" s="260" t="s">
        <v>1281</v>
      </c>
      <c r="C198" s="261" t="s">
        <v>1282</v>
      </c>
      <c r="D198" s="262" t="s">
        <v>445</v>
      </c>
      <c r="E198" s="263">
        <v>1</v>
      </c>
      <c r="F198" s="829"/>
      <c r="G198" s="264">
        <f t="shared" si="0"/>
        <v>0</v>
      </c>
      <c r="H198" s="265">
        <v>0</v>
      </c>
      <c r="I198" s="266">
        <f t="shared" si="1"/>
        <v>0</v>
      </c>
      <c r="J198" s="265"/>
      <c r="K198" s="266">
        <f t="shared" si="2"/>
        <v>0</v>
      </c>
      <c r="O198" s="258">
        <v>2</v>
      </c>
      <c r="AA198" s="231">
        <v>12</v>
      </c>
      <c r="AB198" s="231">
        <v>0</v>
      </c>
      <c r="AC198" s="231">
        <v>156</v>
      </c>
      <c r="AZ198" s="231">
        <v>1</v>
      </c>
      <c r="BA198" s="231">
        <f t="shared" si="3"/>
        <v>0</v>
      </c>
      <c r="BB198" s="231">
        <f t="shared" si="4"/>
        <v>0</v>
      </c>
      <c r="BC198" s="231">
        <f t="shared" si="5"/>
        <v>0</v>
      </c>
      <c r="BD198" s="231">
        <f t="shared" si="6"/>
        <v>0</v>
      </c>
      <c r="BE198" s="231">
        <f t="shared" si="7"/>
        <v>0</v>
      </c>
      <c r="CA198" s="258">
        <v>12</v>
      </c>
      <c r="CB198" s="258">
        <v>0</v>
      </c>
    </row>
    <row r="199" spans="1:80" ht="12.75">
      <c r="A199" s="259">
        <v>51</v>
      </c>
      <c r="B199" s="260" t="s">
        <v>462</v>
      </c>
      <c r="C199" s="261" t="s">
        <v>463</v>
      </c>
      <c r="D199" s="262" t="s">
        <v>162</v>
      </c>
      <c r="E199" s="263">
        <v>4</v>
      </c>
      <c r="F199" s="829"/>
      <c r="G199" s="264">
        <f t="shared" si="0"/>
        <v>0</v>
      </c>
      <c r="H199" s="265">
        <v>0.0155</v>
      </c>
      <c r="I199" s="266">
        <f t="shared" si="1"/>
        <v>0.062</v>
      </c>
      <c r="J199" s="265"/>
      <c r="K199" s="266">
        <f t="shared" si="2"/>
        <v>0</v>
      </c>
      <c r="O199" s="258">
        <v>2</v>
      </c>
      <c r="AA199" s="231">
        <v>3</v>
      </c>
      <c r="AB199" s="231">
        <v>1</v>
      </c>
      <c r="AC199" s="231">
        <v>44984124</v>
      </c>
      <c r="AZ199" s="231">
        <v>1</v>
      </c>
      <c r="BA199" s="231">
        <f t="shared" si="3"/>
        <v>0</v>
      </c>
      <c r="BB199" s="231">
        <f t="shared" si="4"/>
        <v>0</v>
      </c>
      <c r="BC199" s="231">
        <f t="shared" si="5"/>
        <v>0</v>
      </c>
      <c r="BD199" s="231">
        <f t="shared" si="6"/>
        <v>0</v>
      </c>
      <c r="BE199" s="231">
        <f t="shared" si="7"/>
        <v>0</v>
      </c>
      <c r="CA199" s="258">
        <v>3</v>
      </c>
      <c r="CB199" s="258">
        <v>1</v>
      </c>
    </row>
    <row r="200" spans="1:57" ht="12.75">
      <c r="A200" s="275"/>
      <c r="B200" s="276" t="s">
        <v>103</v>
      </c>
      <c r="C200" s="277" t="s">
        <v>435</v>
      </c>
      <c r="D200" s="278"/>
      <c r="E200" s="279"/>
      <c r="F200" s="831"/>
      <c r="G200" s="281">
        <f>SUM(G185:G199)</f>
        <v>0</v>
      </c>
      <c r="H200" s="282"/>
      <c r="I200" s="283">
        <f>SUM(I185:I199)</f>
        <v>0.0862844</v>
      </c>
      <c r="J200" s="282"/>
      <c r="K200" s="283">
        <f>SUM(K185:K199)</f>
        <v>0</v>
      </c>
      <c r="O200" s="258">
        <v>4</v>
      </c>
      <c r="BA200" s="284">
        <f>SUM(BA185:BA199)</f>
        <v>0</v>
      </c>
      <c r="BB200" s="284">
        <f>SUM(BB185:BB199)</f>
        <v>0</v>
      </c>
      <c r="BC200" s="284">
        <f>SUM(BC185:BC199)</f>
        <v>0</v>
      </c>
      <c r="BD200" s="284">
        <f>SUM(BD185:BD199)</f>
        <v>0</v>
      </c>
      <c r="BE200" s="284">
        <f>SUM(BE185:BE199)</f>
        <v>0</v>
      </c>
    </row>
    <row r="201" spans="1:15" ht="12.75">
      <c r="A201" s="248" t="s">
        <v>98</v>
      </c>
      <c r="B201" s="249" t="s">
        <v>464</v>
      </c>
      <c r="C201" s="250" t="s">
        <v>465</v>
      </c>
      <c r="D201" s="251"/>
      <c r="E201" s="252"/>
      <c r="F201" s="832"/>
      <c r="G201" s="253"/>
      <c r="H201" s="254"/>
      <c r="I201" s="255"/>
      <c r="J201" s="256"/>
      <c r="K201" s="257"/>
      <c r="O201" s="258">
        <v>1</v>
      </c>
    </row>
    <row r="202" spans="1:80" ht="12.75">
      <c r="A202" s="259">
        <v>52</v>
      </c>
      <c r="B202" s="260" t="s">
        <v>1283</v>
      </c>
      <c r="C202" s="261" t="s">
        <v>1284</v>
      </c>
      <c r="D202" s="262" t="s">
        <v>113</v>
      </c>
      <c r="E202" s="263">
        <v>1.6385</v>
      </c>
      <c r="F202" s="829"/>
      <c r="G202" s="264">
        <f>E202*F202</f>
        <v>0</v>
      </c>
      <c r="H202" s="265">
        <v>0</v>
      </c>
      <c r="I202" s="266">
        <f>E202*H202</f>
        <v>0</v>
      </c>
      <c r="J202" s="265">
        <v>-2.4</v>
      </c>
      <c r="K202" s="266">
        <f>E202*J202</f>
        <v>-3.9324</v>
      </c>
      <c r="O202" s="258">
        <v>2</v>
      </c>
      <c r="AA202" s="231">
        <v>1</v>
      </c>
      <c r="AB202" s="231">
        <v>1</v>
      </c>
      <c r="AC202" s="231">
        <v>1</v>
      </c>
      <c r="AZ202" s="231">
        <v>1</v>
      </c>
      <c r="BA202" s="231">
        <f>IF(AZ202=1,G202,0)</f>
        <v>0</v>
      </c>
      <c r="BB202" s="231">
        <f>IF(AZ202=2,G202,0)</f>
        <v>0</v>
      </c>
      <c r="BC202" s="231">
        <f>IF(AZ202=3,G202,0)</f>
        <v>0</v>
      </c>
      <c r="BD202" s="231">
        <f>IF(AZ202=4,G202,0)</f>
        <v>0</v>
      </c>
      <c r="BE202" s="231">
        <f>IF(AZ202=5,G202,0)</f>
        <v>0</v>
      </c>
      <c r="CA202" s="258">
        <v>1</v>
      </c>
      <c r="CB202" s="258">
        <v>1</v>
      </c>
    </row>
    <row r="203" spans="1:15" ht="12.75">
      <c r="A203" s="267"/>
      <c r="B203" s="270"/>
      <c r="C203" s="924" t="s">
        <v>1199</v>
      </c>
      <c r="D203" s="925"/>
      <c r="E203" s="271">
        <v>0</v>
      </c>
      <c r="F203" s="830"/>
      <c r="G203" s="272"/>
      <c r="H203" s="273"/>
      <c r="I203" s="268"/>
      <c r="J203" s="274"/>
      <c r="K203" s="268"/>
      <c r="M203" s="269" t="s">
        <v>1199</v>
      </c>
      <c r="O203" s="258"/>
    </row>
    <row r="204" spans="1:15" ht="12.75">
      <c r="A204" s="267"/>
      <c r="B204" s="270"/>
      <c r="C204" s="924" t="s">
        <v>1285</v>
      </c>
      <c r="D204" s="925"/>
      <c r="E204" s="271">
        <v>1.6385</v>
      </c>
      <c r="F204" s="830"/>
      <c r="G204" s="272"/>
      <c r="H204" s="273"/>
      <c r="I204" s="268"/>
      <c r="J204" s="274"/>
      <c r="K204" s="268"/>
      <c r="M204" s="269" t="s">
        <v>1285</v>
      </c>
      <c r="O204" s="258"/>
    </row>
    <row r="205" spans="1:80" ht="12.75">
      <c r="A205" s="259">
        <v>53</v>
      </c>
      <c r="B205" s="260" t="s">
        <v>1286</v>
      </c>
      <c r="C205" s="261" t="s">
        <v>1287</v>
      </c>
      <c r="D205" s="262" t="s">
        <v>183</v>
      </c>
      <c r="E205" s="263">
        <v>19.404</v>
      </c>
      <c r="F205" s="829"/>
      <c r="G205" s="264">
        <f>E205*F205</f>
        <v>0</v>
      </c>
      <c r="H205" s="265">
        <v>0.00067</v>
      </c>
      <c r="I205" s="266">
        <f>E205*H205</f>
        <v>0.01300068</v>
      </c>
      <c r="J205" s="265">
        <v>-0.184</v>
      </c>
      <c r="K205" s="266">
        <f>E205*J205</f>
        <v>-3.5703359999999997</v>
      </c>
      <c r="O205" s="258">
        <v>2</v>
      </c>
      <c r="AA205" s="231">
        <v>1</v>
      </c>
      <c r="AB205" s="231">
        <v>1</v>
      </c>
      <c r="AC205" s="231">
        <v>1</v>
      </c>
      <c r="AZ205" s="231">
        <v>1</v>
      </c>
      <c r="BA205" s="231">
        <f>IF(AZ205=1,G205,0)</f>
        <v>0</v>
      </c>
      <c r="BB205" s="231">
        <f>IF(AZ205=2,G205,0)</f>
        <v>0</v>
      </c>
      <c r="BC205" s="231">
        <f>IF(AZ205=3,G205,0)</f>
        <v>0</v>
      </c>
      <c r="BD205" s="231">
        <f>IF(AZ205=4,G205,0)</f>
        <v>0</v>
      </c>
      <c r="BE205" s="231">
        <f>IF(AZ205=5,G205,0)</f>
        <v>0</v>
      </c>
      <c r="CA205" s="258">
        <v>1</v>
      </c>
      <c r="CB205" s="258">
        <v>1</v>
      </c>
    </row>
    <row r="206" spans="1:15" ht="12.75">
      <c r="A206" s="267"/>
      <c r="B206" s="270"/>
      <c r="C206" s="924" t="s">
        <v>1199</v>
      </c>
      <c r="D206" s="925"/>
      <c r="E206" s="271">
        <v>0</v>
      </c>
      <c r="F206" s="830"/>
      <c r="G206" s="272"/>
      <c r="H206" s="273"/>
      <c r="I206" s="268"/>
      <c r="J206" s="274"/>
      <c r="K206" s="268"/>
      <c r="M206" s="269" t="s">
        <v>1199</v>
      </c>
      <c r="O206" s="258"/>
    </row>
    <row r="207" spans="1:15" ht="12.75">
      <c r="A207" s="267"/>
      <c r="B207" s="270"/>
      <c r="C207" s="924" t="s">
        <v>1288</v>
      </c>
      <c r="D207" s="925"/>
      <c r="E207" s="271">
        <v>13.866</v>
      </c>
      <c r="F207" s="830"/>
      <c r="G207" s="272"/>
      <c r="H207" s="273"/>
      <c r="I207" s="268"/>
      <c r="J207" s="274"/>
      <c r="K207" s="268"/>
      <c r="M207" s="269" t="s">
        <v>1288</v>
      </c>
      <c r="O207" s="258"/>
    </row>
    <row r="208" spans="1:15" ht="12.75">
      <c r="A208" s="267"/>
      <c r="B208" s="270"/>
      <c r="C208" s="924" t="s">
        <v>1289</v>
      </c>
      <c r="D208" s="925"/>
      <c r="E208" s="271">
        <v>0</v>
      </c>
      <c r="F208" s="830"/>
      <c r="G208" s="272"/>
      <c r="H208" s="273"/>
      <c r="I208" s="268"/>
      <c r="J208" s="274"/>
      <c r="K208" s="268"/>
      <c r="M208" s="269" t="s">
        <v>1289</v>
      </c>
      <c r="O208" s="258"/>
    </row>
    <row r="209" spans="1:15" ht="12.75">
      <c r="A209" s="267"/>
      <c r="B209" s="270"/>
      <c r="C209" s="924" t="s">
        <v>1290</v>
      </c>
      <c r="D209" s="925"/>
      <c r="E209" s="271">
        <v>2.652</v>
      </c>
      <c r="F209" s="830"/>
      <c r="G209" s="272"/>
      <c r="H209" s="273"/>
      <c r="I209" s="268"/>
      <c r="J209" s="274"/>
      <c r="K209" s="268"/>
      <c r="M209" s="269" t="s">
        <v>1290</v>
      </c>
      <c r="O209" s="258"/>
    </row>
    <row r="210" spans="1:15" ht="12.75">
      <c r="A210" s="267"/>
      <c r="B210" s="270"/>
      <c r="C210" s="924" t="s">
        <v>1291</v>
      </c>
      <c r="D210" s="925"/>
      <c r="E210" s="271">
        <v>2.886</v>
      </c>
      <c r="F210" s="830"/>
      <c r="G210" s="272"/>
      <c r="H210" s="273"/>
      <c r="I210" s="268"/>
      <c r="J210" s="274"/>
      <c r="K210" s="268"/>
      <c r="M210" s="269" t="s">
        <v>1291</v>
      </c>
      <c r="O210" s="258"/>
    </row>
    <row r="211" spans="1:80" ht="12.75">
      <c r="A211" s="259">
        <v>54</v>
      </c>
      <c r="B211" s="260" t="s">
        <v>480</v>
      </c>
      <c r="C211" s="261" t="s">
        <v>481</v>
      </c>
      <c r="D211" s="262" t="s">
        <v>113</v>
      </c>
      <c r="E211" s="263">
        <v>0.8809</v>
      </c>
      <c r="F211" s="829"/>
      <c r="G211" s="264">
        <f>E211*F211</f>
        <v>0</v>
      </c>
      <c r="H211" s="265">
        <v>0.00128</v>
      </c>
      <c r="I211" s="266">
        <f>E211*H211</f>
        <v>0.0011275520000000002</v>
      </c>
      <c r="J211" s="265">
        <v>-1.8</v>
      </c>
      <c r="K211" s="266">
        <f>E211*J211</f>
        <v>-1.58562</v>
      </c>
      <c r="O211" s="258">
        <v>2</v>
      </c>
      <c r="AA211" s="231">
        <v>1</v>
      </c>
      <c r="AB211" s="231">
        <v>1</v>
      </c>
      <c r="AC211" s="231">
        <v>1</v>
      </c>
      <c r="AZ211" s="231">
        <v>1</v>
      </c>
      <c r="BA211" s="231">
        <f>IF(AZ211=1,G211,0)</f>
        <v>0</v>
      </c>
      <c r="BB211" s="231">
        <f>IF(AZ211=2,G211,0)</f>
        <v>0</v>
      </c>
      <c r="BC211" s="231">
        <f>IF(AZ211=3,G211,0)</f>
        <v>0</v>
      </c>
      <c r="BD211" s="231">
        <f>IF(AZ211=4,G211,0)</f>
        <v>0</v>
      </c>
      <c r="BE211" s="231">
        <f>IF(AZ211=5,G211,0)</f>
        <v>0</v>
      </c>
      <c r="CA211" s="258">
        <v>1</v>
      </c>
      <c r="CB211" s="258">
        <v>1</v>
      </c>
    </row>
    <row r="212" spans="1:15" ht="12.75">
      <c r="A212" s="267"/>
      <c r="B212" s="270"/>
      <c r="C212" s="924" t="s">
        <v>1289</v>
      </c>
      <c r="D212" s="925"/>
      <c r="E212" s="271">
        <v>0</v>
      </c>
      <c r="F212" s="830"/>
      <c r="G212" s="272"/>
      <c r="H212" s="273"/>
      <c r="I212" s="268"/>
      <c r="J212" s="274"/>
      <c r="K212" s="268"/>
      <c r="M212" s="269" t="s">
        <v>1289</v>
      </c>
      <c r="O212" s="258"/>
    </row>
    <row r="213" spans="1:15" ht="12.75">
      <c r="A213" s="267"/>
      <c r="B213" s="270"/>
      <c r="C213" s="924" t="s">
        <v>1292</v>
      </c>
      <c r="D213" s="925"/>
      <c r="E213" s="271">
        <v>0.8809</v>
      </c>
      <c r="F213" s="830"/>
      <c r="G213" s="272"/>
      <c r="H213" s="273"/>
      <c r="I213" s="268"/>
      <c r="J213" s="274"/>
      <c r="K213" s="268"/>
      <c r="M213" s="269" t="s">
        <v>1292</v>
      </c>
      <c r="O213" s="258"/>
    </row>
    <row r="214" spans="1:80" ht="12.75">
      <c r="A214" s="259">
        <v>55</v>
      </c>
      <c r="B214" s="260" t="s">
        <v>489</v>
      </c>
      <c r="C214" s="261" t="s">
        <v>490</v>
      </c>
      <c r="D214" s="262" t="s">
        <v>113</v>
      </c>
      <c r="E214" s="263">
        <v>0.9357</v>
      </c>
      <c r="F214" s="829"/>
      <c r="G214" s="264">
        <f>E214*F214</f>
        <v>0</v>
      </c>
      <c r="H214" s="265">
        <v>0</v>
      </c>
      <c r="I214" s="266">
        <f>E214*H214</f>
        <v>0</v>
      </c>
      <c r="J214" s="265">
        <v>-2.2</v>
      </c>
      <c r="K214" s="266">
        <f>E214*J214</f>
        <v>-2.0585400000000003</v>
      </c>
      <c r="O214" s="258">
        <v>2</v>
      </c>
      <c r="AA214" s="231">
        <v>1</v>
      </c>
      <c r="AB214" s="231">
        <v>1</v>
      </c>
      <c r="AC214" s="231">
        <v>1</v>
      </c>
      <c r="AZ214" s="231">
        <v>1</v>
      </c>
      <c r="BA214" s="231">
        <f>IF(AZ214=1,G214,0)</f>
        <v>0</v>
      </c>
      <c r="BB214" s="231">
        <f>IF(AZ214=2,G214,0)</f>
        <v>0</v>
      </c>
      <c r="BC214" s="231">
        <f>IF(AZ214=3,G214,0)</f>
        <v>0</v>
      </c>
      <c r="BD214" s="231">
        <f>IF(AZ214=4,G214,0)</f>
        <v>0</v>
      </c>
      <c r="BE214" s="231">
        <f>IF(AZ214=5,G214,0)</f>
        <v>0</v>
      </c>
      <c r="CA214" s="258">
        <v>1</v>
      </c>
      <c r="CB214" s="258">
        <v>1</v>
      </c>
    </row>
    <row r="215" spans="1:15" ht="12.75">
      <c r="A215" s="267"/>
      <c r="B215" s="270"/>
      <c r="C215" s="924" t="s">
        <v>1199</v>
      </c>
      <c r="D215" s="925"/>
      <c r="E215" s="271">
        <v>0</v>
      </c>
      <c r="F215" s="830"/>
      <c r="G215" s="272"/>
      <c r="H215" s="273"/>
      <c r="I215" s="268"/>
      <c r="J215" s="274"/>
      <c r="K215" s="268"/>
      <c r="M215" s="269" t="s">
        <v>1199</v>
      </c>
      <c r="O215" s="258"/>
    </row>
    <row r="216" spans="1:15" ht="12.75">
      <c r="A216" s="267"/>
      <c r="B216" s="270"/>
      <c r="C216" s="924" t="s">
        <v>1293</v>
      </c>
      <c r="D216" s="925"/>
      <c r="E216" s="271">
        <v>0.4125</v>
      </c>
      <c r="F216" s="830"/>
      <c r="G216" s="272"/>
      <c r="H216" s="273"/>
      <c r="I216" s="268"/>
      <c r="J216" s="274"/>
      <c r="K216" s="268"/>
      <c r="M216" s="269" t="s">
        <v>1293</v>
      </c>
      <c r="O216" s="258"/>
    </row>
    <row r="217" spans="1:15" ht="12.75">
      <c r="A217" s="267"/>
      <c r="B217" s="270"/>
      <c r="C217" s="924" t="s">
        <v>1294</v>
      </c>
      <c r="D217" s="925"/>
      <c r="E217" s="271">
        <v>0.5232</v>
      </c>
      <c r="F217" s="830"/>
      <c r="G217" s="272"/>
      <c r="H217" s="273"/>
      <c r="I217" s="268"/>
      <c r="J217" s="274"/>
      <c r="K217" s="268"/>
      <c r="M217" s="269" t="s">
        <v>1294</v>
      </c>
      <c r="O217" s="258"/>
    </row>
    <row r="218" spans="1:80" ht="12.75">
      <c r="A218" s="259">
        <v>56</v>
      </c>
      <c r="B218" s="260" t="s">
        <v>498</v>
      </c>
      <c r="C218" s="261" t="s">
        <v>499</v>
      </c>
      <c r="D218" s="262" t="s">
        <v>183</v>
      </c>
      <c r="E218" s="263">
        <v>25.36</v>
      </c>
      <c r="F218" s="829"/>
      <c r="G218" s="264">
        <f>E218*F218</f>
        <v>0</v>
      </c>
      <c r="H218" s="265">
        <v>0</v>
      </c>
      <c r="I218" s="266">
        <f>E218*H218</f>
        <v>0</v>
      </c>
      <c r="J218" s="265">
        <v>-0.00175</v>
      </c>
      <c r="K218" s="266">
        <f>E218*J218</f>
        <v>-0.04438</v>
      </c>
      <c r="O218" s="258">
        <v>2</v>
      </c>
      <c r="AA218" s="231">
        <v>1</v>
      </c>
      <c r="AB218" s="231">
        <v>1</v>
      </c>
      <c r="AC218" s="231">
        <v>1</v>
      </c>
      <c r="AZ218" s="231">
        <v>1</v>
      </c>
      <c r="BA218" s="231">
        <f>IF(AZ218=1,G218,0)</f>
        <v>0</v>
      </c>
      <c r="BB218" s="231">
        <f>IF(AZ218=2,G218,0)</f>
        <v>0</v>
      </c>
      <c r="BC218" s="231">
        <f>IF(AZ218=3,G218,0)</f>
        <v>0</v>
      </c>
      <c r="BD218" s="231">
        <f>IF(AZ218=4,G218,0)</f>
        <v>0</v>
      </c>
      <c r="BE218" s="231">
        <f>IF(AZ218=5,G218,0)</f>
        <v>0</v>
      </c>
      <c r="CA218" s="258">
        <v>1</v>
      </c>
      <c r="CB218" s="258">
        <v>1</v>
      </c>
    </row>
    <row r="219" spans="1:80" ht="12.75">
      <c r="A219" s="259">
        <v>57</v>
      </c>
      <c r="B219" s="260" t="s">
        <v>500</v>
      </c>
      <c r="C219" s="261" t="s">
        <v>501</v>
      </c>
      <c r="D219" s="262" t="s">
        <v>183</v>
      </c>
      <c r="E219" s="263">
        <v>25.36</v>
      </c>
      <c r="F219" s="829"/>
      <c r="G219" s="264">
        <f>E219*F219</f>
        <v>0</v>
      </c>
      <c r="H219" s="265">
        <v>0</v>
      </c>
      <c r="I219" s="266">
        <f>E219*H219</f>
        <v>0</v>
      </c>
      <c r="J219" s="265">
        <v>-0.02</v>
      </c>
      <c r="K219" s="266">
        <f>E219*J219</f>
        <v>-0.5072</v>
      </c>
      <c r="O219" s="258">
        <v>2</v>
      </c>
      <c r="AA219" s="231">
        <v>1</v>
      </c>
      <c r="AB219" s="231">
        <v>1</v>
      </c>
      <c r="AC219" s="231">
        <v>1</v>
      </c>
      <c r="AZ219" s="231">
        <v>1</v>
      </c>
      <c r="BA219" s="231">
        <f>IF(AZ219=1,G219,0)</f>
        <v>0</v>
      </c>
      <c r="BB219" s="231">
        <f>IF(AZ219=2,G219,0)</f>
        <v>0</v>
      </c>
      <c r="BC219" s="231">
        <f>IF(AZ219=3,G219,0)</f>
        <v>0</v>
      </c>
      <c r="BD219" s="231">
        <f>IF(AZ219=4,G219,0)</f>
        <v>0</v>
      </c>
      <c r="BE219" s="231">
        <f>IF(AZ219=5,G219,0)</f>
        <v>0</v>
      </c>
      <c r="CA219" s="258">
        <v>1</v>
      </c>
      <c r="CB219" s="258">
        <v>1</v>
      </c>
    </row>
    <row r="220" spans="1:15" ht="12.75">
      <c r="A220" s="267"/>
      <c r="B220" s="270"/>
      <c r="C220" s="924" t="s">
        <v>1199</v>
      </c>
      <c r="D220" s="925"/>
      <c r="E220" s="271">
        <v>0</v>
      </c>
      <c r="F220" s="830"/>
      <c r="G220" s="272"/>
      <c r="H220" s="273"/>
      <c r="I220" s="268"/>
      <c r="J220" s="274"/>
      <c r="K220" s="268"/>
      <c r="M220" s="269" t="s">
        <v>1199</v>
      </c>
      <c r="O220" s="258"/>
    </row>
    <row r="221" spans="1:15" ht="12.75">
      <c r="A221" s="267"/>
      <c r="B221" s="270"/>
      <c r="C221" s="924" t="s">
        <v>1295</v>
      </c>
      <c r="D221" s="925"/>
      <c r="E221" s="271">
        <v>5.04</v>
      </c>
      <c r="F221" s="830"/>
      <c r="G221" s="272"/>
      <c r="H221" s="273"/>
      <c r="I221" s="268"/>
      <c r="J221" s="274"/>
      <c r="K221" s="268"/>
      <c r="M221" s="269" t="s">
        <v>1295</v>
      </c>
      <c r="O221" s="258"/>
    </row>
    <row r="222" spans="1:15" ht="12.75">
      <c r="A222" s="267"/>
      <c r="B222" s="270"/>
      <c r="C222" s="924" t="s">
        <v>1289</v>
      </c>
      <c r="D222" s="925"/>
      <c r="E222" s="271">
        <v>0</v>
      </c>
      <c r="F222" s="830"/>
      <c r="G222" s="272"/>
      <c r="H222" s="273"/>
      <c r="I222" s="268"/>
      <c r="J222" s="274"/>
      <c r="K222" s="268"/>
      <c r="M222" s="269" t="s">
        <v>1289</v>
      </c>
      <c r="O222" s="258"/>
    </row>
    <row r="223" spans="1:15" ht="12.75">
      <c r="A223" s="267"/>
      <c r="B223" s="270"/>
      <c r="C223" s="924" t="s">
        <v>1296</v>
      </c>
      <c r="D223" s="925"/>
      <c r="E223" s="271">
        <v>20.32</v>
      </c>
      <c r="F223" s="830"/>
      <c r="G223" s="272"/>
      <c r="H223" s="273"/>
      <c r="I223" s="268"/>
      <c r="J223" s="274"/>
      <c r="K223" s="268"/>
      <c r="M223" s="269" t="s">
        <v>1296</v>
      </c>
      <c r="O223" s="258"/>
    </row>
    <row r="224" spans="1:80" ht="12.75">
      <c r="A224" s="259">
        <v>58</v>
      </c>
      <c r="B224" s="260" t="s">
        <v>1297</v>
      </c>
      <c r="C224" s="261" t="s">
        <v>1298</v>
      </c>
      <c r="D224" s="262" t="s">
        <v>183</v>
      </c>
      <c r="E224" s="263">
        <v>2</v>
      </c>
      <c r="F224" s="829"/>
      <c r="G224" s="264">
        <f>E224*F224</f>
        <v>0</v>
      </c>
      <c r="H224" s="265">
        <v>0.00137</v>
      </c>
      <c r="I224" s="266">
        <f>E224*H224</f>
        <v>0.00274</v>
      </c>
      <c r="J224" s="265">
        <v>-0.041</v>
      </c>
      <c r="K224" s="266">
        <f>E224*J224</f>
        <v>-0.082</v>
      </c>
      <c r="O224" s="258">
        <v>2</v>
      </c>
      <c r="AA224" s="231">
        <v>1</v>
      </c>
      <c r="AB224" s="231">
        <v>1</v>
      </c>
      <c r="AC224" s="231">
        <v>1</v>
      </c>
      <c r="AZ224" s="231">
        <v>1</v>
      </c>
      <c r="BA224" s="231">
        <f>IF(AZ224=1,G224,0)</f>
        <v>0</v>
      </c>
      <c r="BB224" s="231">
        <f>IF(AZ224=2,G224,0)</f>
        <v>0</v>
      </c>
      <c r="BC224" s="231">
        <f>IF(AZ224=3,G224,0)</f>
        <v>0</v>
      </c>
      <c r="BD224" s="231">
        <f>IF(AZ224=4,G224,0)</f>
        <v>0</v>
      </c>
      <c r="BE224" s="231">
        <f>IF(AZ224=5,G224,0)</f>
        <v>0</v>
      </c>
      <c r="CA224" s="258">
        <v>1</v>
      </c>
      <c r="CB224" s="258">
        <v>1</v>
      </c>
    </row>
    <row r="225" spans="1:15" ht="12.75">
      <c r="A225" s="267"/>
      <c r="B225" s="270"/>
      <c r="C225" s="924" t="s">
        <v>1199</v>
      </c>
      <c r="D225" s="925"/>
      <c r="E225" s="271">
        <v>0</v>
      </c>
      <c r="F225" s="830"/>
      <c r="G225" s="272"/>
      <c r="H225" s="273"/>
      <c r="I225" s="268"/>
      <c r="J225" s="274"/>
      <c r="K225" s="268"/>
      <c r="M225" s="269" t="s">
        <v>1199</v>
      </c>
      <c r="O225" s="258"/>
    </row>
    <row r="226" spans="1:15" ht="12.75">
      <c r="A226" s="267"/>
      <c r="B226" s="270"/>
      <c r="C226" s="924" t="s">
        <v>1299</v>
      </c>
      <c r="D226" s="925"/>
      <c r="E226" s="271">
        <v>0</v>
      </c>
      <c r="F226" s="830"/>
      <c r="G226" s="272"/>
      <c r="H226" s="273"/>
      <c r="I226" s="268"/>
      <c r="J226" s="274"/>
      <c r="K226" s="268"/>
      <c r="M226" s="269" t="s">
        <v>1299</v>
      </c>
      <c r="O226" s="258"/>
    </row>
    <row r="227" spans="1:15" ht="12.75">
      <c r="A227" s="267"/>
      <c r="B227" s="270"/>
      <c r="C227" s="924" t="s">
        <v>1300</v>
      </c>
      <c r="D227" s="925"/>
      <c r="E227" s="271">
        <v>2</v>
      </c>
      <c r="F227" s="830"/>
      <c r="G227" s="272"/>
      <c r="H227" s="273"/>
      <c r="I227" s="268"/>
      <c r="J227" s="274"/>
      <c r="K227" s="268"/>
      <c r="M227" s="269" t="s">
        <v>1300</v>
      </c>
      <c r="O227" s="258"/>
    </row>
    <row r="228" spans="1:80" ht="12.75">
      <c r="A228" s="259">
        <v>59</v>
      </c>
      <c r="B228" s="260" t="s">
        <v>516</v>
      </c>
      <c r="C228" s="261" t="s">
        <v>517</v>
      </c>
      <c r="D228" s="262" t="s">
        <v>183</v>
      </c>
      <c r="E228" s="263">
        <v>16.154</v>
      </c>
      <c r="F228" s="829"/>
      <c r="G228" s="264">
        <f>E228*F228</f>
        <v>0</v>
      </c>
      <c r="H228" s="265">
        <v>0.00117</v>
      </c>
      <c r="I228" s="266">
        <f>E228*H228</f>
        <v>0.01890018</v>
      </c>
      <c r="J228" s="265">
        <v>-0.076</v>
      </c>
      <c r="K228" s="266">
        <f>E228*J228</f>
        <v>-1.227704</v>
      </c>
      <c r="O228" s="258">
        <v>2</v>
      </c>
      <c r="AA228" s="231">
        <v>1</v>
      </c>
      <c r="AB228" s="231">
        <v>1</v>
      </c>
      <c r="AC228" s="231">
        <v>1</v>
      </c>
      <c r="AZ228" s="231">
        <v>1</v>
      </c>
      <c r="BA228" s="231">
        <f>IF(AZ228=1,G228,0)</f>
        <v>0</v>
      </c>
      <c r="BB228" s="231">
        <f>IF(AZ228=2,G228,0)</f>
        <v>0</v>
      </c>
      <c r="BC228" s="231">
        <f>IF(AZ228=3,G228,0)</f>
        <v>0</v>
      </c>
      <c r="BD228" s="231">
        <f>IF(AZ228=4,G228,0)</f>
        <v>0</v>
      </c>
      <c r="BE228" s="231">
        <f>IF(AZ228=5,G228,0)</f>
        <v>0</v>
      </c>
      <c r="CA228" s="258">
        <v>1</v>
      </c>
      <c r="CB228" s="258">
        <v>1</v>
      </c>
    </row>
    <row r="229" spans="1:15" ht="12.75">
      <c r="A229" s="267"/>
      <c r="B229" s="270"/>
      <c r="C229" s="924" t="s">
        <v>1199</v>
      </c>
      <c r="D229" s="925"/>
      <c r="E229" s="271">
        <v>0</v>
      </c>
      <c r="F229" s="830"/>
      <c r="G229" s="272"/>
      <c r="H229" s="273"/>
      <c r="I229" s="268"/>
      <c r="J229" s="274"/>
      <c r="K229" s="268"/>
      <c r="M229" s="269" t="s">
        <v>1199</v>
      </c>
      <c r="O229" s="258"/>
    </row>
    <row r="230" spans="1:15" ht="12.75">
      <c r="A230" s="267"/>
      <c r="B230" s="270"/>
      <c r="C230" s="924" t="s">
        <v>1301</v>
      </c>
      <c r="D230" s="925"/>
      <c r="E230" s="271">
        <v>11.82</v>
      </c>
      <c r="F230" s="830"/>
      <c r="G230" s="272"/>
      <c r="H230" s="273"/>
      <c r="I230" s="268"/>
      <c r="J230" s="274"/>
      <c r="K230" s="268"/>
      <c r="M230" s="269" t="s">
        <v>1301</v>
      </c>
      <c r="O230" s="258"/>
    </row>
    <row r="231" spans="1:15" ht="12.75">
      <c r="A231" s="267"/>
      <c r="B231" s="270"/>
      <c r="C231" s="924" t="s">
        <v>1289</v>
      </c>
      <c r="D231" s="925"/>
      <c r="E231" s="271">
        <v>0</v>
      </c>
      <c r="F231" s="830"/>
      <c r="G231" s="272"/>
      <c r="H231" s="273"/>
      <c r="I231" s="268"/>
      <c r="J231" s="274"/>
      <c r="K231" s="268"/>
      <c r="M231" s="269" t="s">
        <v>1289</v>
      </c>
      <c r="O231" s="258"/>
    </row>
    <row r="232" spans="1:15" ht="12.75">
      <c r="A232" s="267"/>
      <c r="B232" s="270"/>
      <c r="C232" s="924" t="s">
        <v>1302</v>
      </c>
      <c r="D232" s="925"/>
      <c r="E232" s="271">
        <v>4.334</v>
      </c>
      <c r="F232" s="830"/>
      <c r="G232" s="272"/>
      <c r="H232" s="273"/>
      <c r="I232" s="268"/>
      <c r="J232" s="274"/>
      <c r="K232" s="268"/>
      <c r="M232" s="269" t="s">
        <v>1302</v>
      </c>
      <c r="O232" s="258"/>
    </row>
    <row r="233" spans="1:80" ht="12.75">
      <c r="A233" s="259">
        <v>60</v>
      </c>
      <c r="B233" s="260" t="s">
        <v>519</v>
      </c>
      <c r="C233" s="261" t="s">
        <v>1303</v>
      </c>
      <c r="D233" s="262" t="s">
        <v>162</v>
      </c>
      <c r="E233" s="263">
        <v>1</v>
      </c>
      <c r="F233" s="829"/>
      <c r="G233" s="264">
        <f>E233*F233</f>
        <v>0</v>
      </c>
      <c r="H233" s="265">
        <v>0</v>
      </c>
      <c r="I233" s="266">
        <f>E233*H233</f>
        <v>0</v>
      </c>
      <c r="J233" s="265"/>
      <c r="K233" s="266">
        <f>E233*J233</f>
        <v>0</v>
      </c>
      <c r="O233" s="258">
        <v>2</v>
      </c>
      <c r="AA233" s="231">
        <v>12</v>
      </c>
      <c r="AB233" s="231">
        <v>0</v>
      </c>
      <c r="AC233" s="231">
        <v>35</v>
      </c>
      <c r="AZ233" s="231">
        <v>1</v>
      </c>
      <c r="BA233" s="231">
        <f>IF(AZ233=1,G233,0)</f>
        <v>0</v>
      </c>
      <c r="BB233" s="231">
        <f>IF(AZ233=2,G233,0)</f>
        <v>0</v>
      </c>
      <c r="BC233" s="231">
        <f>IF(AZ233=3,G233,0)</f>
        <v>0</v>
      </c>
      <c r="BD233" s="231">
        <f>IF(AZ233=4,G233,0)</f>
        <v>0</v>
      </c>
      <c r="BE233" s="231">
        <f>IF(AZ233=5,G233,0)</f>
        <v>0</v>
      </c>
      <c r="CA233" s="258">
        <v>12</v>
      </c>
      <c r="CB233" s="258">
        <v>0</v>
      </c>
    </row>
    <row r="234" spans="1:80" ht="12.75">
      <c r="A234" s="259">
        <v>61</v>
      </c>
      <c r="B234" s="260" t="s">
        <v>521</v>
      </c>
      <c r="C234" s="261" t="s">
        <v>1304</v>
      </c>
      <c r="D234" s="262" t="s">
        <v>162</v>
      </c>
      <c r="E234" s="263">
        <v>4</v>
      </c>
      <c r="F234" s="829"/>
      <c r="G234" s="264">
        <f>E234*F234</f>
        <v>0</v>
      </c>
      <c r="H234" s="265">
        <v>0</v>
      </c>
      <c r="I234" s="266">
        <f>E234*H234</f>
        <v>0</v>
      </c>
      <c r="J234" s="265"/>
      <c r="K234" s="266">
        <f>E234*J234</f>
        <v>0</v>
      </c>
      <c r="O234" s="258">
        <v>2</v>
      </c>
      <c r="AA234" s="231">
        <v>12</v>
      </c>
      <c r="AB234" s="231">
        <v>0</v>
      </c>
      <c r="AC234" s="231">
        <v>112</v>
      </c>
      <c r="AZ234" s="231">
        <v>1</v>
      </c>
      <c r="BA234" s="231">
        <f>IF(AZ234=1,G234,0)</f>
        <v>0</v>
      </c>
      <c r="BB234" s="231">
        <f>IF(AZ234=2,G234,0)</f>
        <v>0</v>
      </c>
      <c r="BC234" s="231">
        <f>IF(AZ234=3,G234,0)</f>
        <v>0</v>
      </c>
      <c r="BD234" s="231">
        <f>IF(AZ234=4,G234,0)</f>
        <v>0</v>
      </c>
      <c r="BE234" s="231">
        <f>IF(AZ234=5,G234,0)</f>
        <v>0</v>
      </c>
      <c r="CA234" s="258">
        <v>12</v>
      </c>
      <c r="CB234" s="258">
        <v>0</v>
      </c>
    </row>
    <row r="235" spans="1:80" ht="12.75">
      <c r="A235" s="259">
        <v>62</v>
      </c>
      <c r="B235" s="260" t="s">
        <v>526</v>
      </c>
      <c r="C235" s="261" t="s">
        <v>1305</v>
      </c>
      <c r="D235" s="262" t="s">
        <v>445</v>
      </c>
      <c r="E235" s="263">
        <v>1</v>
      </c>
      <c r="F235" s="829"/>
      <c r="G235" s="264">
        <f>E235*F235</f>
        <v>0</v>
      </c>
      <c r="H235" s="265">
        <v>0</v>
      </c>
      <c r="I235" s="266">
        <f>E235*H235</f>
        <v>0</v>
      </c>
      <c r="J235" s="265"/>
      <c r="K235" s="266">
        <f>E235*J235</f>
        <v>0</v>
      </c>
      <c r="O235" s="258">
        <v>2</v>
      </c>
      <c r="AA235" s="231">
        <v>12</v>
      </c>
      <c r="AB235" s="231">
        <v>0</v>
      </c>
      <c r="AC235" s="231">
        <v>157</v>
      </c>
      <c r="AZ235" s="231">
        <v>1</v>
      </c>
      <c r="BA235" s="231">
        <f>IF(AZ235=1,G235,0)</f>
        <v>0</v>
      </c>
      <c r="BB235" s="231">
        <f>IF(AZ235=2,G235,0)</f>
        <v>0</v>
      </c>
      <c r="BC235" s="231">
        <f>IF(AZ235=3,G235,0)</f>
        <v>0</v>
      </c>
      <c r="BD235" s="231">
        <f>IF(AZ235=4,G235,0)</f>
        <v>0</v>
      </c>
      <c r="BE235" s="231">
        <f>IF(AZ235=5,G235,0)</f>
        <v>0</v>
      </c>
      <c r="CA235" s="258">
        <v>12</v>
      </c>
      <c r="CB235" s="258">
        <v>0</v>
      </c>
    </row>
    <row r="236" spans="1:80" ht="12.75">
      <c r="A236" s="259">
        <v>63</v>
      </c>
      <c r="B236" s="260" t="s">
        <v>530</v>
      </c>
      <c r="C236" s="261" t="s">
        <v>531</v>
      </c>
      <c r="D236" s="262" t="s">
        <v>113</v>
      </c>
      <c r="E236" s="263">
        <v>10</v>
      </c>
      <c r="F236" s="829"/>
      <c r="G236" s="264">
        <f>E236*F236</f>
        <v>0</v>
      </c>
      <c r="H236" s="265">
        <v>0</v>
      </c>
      <c r="I236" s="266">
        <f>E236*H236</f>
        <v>0</v>
      </c>
      <c r="J236" s="265"/>
      <c r="K236" s="266">
        <f>E236*J236</f>
        <v>0</v>
      </c>
      <c r="O236" s="258">
        <v>2</v>
      </c>
      <c r="AA236" s="231">
        <v>12</v>
      </c>
      <c r="AB236" s="231">
        <v>0</v>
      </c>
      <c r="AC236" s="231">
        <v>158</v>
      </c>
      <c r="AZ236" s="231">
        <v>1</v>
      </c>
      <c r="BA236" s="231">
        <f>IF(AZ236=1,G236,0)</f>
        <v>0</v>
      </c>
      <c r="BB236" s="231">
        <f>IF(AZ236=2,G236,0)</f>
        <v>0</v>
      </c>
      <c r="BC236" s="231">
        <f>IF(AZ236=3,G236,0)</f>
        <v>0</v>
      </c>
      <c r="BD236" s="231">
        <f>IF(AZ236=4,G236,0)</f>
        <v>0</v>
      </c>
      <c r="BE236" s="231">
        <f>IF(AZ236=5,G236,0)</f>
        <v>0</v>
      </c>
      <c r="CA236" s="258">
        <v>12</v>
      </c>
      <c r="CB236" s="258">
        <v>0</v>
      </c>
    </row>
    <row r="237" spans="1:57" ht="12.75">
      <c r="A237" s="275"/>
      <c r="B237" s="276" t="s">
        <v>103</v>
      </c>
      <c r="C237" s="277" t="s">
        <v>466</v>
      </c>
      <c r="D237" s="278"/>
      <c r="E237" s="279"/>
      <c r="F237" s="831"/>
      <c r="G237" s="281">
        <f>SUM(G201:G236)</f>
        <v>0</v>
      </c>
      <c r="H237" s="282"/>
      <c r="I237" s="283">
        <f>SUM(I201:I236)</f>
        <v>0.035768412</v>
      </c>
      <c r="J237" s="282"/>
      <c r="K237" s="283">
        <f>SUM(K201:K236)</f>
        <v>-13.00818</v>
      </c>
      <c r="O237" s="258">
        <v>4</v>
      </c>
      <c r="BA237" s="284">
        <f>SUM(BA201:BA236)</f>
        <v>0</v>
      </c>
      <c r="BB237" s="284">
        <f>SUM(BB201:BB236)</f>
        <v>0</v>
      </c>
      <c r="BC237" s="284">
        <f>SUM(BC201:BC236)</f>
        <v>0</v>
      </c>
      <c r="BD237" s="284">
        <f>SUM(BD201:BD236)</f>
        <v>0</v>
      </c>
      <c r="BE237" s="284">
        <f>SUM(BE201:BE236)</f>
        <v>0</v>
      </c>
    </row>
    <row r="238" spans="1:15" ht="12.75">
      <c r="A238" s="248" t="s">
        <v>98</v>
      </c>
      <c r="B238" s="249" t="s">
        <v>532</v>
      </c>
      <c r="C238" s="250" t="s">
        <v>533</v>
      </c>
      <c r="D238" s="251"/>
      <c r="E238" s="252"/>
      <c r="F238" s="832"/>
      <c r="G238" s="253"/>
      <c r="H238" s="254"/>
      <c r="I238" s="255"/>
      <c r="J238" s="256"/>
      <c r="K238" s="257"/>
      <c r="O238" s="258">
        <v>1</v>
      </c>
    </row>
    <row r="239" spans="1:80" ht="12.75">
      <c r="A239" s="259">
        <v>64</v>
      </c>
      <c r="B239" s="260" t="s">
        <v>1306</v>
      </c>
      <c r="C239" s="261" t="s">
        <v>1307</v>
      </c>
      <c r="D239" s="262" t="s">
        <v>142</v>
      </c>
      <c r="E239" s="263">
        <v>1.35</v>
      </c>
      <c r="F239" s="829"/>
      <c r="G239" s="264">
        <f>E239*F239</f>
        <v>0</v>
      </c>
      <c r="H239" s="265">
        <v>0</v>
      </c>
      <c r="I239" s="266">
        <f>E239*H239</f>
        <v>0</v>
      </c>
      <c r="J239" s="265">
        <v>-0.08831</v>
      </c>
      <c r="K239" s="266">
        <f>E239*J239</f>
        <v>-0.1192185</v>
      </c>
      <c r="O239" s="258">
        <v>2</v>
      </c>
      <c r="AA239" s="231">
        <v>1</v>
      </c>
      <c r="AB239" s="231">
        <v>1</v>
      </c>
      <c r="AC239" s="231">
        <v>1</v>
      </c>
      <c r="AZ239" s="231">
        <v>1</v>
      </c>
      <c r="BA239" s="231">
        <f>IF(AZ239=1,G239,0)</f>
        <v>0</v>
      </c>
      <c r="BB239" s="231">
        <f>IF(AZ239=2,G239,0)</f>
        <v>0</v>
      </c>
      <c r="BC239" s="231">
        <f>IF(AZ239=3,G239,0)</f>
        <v>0</v>
      </c>
      <c r="BD239" s="231">
        <f>IF(AZ239=4,G239,0)</f>
        <v>0</v>
      </c>
      <c r="BE239" s="231">
        <f>IF(AZ239=5,G239,0)</f>
        <v>0</v>
      </c>
      <c r="CA239" s="258">
        <v>1</v>
      </c>
      <c r="CB239" s="258">
        <v>1</v>
      </c>
    </row>
    <row r="240" spans="1:15" ht="12.75">
      <c r="A240" s="267"/>
      <c r="B240" s="270"/>
      <c r="C240" s="924" t="s">
        <v>1205</v>
      </c>
      <c r="D240" s="925"/>
      <c r="E240" s="271">
        <v>0</v>
      </c>
      <c r="F240" s="830"/>
      <c r="G240" s="272"/>
      <c r="H240" s="273"/>
      <c r="I240" s="268"/>
      <c r="J240" s="274"/>
      <c r="K240" s="268"/>
      <c r="M240" s="269" t="s">
        <v>1205</v>
      </c>
      <c r="O240" s="258"/>
    </row>
    <row r="241" spans="1:15" ht="12.75">
      <c r="A241" s="267"/>
      <c r="B241" s="270"/>
      <c r="C241" s="924" t="s">
        <v>540</v>
      </c>
      <c r="D241" s="925"/>
      <c r="E241" s="271">
        <v>0</v>
      </c>
      <c r="F241" s="830"/>
      <c r="G241" s="272"/>
      <c r="H241" s="273"/>
      <c r="I241" s="268"/>
      <c r="J241" s="274"/>
      <c r="K241" s="268"/>
      <c r="M241" s="269" t="s">
        <v>540</v>
      </c>
      <c r="O241" s="258"/>
    </row>
    <row r="242" spans="1:15" ht="12.75">
      <c r="A242" s="267"/>
      <c r="B242" s="270"/>
      <c r="C242" s="924" t="s">
        <v>1308</v>
      </c>
      <c r="D242" s="925"/>
      <c r="E242" s="271">
        <v>0.6</v>
      </c>
      <c r="F242" s="830"/>
      <c r="G242" s="272"/>
      <c r="H242" s="273"/>
      <c r="I242" s="268"/>
      <c r="J242" s="274"/>
      <c r="K242" s="268"/>
      <c r="M242" s="269" t="s">
        <v>1308</v>
      </c>
      <c r="O242" s="258"/>
    </row>
    <row r="243" spans="1:15" ht="12.75">
      <c r="A243" s="267"/>
      <c r="B243" s="270"/>
      <c r="C243" s="924" t="s">
        <v>1309</v>
      </c>
      <c r="D243" s="925"/>
      <c r="E243" s="271">
        <v>0</v>
      </c>
      <c r="F243" s="830"/>
      <c r="G243" s="272"/>
      <c r="H243" s="273"/>
      <c r="I243" s="268"/>
      <c r="J243" s="274"/>
      <c r="K243" s="268"/>
      <c r="M243" s="269" t="s">
        <v>1309</v>
      </c>
      <c r="O243" s="258"/>
    </row>
    <row r="244" spans="1:15" ht="12.75">
      <c r="A244" s="267"/>
      <c r="B244" s="270"/>
      <c r="C244" s="924" t="s">
        <v>1310</v>
      </c>
      <c r="D244" s="925"/>
      <c r="E244" s="271">
        <v>0.75</v>
      </c>
      <c r="F244" s="830"/>
      <c r="G244" s="272"/>
      <c r="H244" s="273"/>
      <c r="I244" s="268"/>
      <c r="J244" s="274"/>
      <c r="K244" s="268"/>
      <c r="M244" s="269" t="s">
        <v>1310</v>
      </c>
      <c r="O244" s="258"/>
    </row>
    <row r="245" spans="1:80" ht="12.75">
      <c r="A245" s="259">
        <v>65</v>
      </c>
      <c r="B245" s="260" t="s">
        <v>1311</v>
      </c>
      <c r="C245" s="261" t="s">
        <v>1312</v>
      </c>
      <c r="D245" s="262" t="s">
        <v>142</v>
      </c>
      <c r="E245" s="263">
        <v>0.3</v>
      </c>
      <c r="F245" s="829"/>
      <c r="G245" s="264">
        <f>E245*F245</f>
        <v>0</v>
      </c>
      <c r="H245" s="265">
        <v>0</v>
      </c>
      <c r="I245" s="266">
        <f>E245*H245</f>
        <v>0</v>
      </c>
      <c r="J245" s="265">
        <v>-0.12417</v>
      </c>
      <c r="K245" s="266">
        <f>E245*J245</f>
        <v>-0.037251</v>
      </c>
      <c r="O245" s="258">
        <v>2</v>
      </c>
      <c r="AA245" s="231">
        <v>1</v>
      </c>
      <c r="AB245" s="231">
        <v>1</v>
      </c>
      <c r="AC245" s="231">
        <v>1</v>
      </c>
      <c r="AZ245" s="231">
        <v>1</v>
      </c>
      <c r="BA245" s="231">
        <f>IF(AZ245=1,G245,0)</f>
        <v>0</v>
      </c>
      <c r="BB245" s="231">
        <f>IF(AZ245=2,G245,0)</f>
        <v>0</v>
      </c>
      <c r="BC245" s="231">
        <f>IF(AZ245=3,G245,0)</f>
        <v>0</v>
      </c>
      <c r="BD245" s="231">
        <f>IF(AZ245=4,G245,0)</f>
        <v>0</v>
      </c>
      <c r="BE245" s="231">
        <f>IF(AZ245=5,G245,0)</f>
        <v>0</v>
      </c>
      <c r="CA245" s="258">
        <v>1</v>
      </c>
      <c r="CB245" s="258">
        <v>1</v>
      </c>
    </row>
    <row r="246" spans="1:15" ht="12.75">
      <c r="A246" s="267"/>
      <c r="B246" s="270"/>
      <c r="C246" s="924" t="s">
        <v>1205</v>
      </c>
      <c r="D246" s="925"/>
      <c r="E246" s="271">
        <v>0</v>
      </c>
      <c r="F246" s="830"/>
      <c r="G246" s="272"/>
      <c r="H246" s="273"/>
      <c r="I246" s="268"/>
      <c r="J246" s="274"/>
      <c r="K246" s="268"/>
      <c r="M246" s="269" t="s">
        <v>1205</v>
      </c>
      <c r="O246" s="258"/>
    </row>
    <row r="247" spans="1:15" ht="12.75">
      <c r="A247" s="267"/>
      <c r="B247" s="270"/>
      <c r="C247" s="924" t="s">
        <v>1309</v>
      </c>
      <c r="D247" s="925"/>
      <c r="E247" s="271">
        <v>0</v>
      </c>
      <c r="F247" s="830"/>
      <c r="G247" s="272"/>
      <c r="H247" s="273"/>
      <c r="I247" s="268"/>
      <c r="J247" s="274"/>
      <c r="K247" s="268"/>
      <c r="M247" s="269" t="s">
        <v>1309</v>
      </c>
      <c r="O247" s="258"/>
    </row>
    <row r="248" spans="1:15" ht="12.75">
      <c r="A248" s="267"/>
      <c r="B248" s="270"/>
      <c r="C248" s="924" t="s">
        <v>1313</v>
      </c>
      <c r="D248" s="925"/>
      <c r="E248" s="271">
        <v>0.3</v>
      </c>
      <c r="F248" s="830"/>
      <c r="G248" s="272"/>
      <c r="H248" s="273"/>
      <c r="I248" s="268"/>
      <c r="J248" s="274"/>
      <c r="K248" s="268"/>
      <c r="M248" s="269" t="s">
        <v>1313</v>
      </c>
      <c r="O248" s="258"/>
    </row>
    <row r="249" spans="1:80" ht="12.75">
      <c r="A249" s="259">
        <v>66</v>
      </c>
      <c r="B249" s="260" t="s">
        <v>1314</v>
      </c>
      <c r="C249" s="261" t="s">
        <v>1315</v>
      </c>
      <c r="D249" s="262" t="s">
        <v>142</v>
      </c>
      <c r="E249" s="263">
        <v>0.45</v>
      </c>
      <c r="F249" s="829"/>
      <c r="G249" s="264">
        <f>E249*F249</f>
        <v>0</v>
      </c>
      <c r="H249" s="265">
        <v>0</v>
      </c>
      <c r="I249" s="266">
        <f>E249*H249</f>
        <v>0</v>
      </c>
      <c r="J249" s="265">
        <v>-0.12266</v>
      </c>
      <c r="K249" s="266">
        <f>E249*J249</f>
        <v>-0.055197</v>
      </c>
      <c r="O249" s="258">
        <v>2</v>
      </c>
      <c r="AA249" s="231">
        <v>1</v>
      </c>
      <c r="AB249" s="231">
        <v>1</v>
      </c>
      <c r="AC249" s="231">
        <v>1</v>
      </c>
      <c r="AZ249" s="231">
        <v>1</v>
      </c>
      <c r="BA249" s="231">
        <f>IF(AZ249=1,G249,0)</f>
        <v>0</v>
      </c>
      <c r="BB249" s="231">
        <f>IF(AZ249=2,G249,0)</f>
        <v>0</v>
      </c>
      <c r="BC249" s="231">
        <f>IF(AZ249=3,G249,0)</f>
        <v>0</v>
      </c>
      <c r="BD249" s="231">
        <f>IF(AZ249=4,G249,0)</f>
        <v>0</v>
      </c>
      <c r="BE249" s="231">
        <f>IF(AZ249=5,G249,0)</f>
        <v>0</v>
      </c>
      <c r="CA249" s="258">
        <v>1</v>
      </c>
      <c r="CB249" s="258">
        <v>1</v>
      </c>
    </row>
    <row r="250" spans="1:15" ht="12.75">
      <c r="A250" s="267"/>
      <c r="B250" s="270"/>
      <c r="C250" s="924" t="s">
        <v>1208</v>
      </c>
      <c r="D250" s="925"/>
      <c r="E250" s="271">
        <v>0</v>
      </c>
      <c r="F250" s="830"/>
      <c r="G250" s="272"/>
      <c r="H250" s="273"/>
      <c r="I250" s="268"/>
      <c r="J250" s="274"/>
      <c r="K250" s="268"/>
      <c r="M250" s="269" t="s">
        <v>1208</v>
      </c>
      <c r="O250" s="258"/>
    </row>
    <row r="251" spans="1:15" ht="12.75">
      <c r="A251" s="267"/>
      <c r="B251" s="270"/>
      <c r="C251" s="924" t="s">
        <v>540</v>
      </c>
      <c r="D251" s="925"/>
      <c r="E251" s="271">
        <v>0</v>
      </c>
      <c r="F251" s="830"/>
      <c r="G251" s="272"/>
      <c r="H251" s="273"/>
      <c r="I251" s="268"/>
      <c r="J251" s="274"/>
      <c r="K251" s="268"/>
      <c r="M251" s="269" t="s">
        <v>540</v>
      </c>
      <c r="O251" s="258"/>
    </row>
    <row r="252" spans="1:15" ht="12.75">
      <c r="A252" s="267"/>
      <c r="B252" s="270"/>
      <c r="C252" s="924" t="s">
        <v>1316</v>
      </c>
      <c r="D252" s="925"/>
      <c r="E252" s="271">
        <v>0.45</v>
      </c>
      <c r="F252" s="830"/>
      <c r="G252" s="272"/>
      <c r="H252" s="273"/>
      <c r="I252" s="268"/>
      <c r="J252" s="274"/>
      <c r="K252" s="268"/>
      <c r="M252" s="269" t="s">
        <v>1316</v>
      </c>
      <c r="O252" s="258"/>
    </row>
    <row r="253" spans="1:80" ht="12.75">
      <c r="A253" s="259">
        <v>67</v>
      </c>
      <c r="B253" s="260" t="s">
        <v>1317</v>
      </c>
      <c r="C253" s="261" t="s">
        <v>1318</v>
      </c>
      <c r="D253" s="262" t="s">
        <v>142</v>
      </c>
      <c r="E253" s="263">
        <v>0.09</v>
      </c>
      <c r="F253" s="829"/>
      <c r="G253" s="264">
        <f>E253*F253</f>
        <v>0</v>
      </c>
      <c r="H253" s="265">
        <v>0</v>
      </c>
      <c r="I253" s="266">
        <f>E253*H253</f>
        <v>0</v>
      </c>
      <c r="J253" s="265">
        <v>-0.00046</v>
      </c>
      <c r="K253" s="266">
        <f>E253*J253</f>
        <v>-4.14E-05</v>
      </c>
      <c r="O253" s="258">
        <v>2</v>
      </c>
      <c r="AA253" s="231">
        <v>1</v>
      </c>
      <c r="AB253" s="231">
        <v>1</v>
      </c>
      <c r="AC253" s="231">
        <v>1</v>
      </c>
      <c r="AZ253" s="231">
        <v>1</v>
      </c>
      <c r="BA253" s="231">
        <f>IF(AZ253=1,G253,0)</f>
        <v>0</v>
      </c>
      <c r="BB253" s="231">
        <f>IF(AZ253=2,G253,0)</f>
        <v>0</v>
      </c>
      <c r="BC253" s="231">
        <f>IF(AZ253=3,G253,0)</f>
        <v>0</v>
      </c>
      <c r="BD253" s="231">
        <f>IF(AZ253=4,G253,0)</f>
        <v>0</v>
      </c>
      <c r="BE253" s="231">
        <f>IF(AZ253=5,G253,0)</f>
        <v>0</v>
      </c>
      <c r="CA253" s="258">
        <v>1</v>
      </c>
      <c r="CB253" s="258">
        <v>1</v>
      </c>
    </row>
    <row r="254" spans="1:15" ht="12.75">
      <c r="A254" s="267"/>
      <c r="B254" s="270"/>
      <c r="C254" s="924" t="s">
        <v>1208</v>
      </c>
      <c r="D254" s="925"/>
      <c r="E254" s="271">
        <v>0</v>
      </c>
      <c r="F254" s="830"/>
      <c r="G254" s="272"/>
      <c r="H254" s="273"/>
      <c r="I254" s="268"/>
      <c r="J254" s="274"/>
      <c r="K254" s="268"/>
      <c r="M254" s="269" t="s">
        <v>1208</v>
      </c>
      <c r="O254" s="258"/>
    </row>
    <row r="255" spans="1:15" ht="12.75">
      <c r="A255" s="267"/>
      <c r="B255" s="270"/>
      <c r="C255" s="924" t="s">
        <v>1319</v>
      </c>
      <c r="D255" s="925"/>
      <c r="E255" s="271">
        <v>0.09</v>
      </c>
      <c r="F255" s="830"/>
      <c r="G255" s="272"/>
      <c r="H255" s="273"/>
      <c r="I255" s="268"/>
      <c r="J255" s="274"/>
      <c r="K255" s="268"/>
      <c r="M255" s="269" t="s">
        <v>1319</v>
      </c>
      <c r="O255" s="258"/>
    </row>
    <row r="256" spans="1:80" ht="12.75">
      <c r="A256" s="259">
        <v>68</v>
      </c>
      <c r="B256" s="260" t="s">
        <v>1320</v>
      </c>
      <c r="C256" s="261" t="s">
        <v>1321</v>
      </c>
      <c r="D256" s="262" t="s">
        <v>142</v>
      </c>
      <c r="E256" s="263">
        <v>3.67</v>
      </c>
      <c r="F256" s="829"/>
      <c r="G256" s="264">
        <f>E256*F256</f>
        <v>0</v>
      </c>
      <c r="H256" s="265">
        <v>0</v>
      </c>
      <c r="I256" s="266">
        <f>E256*H256</f>
        <v>0</v>
      </c>
      <c r="J256" s="265">
        <v>-0.00046</v>
      </c>
      <c r="K256" s="266">
        <f>E256*J256</f>
        <v>-0.0016882</v>
      </c>
      <c r="O256" s="258">
        <v>2</v>
      </c>
      <c r="AA256" s="231">
        <v>1</v>
      </c>
      <c r="AB256" s="231">
        <v>1</v>
      </c>
      <c r="AC256" s="231">
        <v>1</v>
      </c>
      <c r="AZ256" s="231">
        <v>1</v>
      </c>
      <c r="BA256" s="231">
        <f>IF(AZ256=1,G256,0)</f>
        <v>0</v>
      </c>
      <c r="BB256" s="231">
        <f>IF(AZ256=2,G256,0)</f>
        <v>0</v>
      </c>
      <c r="BC256" s="231">
        <f>IF(AZ256=3,G256,0)</f>
        <v>0</v>
      </c>
      <c r="BD256" s="231">
        <f>IF(AZ256=4,G256,0)</f>
        <v>0</v>
      </c>
      <c r="BE256" s="231">
        <f>IF(AZ256=5,G256,0)</f>
        <v>0</v>
      </c>
      <c r="CA256" s="258">
        <v>1</v>
      </c>
      <c r="CB256" s="258">
        <v>1</v>
      </c>
    </row>
    <row r="257" spans="1:15" ht="12.75">
      <c r="A257" s="267"/>
      <c r="B257" s="270"/>
      <c r="C257" s="924" t="s">
        <v>1289</v>
      </c>
      <c r="D257" s="925"/>
      <c r="E257" s="271">
        <v>0</v>
      </c>
      <c r="F257" s="830"/>
      <c r="G257" s="272"/>
      <c r="H257" s="273"/>
      <c r="I257" s="268"/>
      <c r="J257" s="274"/>
      <c r="K257" s="268"/>
      <c r="M257" s="269" t="s">
        <v>1289</v>
      </c>
      <c r="O257" s="258"/>
    </row>
    <row r="258" spans="1:15" ht="12.75">
      <c r="A258" s="267"/>
      <c r="B258" s="270"/>
      <c r="C258" s="924" t="s">
        <v>1322</v>
      </c>
      <c r="D258" s="925"/>
      <c r="E258" s="271">
        <v>2.64</v>
      </c>
      <c r="F258" s="830"/>
      <c r="G258" s="272"/>
      <c r="H258" s="273"/>
      <c r="I258" s="268"/>
      <c r="J258" s="274"/>
      <c r="K258" s="268"/>
      <c r="M258" s="269" t="s">
        <v>1322</v>
      </c>
      <c r="O258" s="258"/>
    </row>
    <row r="259" spans="1:15" ht="12.75">
      <c r="A259" s="267"/>
      <c r="B259" s="270"/>
      <c r="C259" s="924" t="s">
        <v>1208</v>
      </c>
      <c r="D259" s="925"/>
      <c r="E259" s="271">
        <v>0</v>
      </c>
      <c r="F259" s="830"/>
      <c r="G259" s="272"/>
      <c r="H259" s="273"/>
      <c r="I259" s="268"/>
      <c r="J259" s="274"/>
      <c r="K259" s="268"/>
      <c r="M259" s="269" t="s">
        <v>1208</v>
      </c>
      <c r="O259" s="258"/>
    </row>
    <row r="260" spans="1:15" ht="12.75">
      <c r="A260" s="267"/>
      <c r="B260" s="270"/>
      <c r="C260" s="924" t="s">
        <v>1323</v>
      </c>
      <c r="D260" s="925"/>
      <c r="E260" s="271">
        <v>1.03</v>
      </c>
      <c r="F260" s="830"/>
      <c r="G260" s="272"/>
      <c r="H260" s="273"/>
      <c r="I260" s="268"/>
      <c r="J260" s="274"/>
      <c r="K260" s="268"/>
      <c r="M260" s="269" t="s">
        <v>1323</v>
      </c>
      <c r="O260" s="258"/>
    </row>
    <row r="261" spans="1:80" ht="12.75">
      <c r="A261" s="259">
        <v>69</v>
      </c>
      <c r="B261" s="260" t="s">
        <v>538</v>
      </c>
      <c r="C261" s="261" t="s">
        <v>539</v>
      </c>
      <c r="D261" s="262" t="s">
        <v>162</v>
      </c>
      <c r="E261" s="263">
        <v>5</v>
      </c>
      <c r="F261" s="829"/>
      <c r="G261" s="264">
        <f>E261*F261</f>
        <v>0</v>
      </c>
      <c r="H261" s="265">
        <v>0.00034</v>
      </c>
      <c r="I261" s="266">
        <f>E261*H261</f>
        <v>0.0017000000000000001</v>
      </c>
      <c r="J261" s="265">
        <v>-0.025</v>
      </c>
      <c r="K261" s="266">
        <f>E261*J261</f>
        <v>-0.125</v>
      </c>
      <c r="O261" s="258">
        <v>2</v>
      </c>
      <c r="AA261" s="231">
        <v>1</v>
      </c>
      <c r="AB261" s="231">
        <v>1</v>
      </c>
      <c r="AC261" s="231">
        <v>1</v>
      </c>
      <c r="AZ261" s="231">
        <v>1</v>
      </c>
      <c r="BA261" s="231">
        <f>IF(AZ261=1,G261,0)</f>
        <v>0</v>
      </c>
      <c r="BB261" s="231">
        <f>IF(AZ261=2,G261,0)</f>
        <v>0</v>
      </c>
      <c r="BC261" s="231">
        <f>IF(AZ261=3,G261,0)</f>
        <v>0</v>
      </c>
      <c r="BD261" s="231">
        <f>IF(AZ261=4,G261,0)</f>
        <v>0</v>
      </c>
      <c r="BE261" s="231">
        <f>IF(AZ261=5,G261,0)</f>
        <v>0</v>
      </c>
      <c r="CA261" s="258">
        <v>1</v>
      </c>
      <c r="CB261" s="258">
        <v>1</v>
      </c>
    </row>
    <row r="262" spans="1:15" ht="12.75">
      <c r="A262" s="267"/>
      <c r="B262" s="270"/>
      <c r="C262" s="924" t="s">
        <v>1208</v>
      </c>
      <c r="D262" s="925"/>
      <c r="E262" s="271">
        <v>0</v>
      </c>
      <c r="F262" s="830"/>
      <c r="G262" s="272"/>
      <c r="H262" s="273"/>
      <c r="I262" s="268"/>
      <c r="J262" s="274"/>
      <c r="K262" s="268"/>
      <c r="M262" s="269" t="s">
        <v>1208</v>
      </c>
      <c r="O262" s="258"/>
    </row>
    <row r="263" spans="1:15" ht="12.75">
      <c r="A263" s="267"/>
      <c r="B263" s="270"/>
      <c r="C263" s="924" t="s">
        <v>1309</v>
      </c>
      <c r="D263" s="925"/>
      <c r="E263" s="271">
        <v>0</v>
      </c>
      <c r="F263" s="830"/>
      <c r="G263" s="272"/>
      <c r="H263" s="273"/>
      <c r="I263" s="268"/>
      <c r="J263" s="274"/>
      <c r="K263" s="268"/>
      <c r="M263" s="269" t="s">
        <v>1309</v>
      </c>
      <c r="O263" s="258"/>
    </row>
    <row r="264" spans="1:15" ht="12.75">
      <c r="A264" s="267"/>
      <c r="B264" s="270"/>
      <c r="C264" s="924" t="s">
        <v>144</v>
      </c>
      <c r="D264" s="925"/>
      <c r="E264" s="271">
        <v>3</v>
      </c>
      <c r="F264" s="830"/>
      <c r="G264" s="272"/>
      <c r="H264" s="273"/>
      <c r="I264" s="268"/>
      <c r="J264" s="274"/>
      <c r="K264" s="268"/>
      <c r="M264" s="269">
        <v>3</v>
      </c>
      <c r="O264" s="258"/>
    </row>
    <row r="265" spans="1:15" ht="12.75">
      <c r="A265" s="267"/>
      <c r="B265" s="270"/>
      <c r="C265" s="924" t="s">
        <v>1205</v>
      </c>
      <c r="D265" s="925"/>
      <c r="E265" s="271">
        <v>0</v>
      </c>
      <c r="F265" s="830"/>
      <c r="G265" s="272"/>
      <c r="H265" s="273"/>
      <c r="I265" s="268"/>
      <c r="J265" s="274"/>
      <c r="K265" s="268"/>
      <c r="M265" s="269" t="s">
        <v>1205</v>
      </c>
      <c r="O265" s="258"/>
    </row>
    <row r="266" spans="1:15" ht="12.75">
      <c r="A266" s="267"/>
      <c r="B266" s="270"/>
      <c r="C266" s="924" t="s">
        <v>1324</v>
      </c>
      <c r="D266" s="925"/>
      <c r="E266" s="271">
        <v>0</v>
      </c>
      <c r="F266" s="830"/>
      <c r="G266" s="272"/>
      <c r="H266" s="273"/>
      <c r="I266" s="268"/>
      <c r="J266" s="274"/>
      <c r="K266" s="268"/>
      <c r="M266" s="269" t="s">
        <v>1324</v>
      </c>
      <c r="O266" s="258"/>
    </row>
    <row r="267" spans="1:15" ht="12.75">
      <c r="A267" s="267"/>
      <c r="B267" s="270"/>
      <c r="C267" s="924" t="s">
        <v>137</v>
      </c>
      <c r="D267" s="925"/>
      <c r="E267" s="271">
        <v>2</v>
      </c>
      <c r="F267" s="830"/>
      <c r="G267" s="272"/>
      <c r="H267" s="273"/>
      <c r="I267" s="268"/>
      <c r="J267" s="274"/>
      <c r="K267" s="268"/>
      <c r="M267" s="269">
        <v>2</v>
      </c>
      <c r="O267" s="258"/>
    </row>
    <row r="268" spans="1:80" ht="12.75">
      <c r="A268" s="259">
        <v>70</v>
      </c>
      <c r="B268" s="260" t="s">
        <v>1325</v>
      </c>
      <c r="C268" s="261" t="s">
        <v>1326</v>
      </c>
      <c r="D268" s="262" t="s">
        <v>162</v>
      </c>
      <c r="E268" s="263">
        <v>2</v>
      </c>
      <c r="F268" s="829"/>
      <c r="G268" s="264">
        <f>E268*F268</f>
        <v>0</v>
      </c>
      <c r="H268" s="265">
        <v>0.00034</v>
      </c>
      <c r="I268" s="266">
        <f>E268*H268</f>
        <v>0.00068</v>
      </c>
      <c r="J268" s="265">
        <v>-0.069</v>
      </c>
      <c r="K268" s="266">
        <f>E268*J268</f>
        <v>-0.138</v>
      </c>
      <c r="O268" s="258">
        <v>2</v>
      </c>
      <c r="AA268" s="231">
        <v>1</v>
      </c>
      <c r="AB268" s="231">
        <v>1</v>
      </c>
      <c r="AC268" s="231">
        <v>1</v>
      </c>
      <c r="AZ268" s="231">
        <v>1</v>
      </c>
      <c r="BA268" s="231">
        <f>IF(AZ268=1,G268,0)</f>
        <v>0</v>
      </c>
      <c r="BB268" s="231">
        <f>IF(AZ268=2,G268,0)</f>
        <v>0</v>
      </c>
      <c r="BC268" s="231">
        <f>IF(AZ268=3,G268,0)</f>
        <v>0</v>
      </c>
      <c r="BD268" s="231">
        <f>IF(AZ268=4,G268,0)</f>
        <v>0</v>
      </c>
      <c r="BE268" s="231">
        <f>IF(AZ268=5,G268,0)</f>
        <v>0</v>
      </c>
      <c r="CA268" s="258">
        <v>1</v>
      </c>
      <c r="CB268" s="258">
        <v>1</v>
      </c>
    </row>
    <row r="269" spans="1:15" ht="12.75">
      <c r="A269" s="267"/>
      <c r="B269" s="270"/>
      <c r="C269" s="924" t="s">
        <v>1205</v>
      </c>
      <c r="D269" s="925"/>
      <c r="E269" s="271">
        <v>0</v>
      </c>
      <c r="F269" s="830"/>
      <c r="G269" s="272"/>
      <c r="H269" s="273"/>
      <c r="I269" s="268"/>
      <c r="J269" s="274"/>
      <c r="K269" s="268"/>
      <c r="M269" s="269" t="s">
        <v>1205</v>
      </c>
      <c r="O269" s="258"/>
    </row>
    <row r="270" spans="1:15" ht="12.75">
      <c r="A270" s="267"/>
      <c r="B270" s="270"/>
      <c r="C270" s="924" t="s">
        <v>1309</v>
      </c>
      <c r="D270" s="925"/>
      <c r="E270" s="271">
        <v>0</v>
      </c>
      <c r="F270" s="830"/>
      <c r="G270" s="272"/>
      <c r="H270" s="273"/>
      <c r="I270" s="268"/>
      <c r="J270" s="274"/>
      <c r="K270" s="268"/>
      <c r="M270" s="269" t="s">
        <v>1309</v>
      </c>
      <c r="O270" s="258"/>
    </row>
    <row r="271" spans="1:15" ht="12.75">
      <c r="A271" s="267"/>
      <c r="B271" s="270"/>
      <c r="C271" s="924" t="s">
        <v>137</v>
      </c>
      <c r="D271" s="925"/>
      <c r="E271" s="271">
        <v>2</v>
      </c>
      <c r="F271" s="830"/>
      <c r="G271" s="272"/>
      <c r="H271" s="273"/>
      <c r="I271" s="268"/>
      <c r="J271" s="274"/>
      <c r="K271" s="268"/>
      <c r="M271" s="269">
        <v>2</v>
      </c>
      <c r="O271" s="258"/>
    </row>
    <row r="272" spans="1:80" ht="12.75">
      <c r="A272" s="259">
        <v>71</v>
      </c>
      <c r="B272" s="260" t="s">
        <v>1327</v>
      </c>
      <c r="C272" s="261" t="s">
        <v>1328</v>
      </c>
      <c r="D272" s="262" t="s">
        <v>183</v>
      </c>
      <c r="E272" s="263">
        <v>2.05</v>
      </c>
      <c r="F272" s="829"/>
      <c r="G272" s="264">
        <f>E272*F272</f>
        <v>0</v>
      </c>
      <c r="H272" s="265">
        <v>0.00054</v>
      </c>
      <c r="I272" s="266">
        <f>E272*H272</f>
        <v>0.001107</v>
      </c>
      <c r="J272" s="265">
        <v>-0.27</v>
      </c>
      <c r="K272" s="266">
        <f>E272*J272</f>
        <v>-0.5535</v>
      </c>
      <c r="O272" s="258">
        <v>2</v>
      </c>
      <c r="AA272" s="231">
        <v>1</v>
      </c>
      <c r="AB272" s="231">
        <v>1</v>
      </c>
      <c r="AC272" s="231">
        <v>1</v>
      </c>
      <c r="AZ272" s="231">
        <v>1</v>
      </c>
      <c r="BA272" s="231">
        <f>IF(AZ272=1,G272,0)</f>
        <v>0</v>
      </c>
      <c r="BB272" s="231">
        <f>IF(AZ272=2,G272,0)</f>
        <v>0</v>
      </c>
      <c r="BC272" s="231">
        <f>IF(AZ272=3,G272,0)</f>
        <v>0</v>
      </c>
      <c r="BD272" s="231">
        <f>IF(AZ272=4,G272,0)</f>
        <v>0</v>
      </c>
      <c r="BE272" s="231">
        <f>IF(AZ272=5,G272,0)</f>
        <v>0</v>
      </c>
      <c r="CA272" s="258">
        <v>1</v>
      </c>
      <c r="CB272" s="258">
        <v>1</v>
      </c>
    </row>
    <row r="273" spans="1:15" ht="12.75">
      <c r="A273" s="267"/>
      <c r="B273" s="270"/>
      <c r="C273" s="924" t="s">
        <v>1199</v>
      </c>
      <c r="D273" s="925"/>
      <c r="E273" s="271">
        <v>0</v>
      </c>
      <c r="F273" s="830"/>
      <c r="G273" s="272"/>
      <c r="H273" s="273"/>
      <c r="I273" s="268"/>
      <c r="J273" s="274"/>
      <c r="K273" s="268"/>
      <c r="M273" s="269" t="s">
        <v>1199</v>
      </c>
      <c r="O273" s="258"/>
    </row>
    <row r="274" spans="1:15" ht="12.75">
      <c r="A274" s="267"/>
      <c r="B274" s="270"/>
      <c r="C274" s="924" t="s">
        <v>1329</v>
      </c>
      <c r="D274" s="925"/>
      <c r="E274" s="271">
        <v>2.05</v>
      </c>
      <c r="F274" s="830"/>
      <c r="G274" s="272"/>
      <c r="H274" s="273"/>
      <c r="I274" s="268"/>
      <c r="J274" s="274"/>
      <c r="K274" s="268"/>
      <c r="M274" s="269" t="s">
        <v>1329</v>
      </c>
      <c r="O274" s="258"/>
    </row>
    <row r="275" spans="1:80" ht="12.75">
      <c r="A275" s="259">
        <v>72</v>
      </c>
      <c r="B275" s="260" t="s">
        <v>1330</v>
      </c>
      <c r="C275" s="261" t="s">
        <v>1331</v>
      </c>
      <c r="D275" s="262" t="s">
        <v>162</v>
      </c>
      <c r="E275" s="263">
        <v>3</v>
      </c>
      <c r="F275" s="829"/>
      <c r="G275" s="264">
        <f>E275*F275</f>
        <v>0</v>
      </c>
      <c r="H275" s="265">
        <v>0.00133</v>
      </c>
      <c r="I275" s="266">
        <f>E275*H275</f>
        <v>0.0039900000000000005</v>
      </c>
      <c r="J275" s="265">
        <v>-0.247</v>
      </c>
      <c r="K275" s="266">
        <f>E275*J275</f>
        <v>-0.741</v>
      </c>
      <c r="O275" s="258">
        <v>2</v>
      </c>
      <c r="AA275" s="231">
        <v>1</v>
      </c>
      <c r="AB275" s="231">
        <v>1</v>
      </c>
      <c r="AC275" s="231">
        <v>1</v>
      </c>
      <c r="AZ275" s="231">
        <v>1</v>
      </c>
      <c r="BA275" s="231">
        <f>IF(AZ275=1,G275,0)</f>
        <v>0</v>
      </c>
      <c r="BB275" s="231">
        <f>IF(AZ275=2,G275,0)</f>
        <v>0</v>
      </c>
      <c r="BC275" s="231">
        <f>IF(AZ275=3,G275,0)</f>
        <v>0</v>
      </c>
      <c r="BD275" s="231">
        <f>IF(AZ275=4,G275,0)</f>
        <v>0</v>
      </c>
      <c r="BE275" s="231">
        <f>IF(AZ275=5,G275,0)</f>
        <v>0</v>
      </c>
      <c r="CA275" s="258">
        <v>1</v>
      </c>
      <c r="CB275" s="258">
        <v>1</v>
      </c>
    </row>
    <row r="276" spans="1:15" ht="12.75">
      <c r="A276" s="267"/>
      <c r="B276" s="270"/>
      <c r="C276" s="924" t="s">
        <v>1289</v>
      </c>
      <c r="D276" s="925"/>
      <c r="E276" s="271">
        <v>0</v>
      </c>
      <c r="F276" s="830"/>
      <c r="G276" s="272"/>
      <c r="H276" s="273"/>
      <c r="I276" s="268"/>
      <c r="J276" s="274"/>
      <c r="K276" s="268"/>
      <c r="M276" s="269" t="s">
        <v>1289</v>
      </c>
      <c r="O276" s="258"/>
    </row>
    <row r="277" spans="1:15" ht="12.75">
      <c r="A277" s="267"/>
      <c r="B277" s="270"/>
      <c r="C277" s="924" t="s">
        <v>137</v>
      </c>
      <c r="D277" s="925"/>
      <c r="E277" s="271">
        <v>2</v>
      </c>
      <c r="F277" s="830"/>
      <c r="G277" s="272"/>
      <c r="H277" s="273"/>
      <c r="I277" s="268"/>
      <c r="J277" s="274"/>
      <c r="K277" s="268"/>
      <c r="M277" s="269">
        <v>2</v>
      </c>
      <c r="O277" s="258"/>
    </row>
    <row r="278" spans="1:15" ht="12.75">
      <c r="A278" s="267"/>
      <c r="B278" s="270"/>
      <c r="C278" s="924" t="s">
        <v>1208</v>
      </c>
      <c r="D278" s="925"/>
      <c r="E278" s="271">
        <v>0</v>
      </c>
      <c r="F278" s="830"/>
      <c r="G278" s="272"/>
      <c r="H278" s="273"/>
      <c r="I278" s="268"/>
      <c r="J278" s="274"/>
      <c r="K278" s="268"/>
      <c r="M278" s="269" t="s">
        <v>1208</v>
      </c>
      <c r="O278" s="258"/>
    </row>
    <row r="279" spans="1:15" ht="12.75">
      <c r="A279" s="267"/>
      <c r="B279" s="270"/>
      <c r="C279" s="924" t="s">
        <v>99</v>
      </c>
      <c r="D279" s="925"/>
      <c r="E279" s="271">
        <v>1</v>
      </c>
      <c r="F279" s="830"/>
      <c r="G279" s="272"/>
      <c r="H279" s="273"/>
      <c r="I279" s="268"/>
      <c r="J279" s="274"/>
      <c r="K279" s="268"/>
      <c r="M279" s="269">
        <v>1</v>
      </c>
      <c r="O279" s="258"/>
    </row>
    <row r="280" spans="1:80" ht="12.75">
      <c r="A280" s="259">
        <v>73</v>
      </c>
      <c r="B280" s="260" t="s">
        <v>561</v>
      </c>
      <c r="C280" s="261" t="s">
        <v>562</v>
      </c>
      <c r="D280" s="262" t="s">
        <v>142</v>
      </c>
      <c r="E280" s="263">
        <v>3.7</v>
      </c>
      <c r="F280" s="829"/>
      <c r="G280" s="264">
        <f>E280*F280</f>
        <v>0</v>
      </c>
      <c r="H280" s="265">
        <v>0</v>
      </c>
      <c r="I280" s="266">
        <f>E280*H280</f>
        <v>0</v>
      </c>
      <c r="J280" s="265">
        <v>-0.042</v>
      </c>
      <c r="K280" s="266">
        <f>E280*J280</f>
        <v>-0.1554</v>
      </c>
      <c r="O280" s="258">
        <v>2</v>
      </c>
      <c r="AA280" s="231">
        <v>1</v>
      </c>
      <c r="AB280" s="231">
        <v>1</v>
      </c>
      <c r="AC280" s="231">
        <v>1</v>
      </c>
      <c r="AZ280" s="231">
        <v>1</v>
      </c>
      <c r="BA280" s="231">
        <f>IF(AZ280=1,G280,0)</f>
        <v>0</v>
      </c>
      <c r="BB280" s="231">
        <f>IF(AZ280=2,G280,0)</f>
        <v>0</v>
      </c>
      <c r="BC280" s="231">
        <f>IF(AZ280=3,G280,0)</f>
        <v>0</v>
      </c>
      <c r="BD280" s="231">
        <f>IF(AZ280=4,G280,0)</f>
        <v>0</v>
      </c>
      <c r="BE280" s="231">
        <f>IF(AZ280=5,G280,0)</f>
        <v>0</v>
      </c>
      <c r="CA280" s="258">
        <v>1</v>
      </c>
      <c r="CB280" s="258">
        <v>1</v>
      </c>
    </row>
    <row r="281" spans="1:15" ht="12.75">
      <c r="A281" s="267"/>
      <c r="B281" s="270"/>
      <c r="C281" s="924" t="s">
        <v>1208</v>
      </c>
      <c r="D281" s="925"/>
      <c r="E281" s="271">
        <v>0</v>
      </c>
      <c r="F281" s="830"/>
      <c r="G281" s="272"/>
      <c r="H281" s="273"/>
      <c r="I281" s="268"/>
      <c r="J281" s="274"/>
      <c r="K281" s="268"/>
      <c r="M281" s="269" t="s">
        <v>1208</v>
      </c>
      <c r="O281" s="258"/>
    </row>
    <row r="282" spans="1:15" ht="12.75">
      <c r="A282" s="267"/>
      <c r="B282" s="270"/>
      <c r="C282" s="924" t="s">
        <v>1332</v>
      </c>
      <c r="D282" s="925"/>
      <c r="E282" s="271">
        <v>3.7</v>
      </c>
      <c r="F282" s="830"/>
      <c r="G282" s="272"/>
      <c r="H282" s="273"/>
      <c r="I282" s="268"/>
      <c r="J282" s="274"/>
      <c r="K282" s="268"/>
      <c r="M282" s="269" t="s">
        <v>1332</v>
      </c>
      <c r="O282" s="258"/>
    </row>
    <row r="283" spans="1:80" ht="12.75">
      <c r="A283" s="259">
        <v>74</v>
      </c>
      <c r="B283" s="260" t="s">
        <v>1333</v>
      </c>
      <c r="C283" s="261" t="s">
        <v>1334</v>
      </c>
      <c r="D283" s="262" t="s">
        <v>162</v>
      </c>
      <c r="E283" s="263">
        <v>1</v>
      </c>
      <c r="F283" s="829"/>
      <c r="G283" s="264">
        <f>E283*F283</f>
        <v>0</v>
      </c>
      <c r="H283" s="265">
        <v>0</v>
      </c>
      <c r="I283" s="266">
        <f>E283*H283</f>
        <v>0</v>
      </c>
      <c r="J283" s="265">
        <v>-0.045</v>
      </c>
      <c r="K283" s="266">
        <f>E283*J283</f>
        <v>-0.045</v>
      </c>
      <c r="O283" s="258">
        <v>2</v>
      </c>
      <c r="AA283" s="231">
        <v>1</v>
      </c>
      <c r="AB283" s="231">
        <v>1</v>
      </c>
      <c r="AC283" s="231">
        <v>1</v>
      </c>
      <c r="AZ283" s="231">
        <v>1</v>
      </c>
      <c r="BA283" s="231">
        <f>IF(AZ283=1,G283,0)</f>
        <v>0</v>
      </c>
      <c r="BB283" s="231">
        <f>IF(AZ283=2,G283,0)</f>
        <v>0</v>
      </c>
      <c r="BC283" s="231">
        <f>IF(AZ283=3,G283,0)</f>
        <v>0</v>
      </c>
      <c r="BD283" s="231">
        <f>IF(AZ283=4,G283,0)</f>
        <v>0</v>
      </c>
      <c r="BE283" s="231">
        <f>IF(AZ283=5,G283,0)</f>
        <v>0</v>
      </c>
      <c r="CA283" s="258">
        <v>1</v>
      </c>
      <c r="CB283" s="258">
        <v>1</v>
      </c>
    </row>
    <row r="284" spans="1:15" ht="12.75">
      <c r="A284" s="267"/>
      <c r="B284" s="270"/>
      <c r="C284" s="924" t="s">
        <v>1289</v>
      </c>
      <c r="D284" s="925"/>
      <c r="E284" s="271">
        <v>0</v>
      </c>
      <c r="F284" s="830"/>
      <c r="G284" s="272"/>
      <c r="H284" s="273"/>
      <c r="I284" s="268"/>
      <c r="J284" s="274"/>
      <c r="K284" s="268"/>
      <c r="M284" s="269" t="s">
        <v>1289</v>
      </c>
      <c r="O284" s="258"/>
    </row>
    <row r="285" spans="1:15" ht="12.75">
      <c r="A285" s="267"/>
      <c r="B285" s="270"/>
      <c r="C285" s="924" t="s">
        <v>99</v>
      </c>
      <c r="D285" s="925"/>
      <c r="E285" s="271">
        <v>1</v>
      </c>
      <c r="F285" s="830"/>
      <c r="G285" s="272"/>
      <c r="H285" s="273"/>
      <c r="I285" s="268"/>
      <c r="J285" s="274"/>
      <c r="K285" s="268"/>
      <c r="M285" s="269">
        <v>1</v>
      </c>
      <c r="O285" s="258"/>
    </row>
    <row r="286" spans="1:80" ht="12.75">
      <c r="A286" s="259">
        <v>75</v>
      </c>
      <c r="B286" s="260" t="s">
        <v>1335</v>
      </c>
      <c r="C286" s="261" t="s">
        <v>1336</v>
      </c>
      <c r="D286" s="262" t="s">
        <v>162</v>
      </c>
      <c r="E286" s="263">
        <v>1</v>
      </c>
      <c r="F286" s="829"/>
      <c r="G286" s="264">
        <f>E286*F286</f>
        <v>0</v>
      </c>
      <c r="H286" s="265">
        <v>0</v>
      </c>
      <c r="I286" s="266">
        <f>E286*H286</f>
        <v>0</v>
      </c>
      <c r="J286" s="265">
        <v>-0.054</v>
      </c>
      <c r="K286" s="266">
        <f>E286*J286</f>
        <v>-0.054</v>
      </c>
      <c r="O286" s="258">
        <v>2</v>
      </c>
      <c r="AA286" s="231">
        <v>1</v>
      </c>
      <c r="AB286" s="231">
        <v>1</v>
      </c>
      <c r="AC286" s="231">
        <v>1</v>
      </c>
      <c r="AZ286" s="231">
        <v>1</v>
      </c>
      <c r="BA286" s="231">
        <f>IF(AZ286=1,G286,0)</f>
        <v>0</v>
      </c>
      <c r="BB286" s="231">
        <f>IF(AZ286=2,G286,0)</f>
        <v>0</v>
      </c>
      <c r="BC286" s="231">
        <f>IF(AZ286=3,G286,0)</f>
        <v>0</v>
      </c>
      <c r="BD286" s="231">
        <f>IF(AZ286=4,G286,0)</f>
        <v>0</v>
      </c>
      <c r="BE286" s="231">
        <f>IF(AZ286=5,G286,0)</f>
        <v>0</v>
      </c>
      <c r="CA286" s="258">
        <v>1</v>
      </c>
      <c r="CB286" s="258">
        <v>1</v>
      </c>
    </row>
    <row r="287" spans="1:15" ht="12.75">
      <c r="A287" s="267"/>
      <c r="B287" s="270"/>
      <c r="C287" s="924" t="s">
        <v>1199</v>
      </c>
      <c r="D287" s="925"/>
      <c r="E287" s="271">
        <v>0</v>
      </c>
      <c r="F287" s="830"/>
      <c r="G287" s="272"/>
      <c r="H287" s="273"/>
      <c r="I287" s="268"/>
      <c r="J287" s="274"/>
      <c r="K287" s="268"/>
      <c r="M287" s="269" t="s">
        <v>1199</v>
      </c>
      <c r="O287" s="258"/>
    </row>
    <row r="288" spans="1:15" ht="12.75">
      <c r="A288" s="267"/>
      <c r="B288" s="270"/>
      <c r="C288" s="924" t="s">
        <v>99</v>
      </c>
      <c r="D288" s="925"/>
      <c r="E288" s="271">
        <v>1</v>
      </c>
      <c r="F288" s="830"/>
      <c r="G288" s="272"/>
      <c r="H288" s="273"/>
      <c r="I288" s="268"/>
      <c r="J288" s="274"/>
      <c r="K288" s="268"/>
      <c r="M288" s="269">
        <v>1</v>
      </c>
      <c r="O288" s="258"/>
    </row>
    <row r="289" spans="1:80" ht="12.75">
      <c r="A289" s="259">
        <v>76</v>
      </c>
      <c r="B289" s="260" t="s">
        <v>1337</v>
      </c>
      <c r="C289" s="261" t="s">
        <v>1338</v>
      </c>
      <c r="D289" s="262" t="s">
        <v>183</v>
      </c>
      <c r="E289" s="263">
        <v>110</v>
      </c>
      <c r="F289" s="829"/>
      <c r="G289" s="264">
        <f>E289*F289</f>
        <v>0</v>
      </c>
      <c r="H289" s="265">
        <v>0</v>
      </c>
      <c r="I289" s="266">
        <f>E289*H289</f>
        <v>0</v>
      </c>
      <c r="J289" s="265">
        <v>-0.046</v>
      </c>
      <c r="K289" s="266">
        <f>E289*J289</f>
        <v>-5.06</v>
      </c>
      <c r="O289" s="258">
        <v>2</v>
      </c>
      <c r="AA289" s="231">
        <v>1</v>
      </c>
      <c r="AB289" s="231">
        <v>1</v>
      </c>
      <c r="AC289" s="231">
        <v>1</v>
      </c>
      <c r="AZ289" s="231">
        <v>1</v>
      </c>
      <c r="BA289" s="231">
        <f>IF(AZ289=1,G289,0)</f>
        <v>0</v>
      </c>
      <c r="BB289" s="231">
        <f>IF(AZ289=2,G289,0)</f>
        <v>0</v>
      </c>
      <c r="BC289" s="231">
        <f>IF(AZ289=3,G289,0)</f>
        <v>0</v>
      </c>
      <c r="BD289" s="231">
        <f>IF(AZ289=4,G289,0)</f>
        <v>0</v>
      </c>
      <c r="BE289" s="231">
        <f>IF(AZ289=5,G289,0)</f>
        <v>0</v>
      </c>
      <c r="CA289" s="258">
        <v>1</v>
      </c>
      <c r="CB289" s="258">
        <v>1</v>
      </c>
    </row>
    <row r="290" spans="1:15" ht="12.75">
      <c r="A290" s="267"/>
      <c r="B290" s="270"/>
      <c r="C290" s="924" t="s">
        <v>1249</v>
      </c>
      <c r="D290" s="925"/>
      <c r="E290" s="271">
        <v>0</v>
      </c>
      <c r="F290" s="830"/>
      <c r="G290" s="272"/>
      <c r="H290" s="273"/>
      <c r="I290" s="268"/>
      <c r="J290" s="274"/>
      <c r="K290" s="268"/>
      <c r="M290" s="269" t="s">
        <v>1249</v>
      </c>
      <c r="O290" s="258"/>
    </row>
    <row r="291" spans="1:15" ht="12.75">
      <c r="A291" s="267"/>
      <c r="B291" s="270"/>
      <c r="C291" s="924" t="s">
        <v>1208</v>
      </c>
      <c r="D291" s="925"/>
      <c r="E291" s="271">
        <v>0</v>
      </c>
      <c r="F291" s="830"/>
      <c r="G291" s="272"/>
      <c r="H291" s="273"/>
      <c r="I291" s="268"/>
      <c r="J291" s="274"/>
      <c r="K291" s="268"/>
      <c r="M291" s="269" t="s">
        <v>1208</v>
      </c>
      <c r="O291" s="258"/>
    </row>
    <row r="292" spans="1:15" ht="12.75">
      <c r="A292" s="267"/>
      <c r="B292" s="270"/>
      <c r="C292" s="924" t="s">
        <v>1250</v>
      </c>
      <c r="D292" s="925"/>
      <c r="E292" s="271">
        <v>70</v>
      </c>
      <c r="F292" s="830"/>
      <c r="G292" s="272"/>
      <c r="H292" s="273"/>
      <c r="I292" s="268"/>
      <c r="J292" s="274"/>
      <c r="K292" s="268"/>
      <c r="M292" s="269">
        <v>70</v>
      </c>
      <c r="O292" s="258"/>
    </row>
    <row r="293" spans="1:15" ht="12.75">
      <c r="A293" s="267"/>
      <c r="B293" s="270"/>
      <c r="C293" s="924" t="s">
        <v>1205</v>
      </c>
      <c r="D293" s="925"/>
      <c r="E293" s="271">
        <v>0</v>
      </c>
      <c r="F293" s="830"/>
      <c r="G293" s="272"/>
      <c r="H293" s="273"/>
      <c r="I293" s="268"/>
      <c r="J293" s="274"/>
      <c r="K293" s="268"/>
      <c r="M293" s="269" t="s">
        <v>1205</v>
      </c>
      <c r="O293" s="258"/>
    </row>
    <row r="294" spans="1:15" ht="12.75">
      <c r="A294" s="267"/>
      <c r="B294" s="270"/>
      <c r="C294" s="924" t="s">
        <v>1251</v>
      </c>
      <c r="D294" s="925"/>
      <c r="E294" s="271">
        <v>40</v>
      </c>
      <c r="F294" s="830"/>
      <c r="G294" s="272"/>
      <c r="H294" s="273"/>
      <c r="I294" s="268"/>
      <c r="J294" s="274"/>
      <c r="K294" s="268"/>
      <c r="M294" s="269">
        <v>40</v>
      </c>
      <c r="O294" s="258"/>
    </row>
    <row r="295" spans="1:80" ht="12.75">
      <c r="A295" s="259">
        <v>77</v>
      </c>
      <c r="B295" s="260" t="s">
        <v>1339</v>
      </c>
      <c r="C295" s="261" t="s">
        <v>1340</v>
      </c>
      <c r="D295" s="262" t="s">
        <v>183</v>
      </c>
      <c r="E295" s="263">
        <v>130</v>
      </c>
      <c r="F295" s="829"/>
      <c r="G295" s="264">
        <f>E295*F295</f>
        <v>0</v>
      </c>
      <c r="H295" s="265">
        <v>0</v>
      </c>
      <c r="I295" s="266">
        <f>E295*H295</f>
        <v>0</v>
      </c>
      <c r="J295" s="265">
        <v>-0.02798</v>
      </c>
      <c r="K295" s="266">
        <f>E295*J295</f>
        <v>-3.6374</v>
      </c>
      <c r="O295" s="258">
        <v>2</v>
      </c>
      <c r="AA295" s="231">
        <v>1</v>
      </c>
      <c r="AB295" s="231">
        <v>1</v>
      </c>
      <c r="AC295" s="231">
        <v>1</v>
      </c>
      <c r="AZ295" s="231">
        <v>1</v>
      </c>
      <c r="BA295" s="231">
        <f>IF(AZ295=1,G295,0)</f>
        <v>0</v>
      </c>
      <c r="BB295" s="231">
        <f>IF(AZ295=2,G295,0)</f>
        <v>0</v>
      </c>
      <c r="BC295" s="231">
        <f>IF(AZ295=3,G295,0)</f>
        <v>0</v>
      </c>
      <c r="BD295" s="231">
        <f>IF(AZ295=4,G295,0)</f>
        <v>0</v>
      </c>
      <c r="BE295" s="231">
        <f>IF(AZ295=5,G295,0)</f>
        <v>0</v>
      </c>
      <c r="CA295" s="258">
        <v>1</v>
      </c>
      <c r="CB295" s="258">
        <v>1</v>
      </c>
    </row>
    <row r="296" spans="1:15" ht="12.75">
      <c r="A296" s="267"/>
      <c r="B296" s="270"/>
      <c r="C296" s="924" t="s">
        <v>1246</v>
      </c>
      <c r="D296" s="925"/>
      <c r="E296" s="271">
        <v>0</v>
      </c>
      <c r="F296" s="830"/>
      <c r="G296" s="272"/>
      <c r="H296" s="273"/>
      <c r="I296" s="268"/>
      <c r="J296" s="274"/>
      <c r="K296" s="268"/>
      <c r="M296" s="269" t="s">
        <v>1246</v>
      </c>
      <c r="O296" s="258"/>
    </row>
    <row r="297" spans="1:15" ht="12.75">
      <c r="A297" s="267"/>
      <c r="B297" s="270"/>
      <c r="C297" s="924" t="s">
        <v>1208</v>
      </c>
      <c r="D297" s="925"/>
      <c r="E297" s="271">
        <v>0</v>
      </c>
      <c r="F297" s="830"/>
      <c r="G297" s="272"/>
      <c r="H297" s="273"/>
      <c r="I297" s="268"/>
      <c r="J297" s="274"/>
      <c r="K297" s="268"/>
      <c r="M297" s="269" t="s">
        <v>1208</v>
      </c>
      <c r="O297" s="258"/>
    </row>
    <row r="298" spans="1:15" ht="12.75">
      <c r="A298" s="267"/>
      <c r="B298" s="270"/>
      <c r="C298" s="924" t="s">
        <v>1247</v>
      </c>
      <c r="D298" s="925"/>
      <c r="E298" s="271">
        <v>80</v>
      </c>
      <c r="F298" s="830"/>
      <c r="G298" s="272"/>
      <c r="H298" s="273"/>
      <c r="I298" s="268"/>
      <c r="J298" s="274"/>
      <c r="K298" s="268"/>
      <c r="M298" s="269">
        <v>80</v>
      </c>
      <c r="O298" s="258"/>
    </row>
    <row r="299" spans="1:15" ht="12.75">
      <c r="A299" s="267"/>
      <c r="B299" s="270"/>
      <c r="C299" s="924" t="s">
        <v>1205</v>
      </c>
      <c r="D299" s="925"/>
      <c r="E299" s="271">
        <v>0</v>
      </c>
      <c r="F299" s="830"/>
      <c r="G299" s="272"/>
      <c r="H299" s="273"/>
      <c r="I299" s="268"/>
      <c r="J299" s="274"/>
      <c r="K299" s="268"/>
      <c r="M299" s="269" t="s">
        <v>1205</v>
      </c>
      <c r="O299" s="258"/>
    </row>
    <row r="300" spans="1:15" ht="12.75">
      <c r="A300" s="267"/>
      <c r="B300" s="270"/>
      <c r="C300" s="924" t="s">
        <v>1248</v>
      </c>
      <c r="D300" s="925"/>
      <c r="E300" s="271">
        <v>50</v>
      </c>
      <c r="F300" s="830"/>
      <c r="G300" s="272"/>
      <c r="H300" s="273"/>
      <c r="I300" s="268"/>
      <c r="J300" s="274"/>
      <c r="K300" s="268"/>
      <c r="M300" s="269">
        <v>50</v>
      </c>
      <c r="O300" s="258"/>
    </row>
    <row r="301" spans="1:80" ht="12.75">
      <c r="A301" s="259">
        <v>78</v>
      </c>
      <c r="B301" s="260" t="s">
        <v>568</v>
      </c>
      <c r="C301" s="261" t="s">
        <v>569</v>
      </c>
      <c r="D301" s="262" t="s">
        <v>183</v>
      </c>
      <c r="E301" s="263">
        <v>55.8036</v>
      </c>
      <c r="F301" s="829"/>
      <c r="G301" s="264">
        <f>E301*F301</f>
        <v>0</v>
      </c>
      <c r="H301" s="265">
        <v>0</v>
      </c>
      <c r="I301" s="266">
        <f>E301*H301</f>
        <v>0</v>
      </c>
      <c r="J301" s="265">
        <v>-0.061</v>
      </c>
      <c r="K301" s="266">
        <f>E301*J301</f>
        <v>-3.4040196000000003</v>
      </c>
      <c r="O301" s="258">
        <v>2</v>
      </c>
      <c r="AA301" s="231">
        <v>1</v>
      </c>
      <c r="AB301" s="231">
        <v>1</v>
      </c>
      <c r="AC301" s="231">
        <v>1</v>
      </c>
      <c r="AZ301" s="231">
        <v>1</v>
      </c>
      <c r="BA301" s="231">
        <f>IF(AZ301=1,G301,0)</f>
        <v>0</v>
      </c>
      <c r="BB301" s="231">
        <f>IF(AZ301=2,G301,0)</f>
        <v>0</v>
      </c>
      <c r="BC301" s="231">
        <f>IF(AZ301=3,G301,0)</f>
        <v>0</v>
      </c>
      <c r="BD301" s="231">
        <f>IF(AZ301=4,G301,0)</f>
        <v>0</v>
      </c>
      <c r="BE301" s="231">
        <f>IF(AZ301=5,G301,0)</f>
        <v>0</v>
      </c>
      <c r="CA301" s="258">
        <v>1</v>
      </c>
      <c r="CB301" s="258">
        <v>1</v>
      </c>
    </row>
    <row r="302" spans="1:15" ht="12.75">
      <c r="A302" s="267"/>
      <c r="B302" s="270"/>
      <c r="C302" s="924" t="s">
        <v>1199</v>
      </c>
      <c r="D302" s="925"/>
      <c r="E302" s="271">
        <v>0</v>
      </c>
      <c r="F302" s="830"/>
      <c r="G302" s="272"/>
      <c r="H302" s="273"/>
      <c r="I302" s="268"/>
      <c r="J302" s="274"/>
      <c r="K302" s="268"/>
      <c r="M302" s="269" t="s">
        <v>1199</v>
      </c>
      <c r="O302" s="258"/>
    </row>
    <row r="303" spans="1:15" ht="12.75">
      <c r="A303" s="267"/>
      <c r="B303" s="270"/>
      <c r="C303" s="924" t="s">
        <v>1341</v>
      </c>
      <c r="D303" s="925"/>
      <c r="E303" s="271">
        <v>6.734</v>
      </c>
      <c r="F303" s="830"/>
      <c r="G303" s="272"/>
      <c r="H303" s="273"/>
      <c r="I303" s="268"/>
      <c r="J303" s="274"/>
      <c r="K303" s="268"/>
      <c r="M303" s="269" t="s">
        <v>1341</v>
      </c>
      <c r="O303" s="258"/>
    </row>
    <row r="304" spans="1:15" ht="12.75">
      <c r="A304" s="267"/>
      <c r="B304" s="270"/>
      <c r="C304" s="924" t="s">
        <v>1342</v>
      </c>
      <c r="D304" s="925"/>
      <c r="E304" s="271">
        <v>2.8458</v>
      </c>
      <c r="F304" s="830"/>
      <c r="G304" s="272"/>
      <c r="H304" s="273"/>
      <c r="I304" s="268"/>
      <c r="J304" s="274"/>
      <c r="K304" s="268"/>
      <c r="M304" s="269" t="s">
        <v>1342</v>
      </c>
      <c r="O304" s="258"/>
    </row>
    <row r="305" spans="1:15" ht="12.75">
      <c r="A305" s="267"/>
      <c r="B305" s="270"/>
      <c r="C305" s="924" t="s">
        <v>1289</v>
      </c>
      <c r="D305" s="925"/>
      <c r="E305" s="271">
        <v>0</v>
      </c>
      <c r="F305" s="830"/>
      <c r="G305" s="272"/>
      <c r="H305" s="273"/>
      <c r="I305" s="268"/>
      <c r="J305" s="274"/>
      <c r="K305" s="268"/>
      <c r="M305" s="269" t="s">
        <v>1289</v>
      </c>
      <c r="O305" s="258"/>
    </row>
    <row r="306" spans="1:15" ht="12.75">
      <c r="A306" s="267"/>
      <c r="B306" s="270"/>
      <c r="C306" s="924" t="s">
        <v>1343</v>
      </c>
      <c r="D306" s="925"/>
      <c r="E306" s="271">
        <v>27.195</v>
      </c>
      <c r="F306" s="830"/>
      <c r="G306" s="272"/>
      <c r="H306" s="273"/>
      <c r="I306" s="268"/>
      <c r="J306" s="274"/>
      <c r="K306" s="268"/>
      <c r="M306" s="269" t="s">
        <v>1343</v>
      </c>
      <c r="O306" s="258"/>
    </row>
    <row r="307" spans="1:15" ht="12.75">
      <c r="A307" s="267"/>
      <c r="B307" s="270"/>
      <c r="C307" s="924" t="s">
        <v>1344</v>
      </c>
      <c r="D307" s="925"/>
      <c r="E307" s="271">
        <v>6.697</v>
      </c>
      <c r="F307" s="830"/>
      <c r="G307" s="272"/>
      <c r="H307" s="273"/>
      <c r="I307" s="268"/>
      <c r="J307" s="274"/>
      <c r="K307" s="268"/>
      <c r="M307" s="269" t="s">
        <v>1344</v>
      </c>
      <c r="O307" s="258"/>
    </row>
    <row r="308" spans="1:15" ht="12.75">
      <c r="A308" s="267"/>
      <c r="B308" s="270"/>
      <c r="C308" s="924" t="s">
        <v>1345</v>
      </c>
      <c r="D308" s="925"/>
      <c r="E308" s="271">
        <v>6.273</v>
      </c>
      <c r="F308" s="830"/>
      <c r="G308" s="272"/>
      <c r="H308" s="273"/>
      <c r="I308" s="268"/>
      <c r="J308" s="274"/>
      <c r="K308" s="268"/>
      <c r="M308" s="269" t="s">
        <v>1345</v>
      </c>
      <c r="O308" s="258"/>
    </row>
    <row r="309" spans="1:15" ht="12.75">
      <c r="A309" s="267"/>
      <c r="B309" s="270"/>
      <c r="C309" s="924" t="s">
        <v>1346</v>
      </c>
      <c r="D309" s="925"/>
      <c r="E309" s="271">
        <v>6.0588</v>
      </c>
      <c r="F309" s="830"/>
      <c r="G309" s="272"/>
      <c r="H309" s="273"/>
      <c r="I309" s="268"/>
      <c r="J309" s="274"/>
      <c r="K309" s="268"/>
      <c r="M309" s="269" t="s">
        <v>1346</v>
      </c>
      <c r="O309" s="258"/>
    </row>
    <row r="310" spans="1:80" ht="12.75">
      <c r="A310" s="259">
        <v>79</v>
      </c>
      <c r="B310" s="260" t="s">
        <v>579</v>
      </c>
      <c r="C310" s="261" t="s">
        <v>580</v>
      </c>
      <c r="D310" s="262" t="s">
        <v>183</v>
      </c>
      <c r="E310" s="263">
        <v>53.6463</v>
      </c>
      <c r="F310" s="829"/>
      <c r="G310" s="264">
        <f>E310*F310</f>
        <v>0</v>
      </c>
      <c r="H310" s="265">
        <v>0</v>
      </c>
      <c r="I310" s="266">
        <f>E310*H310</f>
        <v>0</v>
      </c>
      <c r="J310" s="265">
        <v>-0.068</v>
      </c>
      <c r="K310" s="266">
        <f>E310*J310</f>
        <v>-3.6479484</v>
      </c>
      <c r="O310" s="258">
        <v>2</v>
      </c>
      <c r="AA310" s="231">
        <v>1</v>
      </c>
      <c r="AB310" s="231">
        <v>1</v>
      </c>
      <c r="AC310" s="231">
        <v>1</v>
      </c>
      <c r="AZ310" s="231">
        <v>1</v>
      </c>
      <c r="BA310" s="231">
        <f>IF(AZ310=1,G310,0)</f>
        <v>0</v>
      </c>
      <c r="BB310" s="231">
        <f>IF(AZ310=2,G310,0)</f>
        <v>0</v>
      </c>
      <c r="BC310" s="231">
        <f>IF(AZ310=3,G310,0)</f>
        <v>0</v>
      </c>
      <c r="BD310" s="231">
        <f>IF(AZ310=4,G310,0)</f>
        <v>0</v>
      </c>
      <c r="BE310" s="231">
        <f>IF(AZ310=5,G310,0)</f>
        <v>0</v>
      </c>
      <c r="CA310" s="258">
        <v>1</v>
      </c>
      <c r="CB310" s="258">
        <v>1</v>
      </c>
    </row>
    <row r="311" spans="1:57" ht="12.75">
      <c r="A311" s="275"/>
      <c r="B311" s="276" t="s">
        <v>103</v>
      </c>
      <c r="C311" s="277" t="s">
        <v>534</v>
      </c>
      <c r="D311" s="278"/>
      <c r="E311" s="279"/>
      <c r="F311" s="831"/>
      <c r="G311" s="281">
        <f>SUM(G238:G310)</f>
        <v>0</v>
      </c>
      <c r="H311" s="282"/>
      <c r="I311" s="283">
        <f>SUM(I238:I310)</f>
        <v>0.007477000000000001</v>
      </c>
      <c r="J311" s="282"/>
      <c r="K311" s="283">
        <f>SUM(K238:K310)</f>
        <v>-17.7746641</v>
      </c>
      <c r="O311" s="258">
        <v>4</v>
      </c>
      <c r="BA311" s="284">
        <f>SUM(BA238:BA310)</f>
        <v>0</v>
      </c>
      <c r="BB311" s="284">
        <f>SUM(BB238:BB310)</f>
        <v>0</v>
      </c>
      <c r="BC311" s="284">
        <f>SUM(BC238:BC310)</f>
        <v>0</v>
      </c>
      <c r="BD311" s="284">
        <f>SUM(BD238:BD310)</f>
        <v>0</v>
      </c>
      <c r="BE311" s="284">
        <f>SUM(BE238:BE310)</f>
        <v>0</v>
      </c>
    </row>
    <row r="312" spans="1:15" ht="12.75">
      <c r="A312" s="248" t="s">
        <v>98</v>
      </c>
      <c r="B312" s="249" t="s">
        <v>581</v>
      </c>
      <c r="C312" s="250" t="s">
        <v>582</v>
      </c>
      <c r="D312" s="251"/>
      <c r="E312" s="252"/>
      <c r="F312" s="832"/>
      <c r="G312" s="253"/>
      <c r="H312" s="254"/>
      <c r="I312" s="255"/>
      <c r="J312" s="256"/>
      <c r="K312" s="257"/>
      <c r="O312" s="258">
        <v>1</v>
      </c>
    </row>
    <row r="313" spans="1:80" ht="12.75">
      <c r="A313" s="259">
        <v>80</v>
      </c>
      <c r="B313" s="260" t="s">
        <v>584</v>
      </c>
      <c r="C313" s="261" t="s">
        <v>585</v>
      </c>
      <c r="D313" s="262" t="s">
        <v>176</v>
      </c>
      <c r="E313" s="263">
        <v>24.528484606</v>
      </c>
      <c r="F313" s="829"/>
      <c r="G313" s="264">
        <f>E313*F313</f>
        <v>0</v>
      </c>
      <c r="H313" s="265">
        <v>0</v>
      </c>
      <c r="I313" s="266">
        <f>E313*H313</f>
        <v>0</v>
      </c>
      <c r="J313" s="265"/>
      <c r="K313" s="266">
        <f>E313*J313</f>
        <v>0</v>
      </c>
      <c r="O313" s="258">
        <v>2</v>
      </c>
      <c r="AA313" s="231">
        <v>7</v>
      </c>
      <c r="AB313" s="231">
        <v>1</v>
      </c>
      <c r="AC313" s="231">
        <v>2</v>
      </c>
      <c r="AZ313" s="231">
        <v>1</v>
      </c>
      <c r="BA313" s="231">
        <f>IF(AZ313=1,G313,0)</f>
        <v>0</v>
      </c>
      <c r="BB313" s="231">
        <f>IF(AZ313=2,G313,0)</f>
        <v>0</v>
      </c>
      <c r="BC313" s="231">
        <f>IF(AZ313=3,G313,0)</f>
        <v>0</v>
      </c>
      <c r="BD313" s="231">
        <f>IF(AZ313=4,G313,0)</f>
        <v>0</v>
      </c>
      <c r="BE313" s="231">
        <f>IF(AZ313=5,G313,0)</f>
        <v>0</v>
      </c>
      <c r="CA313" s="258">
        <v>7</v>
      </c>
      <c r="CB313" s="258">
        <v>1</v>
      </c>
    </row>
    <row r="314" spans="1:57" ht="12.75">
      <c r="A314" s="275"/>
      <c r="B314" s="276" t="s">
        <v>103</v>
      </c>
      <c r="C314" s="277" t="s">
        <v>583</v>
      </c>
      <c r="D314" s="278"/>
      <c r="E314" s="279"/>
      <c r="F314" s="831"/>
      <c r="G314" s="281">
        <f>SUM(G312:G313)</f>
        <v>0</v>
      </c>
      <c r="H314" s="282"/>
      <c r="I314" s="283">
        <f>SUM(I312:I313)</f>
        <v>0</v>
      </c>
      <c r="J314" s="282"/>
      <c r="K314" s="283">
        <f>SUM(K312:K313)</f>
        <v>0</v>
      </c>
      <c r="O314" s="258">
        <v>4</v>
      </c>
      <c r="BA314" s="284">
        <f>SUM(BA312:BA313)</f>
        <v>0</v>
      </c>
      <c r="BB314" s="284">
        <f>SUM(BB312:BB313)</f>
        <v>0</v>
      </c>
      <c r="BC314" s="284">
        <f>SUM(BC312:BC313)</f>
        <v>0</v>
      </c>
      <c r="BD314" s="284">
        <f>SUM(BD312:BD313)</f>
        <v>0</v>
      </c>
      <c r="BE314" s="284">
        <f>SUM(BE312:BE313)</f>
        <v>0</v>
      </c>
    </row>
    <row r="315" spans="1:15" ht="12.75">
      <c r="A315" s="248" t="s">
        <v>98</v>
      </c>
      <c r="B315" s="249" t="s">
        <v>586</v>
      </c>
      <c r="C315" s="250" t="s">
        <v>587</v>
      </c>
      <c r="D315" s="251"/>
      <c r="E315" s="252"/>
      <c r="F315" s="832"/>
      <c r="G315" s="253"/>
      <c r="H315" s="254"/>
      <c r="I315" s="255"/>
      <c r="J315" s="256"/>
      <c r="K315" s="257"/>
      <c r="O315" s="258">
        <v>1</v>
      </c>
    </row>
    <row r="316" spans="1:80" ht="12.75">
      <c r="A316" s="259">
        <v>81</v>
      </c>
      <c r="B316" s="260" t="s">
        <v>593</v>
      </c>
      <c r="C316" s="261" t="s">
        <v>594</v>
      </c>
      <c r="D316" s="262" t="s">
        <v>183</v>
      </c>
      <c r="E316" s="263">
        <v>25.94</v>
      </c>
      <c r="F316" s="829"/>
      <c r="G316" s="264">
        <f>E316*F316</f>
        <v>0</v>
      </c>
      <c r="H316" s="265">
        <v>0.00323</v>
      </c>
      <c r="I316" s="266">
        <f>E316*H316</f>
        <v>0.0837862</v>
      </c>
      <c r="J316" s="265">
        <v>0</v>
      </c>
      <c r="K316" s="266">
        <f>E316*J316</f>
        <v>0</v>
      </c>
      <c r="O316" s="258">
        <v>2</v>
      </c>
      <c r="AA316" s="231">
        <v>1</v>
      </c>
      <c r="AB316" s="231">
        <v>7</v>
      </c>
      <c r="AC316" s="231">
        <v>7</v>
      </c>
      <c r="AZ316" s="231">
        <v>2</v>
      </c>
      <c r="BA316" s="231">
        <f>IF(AZ316=1,G316,0)</f>
        <v>0</v>
      </c>
      <c r="BB316" s="231">
        <f>IF(AZ316=2,G316,0)</f>
        <v>0</v>
      </c>
      <c r="BC316" s="231">
        <f>IF(AZ316=3,G316,0)</f>
        <v>0</v>
      </c>
      <c r="BD316" s="231">
        <f>IF(AZ316=4,G316,0)</f>
        <v>0</v>
      </c>
      <c r="BE316" s="231">
        <f>IF(AZ316=5,G316,0)</f>
        <v>0</v>
      </c>
      <c r="CA316" s="258">
        <v>1</v>
      </c>
      <c r="CB316" s="258">
        <v>7</v>
      </c>
    </row>
    <row r="317" spans="1:15" ht="12.75">
      <c r="A317" s="267"/>
      <c r="B317" s="270"/>
      <c r="C317" s="924" t="s">
        <v>1208</v>
      </c>
      <c r="D317" s="925"/>
      <c r="E317" s="271">
        <v>0</v>
      </c>
      <c r="F317" s="830"/>
      <c r="G317" s="272"/>
      <c r="H317" s="273"/>
      <c r="I317" s="268"/>
      <c r="J317" s="274"/>
      <c r="K317" s="268"/>
      <c r="M317" s="269" t="s">
        <v>1208</v>
      </c>
      <c r="O317" s="258"/>
    </row>
    <row r="318" spans="1:15" ht="12.75">
      <c r="A318" s="267"/>
      <c r="B318" s="270"/>
      <c r="C318" s="924" t="s">
        <v>1272</v>
      </c>
      <c r="D318" s="925"/>
      <c r="E318" s="271">
        <v>0</v>
      </c>
      <c r="F318" s="830"/>
      <c r="G318" s="272"/>
      <c r="H318" s="273"/>
      <c r="I318" s="268"/>
      <c r="J318" s="274"/>
      <c r="K318" s="268"/>
      <c r="M318" s="269" t="s">
        <v>1272</v>
      </c>
      <c r="O318" s="258"/>
    </row>
    <row r="319" spans="1:15" ht="12.75">
      <c r="A319" s="267"/>
      <c r="B319" s="270"/>
      <c r="C319" s="924" t="s">
        <v>1273</v>
      </c>
      <c r="D319" s="925"/>
      <c r="E319" s="271">
        <v>12.92</v>
      </c>
      <c r="F319" s="830"/>
      <c r="G319" s="272"/>
      <c r="H319" s="273"/>
      <c r="I319" s="268"/>
      <c r="J319" s="274"/>
      <c r="K319" s="268"/>
      <c r="M319" s="269" t="s">
        <v>1273</v>
      </c>
      <c r="O319" s="258"/>
    </row>
    <row r="320" spans="1:15" ht="12.75">
      <c r="A320" s="267"/>
      <c r="B320" s="270"/>
      <c r="C320" s="924" t="s">
        <v>1205</v>
      </c>
      <c r="D320" s="925"/>
      <c r="E320" s="271">
        <v>0</v>
      </c>
      <c r="F320" s="830"/>
      <c r="G320" s="272"/>
      <c r="H320" s="273"/>
      <c r="I320" s="268"/>
      <c r="J320" s="274"/>
      <c r="K320" s="268"/>
      <c r="M320" s="269" t="s">
        <v>1205</v>
      </c>
      <c r="O320" s="258"/>
    </row>
    <row r="321" spans="1:15" ht="12.75">
      <c r="A321" s="267"/>
      <c r="B321" s="270"/>
      <c r="C321" s="924" t="s">
        <v>1272</v>
      </c>
      <c r="D321" s="925"/>
      <c r="E321" s="271">
        <v>0</v>
      </c>
      <c r="F321" s="830"/>
      <c r="G321" s="272"/>
      <c r="H321" s="273"/>
      <c r="I321" s="268"/>
      <c r="J321" s="274"/>
      <c r="K321" s="268"/>
      <c r="M321" s="269" t="s">
        <v>1272</v>
      </c>
      <c r="O321" s="258"/>
    </row>
    <row r="322" spans="1:15" ht="12.75">
      <c r="A322" s="267"/>
      <c r="B322" s="270"/>
      <c r="C322" s="924" t="s">
        <v>1275</v>
      </c>
      <c r="D322" s="925"/>
      <c r="E322" s="271">
        <v>5.62</v>
      </c>
      <c r="F322" s="830"/>
      <c r="G322" s="272"/>
      <c r="H322" s="273"/>
      <c r="I322" s="268"/>
      <c r="J322" s="274"/>
      <c r="K322" s="268"/>
      <c r="M322" s="269" t="s">
        <v>1275</v>
      </c>
      <c r="O322" s="258"/>
    </row>
    <row r="323" spans="1:15" ht="12.75">
      <c r="A323" s="267"/>
      <c r="B323" s="270"/>
      <c r="C323" s="924" t="s">
        <v>1261</v>
      </c>
      <c r="D323" s="925"/>
      <c r="E323" s="271">
        <v>7.4</v>
      </c>
      <c r="F323" s="830"/>
      <c r="G323" s="272"/>
      <c r="H323" s="273"/>
      <c r="I323" s="268"/>
      <c r="J323" s="274"/>
      <c r="K323" s="268"/>
      <c r="M323" s="269" t="s">
        <v>1261</v>
      </c>
      <c r="O323" s="258"/>
    </row>
    <row r="324" spans="1:80" ht="22.5">
      <c r="A324" s="259">
        <v>82</v>
      </c>
      <c r="B324" s="260" t="s">
        <v>1347</v>
      </c>
      <c r="C324" s="261" t="s">
        <v>1348</v>
      </c>
      <c r="D324" s="262" t="s">
        <v>183</v>
      </c>
      <c r="E324" s="263">
        <v>3.488</v>
      </c>
      <c r="F324" s="829"/>
      <c r="G324" s="264">
        <f>E324*F324</f>
        <v>0</v>
      </c>
      <c r="H324" s="265">
        <v>0.0073</v>
      </c>
      <c r="I324" s="266">
        <f>E324*H324</f>
        <v>0.0254624</v>
      </c>
      <c r="J324" s="265">
        <v>0</v>
      </c>
      <c r="K324" s="266">
        <f>E324*J324</f>
        <v>0</v>
      </c>
      <c r="O324" s="258">
        <v>2</v>
      </c>
      <c r="AA324" s="231">
        <v>2</v>
      </c>
      <c r="AB324" s="231">
        <v>7</v>
      </c>
      <c r="AC324" s="231">
        <v>7</v>
      </c>
      <c r="AZ324" s="231">
        <v>2</v>
      </c>
      <c r="BA324" s="231">
        <f>IF(AZ324=1,G324,0)</f>
        <v>0</v>
      </c>
      <c r="BB324" s="231">
        <f>IF(AZ324=2,G324,0)</f>
        <v>0</v>
      </c>
      <c r="BC324" s="231">
        <f>IF(AZ324=3,G324,0)</f>
        <v>0</v>
      </c>
      <c r="BD324" s="231">
        <f>IF(AZ324=4,G324,0)</f>
        <v>0</v>
      </c>
      <c r="BE324" s="231">
        <f>IF(AZ324=5,G324,0)</f>
        <v>0</v>
      </c>
      <c r="CA324" s="258">
        <v>2</v>
      </c>
      <c r="CB324" s="258">
        <v>7</v>
      </c>
    </row>
    <row r="325" spans="1:15" ht="12.75">
      <c r="A325" s="267"/>
      <c r="B325" s="270"/>
      <c r="C325" s="924" t="s">
        <v>136</v>
      </c>
      <c r="D325" s="925"/>
      <c r="E325" s="271">
        <v>0</v>
      </c>
      <c r="F325" s="830"/>
      <c r="G325" s="272"/>
      <c r="H325" s="273"/>
      <c r="I325" s="268"/>
      <c r="J325" s="274"/>
      <c r="K325" s="268"/>
      <c r="M325" s="269" t="s">
        <v>136</v>
      </c>
      <c r="O325" s="258"/>
    </row>
    <row r="326" spans="1:15" ht="12.75">
      <c r="A326" s="267"/>
      <c r="B326" s="270"/>
      <c r="C326" s="924" t="s">
        <v>1349</v>
      </c>
      <c r="D326" s="925"/>
      <c r="E326" s="271">
        <v>3.488</v>
      </c>
      <c r="F326" s="830"/>
      <c r="G326" s="272"/>
      <c r="H326" s="273"/>
      <c r="I326" s="268"/>
      <c r="J326" s="274"/>
      <c r="K326" s="268"/>
      <c r="M326" s="269" t="s">
        <v>1349</v>
      </c>
      <c r="O326" s="258"/>
    </row>
    <row r="327" spans="1:80" ht="12.75">
      <c r="A327" s="259">
        <v>83</v>
      </c>
      <c r="B327" s="260" t="s">
        <v>601</v>
      </c>
      <c r="C327" s="261" t="s">
        <v>602</v>
      </c>
      <c r="D327" s="262" t="s">
        <v>142</v>
      </c>
      <c r="E327" s="263">
        <v>10.32</v>
      </c>
      <c r="F327" s="829"/>
      <c r="G327" s="264">
        <f>E327*F327</f>
        <v>0</v>
      </c>
      <c r="H327" s="265">
        <v>0</v>
      </c>
      <c r="I327" s="266">
        <f>E327*H327</f>
        <v>0</v>
      </c>
      <c r="J327" s="265"/>
      <c r="K327" s="266">
        <f>E327*J327</f>
        <v>0</v>
      </c>
      <c r="O327" s="258">
        <v>2</v>
      </c>
      <c r="AA327" s="231">
        <v>12</v>
      </c>
      <c r="AB327" s="231">
        <v>0</v>
      </c>
      <c r="AC327" s="231">
        <v>99</v>
      </c>
      <c r="AZ327" s="231">
        <v>2</v>
      </c>
      <c r="BA327" s="231">
        <f>IF(AZ327=1,G327,0)</f>
        <v>0</v>
      </c>
      <c r="BB327" s="231">
        <f>IF(AZ327=2,G327,0)</f>
        <v>0</v>
      </c>
      <c r="BC327" s="231">
        <f>IF(AZ327=3,G327,0)</f>
        <v>0</v>
      </c>
      <c r="BD327" s="231">
        <f>IF(AZ327=4,G327,0)</f>
        <v>0</v>
      </c>
      <c r="BE327" s="231">
        <f>IF(AZ327=5,G327,0)</f>
        <v>0</v>
      </c>
      <c r="CA327" s="258">
        <v>12</v>
      </c>
      <c r="CB327" s="258">
        <v>0</v>
      </c>
    </row>
    <row r="328" spans="1:15" ht="12.75">
      <c r="A328" s="267"/>
      <c r="B328" s="270"/>
      <c r="C328" s="924" t="s">
        <v>136</v>
      </c>
      <c r="D328" s="925"/>
      <c r="E328" s="271">
        <v>0</v>
      </c>
      <c r="F328" s="830"/>
      <c r="G328" s="272"/>
      <c r="H328" s="273"/>
      <c r="I328" s="268"/>
      <c r="J328" s="274"/>
      <c r="K328" s="268"/>
      <c r="M328" s="269" t="s">
        <v>136</v>
      </c>
      <c r="O328" s="258"/>
    </row>
    <row r="329" spans="1:15" ht="12.75">
      <c r="A329" s="267"/>
      <c r="B329" s="270"/>
      <c r="C329" s="924" t="s">
        <v>1350</v>
      </c>
      <c r="D329" s="925"/>
      <c r="E329" s="271">
        <v>10.32</v>
      </c>
      <c r="F329" s="830"/>
      <c r="G329" s="272"/>
      <c r="H329" s="273"/>
      <c r="I329" s="268"/>
      <c r="J329" s="274"/>
      <c r="K329" s="268"/>
      <c r="M329" s="269" t="s">
        <v>1350</v>
      </c>
      <c r="O329" s="258"/>
    </row>
    <row r="330" spans="1:80" ht="12.75">
      <c r="A330" s="259">
        <v>84</v>
      </c>
      <c r="B330" s="260" t="s">
        <v>607</v>
      </c>
      <c r="C330" s="261" t="s">
        <v>608</v>
      </c>
      <c r="D330" s="262" t="s">
        <v>12</v>
      </c>
      <c r="E330" s="829"/>
      <c r="F330" s="829"/>
      <c r="G330" s="264">
        <f>E330*F330</f>
        <v>0</v>
      </c>
      <c r="H330" s="265">
        <v>0</v>
      </c>
      <c r="I330" s="266">
        <f>E330*H330</f>
        <v>0</v>
      </c>
      <c r="J330" s="265"/>
      <c r="K330" s="266">
        <f>E330*J330</f>
        <v>0</v>
      </c>
      <c r="O330" s="258">
        <v>2</v>
      </c>
      <c r="AA330" s="231">
        <v>7</v>
      </c>
      <c r="AB330" s="231">
        <v>1002</v>
      </c>
      <c r="AC330" s="231">
        <v>5</v>
      </c>
      <c r="AZ330" s="231">
        <v>2</v>
      </c>
      <c r="BA330" s="231">
        <f>IF(AZ330=1,G330,0)</f>
        <v>0</v>
      </c>
      <c r="BB330" s="231">
        <f>IF(AZ330=2,G330,0)</f>
        <v>0</v>
      </c>
      <c r="BC330" s="231">
        <f>IF(AZ330=3,G330,0)</f>
        <v>0</v>
      </c>
      <c r="BD330" s="231">
        <f>IF(AZ330=4,G330,0)</f>
        <v>0</v>
      </c>
      <c r="BE330" s="231">
        <f>IF(AZ330=5,G330,0)</f>
        <v>0</v>
      </c>
      <c r="CA330" s="258">
        <v>7</v>
      </c>
      <c r="CB330" s="258">
        <v>1002</v>
      </c>
    </row>
    <row r="331" spans="1:57" ht="12.75">
      <c r="A331" s="275"/>
      <c r="B331" s="276" t="s">
        <v>103</v>
      </c>
      <c r="C331" s="277" t="s">
        <v>588</v>
      </c>
      <c r="D331" s="278"/>
      <c r="E331" s="279"/>
      <c r="F331" s="831"/>
      <c r="G331" s="281">
        <f>SUM(G315:G330)</f>
        <v>0</v>
      </c>
      <c r="H331" s="282"/>
      <c r="I331" s="283">
        <f>SUM(I315:I330)</f>
        <v>0.1092486</v>
      </c>
      <c r="J331" s="282"/>
      <c r="K331" s="283">
        <f>SUM(K315:K330)</f>
        <v>0</v>
      </c>
      <c r="O331" s="258">
        <v>4</v>
      </c>
      <c r="BA331" s="284">
        <f>SUM(BA315:BA330)</f>
        <v>0</v>
      </c>
      <c r="BB331" s="284">
        <f>SUM(BB315:BB330)</f>
        <v>0</v>
      </c>
      <c r="BC331" s="284">
        <f>SUM(BC315:BC330)</f>
        <v>0</v>
      </c>
      <c r="BD331" s="284">
        <f>SUM(BD315:BD330)</f>
        <v>0</v>
      </c>
      <c r="BE331" s="284">
        <f>SUM(BE315:BE330)</f>
        <v>0</v>
      </c>
    </row>
    <row r="332" spans="1:15" ht="12.75">
      <c r="A332" s="248" t="s">
        <v>98</v>
      </c>
      <c r="B332" s="249" t="s">
        <v>655</v>
      </c>
      <c r="C332" s="250" t="s">
        <v>656</v>
      </c>
      <c r="D332" s="251"/>
      <c r="E332" s="252"/>
      <c r="F332" s="832"/>
      <c r="G332" s="253"/>
      <c r="H332" s="254"/>
      <c r="I332" s="255"/>
      <c r="J332" s="256"/>
      <c r="K332" s="257"/>
      <c r="O332" s="258">
        <v>1</v>
      </c>
    </row>
    <row r="333" spans="1:80" ht="12.75">
      <c r="A333" s="259">
        <v>85</v>
      </c>
      <c r="B333" s="260" t="s">
        <v>658</v>
      </c>
      <c r="C333" s="261" t="s">
        <v>659</v>
      </c>
      <c r="D333" s="262" t="s">
        <v>445</v>
      </c>
      <c r="E333" s="263">
        <v>1</v>
      </c>
      <c r="F333" s="829">
        <f>'65 ZTI'!F7</f>
        <v>0</v>
      </c>
      <c r="G333" s="264">
        <f aca="true" t="shared" si="8" ref="G333:G342">E333*F333</f>
        <v>0</v>
      </c>
      <c r="H333" s="265">
        <v>0</v>
      </c>
      <c r="I333" s="266">
        <f aca="true" t="shared" si="9" ref="I333:I342">E333*H333</f>
        <v>0</v>
      </c>
      <c r="J333" s="265"/>
      <c r="K333" s="266">
        <f aca="true" t="shared" si="10" ref="K333:K342">E333*J333</f>
        <v>0</v>
      </c>
      <c r="O333" s="258">
        <v>2</v>
      </c>
      <c r="AA333" s="231">
        <v>12</v>
      </c>
      <c r="AB333" s="231">
        <v>0</v>
      </c>
      <c r="AC333" s="231">
        <v>41</v>
      </c>
      <c r="AZ333" s="231">
        <v>2</v>
      </c>
      <c r="BA333" s="231">
        <f aca="true" t="shared" si="11" ref="BA333:BA342">IF(AZ333=1,G333,0)</f>
        <v>0</v>
      </c>
      <c r="BB333" s="231">
        <f aca="true" t="shared" si="12" ref="BB333:BB342">IF(AZ333=2,G333,0)</f>
        <v>0</v>
      </c>
      <c r="BC333" s="231">
        <f aca="true" t="shared" si="13" ref="BC333:BC342">IF(AZ333=3,G333,0)</f>
        <v>0</v>
      </c>
      <c r="BD333" s="231">
        <f aca="true" t="shared" si="14" ref="BD333:BD342">IF(AZ333=4,G333,0)</f>
        <v>0</v>
      </c>
      <c r="BE333" s="231">
        <f aca="true" t="shared" si="15" ref="BE333:BE342">IF(AZ333=5,G333,0)</f>
        <v>0</v>
      </c>
      <c r="CA333" s="258">
        <v>12</v>
      </c>
      <c r="CB333" s="258">
        <v>0</v>
      </c>
    </row>
    <row r="334" spans="1:80" ht="22.5">
      <c r="A334" s="259">
        <v>86</v>
      </c>
      <c r="B334" s="260" t="s">
        <v>660</v>
      </c>
      <c r="C334" s="261" t="s">
        <v>661</v>
      </c>
      <c r="D334" s="262" t="s">
        <v>445</v>
      </c>
      <c r="E334" s="263">
        <v>1</v>
      </c>
      <c r="F334" s="829">
        <f>'65 ZTI'!F85</f>
        <v>0</v>
      </c>
      <c r="G334" s="264">
        <f t="shared" si="8"/>
        <v>0</v>
      </c>
      <c r="H334" s="265">
        <v>0</v>
      </c>
      <c r="I334" s="266">
        <f t="shared" si="9"/>
        <v>0</v>
      </c>
      <c r="J334" s="265"/>
      <c r="K334" s="266">
        <f t="shared" si="10"/>
        <v>0</v>
      </c>
      <c r="O334" s="258">
        <v>2</v>
      </c>
      <c r="AA334" s="231">
        <v>12</v>
      </c>
      <c r="AB334" s="231">
        <v>0</v>
      </c>
      <c r="AC334" s="231">
        <v>42</v>
      </c>
      <c r="AZ334" s="231">
        <v>2</v>
      </c>
      <c r="BA334" s="231">
        <f t="shared" si="11"/>
        <v>0</v>
      </c>
      <c r="BB334" s="231">
        <f t="shared" si="12"/>
        <v>0</v>
      </c>
      <c r="BC334" s="231">
        <f t="shared" si="13"/>
        <v>0</v>
      </c>
      <c r="BD334" s="231">
        <f t="shared" si="14"/>
        <v>0</v>
      </c>
      <c r="BE334" s="231">
        <f t="shared" si="15"/>
        <v>0</v>
      </c>
      <c r="CA334" s="258">
        <v>12</v>
      </c>
      <c r="CB334" s="258">
        <v>0</v>
      </c>
    </row>
    <row r="335" spans="1:80" ht="22.5">
      <c r="A335" s="259">
        <v>87</v>
      </c>
      <c r="B335" s="260" t="s">
        <v>662</v>
      </c>
      <c r="C335" s="261" t="s">
        <v>663</v>
      </c>
      <c r="D335" s="262" t="s">
        <v>445</v>
      </c>
      <c r="E335" s="263">
        <v>1</v>
      </c>
      <c r="F335" s="829">
        <f>'65 ZTI'!F115</f>
        <v>0</v>
      </c>
      <c r="G335" s="264">
        <f t="shared" si="8"/>
        <v>0</v>
      </c>
      <c r="H335" s="265">
        <v>0</v>
      </c>
      <c r="I335" s="266">
        <f t="shared" si="9"/>
        <v>0</v>
      </c>
      <c r="J335" s="265"/>
      <c r="K335" s="266">
        <f t="shared" si="10"/>
        <v>0</v>
      </c>
      <c r="O335" s="258">
        <v>2</v>
      </c>
      <c r="AA335" s="231">
        <v>12</v>
      </c>
      <c r="AB335" s="231">
        <v>0</v>
      </c>
      <c r="AC335" s="231">
        <v>43</v>
      </c>
      <c r="AZ335" s="231">
        <v>2</v>
      </c>
      <c r="BA335" s="231">
        <f t="shared" si="11"/>
        <v>0</v>
      </c>
      <c r="BB335" s="231">
        <f t="shared" si="12"/>
        <v>0</v>
      </c>
      <c r="BC335" s="231">
        <f t="shared" si="13"/>
        <v>0</v>
      </c>
      <c r="BD335" s="231">
        <f t="shared" si="14"/>
        <v>0</v>
      </c>
      <c r="BE335" s="231">
        <f t="shared" si="15"/>
        <v>0</v>
      </c>
      <c r="CA335" s="258">
        <v>12</v>
      </c>
      <c r="CB335" s="258">
        <v>0</v>
      </c>
    </row>
    <row r="336" spans="1:80" ht="12.75">
      <c r="A336" s="259">
        <v>88</v>
      </c>
      <c r="B336" s="260" t="s">
        <v>664</v>
      </c>
      <c r="C336" s="261" t="s">
        <v>665</v>
      </c>
      <c r="D336" s="262" t="s">
        <v>445</v>
      </c>
      <c r="E336" s="263">
        <v>1</v>
      </c>
      <c r="F336" s="829">
        <f>'65 ZTI'!F36</f>
        <v>0</v>
      </c>
      <c r="G336" s="264">
        <f t="shared" si="8"/>
        <v>0</v>
      </c>
      <c r="H336" s="265">
        <v>0</v>
      </c>
      <c r="I336" s="266">
        <f t="shared" si="9"/>
        <v>0</v>
      </c>
      <c r="J336" s="265"/>
      <c r="K336" s="266">
        <f t="shared" si="10"/>
        <v>0</v>
      </c>
      <c r="O336" s="258">
        <v>2</v>
      </c>
      <c r="AA336" s="231">
        <v>12</v>
      </c>
      <c r="AB336" s="231">
        <v>0</v>
      </c>
      <c r="AC336" s="231">
        <v>44</v>
      </c>
      <c r="AZ336" s="231">
        <v>2</v>
      </c>
      <c r="BA336" s="231">
        <f t="shared" si="11"/>
        <v>0</v>
      </c>
      <c r="BB336" s="231">
        <f t="shared" si="12"/>
        <v>0</v>
      </c>
      <c r="BC336" s="231">
        <f t="shared" si="13"/>
        <v>0</v>
      </c>
      <c r="BD336" s="231">
        <f t="shared" si="14"/>
        <v>0</v>
      </c>
      <c r="BE336" s="231">
        <f t="shared" si="15"/>
        <v>0</v>
      </c>
      <c r="CA336" s="258">
        <v>12</v>
      </c>
      <c r="CB336" s="258">
        <v>0</v>
      </c>
    </row>
    <row r="337" spans="1:80" ht="22.5">
      <c r="A337" s="259">
        <v>89</v>
      </c>
      <c r="B337" s="260" t="s">
        <v>666</v>
      </c>
      <c r="C337" s="261" t="s">
        <v>667</v>
      </c>
      <c r="D337" s="262" t="s">
        <v>445</v>
      </c>
      <c r="E337" s="263">
        <v>1</v>
      </c>
      <c r="F337" s="829">
        <f>'65 ZTI'!F94</f>
        <v>0</v>
      </c>
      <c r="G337" s="264">
        <f t="shared" si="8"/>
        <v>0</v>
      </c>
      <c r="H337" s="265">
        <v>0</v>
      </c>
      <c r="I337" s="266">
        <f t="shared" si="9"/>
        <v>0</v>
      </c>
      <c r="J337" s="265"/>
      <c r="K337" s="266">
        <f t="shared" si="10"/>
        <v>0</v>
      </c>
      <c r="O337" s="258">
        <v>2</v>
      </c>
      <c r="AA337" s="231">
        <v>12</v>
      </c>
      <c r="AB337" s="231">
        <v>0</v>
      </c>
      <c r="AC337" s="231">
        <v>45</v>
      </c>
      <c r="AZ337" s="231">
        <v>2</v>
      </c>
      <c r="BA337" s="231">
        <f t="shared" si="11"/>
        <v>0</v>
      </c>
      <c r="BB337" s="231">
        <f t="shared" si="12"/>
        <v>0</v>
      </c>
      <c r="BC337" s="231">
        <f t="shared" si="13"/>
        <v>0</v>
      </c>
      <c r="BD337" s="231">
        <f t="shared" si="14"/>
        <v>0</v>
      </c>
      <c r="BE337" s="231">
        <f t="shared" si="15"/>
        <v>0</v>
      </c>
      <c r="CA337" s="258">
        <v>12</v>
      </c>
      <c r="CB337" s="258">
        <v>0</v>
      </c>
    </row>
    <row r="338" spans="1:80" ht="12.75">
      <c r="A338" s="259">
        <v>90</v>
      </c>
      <c r="B338" s="260" t="s">
        <v>668</v>
      </c>
      <c r="C338" s="261" t="s">
        <v>669</v>
      </c>
      <c r="D338" s="262" t="s">
        <v>445</v>
      </c>
      <c r="E338" s="263">
        <v>1</v>
      </c>
      <c r="F338" s="829">
        <f>'65 ZTI'!F127</f>
        <v>0</v>
      </c>
      <c r="G338" s="264">
        <f t="shared" si="8"/>
        <v>0</v>
      </c>
      <c r="H338" s="265">
        <v>0</v>
      </c>
      <c r="I338" s="266">
        <f t="shared" si="9"/>
        <v>0</v>
      </c>
      <c r="J338" s="265"/>
      <c r="K338" s="266">
        <f t="shared" si="10"/>
        <v>0</v>
      </c>
      <c r="O338" s="258">
        <v>2</v>
      </c>
      <c r="AA338" s="231">
        <v>12</v>
      </c>
      <c r="AB338" s="231">
        <v>0</v>
      </c>
      <c r="AC338" s="231">
        <v>46</v>
      </c>
      <c r="AZ338" s="231">
        <v>2</v>
      </c>
      <c r="BA338" s="231">
        <f t="shared" si="11"/>
        <v>0</v>
      </c>
      <c r="BB338" s="231">
        <f t="shared" si="12"/>
        <v>0</v>
      </c>
      <c r="BC338" s="231">
        <f t="shared" si="13"/>
        <v>0</v>
      </c>
      <c r="BD338" s="231">
        <f t="shared" si="14"/>
        <v>0</v>
      </c>
      <c r="BE338" s="231">
        <f t="shared" si="15"/>
        <v>0</v>
      </c>
      <c r="CA338" s="258">
        <v>12</v>
      </c>
      <c r="CB338" s="258">
        <v>0</v>
      </c>
    </row>
    <row r="339" spans="1:80" ht="22.5">
      <c r="A339" s="259">
        <v>91</v>
      </c>
      <c r="B339" s="260" t="s">
        <v>670</v>
      </c>
      <c r="C339" s="261" t="s">
        <v>671</v>
      </c>
      <c r="D339" s="262" t="s">
        <v>445</v>
      </c>
      <c r="E339" s="263">
        <v>1</v>
      </c>
      <c r="F339" s="829">
        <f>'65 ZTI'!F56</f>
        <v>0</v>
      </c>
      <c r="G339" s="264">
        <f t="shared" si="8"/>
        <v>0</v>
      </c>
      <c r="H339" s="265">
        <v>0</v>
      </c>
      <c r="I339" s="266">
        <f t="shared" si="9"/>
        <v>0</v>
      </c>
      <c r="J339" s="265"/>
      <c r="K339" s="266">
        <f t="shared" si="10"/>
        <v>0</v>
      </c>
      <c r="O339" s="258">
        <v>2</v>
      </c>
      <c r="AA339" s="231">
        <v>12</v>
      </c>
      <c r="AB339" s="231">
        <v>0</v>
      </c>
      <c r="AC339" s="231">
        <v>47</v>
      </c>
      <c r="AZ339" s="231">
        <v>2</v>
      </c>
      <c r="BA339" s="231">
        <f t="shared" si="11"/>
        <v>0</v>
      </c>
      <c r="BB339" s="231">
        <f t="shared" si="12"/>
        <v>0</v>
      </c>
      <c r="BC339" s="231">
        <f t="shared" si="13"/>
        <v>0</v>
      </c>
      <c r="BD339" s="231">
        <f t="shared" si="14"/>
        <v>0</v>
      </c>
      <c r="BE339" s="231">
        <f t="shared" si="15"/>
        <v>0</v>
      </c>
      <c r="CA339" s="258">
        <v>12</v>
      </c>
      <c r="CB339" s="258">
        <v>0</v>
      </c>
    </row>
    <row r="340" spans="1:80" ht="22.5">
      <c r="A340" s="259">
        <v>92</v>
      </c>
      <c r="B340" s="260" t="s">
        <v>672</v>
      </c>
      <c r="C340" s="261" t="s">
        <v>673</v>
      </c>
      <c r="D340" s="262" t="s">
        <v>445</v>
      </c>
      <c r="E340" s="263">
        <v>1</v>
      </c>
      <c r="F340" s="829">
        <f>'65 ZTI'!F104</f>
        <v>0</v>
      </c>
      <c r="G340" s="264">
        <f t="shared" si="8"/>
        <v>0</v>
      </c>
      <c r="H340" s="265">
        <v>0</v>
      </c>
      <c r="I340" s="266">
        <f t="shared" si="9"/>
        <v>0</v>
      </c>
      <c r="J340" s="265"/>
      <c r="K340" s="266">
        <f t="shared" si="10"/>
        <v>0</v>
      </c>
      <c r="O340" s="258">
        <v>2</v>
      </c>
      <c r="AA340" s="231">
        <v>12</v>
      </c>
      <c r="AB340" s="231">
        <v>0</v>
      </c>
      <c r="AC340" s="231">
        <v>48</v>
      </c>
      <c r="AZ340" s="231">
        <v>2</v>
      </c>
      <c r="BA340" s="231">
        <f t="shared" si="11"/>
        <v>0</v>
      </c>
      <c r="BB340" s="231">
        <f t="shared" si="12"/>
        <v>0</v>
      </c>
      <c r="BC340" s="231">
        <f t="shared" si="13"/>
        <v>0</v>
      </c>
      <c r="BD340" s="231">
        <f t="shared" si="14"/>
        <v>0</v>
      </c>
      <c r="BE340" s="231">
        <f t="shared" si="15"/>
        <v>0</v>
      </c>
      <c r="CA340" s="258">
        <v>12</v>
      </c>
      <c r="CB340" s="258">
        <v>0</v>
      </c>
    </row>
    <row r="341" spans="1:80" ht="22.5">
      <c r="A341" s="259">
        <v>93</v>
      </c>
      <c r="B341" s="260" t="s">
        <v>674</v>
      </c>
      <c r="C341" s="261" t="s">
        <v>675</v>
      </c>
      <c r="D341" s="262" t="s">
        <v>445</v>
      </c>
      <c r="E341" s="263">
        <v>1</v>
      </c>
      <c r="F341" s="829">
        <f>'65 ZTI'!F132</f>
        <v>0</v>
      </c>
      <c r="G341" s="264">
        <f t="shared" si="8"/>
        <v>0</v>
      </c>
      <c r="H341" s="265">
        <v>0</v>
      </c>
      <c r="I341" s="266">
        <f t="shared" si="9"/>
        <v>0</v>
      </c>
      <c r="J341" s="265"/>
      <c r="K341" s="266">
        <f t="shared" si="10"/>
        <v>0</v>
      </c>
      <c r="O341" s="258">
        <v>2</v>
      </c>
      <c r="AA341" s="231">
        <v>12</v>
      </c>
      <c r="AB341" s="231">
        <v>0</v>
      </c>
      <c r="AC341" s="231">
        <v>49</v>
      </c>
      <c r="AZ341" s="231">
        <v>2</v>
      </c>
      <c r="BA341" s="231">
        <f t="shared" si="11"/>
        <v>0</v>
      </c>
      <c r="BB341" s="231">
        <f t="shared" si="12"/>
        <v>0</v>
      </c>
      <c r="BC341" s="231">
        <f t="shared" si="13"/>
        <v>0</v>
      </c>
      <c r="BD341" s="231">
        <f t="shared" si="14"/>
        <v>0</v>
      </c>
      <c r="BE341" s="231">
        <f t="shared" si="15"/>
        <v>0</v>
      </c>
      <c r="CA341" s="258">
        <v>12</v>
      </c>
      <c r="CB341" s="258">
        <v>0</v>
      </c>
    </row>
    <row r="342" spans="1:80" ht="12.75">
      <c r="A342" s="259">
        <v>94</v>
      </c>
      <c r="B342" s="260" t="s">
        <v>676</v>
      </c>
      <c r="C342" s="261" t="s">
        <v>677</v>
      </c>
      <c r="D342" s="262" t="s">
        <v>12</v>
      </c>
      <c r="E342" s="829"/>
      <c r="F342" s="829"/>
      <c r="G342" s="264">
        <f t="shared" si="8"/>
        <v>0</v>
      </c>
      <c r="H342" s="265">
        <v>0</v>
      </c>
      <c r="I342" s="266">
        <f t="shared" si="9"/>
        <v>0</v>
      </c>
      <c r="J342" s="265"/>
      <c r="K342" s="266">
        <f t="shared" si="10"/>
        <v>0</v>
      </c>
      <c r="O342" s="258">
        <v>2</v>
      </c>
      <c r="AA342" s="231">
        <v>12</v>
      </c>
      <c r="AB342" s="231">
        <v>0</v>
      </c>
      <c r="AC342" s="231">
        <v>50</v>
      </c>
      <c r="AZ342" s="231">
        <v>2</v>
      </c>
      <c r="BA342" s="231">
        <f t="shared" si="11"/>
        <v>0</v>
      </c>
      <c r="BB342" s="231">
        <f t="shared" si="12"/>
        <v>0</v>
      </c>
      <c r="BC342" s="231">
        <f t="shared" si="13"/>
        <v>0</v>
      </c>
      <c r="BD342" s="231">
        <f t="shared" si="14"/>
        <v>0</v>
      </c>
      <c r="BE342" s="231">
        <f t="shared" si="15"/>
        <v>0</v>
      </c>
      <c r="CA342" s="258">
        <v>12</v>
      </c>
      <c r="CB342" s="258">
        <v>0</v>
      </c>
    </row>
    <row r="343" spans="1:57" ht="12.75">
      <c r="A343" s="275"/>
      <c r="B343" s="276" t="s">
        <v>103</v>
      </c>
      <c r="C343" s="277" t="s">
        <v>657</v>
      </c>
      <c r="D343" s="278"/>
      <c r="E343" s="279"/>
      <c r="F343" s="831"/>
      <c r="G343" s="281">
        <f>SUM(G332:G342)</f>
        <v>0</v>
      </c>
      <c r="H343" s="282"/>
      <c r="I343" s="283">
        <f>SUM(I332:I342)</f>
        <v>0</v>
      </c>
      <c r="J343" s="282"/>
      <c r="K343" s="283">
        <f>SUM(K332:K342)</f>
        <v>0</v>
      </c>
      <c r="O343" s="258">
        <v>4</v>
      </c>
      <c r="BA343" s="284">
        <f>SUM(BA332:BA342)</f>
        <v>0</v>
      </c>
      <c r="BB343" s="284">
        <f>SUM(BB332:BB342)</f>
        <v>0</v>
      </c>
      <c r="BC343" s="284">
        <f>SUM(BC332:BC342)</f>
        <v>0</v>
      </c>
      <c r="BD343" s="284">
        <f>SUM(BD332:BD342)</f>
        <v>0</v>
      </c>
      <c r="BE343" s="284">
        <f>SUM(BE332:BE342)</f>
        <v>0</v>
      </c>
    </row>
    <row r="344" spans="1:15" ht="12.75">
      <c r="A344" s="248" t="s">
        <v>98</v>
      </c>
      <c r="B344" s="249" t="s">
        <v>678</v>
      </c>
      <c r="C344" s="250" t="s">
        <v>679</v>
      </c>
      <c r="D344" s="251"/>
      <c r="E344" s="252"/>
      <c r="F344" s="832"/>
      <c r="G344" s="253"/>
      <c r="H344" s="254"/>
      <c r="I344" s="255"/>
      <c r="J344" s="256"/>
      <c r="K344" s="257"/>
      <c r="O344" s="258">
        <v>1</v>
      </c>
    </row>
    <row r="345" spans="1:80" ht="12.75">
      <c r="A345" s="259">
        <v>95</v>
      </c>
      <c r="B345" s="260" t="s">
        <v>681</v>
      </c>
      <c r="C345" s="261" t="s">
        <v>682</v>
      </c>
      <c r="D345" s="262" t="s">
        <v>445</v>
      </c>
      <c r="E345" s="263">
        <v>1</v>
      </c>
      <c r="F345" s="829">
        <f>'65 ÚT'!F54</f>
        <v>0</v>
      </c>
      <c r="G345" s="264">
        <f>E345*F345</f>
        <v>0</v>
      </c>
      <c r="H345" s="265">
        <v>0</v>
      </c>
      <c r="I345" s="266">
        <f>E345*H345</f>
        <v>0</v>
      </c>
      <c r="J345" s="265"/>
      <c r="K345" s="266">
        <f>E345*J345</f>
        <v>0</v>
      </c>
      <c r="O345" s="258">
        <v>2</v>
      </c>
      <c r="AA345" s="231">
        <v>12</v>
      </c>
      <c r="AB345" s="231">
        <v>0</v>
      </c>
      <c r="AC345" s="231">
        <v>51</v>
      </c>
      <c r="AZ345" s="231">
        <v>2</v>
      </c>
      <c r="BA345" s="231">
        <f>IF(AZ345=1,G345,0)</f>
        <v>0</v>
      </c>
      <c r="BB345" s="231">
        <f>IF(AZ345=2,G345,0)</f>
        <v>0</v>
      </c>
      <c r="BC345" s="231">
        <f>IF(AZ345=3,G345,0)</f>
        <v>0</v>
      </c>
      <c r="BD345" s="231">
        <f>IF(AZ345=4,G345,0)</f>
        <v>0</v>
      </c>
      <c r="BE345" s="231">
        <f>IF(AZ345=5,G345,0)</f>
        <v>0</v>
      </c>
      <c r="CA345" s="258">
        <v>12</v>
      </c>
      <c r="CB345" s="258">
        <v>0</v>
      </c>
    </row>
    <row r="346" spans="1:80" ht="12.75">
      <c r="A346" s="259">
        <v>96</v>
      </c>
      <c r="B346" s="260" t="s">
        <v>683</v>
      </c>
      <c r="C346" s="261" t="s">
        <v>677</v>
      </c>
      <c r="D346" s="262" t="s">
        <v>12</v>
      </c>
      <c r="E346" s="829"/>
      <c r="F346" s="829"/>
      <c r="G346" s="264">
        <f>E346*F346</f>
        <v>0</v>
      </c>
      <c r="H346" s="265">
        <v>0</v>
      </c>
      <c r="I346" s="266">
        <f>E346*H346</f>
        <v>0</v>
      </c>
      <c r="J346" s="265"/>
      <c r="K346" s="266">
        <f>E346*J346</f>
        <v>0</v>
      </c>
      <c r="O346" s="258">
        <v>2</v>
      </c>
      <c r="AA346" s="231">
        <v>12</v>
      </c>
      <c r="AB346" s="231">
        <v>0</v>
      </c>
      <c r="AC346" s="231">
        <v>52</v>
      </c>
      <c r="AZ346" s="231">
        <v>2</v>
      </c>
      <c r="BA346" s="231">
        <f>IF(AZ346=1,G346,0)</f>
        <v>0</v>
      </c>
      <c r="BB346" s="231">
        <f>IF(AZ346=2,G346,0)</f>
        <v>0</v>
      </c>
      <c r="BC346" s="231">
        <f>IF(AZ346=3,G346,0)</f>
        <v>0</v>
      </c>
      <c r="BD346" s="231">
        <f>IF(AZ346=4,G346,0)</f>
        <v>0</v>
      </c>
      <c r="BE346" s="231">
        <f>IF(AZ346=5,G346,0)</f>
        <v>0</v>
      </c>
      <c r="CA346" s="258">
        <v>12</v>
      </c>
      <c r="CB346" s="258">
        <v>0</v>
      </c>
    </row>
    <row r="347" spans="1:57" ht="12.75">
      <c r="A347" s="275"/>
      <c r="B347" s="276" t="s">
        <v>103</v>
      </c>
      <c r="C347" s="277" t="s">
        <v>680</v>
      </c>
      <c r="D347" s="278"/>
      <c r="E347" s="279"/>
      <c r="F347" s="831"/>
      <c r="G347" s="281">
        <f>SUM(G344:G346)</f>
        <v>0</v>
      </c>
      <c r="H347" s="282"/>
      <c r="I347" s="283">
        <f>SUM(I344:I346)</f>
        <v>0</v>
      </c>
      <c r="J347" s="282"/>
      <c r="K347" s="283">
        <f>SUM(K344:K346)</f>
        <v>0</v>
      </c>
      <c r="O347" s="258">
        <v>4</v>
      </c>
      <c r="BA347" s="284">
        <f>SUM(BA344:BA346)</f>
        <v>0</v>
      </c>
      <c r="BB347" s="284">
        <f>SUM(BB344:BB346)</f>
        <v>0</v>
      </c>
      <c r="BC347" s="284">
        <f>SUM(BC344:BC346)</f>
        <v>0</v>
      </c>
      <c r="BD347" s="284">
        <f>SUM(BD344:BD346)</f>
        <v>0</v>
      </c>
      <c r="BE347" s="284">
        <f>SUM(BE344:BE346)</f>
        <v>0</v>
      </c>
    </row>
    <row r="348" spans="1:15" ht="12.75">
      <c r="A348" s="248" t="s">
        <v>98</v>
      </c>
      <c r="B348" s="249" t="s">
        <v>734</v>
      </c>
      <c r="C348" s="250" t="s">
        <v>735</v>
      </c>
      <c r="D348" s="251"/>
      <c r="E348" s="252"/>
      <c r="F348" s="832"/>
      <c r="G348" s="253"/>
      <c r="H348" s="254"/>
      <c r="I348" s="255"/>
      <c r="J348" s="256"/>
      <c r="K348" s="257"/>
      <c r="O348" s="258">
        <v>1</v>
      </c>
    </row>
    <row r="349" spans="1:80" ht="22.5">
      <c r="A349" s="259">
        <v>97</v>
      </c>
      <c r="B349" s="260" t="s">
        <v>734</v>
      </c>
      <c r="C349" s="261" t="s">
        <v>737</v>
      </c>
      <c r="D349" s="262"/>
      <c r="E349" s="263">
        <v>0</v>
      </c>
      <c r="F349" s="829"/>
      <c r="G349" s="264">
        <f>E349*F349</f>
        <v>0</v>
      </c>
      <c r="H349" s="265">
        <v>0</v>
      </c>
      <c r="I349" s="266">
        <f>E349*H349</f>
        <v>0</v>
      </c>
      <c r="J349" s="265">
        <v>0</v>
      </c>
      <c r="K349" s="266">
        <f>E349*J349</f>
        <v>0</v>
      </c>
      <c r="O349" s="258">
        <v>2</v>
      </c>
      <c r="AA349" s="231">
        <v>1</v>
      </c>
      <c r="AB349" s="231">
        <v>7</v>
      </c>
      <c r="AC349" s="231">
        <v>7</v>
      </c>
      <c r="AZ349" s="231">
        <v>2</v>
      </c>
      <c r="BA349" s="231">
        <f>IF(AZ349=1,G349,0)</f>
        <v>0</v>
      </c>
      <c r="BB349" s="231">
        <f>IF(AZ349=2,G349,0)</f>
        <v>0</v>
      </c>
      <c r="BC349" s="231">
        <f>IF(AZ349=3,G349,0)</f>
        <v>0</v>
      </c>
      <c r="BD349" s="231">
        <f>IF(AZ349=4,G349,0)</f>
        <v>0</v>
      </c>
      <c r="BE349" s="231">
        <f>IF(AZ349=5,G349,0)</f>
        <v>0</v>
      </c>
      <c r="CA349" s="258">
        <v>1</v>
      </c>
      <c r="CB349" s="258">
        <v>7</v>
      </c>
    </row>
    <row r="350" spans="1:80" ht="12.75">
      <c r="A350" s="259">
        <v>98</v>
      </c>
      <c r="B350" s="260" t="s">
        <v>746</v>
      </c>
      <c r="C350" s="261" t="s">
        <v>747</v>
      </c>
      <c r="D350" s="262" t="s">
        <v>162</v>
      </c>
      <c r="E350" s="263">
        <v>5</v>
      </c>
      <c r="F350" s="829"/>
      <c r="G350" s="264">
        <f>E350*F350</f>
        <v>0</v>
      </c>
      <c r="H350" s="265">
        <v>0</v>
      </c>
      <c r="I350" s="266">
        <f>E350*H350</f>
        <v>0</v>
      </c>
      <c r="J350" s="265">
        <v>0</v>
      </c>
      <c r="K350" s="266">
        <f>E350*J350</f>
        <v>0</v>
      </c>
      <c r="O350" s="258">
        <v>2</v>
      </c>
      <c r="AA350" s="231">
        <v>1</v>
      </c>
      <c r="AB350" s="231">
        <v>7</v>
      </c>
      <c r="AC350" s="231">
        <v>7</v>
      </c>
      <c r="AZ350" s="231">
        <v>2</v>
      </c>
      <c r="BA350" s="231">
        <f>IF(AZ350=1,G350,0)</f>
        <v>0</v>
      </c>
      <c r="BB350" s="231">
        <f>IF(AZ350=2,G350,0)</f>
        <v>0</v>
      </c>
      <c r="BC350" s="231">
        <f>IF(AZ350=3,G350,0)</f>
        <v>0</v>
      </c>
      <c r="BD350" s="231">
        <f>IF(AZ350=4,G350,0)</f>
        <v>0</v>
      </c>
      <c r="BE350" s="231">
        <f>IF(AZ350=5,G350,0)</f>
        <v>0</v>
      </c>
      <c r="CA350" s="258">
        <v>1</v>
      </c>
      <c r="CB350" s="258">
        <v>7</v>
      </c>
    </row>
    <row r="351" spans="1:15" ht="12.75">
      <c r="A351" s="267"/>
      <c r="B351" s="270"/>
      <c r="C351" s="924" t="s">
        <v>419</v>
      </c>
      <c r="D351" s="925"/>
      <c r="E351" s="271">
        <v>0</v>
      </c>
      <c r="F351" s="830"/>
      <c r="G351" s="272"/>
      <c r="H351" s="273"/>
      <c r="I351" s="268"/>
      <c r="J351" s="274"/>
      <c r="K351" s="268"/>
      <c r="M351" s="269" t="s">
        <v>419</v>
      </c>
      <c r="O351" s="258"/>
    </row>
    <row r="352" spans="1:15" ht="12.75">
      <c r="A352" s="267"/>
      <c r="B352" s="270"/>
      <c r="C352" s="924" t="s">
        <v>228</v>
      </c>
      <c r="D352" s="925"/>
      <c r="E352" s="271">
        <v>4</v>
      </c>
      <c r="F352" s="830"/>
      <c r="G352" s="272"/>
      <c r="H352" s="273"/>
      <c r="I352" s="268"/>
      <c r="J352" s="274"/>
      <c r="K352" s="268"/>
      <c r="M352" s="269">
        <v>4</v>
      </c>
      <c r="O352" s="258"/>
    </row>
    <row r="353" spans="1:15" ht="12.75">
      <c r="A353" s="267"/>
      <c r="B353" s="270"/>
      <c r="C353" s="924" t="s">
        <v>416</v>
      </c>
      <c r="D353" s="925"/>
      <c r="E353" s="271">
        <v>0</v>
      </c>
      <c r="F353" s="830"/>
      <c r="G353" s="272"/>
      <c r="H353" s="273"/>
      <c r="I353" s="268"/>
      <c r="J353" s="274"/>
      <c r="K353" s="268"/>
      <c r="M353" s="269" t="s">
        <v>416</v>
      </c>
      <c r="O353" s="258"/>
    </row>
    <row r="354" spans="1:15" ht="12.75">
      <c r="A354" s="267"/>
      <c r="B354" s="270"/>
      <c r="C354" s="924" t="s">
        <v>99</v>
      </c>
      <c r="D354" s="925"/>
      <c r="E354" s="271">
        <v>1</v>
      </c>
      <c r="F354" s="830"/>
      <c r="G354" s="272"/>
      <c r="H354" s="273"/>
      <c r="I354" s="268"/>
      <c r="J354" s="274"/>
      <c r="K354" s="268"/>
      <c r="M354" s="269">
        <v>1</v>
      </c>
      <c r="O354" s="258"/>
    </row>
    <row r="355" spans="1:80" ht="12.75">
      <c r="A355" s="259">
        <v>99</v>
      </c>
      <c r="B355" s="260" t="s">
        <v>750</v>
      </c>
      <c r="C355" s="261" t="s">
        <v>751</v>
      </c>
      <c r="D355" s="262" t="s">
        <v>162</v>
      </c>
      <c r="E355" s="263">
        <v>2</v>
      </c>
      <c r="F355" s="829"/>
      <c r="G355" s="264">
        <f>E355*F355</f>
        <v>0</v>
      </c>
      <c r="H355" s="265">
        <v>0</v>
      </c>
      <c r="I355" s="266">
        <f>E355*H355</f>
        <v>0</v>
      </c>
      <c r="J355" s="265">
        <v>0</v>
      </c>
      <c r="K355" s="266">
        <f>E355*J355</f>
        <v>0</v>
      </c>
      <c r="O355" s="258">
        <v>2</v>
      </c>
      <c r="AA355" s="231">
        <v>1</v>
      </c>
      <c r="AB355" s="231">
        <v>7</v>
      </c>
      <c r="AC355" s="231">
        <v>7</v>
      </c>
      <c r="AZ355" s="231">
        <v>2</v>
      </c>
      <c r="BA355" s="231">
        <f>IF(AZ355=1,G355,0)</f>
        <v>0</v>
      </c>
      <c r="BB355" s="231">
        <f>IF(AZ355=2,G355,0)</f>
        <v>0</v>
      </c>
      <c r="BC355" s="231">
        <f>IF(AZ355=3,G355,0)</f>
        <v>0</v>
      </c>
      <c r="BD355" s="231">
        <f>IF(AZ355=4,G355,0)</f>
        <v>0</v>
      </c>
      <c r="BE355" s="231">
        <f>IF(AZ355=5,G355,0)</f>
        <v>0</v>
      </c>
      <c r="CA355" s="258">
        <v>1</v>
      </c>
      <c r="CB355" s="258">
        <v>7</v>
      </c>
    </row>
    <row r="356" spans="1:15" ht="12.75">
      <c r="A356" s="267"/>
      <c r="B356" s="270"/>
      <c r="C356" s="924" t="s">
        <v>413</v>
      </c>
      <c r="D356" s="925"/>
      <c r="E356" s="271">
        <v>0</v>
      </c>
      <c r="F356" s="830"/>
      <c r="G356" s="272"/>
      <c r="H356" s="273"/>
      <c r="I356" s="268"/>
      <c r="J356" s="274"/>
      <c r="K356" s="268"/>
      <c r="M356" s="269" t="s">
        <v>413</v>
      </c>
      <c r="O356" s="258"/>
    </row>
    <row r="357" spans="1:15" ht="12.75">
      <c r="A357" s="267"/>
      <c r="B357" s="270"/>
      <c r="C357" s="924" t="s">
        <v>99</v>
      </c>
      <c r="D357" s="925"/>
      <c r="E357" s="271">
        <v>1</v>
      </c>
      <c r="F357" s="830"/>
      <c r="G357" s="272"/>
      <c r="H357" s="273"/>
      <c r="I357" s="268"/>
      <c r="J357" s="274"/>
      <c r="K357" s="268"/>
      <c r="M357" s="269">
        <v>1</v>
      </c>
      <c r="O357" s="258"/>
    </row>
    <row r="358" spans="1:15" ht="12.75">
      <c r="A358" s="267"/>
      <c r="B358" s="270"/>
      <c r="C358" s="924" t="s">
        <v>404</v>
      </c>
      <c r="D358" s="925"/>
      <c r="E358" s="271">
        <v>0</v>
      </c>
      <c r="F358" s="830"/>
      <c r="G358" s="272"/>
      <c r="H358" s="273"/>
      <c r="I358" s="268"/>
      <c r="J358" s="274"/>
      <c r="K358" s="268"/>
      <c r="M358" s="269" t="s">
        <v>404</v>
      </c>
      <c r="O358" s="258"/>
    </row>
    <row r="359" spans="1:15" ht="12.75">
      <c r="A359" s="267"/>
      <c r="B359" s="270"/>
      <c r="C359" s="924" t="s">
        <v>99</v>
      </c>
      <c r="D359" s="925"/>
      <c r="E359" s="271">
        <v>1</v>
      </c>
      <c r="F359" s="830"/>
      <c r="G359" s="272"/>
      <c r="H359" s="273"/>
      <c r="I359" s="268"/>
      <c r="J359" s="274"/>
      <c r="K359" s="268"/>
      <c r="M359" s="269">
        <v>1</v>
      </c>
      <c r="O359" s="258"/>
    </row>
    <row r="360" spans="1:80" ht="12.75">
      <c r="A360" s="259">
        <v>100</v>
      </c>
      <c r="B360" s="260" t="s">
        <v>752</v>
      </c>
      <c r="C360" s="261" t="s">
        <v>753</v>
      </c>
      <c r="D360" s="262" t="s">
        <v>162</v>
      </c>
      <c r="E360" s="263">
        <v>5</v>
      </c>
      <c r="F360" s="829"/>
      <c r="G360" s="264">
        <f>E360*F360</f>
        <v>0</v>
      </c>
      <c r="H360" s="265">
        <v>0</v>
      </c>
      <c r="I360" s="266">
        <f>E360*H360</f>
        <v>0</v>
      </c>
      <c r="J360" s="265">
        <v>0</v>
      </c>
      <c r="K360" s="266">
        <f>E360*J360</f>
        <v>0</v>
      </c>
      <c r="O360" s="258">
        <v>2</v>
      </c>
      <c r="AA360" s="231">
        <v>1</v>
      </c>
      <c r="AB360" s="231">
        <v>7</v>
      </c>
      <c r="AC360" s="231">
        <v>7</v>
      </c>
      <c r="AZ360" s="231">
        <v>2</v>
      </c>
      <c r="BA360" s="231">
        <f>IF(AZ360=1,G360,0)</f>
        <v>0</v>
      </c>
      <c r="BB360" s="231">
        <f>IF(AZ360=2,G360,0)</f>
        <v>0</v>
      </c>
      <c r="BC360" s="231">
        <f>IF(AZ360=3,G360,0)</f>
        <v>0</v>
      </c>
      <c r="BD360" s="231">
        <f>IF(AZ360=4,G360,0)</f>
        <v>0</v>
      </c>
      <c r="BE360" s="231">
        <f>IF(AZ360=5,G360,0)</f>
        <v>0</v>
      </c>
      <c r="CA360" s="258">
        <v>1</v>
      </c>
      <c r="CB360" s="258">
        <v>7</v>
      </c>
    </row>
    <row r="361" spans="1:15" ht="12.75">
      <c r="A361" s="267"/>
      <c r="B361" s="270"/>
      <c r="C361" s="924" t="s">
        <v>419</v>
      </c>
      <c r="D361" s="925"/>
      <c r="E361" s="271">
        <v>0</v>
      </c>
      <c r="F361" s="830"/>
      <c r="G361" s="272"/>
      <c r="H361" s="273"/>
      <c r="I361" s="268"/>
      <c r="J361" s="274"/>
      <c r="K361" s="268"/>
      <c r="M361" s="269" t="s">
        <v>419</v>
      </c>
      <c r="O361" s="258"/>
    </row>
    <row r="362" spans="1:15" ht="12.75">
      <c r="A362" s="267"/>
      <c r="B362" s="270"/>
      <c r="C362" s="924" t="s">
        <v>228</v>
      </c>
      <c r="D362" s="925"/>
      <c r="E362" s="271">
        <v>4</v>
      </c>
      <c r="F362" s="830"/>
      <c r="G362" s="272"/>
      <c r="H362" s="273"/>
      <c r="I362" s="268"/>
      <c r="J362" s="274"/>
      <c r="K362" s="268"/>
      <c r="M362" s="269">
        <v>4</v>
      </c>
      <c r="O362" s="258"/>
    </row>
    <row r="363" spans="1:15" ht="12.75">
      <c r="A363" s="267"/>
      <c r="B363" s="270"/>
      <c r="C363" s="924" t="s">
        <v>416</v>
      </c>
      <c r="D363" s="925"/>
      <c r="E363" s="271">
        <v>0</v>
      </c>
      <c r="F363" s="830"/>
      <c r="G363" s="272"/>
      <c r="H363" s="273"/>
      <c r="I363" s="268"/>
      <c r="J363" s="274"/>
      <c r="K363" s="268"/>
      <c r="M363" s="269" t="s">
        <v>416</v>
      </c>
      <c r="O363" s="258"/>
    </row>
    <row r="364" spans="1:15" ht="12.75">
      <c r="A364" s="267"/>
      <c r="B364" s="270"/>
      <c r="C364" s="924" t="s">
        <v>99</v>
      </c>
      <c r="D364" s="925"/>
      <c r="E364" s="271">
        <v>1</v>
      </c>
      <c r="F364" s="830"/>
      <c r="G364" s="272"/>
      <c r="H364" s="273"/>
      <c r="I364" s="268"/>
      <c r="J364" s="274"/>
      <c r="K364" s="268"/>
      <c r="M364" s="269">
        <v>1</v>
      </c>
      <c r="O364" s="258"/>
    </row>
    <row r="365" spans="1:80" ht="12.75">
      <c r="A365" s="259">
        <v>101</v>
      </c>
      <c r="B365" s="260" t="s">
        <v>754</v>
      </c>
      <c r="C365" s="261" t="s">
        <v>755</v>
      </c>
      <c r="D365" s="262" t="s">
        <v>162</v>
      </c>
      <c r="E365" s="263">
        <v>7</v>
      </c>
      <c r="F365" s="829"/>
      <c r="G365" s="264">
        <f>E365*F365</f>
        <v>0</v>
      </c>
      <c r="H365" s="265">
        <v>0</v>
      </c>
      <c r="I365" s="266">
        <f>E365*H365</f>
        <v>0</v>
      </c>
      <c r="J365" s="265">
        <v>0</v>
      </c>
      <c r="K365" s="266">
        <f>E365*J365</f>
        <v>0</v>
      </c>
      <c r="O365" s="258">
        <v>2</v>
      </c>
      <c r="AA365" s="231">
        <v>1</v>
      </c>
      <c r="AB365" s="231">
        <v>7</v>
      </c>
      <c r="AC365" s="231">
        <v>7</v>
      </c>
      <c r="AZ365" s="231">
        <v>2</v>
      </c>
      <c r="BA365" s="231">
        <f>IF(AZ365=1,G365,0)</f>
        <v>0</v>
      </c>
      <c r="BB365" s="231">
        <f>IF(AZ365=2,G365,0)</f>
        <v>0</v>
      </c>
      <c r="BC365" s="231">
        <f>IF(AZ365=3,G365,0)</f>
        <v>0</v>
      </c>
      <c r="BD365" s="231">
        <f>IF(AZ365=4,G365,0)</f>
        <v>0</v>
      </c>
      <c r="BE365" s="231">
        <f>IF(AZ365=5,G365,0)</f>
        <v>0</v>
      </c>
      <c r="CA365" s="258">
        <v>1</v>
      </c>
      <c r="CB365" s="258">
        <v>7</v>
      </c>
    </row>
    <row r="366" spans="1:15" ht="12.75">
      <c r="A366" s="267"/>
      <c r="B366" s="270"/>
      <c r="C366" s="924" t="s">
        <v>419</v>
      </c>
      <c r="D366" s="925"/>
      <c r="E366" s="271">
        <v>0</v>
      </c>
      <c r="F366" s="830"/>
      <c r="G366" s="272"/>
      <c r="H366" s="273"/>
      <c r="I366" s="268"/>
      <c r="J366" s="274"/>
      <c r="K366" s="268"/>
      <c r="M366" s="269" t="s">
        <v>419</v>
      </c>
      <c r="O366" s="258"/>
    </row>
    <row r="367" spans="1:15" ht="12.75">
      <c r="A367" s="267"/>
      <c r="B367" s="270"/>
      <c r="C367" s="924" t="s">
        <v>228</v>
      </c>
      <c r="D367" s="925"/>
      <c r="E367" s="271">
        <v>4</v>
      </c>
      <c r="F367" s="830"/>
      <c r="G367" s="272"/>
      <c r="H367" s="273"/>
      <c r="I367" s="268"/>
      <c r="J367" s="274"/>
      <c r="K367" s="268"/>
      <c r="M367" s="269">
        <v>4</v>
      </c>
      <c r="O367" s="258"/>
    </row>
    <row r="368" spans="1:15" ht="12.75">
      <c r="A368" s="267"/>
      <c r="B368" s="270"/>
      <c r="C368" s="924" t="s">
        <v>416</v>
      </c>
      <c r="D368" s="925"/>
      <c r="E368" s="271">
        <v>0</v>
      </c>
      <c r="F368" s="830"/>
      <c r="G368" s="272"/>
      <c r="H368" s="273"/>
      <c r="I368" s="268"/>
      <c r="J368" s="274"/>
      <c r="K368" s="268"/>
      <c r="M368" s="269" t="s">
        <v>416</v>
      </c>
      <c r="O368" s="258"/>
    </row>
    <row r="369" spans="1:15" ht="12.75">
      <c r="A369" s="267"/>
      <c r="B369" s="270"/>
      <c r="C369" s="924" t="s">
        <v>99</v>
      </c>
      <c r="D369" s="925"/>
      <c r="E369" s="271">
        <v>1</v>
      </c>
      <c r="F369" s="830"/>
      <c r="G369" s="272"/>
      <c r="H369" s="273"/>
      <c r="I369" s="268"/>
      <c r="J369" s="274"/>
      <c r="K369" s="268"/>
      <c r="M369" s="269">
        <v>1</v>
      </c>
      <c r="O369" s="258"/>
    </row>
    <row r="370" spans="1:15" ht="12.75">
      <c r="A370" s="267"/>
      <c r="B370" s="270"/>
      <c r="C370" s="924" t="s">
        <v>413</v>
      </c>
      <c r="D370" s="925"/>
      <c r="E370" s="271">
        <v>0</v>
      </c>
      <c r="F370" s="830"/>
      <c r="G370" s="272"/>
      <c r="H370" s="273"/>
      <c r="I370" s="268"/>
      <c r="J370" s="274"/>
      <c r="K370" s="268"/>
      <c r="M370" s="269" t="s">
        <v>413</v>
      </c>
      <c r="O370" s="258"/>
    </row>
    <row r="371" spans="1:15" ht="12.75">
      <c r="A371" s="267"/>
      <c r="B371" s="270"/>
      <c r="C371" s="924" t="s">
        <v>99</v>
      </c>
      <c r="D371" s="925"/>
      <c r="E371" s="271">
        <v>1</v>
      </c>
      <c r="F371" s="830"/>
      <c r="G371" s="272"/>
      <c r="H371" s="273"/>
      <c r="I371" s="268"/>
      <c r="J371" s="274"/>
      <c r="K371" s="268"/>
      <c r="M371" s="269">
        <v>1</v>
      </c>
      <c r="O371" s="258"/>
    </row>
    <row r="372" spans="1:15" ht="12.75">
      <c r="A372" s="267"/>
      <c r="B372" s="270"/>
      <c r="C372" s="924" t="s">
        <v>404</v>
      </c>
      <c r="D372" s="925"/>
      <c r="E372" s="271">
        <v>0</v>
      </c>
      <c r="F372" s="830"/>
      <c r="G372" s="272"/>
      <c r="H372" s="273"/>
      <c r="I372" s="268"/>
      <c r="J372" s="274"/>
      <c r="K372" s="268"/>
      <c r="M372" s="269" t="s">
        <v>404</v>
      </c>
      <c r="O372" s="258"/>
    </row>
    <row r="373" spans="1:15" ht="12.75">
      <c r="A373" s="267"/>
      <c r="B373" s="270"/>
      <c r="C373" s="924" t="s">
        <v>99</v>
      </c>
      <c r="D373" s="925"/>
      <c r="E373" s="271">
        <v>1</v>
      </c>
      <c r="F373" s="830"/>
      <c r="G373" s="272"/>
      <c r="H373" s="273"/>
      <c r="I373" s="268"/>
      <c r="J373" s="274"/>
      <c r="K373" s="268"/>
      <c r="M373" s="269">
        <v>1</v>
      </c>
      <c r="O373" s="258"/>
    </row>
    <row r="374" spans="1:80" ht="12.75">
      <c r="A374" s="259">
        <v>102</v>
      </c>
      <c r="B374" s="260" t="s">
        <v>757</v>
      </c>
      <c r="C374" s="261" t="s">
        <v>758</v>
      </c>
      <c r="D374" s="262" t="s">
        <v>162</v>
      </c>
      <c r="E374" s="263">
        <v>7</v>
      </c>
      <c r="F374" s="829"/>
      <c r="G374" s="264">
        <f>E374*F374</f>
        <v>0</v>
      </c>
      <c r="H374" s="265">
        <v>0</v>
      </c>
      <c r="I374" s="266">
        <f>E374*H374</f>
        <v>0</v>
      </c>
      <c r="J374" s="265">
        <v>0</v>
      </c>
      <c r="K374" s="266">
        <f>E374*J374</f>
        <v>0</v>
      </c>
      <c r="O374" s="258">
        <v>2</v>
      </c>
      <c r="AA374" s="231">
        <v>1</v>
      </c>
      <c r="AB374" s="231">
        <v>7</v>
      </c>
      <c r="AC374" s="231">
        <v>7</v>
      </c>
      <c r="AZ374" s="231">
        <v>2</v>
      </c>
      <c r="BA374" s="231">
        <f>IF(AZ374=1,G374,0)</f>
        <v>0</v>
      </c>
      <c r="BB374" s="231">
        <f>IF(AZ374=2,G374,0)</f>
        <v>0</v>
      </c>
      <c r="BC374" s="231">
        <f>IF(AZ374=3,G374,0)</f>
        <v>0</v>
      </c>
      <c r="BD374" s="231">
        <f>IF(AZ374=4,G374,0)</f>
        <v>0</v>
      </c>
      <c r="BE374" s="231">
        <f>IF(AZ374=5,G374,0)</f>
        <v>0</v>
      </c>
      <c r="CA374" s="258">
        <v>1</v>
      </c>
      <c r="CB374" s="258">
        <v>7</v>
      </c>
    </row>
    <row r="375" spans="1:15" ht="12.75">
      <c r="A375" s="267"/>
      <c r="B375" s="270"/>
      <c r="C375" s="924" t="s">
        <v>419</v>
      </c>
      <c r="D375" s="925"/>
      <c r="E375" s="271">
        <v>0</v>
      </c>
      <c r="F375" s="830"/>
      <c r="G375" s="272"/>
      <c r="H375" s="273"/>
      <c r="I375" s="268"/>
      <c r="J375" s="274"/>
      <c r="K375" s="268"/>
      <c r="M375" s="269" t="s">
        <v>419</v>
      </c>
      <c r="O375" s="258"/>
    </row>
    <row r="376" spans="1:15" ht="12.75">
      <c r="A376" s="267"/>
      <c r="B376" s="270"/>
      <c r="C376" s="924" t="s">
        <v>228</v>
      </c>
      <c r="D376" s="925"/>
      <c r="E376" s="271">
        <v>4</v>
      </c>
      <c r="F376" s="830"/>
      <c r="G376" s="272"/>
      <c r="H376" s="273"/>
      <c r="I376" s="268"/>
      <c r="J376" s="274"/>
      <c r="K376" s="268"/>
      <c r="M376" s="269">
        <v>4</v>
      </c>
      <c r="O376" s="258"/>
    </row>
    <row r="377" spans="1:15" ht="12.75">
      <c r="A377" s="267"/>
      <c r="B377" s="270"/>
      <c r="C377" s="924" t="s">
        <v>416</v>
      </c>
      <c r="D377" s="925"/>
      <c r="E377" s="271">
        <v>0</v>
      </c>
      <c r="F377" s="830"/>
      <c r="G377" s="272"/>
      <c r="H377" s="273"/>
      <c r="I377" s="268"/>
      <c r="J377" s="274"/>
      <c r="K377" s="268"/>
      <c r="M377" s="269" t="s">
        <v>416</v>
      </c>
      <c r="O377" s="258"/>
    </row>
    <row r="378" spans="1:15" ht="12.75">
      <c r="A378" s="267"/>
      <c r="B378" s="270"/>
      <c r="C378" s="924" t="s">
        <v>99</v>
      </c>
      <c r="D378" s="925"/>
      <c r="E378" s="271">
        <v>1</v>
      </c>
      <c r="F378" s="830"/>
      <c r="G378" s="272"/>
      <c r="H378" s="273"/>
      <c r="I378" s="268"/>
      <c r="J378" s="274"/>
      <c r="K378" s="268"/>
      <c r="M378" s="269">
        <v>1</v>
      </c>
      <c r="O378" s="258"/>
    </row>
    <row r="379" spans="1:15" ht="12.75">
      <c r="A379" s="267"/>
      <c r="B379" s="270"/>
      <c r="C379" s="924" t="s">
        <v>413</v>
      </c>
      <c r="D379" s="925"/>
      <c r="E379" s="271">
        <v>0</v>
      </c>
      <c r="F379" s="830"/>
      <c r="G379" s="272"/>
      <c r="H379" s="273"/>
      <c r="I379" s="268"/>
      <c r="J379" s="274"/>
      <c r="K379" s="268"/>
      <c r="M379" s="269" t="s">
        <v>413</v>
      </c>
      <c r="O379" s="258"/>
    </row>
    <row r="380" spans="1:15" ht="12.75">
      <c r="A380" s="267"/>
      <c r="B380" s="270"/>
      <c r="C380" s="924" t="s">
        <v>99</v>
      </c>
      <c r="D380" s="925"/>
      <c r="E380" s="271">
        <v>1</v>
      </c>
      <c r="F380" s="830"/>
      <c r="G380" s="272"/>
      <c r="H380" s="273"/>
      <c r="I380" s="268"/>
      <c r="J380" s="274"/>
      <c r="K380" s="268"/>
      <c r="M380" s="269">
        <v>1</v>
      </c>
      <c r="O380" s="258"/>
    </row>
    <row r="381" spans="1:15" ht="12.75">
      <c r="A381" s="267"/>
      <c r="B381" s="270"/>
      <c r="C381" s="924" t="s">
        <v>404</v>
      </c>
      <c r="D381" s="925"/>
      <c r="E381" s="271">
        <v>0</v>
      </c>
      <c r="F381" s="830"/>
      <c r="G381" s="272"/>
      <c r="H381" s="273"/>
      <c r="I381" s="268"/>
      <c r="J381" s="274"/>
      <c r="K381" s="268"/>
      <c r="M381" s="269" t="s">
        <v>404</v>
      </c>
      <c r="O381" s="258"/>
    </row>
    <row r="382" spans="1:15" ht="12.75">
      <c r="A382" s="267"/>
      <c r="B382" s="270"/>
      <c r="C382" s="924" t="s">
        <v>99</v>
      </c>
      <c r="D382" s="925"/>
      <c r="E382" s="271">
        <v>1</v>
      </c>
      <c r="F382" s="830"/>
      <c r="G382" s="272"/>
      <c r="H382" s="273"/>
      <c r="I382" s="268"/>
      <c r="J382" s="274"/>
      <c r="K382" s="268"/>
      <c r="M382" s="269">
        <v>1</v>
      </c>
      <c r="O382" s="258"/>
    </row>
    <row r="383" spans="1:80" ht="12.75">
      <c r="A383" s="259">
        <v>103</v>
      </c>
      <c r="B383" s="260" t="s">
        <v>1351</v>
      </c>
      <c r="C383" s="261" t="s">
        <v>1352</v>
      </c>
      <c r="D383" s="262" t="s">
        <v>162</v>
      </c>
      <c r="E383" s="263">
        <v>1</v>
      </c>
      <c r="F383" s="829"/>
      <c r="G383" s="264">
        <f>E383*F383</f>
        <v>0</v>
      </c>
      <c r="H383" s="265">
        <v>0</v>
      </c>
      <c r="I383" s="266">
        <f>E383*H383</f>
        <v>0</v>
      </c>
      <c r="J383" s="265">
        <v>-0.0881</v>
      </c>
      <c r="K383" s="266">
        <f>E383*J383</f>
        <v>-0.0881</v>
      </c>
      <c r="O383" s="258">
        <v>2</v>
      </c>
      <c r="AA383" s="231">
        <v>1</v>
      </c>
      <c r="AB383" s="231">
        <v>7</v>
      </c>
      <c r="AC383" s="231">
        <v>7</v>
      </c>
      <c r="AZ383" s="231">
        <v>2</v>
      </c>
      <c r="BA383" s="231">
        <f>IF(AZ383=1,G383,0)</f>
        <v>0</v>
      </c>
      <c r="BB383" s="231">
        <f>IF(AZ383=2,G383,0)</f>
        <v>0</v>
      </c>
      <c r="BC383" s="231">
        <f>IF(AZ383=3,G383,0)</f>
        <v>0</v>
      </c>
      <c r="BD383" s="231">
        <f>IF(AZ383=4,G383,0)</f>
        <v>0</v>
      </c>
      <c r="BE383" s="231">
        <f>IF(AZ383=5,G383,0)</f>
        <v>0</v>
      </c>
      <c r="CA383" s="258">
        <v>1</v>
      </c>
      <c r="CB383" s="258">
        <v>7</v>
      </c>
    </row>
    <row r="384" spans="1:80" ht="12.75">
      <c r="A384" s="259">
        <v>104</v>
      </c>
      <c r="B384" s="260" t="s">
        <v>1353</v>
      </c>
      <c r="C384" s="261" t="s">
        <v>1354</v>
      </c>
      <c r="D384" s="262" t="s">
        <v>162</v>
      </c>
      <c r="E384" s="263">
        <v>1</v>
      </c>
      <c r="F384" s="829"/>
      <c r="G384" s="264">
        <f>E384*F384</f>
        <v>0</v>
      </c>
      <c r="H384" s="265">
        <v>0</v>
      </c>
      <c r="I384" s="266">
        <f>E384*H384</f>
        <v>0</v>
      </c>
      <c r="J384" s="265">
        <v>-0.1104</v>
      </c>
      <c r="K384" s="266">
        <f>E384*J384</f>
        <v>-0.1104</v>
      </c>
      <c r="O384" s="258">
        <v>2</v>
      </c>
      <c r="AA384" s="231">
        <v>1</v>
      </c>
      <c r="AB384" s="231">
        <v>7</v>
      </c>
      <c r="AC384" s="231">
        <v>7</v>
      </c>
      <c r="AZ384" s="231">
        <v>2</v>
      </c>
      <c r="BA384" s="231">
        <f>IF(AZ384=1,G384,0)</f>
        <v>0</v>
      </c>
      <c r="BB384" s="231">
        <f>IF(AZ384=2,G384,0)</f>
        <v>0</v>
      </c>
      <c r="BC384" s="231">
        <f>IF(AZ384=3,G384,0)</f>
        <v>0</v>
      </c>
      <c r="BD384" s="231">
        <f>IF(AZ384=4,G384,0)</f>
        <v>0</v>
      </c>
      <c r="BE384" s="231">
        <f>IF(AZ384=5,G384,0)</f>
        <v>0</v>
      </c>
      <c r="CA384" s="258">
        <v>1</v>
      </c>
      <c r="CB384" s="258">
        <v>7</v>
      </c>
    </row>
    <row r="385" spans="1:80" ht="12.75">
      <c r="A385" s="259">
        <v>105</v>
      </c>
      <c r="B385" s="260" t="s">
        <v>784</v>
      </c>
      <c r="C385" s="261" t="s">
        <v>785</v>
      </c>
      <c r="D385" s="262" t="s">
        <v>162</v>
      </c>
      <c r="E385" s="263">
        <v>7</v>
      </c>
      <c r="F385" s="829"/>
      <c r="G385" s="264">
        <f>E385*F385</f>
        <v>0</v>
      </c>
      <c r="H385" s="265">
        <v>0.0008</v>
      </c>
      <c r="I385" s="266">
        <f>E385*H385</f>
        <v>0.0056</v>
      </c>
      <c r="J385" s="265"/>
      <c r="K385" s="266">
        <f>E385*J385</f>
        <v>0</v>
      </c>
      <c r="O385" s="258">
        <v>2</v>
      </c>
      <c r="AA385" s="231">
        <v>3</v>
      </c>
      <c r="AB385" s="231">
        <v>0</v>
      </c>
      <c r="AC385" s="231">
        <v>54914620</v>
      </c>
      <c r="AZ385" s="231">
        <v>2</v>
      </c>
      <c r="BA385" s="231">
        <f>IF(AZ385=1,G385,0)</f>
        <v>0</v>
      </c>
      <c r="BB385" s="231">
        <f>IF(AZ385=2,G385,0)</f>
        <v>0</v>
      </c>
      <c r="BC385" s="231">
        <f>IF(AZ385=3,G385,0)</f>
        <v>0</v>
      </c>
      <c r="BD385" s="231">
        <f>IF(AZ385=4,G385,0)</f>
        <v>0</v>
      </c>
      <c r="BE385" s="231">
        <f>IF(AZ385=5,G385,0)</f>
        <v>0</v>
      </c>
      <c r="CA385" s="258">
        <v>3</v>
      </c>
      <c r="CB385" s="258">
        <v>0</v>
      </c>
    </row>
    <row r="386" spans="1:15" ht="12.75">
      <c r="A386" s="267"/>
      <c r="B386" s="270"/>
      <c r="C386" s="924" t="s">
        <v>419</v>
      </c>
      <c r="D386" s="925"/>
      <c r="E386" s="271">
        <v>0</v>
      </c>
      <c r="F386" s="830"/>
      <c r="G386" s="272"/>
      <c r="H386" s="273"/>
      <c r="I386" s="268"/>
      <c r="J386" s="274"/>
      <c r="K386" s="268"/>
      <c r="M386" s="269" t="s">
        <v>419</v>
      </c>
      <c r="O386" s="258"/>
    </row>
    <row r="387" spans="1:15" ht="12.75">
      <c r="A387" s="267"/>
      <c r="B387" s="270"/>
      <c r="C387" s="924" t="s">
        <v>228</v>
      </c>
      <c r="D387" s="925"/>
      <c r="E387" s="271">
        <v>4</v>
      </c>
      <c r="F387" s="830"/>
      <c r="G387" s="272"/>
      <c r="H387" s="273"/>
      <c r="I387" s="268"/>
      <c r="J387" s="274"/>
      <c r="K387" s="268"/>
      <c r="M387" s="269">
        <v>4</v>
      </c>
      <c r="O387" s="258"/>
    </row>
    <row r="388" spans="1:15" ht="12.75">
      <c r="A388" s="267"/>
      <c r="B388" s="270"/>
      <c r="C388" s="924" t="s">
        <v>416</v>
      </c>
      <c r="D388" s="925"/>
      <c r="E388" s="271">
        <v>0</v>
      </c>
      <c r="F388" s="830"/>
      <c r="G388" s="272"/>
      <c r="H388" s="273"/>
      <c r="I388" s="268"/>
      <c r="J388" s="274"/>
      <c r="K388" s="268"/>
      <c r="M388" s="269" t="s">
        <v>416</v>
      </c>
      <c r="O388" s="258"/>
    </row>
    <row r="389" spans="1:15" ht="12.75">
      <c r="A389" s="267"/>
      <c r="B389" s="270"/>
      <c r="C389" s="924" t="s">
        <v>99</v>
      </c>
      <c r="D389" s="925"/>
      <c r="E389" s="271">
        <v>1</v>
      </c>
      <c r="F389" s="830"/>
      <c r="G389" s="272"/>
      <c r="H389" s="273"/>
      <c r="I389" s="268"/>
      <c r="J389" s="274"/>
      <c r="K389" s="268"/>
      <c r="M389" s="269">
        <v>1</v>
      </c>
      <c r="O389" s="258"/>
    </row>
    <row r="390" spans="1:15" ht="12.75">
      <c r="A390" s="267"/>
      <c r="B390" s="270"/>
      <c r="C390" s="924" t="s">
        <v>413</v>
      </c>
      <c r="D390" s="925"/>
      <c r="E390" s="271">
        <v>0</v>
      </c>
      <c r="F390" s="830"/>
      <c r="G390" s="272"/>
      <c r="H390" s="273"/>
      <c r="I390" s="268"/>
      <c r="J390" s="274"/>
      <c r="K390" s="268"/>
      <c r="M390" s="269" t="s">
        <v>413</v>
      </c>
      <c r="O390" s="258"/>
    </row>
    <row r="391" spans="1:15" ht="12.75">
      <c r="A391" s="267"/>
      <c r="B391" s="270"/>
      <c r="C391" s="924" t="s">
        <v>99</v>
      </c>
      <c r="D391" s="925"/>
      <c r="E391" s="271">
        <v>1</v>
      </c>
      <c r="F391" s="830"/>
      <c r="G391" s="272"/>
      <c r="H391" s="273"/>
      <c r="I391" s="268"/>
      <c r="J391" s="274"/>
      <c r="K391" s="268"/>
      <c r="M391" s="269">
        <v>1</v>
      </c>
      <c r="O391" s="258"/>
    </row>
    <row r="392" spans="1:15" ht="12.75">
      <c r="A392" s="267"/>
      <c r="B392" s="270"/>
      <c r="C392" s="924" t="s">
        <v>404</v>
      </c>
      <c r="D392" s="925"/>
      <c r="E392" s="271">
        <v>0</v>
      </c>
      <c r="F392" s="830"/>
      <c r="G392" s="272"/>
      <c r="H392" s="273"/>
      <c r="I392" s="268"/>
      <c r="J392" s="274"/>
      <c r="K392" s="268"/>
      <c r="M392" s="269" t="s">
        <v>404</v>
      </c>
      <c r="O392" s="258"/>
    </row>
    <row r="393" spans="1:15" ht="12.75">
      <c r="A393" s="267"/>
      <c r="B393" s="270"/>
      <c r="C393" s="924" t="s">
        <v>99</v>
      </c>
      <c r="D393" s="925"/>
      <c r="E393" s="271">
        <v>1</v>
      </c>
      <c r="F393" s="830"/>
      <c r="G393" s="272"/>
      <c r="H393" s="273"/>
      <c r="I393" s="268"/>
      <c r="J393" s="274"/>
      <c r="K393" s="268"/>
      <c r="M393" s="269">
        <v>1</v>
      </c>
      <c r="O393" s="258"/>
    </row>
    <row r="394" spans="1:80" ht="12.75">
      <c r="A394" s="259">
        <v>106</v>
      </c>
      <c r="B394" s="260" t="s">
        <v>788</v>
      </c>
      <c r="C394" s="261" t="s">
        <v>789</v>
      </c>
      <c r="D394" s="262" t="s">
        <v>162</v>
      </c>
      <c r="E394" s="263">
        <v>5</v>
      </c>
      <c r="F394" s="829"/>
      <c r="G394" s="264">
        <f>E394*F394</f>
        <v>0</v>
      </c>
      <c r="H394" s="265">
        <v>0.00307</v>
      </c>
      <c r="I394" s="266">
        <f>E394*H394</f>
        <v>0.015349999999999999</v>
      </c>
      <c r="J394" s="265"/>
      <c r="K394" s="266">
        <f>E394*J394</f>
        <v>0</v>
      </c>
      <c r="O394" s="258">
        <v>2</v>
      </c>
      <c r="AA394" s="231">
        <v>3</v>
      </c>
      <c r="AB394" s="231">
        <v>7</v>
      </c>
      <c r="AC394" s="231">
        <v>54917015</v>
      </c>
      <c r="AZ394" s="231">
        <v>2</v>
      </c>
      <c r="BA394" s="231">
        <f>IF(AZ394=1,G394,0)</f>
        <v>0</v>
      </c>
      <c r="BB394" s="231">
        <f>IF(AZ394=2,G394,0)</f>
        <v>0</v>
      </c>
      <c r="BC394" s="231">
        <f>IF(AZ394=3,G394,0)</f>
        <v>0</v>
      </c>
      <c r="BD394" s="231">
        <f>IF(AZ394=4,G394,0)</f>
        <v>0</v>
      </c>
      <c r="BE394" s="231">
        <f>IF(AZ394=5,G394,0)</f>
        <v>0</v>
      </c>
      <c r="CA394" s="258">
        <v>3</v>
      </c>
      <c r="CB394" s="258">
        <v>7</v>
      </c>
    </row>
    <row r="395" spans="1:15" ht="12.75">
      <c r="A395" s="267"/>
      <c r="B395" s="270"/>
      <c r="C395" s="924" t="s">
        <v>419</v>
      </c>
      <c r="D395" s="925"/>
      <c r="E395" s="271">
        <v>0</v>
      </c>
      <c r="F395" s="830"/>
      <c r="G395" s="272"/>
      <c r="H395" s="273"/>
      <c r="I395" s="268"/>
      <c r="J395" s="274"/>
      <c r="K395" s="268"/>
      <c r="M395" s="269" t="s">
        <v>419</v>
      </c>
      <c r="O395" s="258"/>
    </row>
    <row r="396" spans="1:15" ht="12.75">
      <c r="A396" s="267"/>
      <c r="B396" s="270"/>
      <c r="C396" s="924" t="s">
        <v>228</v>
      </c>
      <c r="D396" s="925"/>
      <c r="E396" s="271">
        <v>4</v>
      </c>
      <c r="F396" s="830"/>
      <c r="G396" s="272"/>
      <c r="H396" s="273"/>
      <c r="I396" s="268"/>
      <c r="J396" s="274"/>
      <c r="K396" s="268"/>
      <c r="M396" s="269">
        <v>4</v>
      </c>
      <c r="O396" s="258"/>
    </row>
    <row r="397" spans="1:15" ht="12.75">
      <c r="A397" s="267"/>
      <c r="B397" s="270"/>
      <c r="C397" s="924" t="s">
        <v>416</v>
      </c>
      <c r="D397" s="925"/>
      <c r="E397" s="271">
        <v>0</v>
      </c>
      <c r="F397" s="830"/>
      <c r="G397" s="272"/>
      <c r="H397" s="273"/>
      <c r="I397" s="268"/>
      <c r="J397" s="274"/>
      <c r="K397" s="268"/>
      <c r="M397" s="269" t="s">
        <v>416</v>
      </c>
      <c r="O397" s="258"/>
    </row>
    <row r="398" spans="1:15" ht="12.75">
      <c r="A398" s="267"/>
      <c r="B398" s="270"/>
      <c r="C398" s="924" t="s">
        <v>99</v>
      </c>
      <c r="D398" s="925"/>
      <c r="E398" s="271">
        <v>1</v>
      </c>
      <c r="F398" s="830"/>
      <c r="G398" s="272"/>
      <c r="H398" s="273"/>
      <c r="I398" s="268"/>
      <c r="J398" s="274"/>
      <c r="K398" s="268"/>
      <c r="M398" s="269">
        <v>1</v>
      </c>
      <c r="O398" s="258"/>
    </row>
    <row r="399" spans="1:80" ht="12.75">
      <c r="A399" s="259">
        <v>107</v>
      </c>
      <c r="B399" s="260" t="s">
        <v>790</v>
      </c>
      <c r="C399" s="261" t="s">
        <v>791</v>
      </c>
      <c r="D399" s="262" t="s">
        <v>162</v>
      </c>
      <c r="E399" s="263">
        <v>7</v>
      </c>
      <c r="F399" s="829"/>
      <c r="G399" s="264">
        <f>E399*F399</f>
        <v>0</v>
      </c>
      <c r="H399" s="265">
        <v>0.00045</v>
      </c>
      <c r="I399" s="266">
        <f>E399*H399</f>
        <v>0.00315</v>
      </c>
      <c r="J399" s="265"/>
      <c r="K399" s="266">
        <f>E399*J399</f>
        <v>0</v>
      </c>
      <c r="O399" s="258">
        <v>2</v>
      </c>
      <c r="AA399" s="231">
        <v>3</v>
      </c>
      <c r="AB399" s="231">
        <v>0</v>
      </c>
      <c r="AC399" s="231">
        <v>54926043</v>
      </c>
      <c r="AZ399" s="231">
        <v>2</v>
      </c>
      <c r="BA399" s="231">
        <f>IF(AZ399=1,G399,0)</f>
        <v>0</v>
      </c>
      <c r="BB399" s="231">
        <f>IF(AZ399=2,G399,0)</f>
        <v>0</v>
      </c>
      <c r="BC399" s="231">
        <f>IF(AZ399=3,G399,0)</f>
        <v>0</v>
      </c>
      <c r="BD399" s="231">
        <f>IF(AZ399=4,G399,0)</f>
        <v>0</v>
      </c>
      <c r="BE399" s="231">
        <f>IF(AZ399=5,G399,0)</f>
        <v>0</v>
      </c>
      <c r="CA399" s="258">
        <v>3</v>
      </c>
      <c r="CB399" s="258">
        <v>0</v>
      </c>
    </row>
    <row r="400" spans="1:15" ht="12.75">
      <c r="A400" s="267"/>
      <c r="B400" s="270"/>
      <c r="C400" s="924" t="s">
        <v>419</v>
      </c>
      <c r="D400" s="925"/>
      <c r="E400" s="271">
        <v>0</v>
      </c>
      <c r="F400" s="830"/>
      <c r="G400" s="272"/>
      <c r="H400" s="273"/>
      <c r="I400" s="268"/>
      <c r="J400" s="274"/>
      <c r="K400" s="268"/>
      <c r="M400" s="269" t="s">
        <v>419</v>
      </c>
      <c r="O400" s="258"/>
    </row>
    <row r="401" spans="1:15" ht="12.75">
      <c r="A401" s="267"/>
      <c r="B401" s="270"/>
      <c r="C401" s="924" t="s">
        <v>228</v>
      </c>
      <c r="D401" s="925"/>
      <c r="E401" s="271">
        <v>4</v>
      </c>
      <c r="F401" s="830"/>
      <c r="G401" s="272"/>
      <c r="H401" s="273"/>
      <c r="I401" s="268"/>
      <c r="J401" s="274"/>
      <c r="K401" s="268"/>
      <c r="M401" s="269">
        <v>4</v>
      </c>
      <c r="O401" s="258"/>
    </row>
    <row r="402" spans="1:15" ht="12.75">
      <c r="A402" s="267"/>
      <c r="B402" s="270"/>
      <c r="C402" s="924" t="s">
        <v>416</v>
      </c>
      <c r="D402" s="925"/>
      <c r="E402" s="271">
        <v>0</v>
      </c>
      <c r="F402" s="830"/>
      <c r="G402" s="272"/>
      <c r="H402" s="273"/>
      <c r="I402" s="268"/>
      <c r="J402" s="274"/>
      <c r="K402" s="268"/>
      <c r="M402" s="269" t="s">
        <v>416</v>
      </c>
      <c r="O402" s="258"/>
    </row>
    <row r="403" spans="1:15" ht="12.75">
      <c r="A403" s="267"/>
      <c r="B403" s="270"/>
      <c r="C403" s="924" t="s">
        <v>99</v>
      </c>
      <c r="D403" s="925"/>
      <c r="E403" s="271">
        <v>1</v>
      </c>
      <c r="F403" s="830"/>
      <c r="G403" s="272"/>
      <c r="H403" s="273"/>
      <c r="I403" s="268"/>
      <c r="J403" s="274"/>
      <c r="K403" s="268"/>
      <c r="M403" s="269">
        <v>1</v>
      </c>
      <c r="O403" s="258"/>
    </row>
    <row r="404" spans="1:15" ht="12.75">
      <c r="A404" s="267"/>
      <c r="B404" s="270"/>
      <c r="C404" s="924" t="s">
        <v>413</v>
      </c>
      <c r="D404" s="925"/>
      <c r="E404" s="271">
        <v>0</v>
      </c>
      <c r="F404" s="830"/>
      <c r="G404" s="272"/>
      <c r="H404" s="273"/>
      <c r="I404" s="268"/>
      <c r="J404" s="274"/>
      <c r="K404" s="268"/>
      <c r="M404" s="269" t="s">
        <v>413</v>
      </c>
      <c r="O404" s="258"/>
    </row>
    <row r="405" spans="1:15" ht="12.75">
      <c r="A405" s="267"/>
      <c r="B405" s="270"/>
      <c r="C405" s="924" t="s">
        <v>99</v>
      </c>
      <c r="D405" s="925"/>
      <c r="E405" s="271">
        <v>1</v>
      </c>
      <c r="F405" s="830"/>
      <c r="G405" s="272"/>
      <c r="H405" s="273"/>
      <c r="I405" s="268"/>
      <c r="J405" s="274"/>
      <c r="K405" s="268"/>
      <c r="M405" s="269">
        <v>1</v>
      </c>
      <c r="O405" s="258"/>
    </row>
    <row r="406" spans="1:15" ht="12.75">
      <c r="A406" s="267"/>
      <c r="B406" s="270"/>
      <c r="C406" s="924" t="s">
        <v>404</v>
      </c>
      <c r="D406" s="925"/>
      <c r="E406" s="271">
        <v>0</v>
      </c>
      <c r="F406" s="830"/>
      <c r="G406" s="272"/>
      <c r="H406" s="273"/>
      <c r="I406" s="268"/>
      <c r="J406" s="274"/>
      <c r="K406" s="268"/>
      <c r="M406" s="269" t="s">
        <v>404</v>
      </c>
      <c r="O406" s="258"/>
    </row>
    <row r="407" spans="1:15" ht="12.75">
      <c r="A407" s="267"/>
      <c r="B407" s="270"/>
      <c r="C407" s="924" t="s">
        <v>99</v>
      </c>
      <c r="D407" s="925"/>
      <c r="E407" s="271">
        <v>1</v>
      </c>
      <c r="F407" s="830"/>
      <c r="G407" s="272"/>
      <c r="H407" s="273"/>
      <c r="I407" s="268"/>
      <c r="J407" s="274"/>
      <c r="K407" s="268"/>
      <c r="M407" s="269">
        <v>1</v>
      </c>
      <c r="O407" s="258"/>
    </row>
    <row r="408" spans="1:80" ht="12.75">
      <c r="A408" s="259">
        <v>108</v>
      </c>
      <c r="B408" s="260" t="s">
        <v>798</v>
      </c>
      <c r="C408" s="261" t="s">
        <v>799</v>
      </c>
      <c r="D408" s="262" t="s">
        <v>162</v>
      </c>
      <c r="E408" s="263">
        <v>2</v>
      </c>
      <c r="F408" s="829"/>
      <c r="G408" s="264">
        <f>E408*F408</f>
        <v>0</v>
      </c>
      <c r="H408" s="265">
        <v>0.018</v>
      </c>
      <c r="I408" s="266">
        <f>E408*H408</f>
        <v>0.036</v>
      </c>
      <c r="J408" s="265"/>
      <c r="K408" s="266">
        <f>E408*J408</f>
        <v>0</v>
      </c>
      <c r="O408" s="258">
        <v>2</v>
      </c>
      <c r="AA408" s="231">
        <v>3</v>
      </c>
      <c r="AB408" s="231">
        <v>7</v>
      </c>
      <c r="AC408" s="231">
        <v>611601213</v>
      </c>
      <c r="AZ408" s="231">
        <v>2</v>
      </c>
      <c r="BA408" s="231">
        <f>IF(AZ408=1,G408,0)</f>
        <v>0</v>
      </c>
      <c r="BB408" s="231">
        <f>IF(AZ408=2,G408,0)</f>
        <v>0</v>
      </c>
      <c r="BC408" s="231">
        <f>IF(AZ408=3,G408,0)</f>
        <v>0</v>
      </c>
      <c r="BD408" s="231">
        <f>IF(AZ408=4,G408,0)</f>
        <v>0</v>
      </c>
      <c r="BE408" s="231">
        <f>IF(AZ408=5,G408,0)</f>
        <v>0</v>
      </c>
      <c r="CA408" s="258">
        <v>3</v>
      </c>
      <c r="CB408" s="258">
        <v>7</v>
      </c>
    </row>
    <row r="409" spans="1:15" ht="12.75">
      <c r="A409" s="267"/>
      <c r="B409" s="270"/>
      <c r="C409" s="924" t="s">
        <v>413</v>
      </c>
      <c r="D409" s="925"/>
      <c r="E409" s="271">
        <v>0</v>
      </c>
      <c r="F409" s="830"/>
      <c r="G409" s="272"/>
      <c r="H409" s="273"/>
      <c r="I409" s="268"/>
      <c r="J409" s="274"/>
      <c r="K409" s="268"/>
      <c r="M409" s="269" t="s">
        <v>413</v>
      </c>
      <c r="O409" s="258"/>
    </row>
    <row r="410" spans="1:15" ht="12.75">
      <c r="A410" s="267"/>
      <c r="B410" s="270"/>
      <c r="C410" s="924" t="s">
        <v>99</v>
      </c>
      <c r="D410" s="925"/>
      <c r="E410" s="271">
        <v>1</v>
      </c>
      <c r="F410" s="830"/>
      <c r="G410" s="272"/>
      <c r="H410" s="273"/>
      <c r="I410" s="268"/>
      <c r="J410" s="274"/>
      <c r="K410" s="268"/>
      <c r="M410" s="269">
        <v>1</v>
      </c>
      <c r="O410" s="258"/>
    </row>
    <row r="411" spans="1:15" ht="12.75">
      <c r="A411" s="267"/>
      <c r="B411" s="270"/>
      <c r="C411" s="924" t="s">
        <v>404</v>
      </c>
      <c r="D411" s="925"/>
      <c r="E411" s="271">
        <v>0</v>
      </c>
      <c r="F411" s="830"/>
      <c r="G411" s="272"/>
      <c r="H411" s="273"/>
      <c r="I411" s="268"/>
      <c r="J411" s="274"/>
      <c r="K411" s="268"/>
      <c r="M411" s="269" t="s">
        <v>404</v>
      </c>
      <c r="O411" s="258"/>
    </row>
    <row r="412" spans="1:15" ht="12.75">
      <c r="A412" s="267"/>
      <c r="B412" s="270"/>
      <c r="C412" s="924" t="s">
        <v>99</v>
      </c>
      <c r="D412" s="925"/>
      <c r="E412" s="271">
        <v>1</v>
      </c>
      <c r="F412" s="830"/>
      <c r="G412" s="272"/>
      <c r="H412" s="273"/>
      <c r="I412" s="268"/>
      <c r="J412" s="274"/>
      <c r="K412" s="268"/>
      <c r="M412" s="269">
        <v>1</v>
      </c>
      <c r="O412" s="258"/>
    </row>
    <row r="413" spans="1:80" ht="12.75">
      <c r="A413" s="259">
        <v>109</v>
      </c>
      <c r="B413" s="260" t="s">
        <v>804</v>
      </c>
      <c r="C413" s="261" t="s">
        <v>1355</v>
      </c>
      <c r="D413" s="262" t="s">
        <v>162</v>
      </c>
      <c r="E413" s="263">
        <v>4</v>
      </c>
      <c r="F413" s="829"/>
      <c r="G413" s="264">
        <f>E413*F413</f>
        <v>0</v>
      </c>
      <c r="H413" s="265">
        <v>0.026</v>
      </c>
      <c r="I413" s="266">
        <f>E413*H413</f>
        <v>0.104</v>
      </c>
      <c r="J413" s="265"/>
      <c r="K413" s="266">
        <f>E413*J413</f>
        <v>0</v>
      </c>
      <c r="O413" s="258">
        <v>2</v>
      </c>
      <c r="AA413" s="231">
        <v>3</v>
      </c>
      <c r="AB413" s="231">
        <v>7</v>
      </c>
      <c r="AC413" s="231">
        <v>61165619</v>
      </c>
      <c r="AZ413" s="231">
        <v>2</v>
      </c>
      <c r="BA413" s="231">
        <f>IF(AZ413=1,G413,0)</f>
        <v>0</v>
      </c>
      <c r="BB413" s="231">
        <f>IF(AZ413=2,G413,0)</f>
        <v>0</v>
      </c>
      <c r="BC413" s="231">
        <f>IF(AZ413=3,G413,0)</f>
        <v>0</v>
      </c>
      <c r="BD413" s="231">
        <f>IF(AZ413=4,G413,0)</f>
        <v>0</v>
      </c>
      <c r="BE413" s="231">
        <f>IF(AZ413=5,G413,0)</f>
        <v>0</v>
      </c>
      <c r="CA413" s="258">
        <v>3</v>
      </c>
      <c r="CB413" s="258">
        <v>7</v>
      </c>
    </row>
    <row r="414" spans="1:15" ht="12.75">
      <c r="A414" s="267"/>
      <c r="B414" s="270"/>
      <c r="C414" s="924" t="s">
        <v>419</v>
      </c>
      <c r="D414" s="925"/>
      <c r="E414" s="271">
        <v>0</v>
      </c>
      <c r="F414" s="830"/>
      <c r="G414" s="272"/>
      <c r="H414" s="273"/>
      <c r="I414" s="268"/>
      <c r="J414" s="274"/>
      <c r="K414" s="268"/>
      <c r="M414" s="269" t="s">
        <v>419</v>
      </c>
      <c r="O414" s="258"/>
    </row>
    <row r="415" spans="1:15" ht="12.75">
      <c r="A415" s="267"/>
      <c r="B415" s="270"/>
      <c r="C415" s="924" t="s">
        <v>228</v>
      </c>
      <c r="D415" s="925"/>
      <c r="E415" s="271">
        <v>4</v>
      </c>
      <c r="F415" s="830"/>
      <c r="G415" s="272"/>
      <c r="H415" s="273"/>
      <c r="I415" s="268"/>
      <c r="J415" s="274"/>
      <c r="K415" s="268"/>
      <c r="M415" s="269">
        <v>4</v>
      </c>
      <c r="O415" s="258"/>
    </row>
    <row r="416" spans="1:80" ht="12.75">
      <c r="A416" s="259">
        <v>110</v>
      </c>
      <c r="B416" s="260" t="s">
        <v>1356</v>
      </c>
      <c r="C416" s="261" t="s">
        <v>1357</v>
      </c>
      <c r="D416" s="262" t="s">
        <v>162</v>
      </c>
      <c r="E416" s="263">
        <v>1</v>
      </c>
      <c r="F416" s="829"/>
      <c r="G416" s="264">
        <f>E416*F416</f>
        <v>0</v>
      </c>
      <c r="H416" s="265">
        <v>0.026</v>
      </c>
      <c r="I416" s="266">
        <f>E416*H416</f>
        <v>0.026</v>
      </c>
      <c r="J416" s="265"/>
      <c r="K416" s="266">
        <f>E416*J416</f>
        <v>0</v>
      </c>
      <c r="O416" s="258">
        <v>2</v>
      </c>
      <c r="AA416" s="231">
        <v>3</v>
      </c>
      <c r="AB416" s="231">
        <v>7</v>
      </c>
      <c r="AC416" s="231">
        <v>61165628</v>
      </c>
      <c r="AZ416" s="231">
        <v>2</v>
      </c>
      <c r="BA416" s="231">
        <f>IF(AZ416=1,G416,0)</f>
        <v>0</v>
      </c>
      <c r="BB416" s="231">
        <f>IF(AZ416=2,G416,0)</f>
        <v>0</v>
      </c>
      <c r="BC416" s="231">
        <f>IF(AZ416=3,G416,0)</f>
        <v>0</v>
      </c>
      <c r="BD416" s="231">
        <f>IF(AZ416=4,G416,0)</f>
        <v>0</v>
      </c>
      <c r="BE416" s="231">
        <f>IF(AZ416=5,G416,0)</f>
        <v>0</v>
      </c>
      <c r="CA416" s="258">
        <v>3</v>
      </c>
      <c r="CB416" s="258">
        <v>7</v>
      </c>
    </row>
    <row r="417" spans="1:15" ht="12.75">
      <c r="A417" s="267"/>
      <c r="B417" s="270"/>
      <c r="C417" s="924" t="s">
        <v>416</v>
      </c>
      <c r="D417" s="925"/>
      <c r="E417" s="271">
        <v>0</v>
      </c>
      <c r="F417" s="830"/>
      <c r="G417" s="272"/>
      <c r="H417" s="273"/>
      <c r="I417" s="268"/>
      <c r="J417" s="274"/>
      <c r="K417" s="268"/>
      <c r="M417" s="269" t="s">
        <v>416</v>
      </c>
      <c r="O417" s="258"/>
    </row>
    <row r="418" spans="1:15" ht="12.75">
      <c r="A418" s="267"/>
      <c r="B418" s="270"/>
      <c r="C418" s="924" t="s">
        <v>99</v>
      </c>
      <c r="D418" s="925"/>
      <c r="E418" s="271">
        <v>1</v>
      </c>
      <c r="F418" s="830"/>
      <c r="G418" s="272"/>
      <c r="H418" s="273"/>
      <c r="I418" s="268"/>
      <c r="J418" s="274"/>
      <c r="K418" s="268"/>
      <c r="M418" s="269">
        <v>1</v>
      </c>
      <c r="O418" s="258"/>
    </row>
    <row r="419" spans="1:80" ht="12.75">
      <c r="A419" s="259">
        <v>111</v>
      </c>
      <c r="B419" s="260" t="s">
        <v>808</v>
      </c>
      <c r="C419" s="261" t="s">
        <v>809</v>
      </c>
      <c r="D419" s="262" t="s">
        <v>12</v>
      </c>
      <c r="E419" s="829"/>
      <c r="F419" s="829"/>
      <c r="G419" s="264">
        <f>E419*F419</f>
        <v>0</v>
      </c>
      <c r="H419" s="265">
        <v>0</v>
      </c>
      <c r="I419" s="266">
        <f>E419*H419</f>
        <v>0</v>
      </c>
      <c r="J419" s="265"/>
      <c r="K419" s="266">
        <f>E419*J419</f>
        <v>0</v>
      </c>
      <c r="O419" s="258">
        <v>2</v>
      </c>
      <c r="AA419" s="231">
        <v>7</v>
      </c>
      <c r="AB419" s="231">
        <v>1002</v>
      </c>
      <c r="AC419" s="231">
        <v>5</v>
      </c>
      <c r="AZ419" s="231">
        <v>2</v>
      </c>
      <c r="BA419" s="231">
        <f>IF(AZ419=1,G419,0)</f>
        <v>0</v>
      </c>
      <c r="BB419" s="231">
        <f>IF(AZ419=2,G419,0)</f>
        <v>0</v>
      </c>
      <c r="BC419" s="231">
        <f>IF(AZ419=3,G419,0)</f>
        <v>0</v>
      </c>
      <c r="BD419" s="231">
        <f>IF(AZ419=4,G419,0)</f>
        <v>0</v>
      </c>
      <c r="BE419" s="231">
        <f>IF(AZ419=5,G419,0)</f>
        <v>0</v>
      </c>
      <c r="CA419" s="258">
        <v>7</v>
      </c>
      <c r="CB419" s="258">
        <v>1002</v>
      </c>
    </row>
    <row r="420" spans="1:57" ht="12.75">
      <c r="A420" s="275"/>
      <c r="B420" s="276" t="s">
        <v>103</v>
      </c>
      <c r="C420" s="277" t="s">
        <v>736</v>
      </c>
      <c r="D420" s="278"/>
      <c r="E420" s="279"/>
      <c r="F420" s="831"/>
      <c r="G420" s="281">
        <f>SUM(G348:G419)</f>
        <v>0</v>
      </c>
      <c r="H420" s="282"/>
      <c r="I420" s="283">
        <f>SUM(I348:I419)</f>
        <v>0.1901</v>
      </c>
      <c r="J420" s="282"/>
      <c r="K420" s="283">
        <f>SUM(K348:K419)</f>
        <v>-0.1985</v>
      </c>
      <c r="O420" s="258">
        <v>4</v>
      </c>
      <c r="BA420" s="284">
        <f>SUM(BA348:BA419)</f>
        <v>0</v>
      </c>
      <c r="BB420" s="284">
        <f>SUM(BB348:BB419)</f>
        <v>0</v>
      </c>
      <c r="BC420" s="284">
        <f>SUM(BC348:BC419)</f>
        <v>0</v>
      </c>
      <c r="BD420" s="284">
        <f>SUM(BD348:BD419)</f>
        <v>0</v>
      </c>
      <c r="BE420" s="284">
        <f>SUM(BE348:BE419)</f>
        <v>0</v>
      </c>
    </row>
    <row r="421" spans="1:15" ht="12.75">
      <c r="A421" s="248" t="s">
        <v>98</v>
      </c>
      <c r="B421" s="249" t="s">
        <v>810</v>
      </c>
      <c r="C421" s="250" t="s">
        <v>811</v>
      </c>
      <c r="D421" s="251"/>
      <c r="E421" s="252"/>
      <c r="F421" s="832"/>
      <c r="G421" s="253"/>
      <c r="H421" s="254"/>
      <c r="I421" s="255"/>
      <c r="J421" s="256"/>
      <c r="K421" s="257"/>
      <c r="O421" s="258">
        <v>1</v>
      </c>
    </row>
    <row r="422" spans="1:80" ht="22.5">
      <c r="A422" s="259">
        <v>112</v>
      </c>
      <c r="B422" s="260" t="s">
        <v>810</v>
      </c>
      <c r="C422" s="261" t="s">
        <v>813</v>
      </c>
      <c r="D422" s="262"/>
      <c r="E422" s="263">
        <v>0</v>
      </c>
      <c r="F422" s="829"/>
      <c r="G422" s="264">
        <f>E422*F422</f>
        <v>0</v>
      </c>
      <c r="H422" s="265">
        <v>0</v>
      </c>
      <c r="I422" s="266">
        <f>E422*H422</f>
        <v>0</v>
      </c>
      <c r="J422" s="265">
        <v>0</v>
      </c>
      <c r="K422" s="266">
        <f>E422*J422</f>
        <v>0</v>
      </c>
      <c r="O422" s="258">
        <v>2</v>
      </c>
      <c r="AA422" s="231">
        <v>1</v>
      </c>
      <c r="AB422" s="231">
        <v>7</v>
      </c>
      <c r="AC422" s="231">
        <v>7</v>
      </c>
      <c r="AZ422" s="231">
        <v>2</v>
      </c>
      <c r="BA422" s="231">
        <f>IF(AZ422=1,G422,0)</f>
        <v>0</v>
      </c>
      <c r="BB422" s="231">
        <f>IF(AZ422=2,G422,0)</f>
        <v>0</v>
      </c>
      <c r="BC422" s="231">
        <f>IF(AZ422=3,G422,0)</f>
        <v>0</v>
      </c>
      <c r="BD422" s="231">
        <f>IF(AZ422=4,G422,0)</f>
        <v>0</v>
      </c>
      <c r="BE422" s="231">
        <f>IF(AZ422=5,G422,0)</f>
        <v>0</v>
      </c>
      <c r="CA422" s="258">
        <v>1</v>
      </c>
      <c r="CB422" s="258">
        <v>7</v>
      </c>
    </row>
    <row r="423" spans="1:80" ht="12.75">
      <c r="A423" s="259">
        <v>113</v>
      </c>
      <c r="B423" s="260" t="s">
        <v>819</v>
      </c>
      <c r="C423" s="261" t="s">
        <v>820</v>
      </c>
      <c r="D423" s="262" t="s">
        <v>183</v>
      </c>
      <c r="E423" s="263">
        <v>2</v>
      </c>
      <c r="F423" s="829"/>
      <c r="G423" s="264">
        <f>E423*F423</f>
        <v>0</v>
      </c>
      <c r="H423" s="265">
        <v>0</v>
      </c>
      <c r="I423" s="266">
        <f>E423*H423</f>
        <v>0</v>
      </c>
      <c r="J423" s="265"/>
      <c r="K423" s="266">
        <f>E423*J423</f>
        <v>0</v>
      </c>
      <c r="O423" s="258">
        <v>2</v>
      </c>
      <c r="AA423" s="231">
        <v>12</v>
      </c>
      <c r="AB423" s="231">
        <v>0</v>
      </c>
      <c r="AC423" s="231">
        <v>109</v>
      </c>
      <c r="AZ423" s="231">
        <v>2</v>
      </c>
      <c r="BA423" s="231">
        <f>IF(AZ423=1,G423,0)</f>
        <v>0</v>
      </c>
      <c r="BB423" s="231">
        <f>IF(AZ423=2,G423,0)</f>
        <v>0</v>
      </c>
      <c r="BC423" s="231">
        <f>IF(AZ423=3,G423,0)</f>
        <v>0</v>
      </c>
      <c r="BD423" s="231">
        <f>IF(AZ423=4,G423,0)</f>
        <v>0</v>
      </c>
      <c r="BE423" s="231">
        <f>IF(AZ423=5,G423,0)</f>
        <v>0</v>
      </c>
      <c r="CA423" s="258">
        <v>12</v>
      </c>
      <c r="CB423" s="258">
        <v>0</v>
      </c>
    </row>
    <row r="424" spans="1:15" ht="12.75">
      <c r="A424" s="267"/>
      <c r="B424" s="270"/>
      <c r="C424" s="924" t="s">
        <v>1199</v>
      </c>
      <c r="D424" s="925"/>
      <c r="E424" s="271">
        <v>0</v>
      </c>
      <c r="F424" s="830"/>
      <c r="G424" s="272"/>
      <c r="H424" s="273"/>
      <c r="I424" s="268"/>
      <c r="J424" s="274"/>
      <c r="K424" s="268"/>
      <c r="M424" s="269" t="s">
        <v>1199</v>
      </c>
      <c r="O424" s="258"/>
    </row>
    <row r="425" spans="1:15" ht="12.75">
      <c r="A425" s="267"/>
      <c r="B425" s="270"/>
      <c r="C425" s="924" t="s">
        <v>1300</v>
      </c>
      <c r="D425" s="925"/>
      <c r="E425" s="271">
        <v>2</v>
      </c>
      <c r="F425" s="830"/>
      <c r="G425" s="272"/>
      <c r="H425" s="273"/>
      <c r="I425" s="268"/>
      <c r="J425" s="274"/>
      <c r="K425" s="268"/>
      <c r="M425" s="269" t="s">
        <v>1300</v>
      </c>
      <c r="O425" s="258"/>
    </row>
    <row r="426" spans="1:80" ht="12.75">
      <c r="A426" s="259">
        <v>114</v>
      </c>
      <c r="B426" s="260" t="s">
        <v>821</v>
      </c>
      <c r="C426" s="261" t="s">
        <v>822</v>
      </c>
      <c r="D426" s="262" t="s">
        <v>445</v>
      </c>
      <c r="E426" s="263">
        <v>1</v>
      </c>
      <c r="F426" s="829"/>
      <c r="G426" s="264">
        <f aca="true" t="shared" si="16" ref="G426:G433">E426*F426</f>
        <v>0</v>
      </c>
      <c r="H426" s="265">
        <v>0</v>
      </c>
      <c r="I426" s="266">
        <f aca="true" t="shared" si="17" ref="I426:I433">E426*H426</f>
        <v>0</v>
      </c>
      <c r="J426" s="265"/>
      <c r="K426" s="266">
        <f aca="true" t="shared" si="18" ref="K426:K433">E426*J426</f>
        <v>0</v>
      </c>
      <c r="O426" s="258">
        <v>2</v>
      </c>
      <c r="AA426" s="231">
        <v>12</v>
      </c>
      <c r="AB426" s="231">
        <v>0</v>
      </c>
      <c r="AC426" s="231">
        <v>147</v>
      </c>
      <c r="AZ426" s="231">
        <v>2</v>
      </c>
      <c r="BA426" s="231">
        <f aca="true" t="shared" si="19" ref="BA426:BA433">IF(AZ426=1,G426,0)</f>
        <v>0</v>
      </c>
      <c r="BB426" s="231">
        <f aca="true" t="shared" si="20" ref="BB426:BB433">IF(AZ426=2,G426,0)</f>
        <v>0</v>
      </c>
      <c r="BC426" s="231">
        <f aca="true" t="shared" si="21" ref="BC426:BC433">IF(AZ426=3,G426,0)</f>
        <v>0</v>
      </c>
      <c r="BD426" s="231">
        <f aca="true" t="shared" si="22" ref="BD426:BD433">IF(AZ426=4,G426,0)</f>
        <v>0</v>
      </c>
      <c r="BE426" s="231">
        <f aca="true" t="shared" si="23" ref="BE426:BE433">IF(AZ426=5,G426,0)</f>
        <v>0</v>
      </c>
      <c r="CA426" s="258">
        <v>12</v>
      </c>
      <c r="CB426" s="258">
        <v>0</v>
      </c>
    </row>
    <row r="427" spans="1:80" ht="22.5">
      <c r="A427" s="259">
        <v>115</v>
      </c>
      <c r="B427" s="260" t="s">
        <v>1358</v>
      </c>
      <c r="C427" s="261" t="s">
        <v>1359</v>
      </c>
      <c r="D427" s="262" t="s">
        <v>162</v>
      </c>
      <c r="E427" s="263">
        <v>1</v>
      </c>
      <c r="F427" s="829"/>
      <c r="G427" s="264">
        <f t="shared" si="16"/>
        <v>0</v>
      </c>
      <c r="H427" s="265">
        <v>0</v>
      </c>
      <c r="I427" s="266">
        <f t="shared" si="17"/>
        <v>0</v>
      </c>
      <c r="J427" s="265"/>
      <c r="K427" s="266">
        <f t="shared" si="18"/>
        <v>0</v>
      </c>
      <c r="O427" s="258">
        <v>2</v>
      </c>
      <c r="AA427" s="231">
        <v>12</v>
      </c>
      <c r="AB427" s="231">
        <v>0</v>
      </c>
      <c r="AC427" s="231">
        <v>141</v>
      </c>
      <c r="AZ427" s="231">
        <v>2</v>
      </c>
      <c r="BA427" s="231">
        <f t="shared" si="19"/>
        <v>0</v>
      </c>
      <c r="BB427" s="231">
        <f t="shared" si="20"/>
        <v>0</v>
      </c>
      <c r="BC427" s="231">
        <f t="shared" si="21"/>
        <v>0</v>
      </c>
      <c r="BD427" s="231">
        <f t="shared" si="22"/>
        <v>0</v>
      </c>
      <c r="BE427" s="231">
        <f t="shared" si="23"/>
        <v>0</v>
      </c>
      <c r="CA427" s="258">
        <v>12</v>
      </c>
      <c r="CB427" s="258">
        <v>0</v>
      </c>
    </row>
    <row r="428" spans="1:80" ht="22.5">
      <c r="A428" s="259">
        <v>116</v>
      </c>
      <c r="B428" s="260" t="s">
        <v>1360</v>
      </c>
      <c r="C428" s="261" t="s">
        <v>1361</v>
      </c>
      <c r="D428" s="262" t="s">
        <v>162</v>
      </c>
      <c r="E428" s="263">
        <v>1</v>
      </c>
      <c r="F428" s="829"/>
      <c r="G428" s="264">
        <f t="shared" si="16"/>
        <v>0</v>
      </c>
      <c r="H428" s="265">
        <v>0</v>
      </c>
      <c r="I428" s="266">
        <f t="shared" si="17"/>
        <v>0</v>
      </c>
      <c r="J428" s="265"/>
      <c r="K428" s="266">
        <f t="shared" si="18"/>
        <v>0</v>
      </c>
      <c r="O428" s="258">
        <v>2</v>
      </c>
      <c r="AA428" s="231">
        <v>12</v>
      </c>
      <c r="AB428" s="231">
        <v>0</v>
      </c>
      <c r="AC428" s="231">
        <v>142</v>
      </c>
      <c r="AZ428" s="231">
        <v>2</v>
      </c>
      <c r="BA428" s="231">
        <f t="shared" si="19"/>
        <v>0</v>
      </c>
      <c r="BB428" s="231">
        <f t="shared" si="20"/>
        <v>0</v>
      </c>
      <c r="BC428" s="231">
        <f t="shared" si="21"/>
        <v>0</v>
      </c>
      <c r="BD428" s="231">
        <f t="shared" si="22"/>
        <v>0</v>
      </c>
      <c r="BE428" s="231">
        <f t="shared" si="23"/>
        <v>0</v>
      </c>
      <c r="CA428" s="258">
        <v>12</v>
      </c>
      <c r="CB428" s="258">
        <v>0</v>
      </c>
    </row>
    <row r="429" spans="1:80" ht="22.5">
      <c r="A429" s="259">
        <v>117</v>
      </c>
      <c r="B429" s="260" t="s">
        <v>1362</v>
      </c>
      <c r="C429" s="261" t="s">
        <v>1363</v>
      </c>
      <c r="D429" s="262" t="s">
        <v>162</v>
      </c>
      <c r="E429" s="263">
        <v>1</v>
      </c>
      <c r="F429" s="829"/>
      <c r="G429" s="264">
        <f t="shared" si="16"/>
        <v>0</v>
      </c>
      <c r="H429" s="265">
        <v>0</v>
      </c>
      <c r="I429" s="266">
        <f t="shared" si="17"/>
        <v>0</v>
      </c>
      <c r="J429" s="265"/>
      <c r="K429" s="266">
        <f t="shared" si="18"/>
        <v>0</v>
      </c>
      <c r="O429" s="258">
        <v>2</v>
      </c>
      <c r="AA429" s="231">
        <v>12</v>
      </c>
      <c r="AB429" s="231">
        <v>0</v>
      </c>
      <c r="AC429" s="231">
        <v>143</v>
      </c>
      <c r="AZ429" s="231">
        <v>2</v>
      </c>
      <c r="BA429" s="231">
        <f t="shared" si="19"/>
        <v>0</v>
      </c>
      <c r="BB429" s="231">
        <f t="shared" si="20"/>
        <v>0</v>
      </c>
      <c r="BC429" s="231">
        <f t="shared" si="21"/>
        <v>0</v>
      </c>
      <c r="BD429" s="231">
        <f t="shared" si="22"/>
        <v>0</v>
      </c>
      <c r="BE429" s="231">
        <f t="shared" si="23"/>
        <v>0</v>
      </c>
      <c r="CA429" s="258">
        <v>12</v>
      </c>
      <c r="CB429" s="258">
        <v>0</v>
      </c>
    </row>
    <row r="430" spans="1:80" ht="22.5">
      <c r="A430" s="259">
        <v>118</v>
      </c>
      <c r="B430" s="260" t="s">
        <v>1364</v>
      </c>
      <c r="C430" s="261" t="s">
        <v>1365</v>
      </c>
      <c r="D430" s="262" t="s">
        <v>162</v>
      </c>
      <c r="E430" s="263">
        <v>1</v>
      </c>
      <c r="F430" s="829"/>
      <c r="G430" s="264">
        <f t="shared" si="16"/>
        <v>0</v>
      </c>
      <c r="H430" s="265">
        <v>0</v>
      </c>
      <c r="I430" s="266">
        <f t="shared" si="17"/>
        <v>0</v>
      </c>
      <c r="J430" s="265"/>
      <c r="K430" s="266">
        <f t="shared" si="18"/>
        <v>0</v>
      </c>
      <c r="O430" s="258">
        <v>2</v>
      </c>
      <c r="AA430" s="231">
        <v>12</v>
      </c>
      <c r="AB430" s="231">
        <v>0</v>
      </c>
      <c r="AC430" s="231">
        <v>144</v>
      </c>
      <c r="AZ430" s="231">
        <v>2</v>
      </c>
      <c r="BA430" s="231">
        <f t="shared" si="19"/>
        <v>0</v>
      </c>
      <c r="BB430" s="231">
        <f t="shared" si="20"/>
        <v>0</v>
      </c>
      <c r="BC430" s="231">
        <f t="shared" si="21"/>
        <v>0</v>
      </c>
      <c r="BD430" s="231">
        <f t="shared" si="22"/>
        <v>0</v>
      </c>
      <c r="BE430" s="231">
        <f t="shared" si="23"/>
        <v>0</v>
      </c>
      <c r="CA430" s="258">
        <v>12</v>
      </c>
      <c r="CB430" s="258">
        <v>0</v>
      </c>
    </row>
    <row r="431" spans="1:80" ht="22.5">
      <c r="A431" s="259">
        <v>119</v>
      </c>
      <c r="B431" s="260" t="s">
        <v>1366</v>
      </c>
      <c r="C431" s="261" t="s">
        <v>1367</v>
      </c>
      <c r="D431" s="262" t="s">
        <v>162</v>
      </c>
      <c r="E431" s="263">
        <v>1</v>
      </c>
      <c r="F431" s="829"/>
      <c r="G431" s="264">
        <f t="shared" si="16"/>
        <v>0</v>
      </c>
      <c r="H431" s="265">
        <v>0</v>
      </c>
      <c r="I431" s="266">
        <f t="shared" si="17"/>
        <v>0</v>
      </c>
      <c r="J431" s="265"/>
      <c r="K431" s="266">
        <f t="shared" si="18"/>
        <v>0</v>
      </c>
      <c r="O431" s="258">
        <v>2</v>
      </c>
      <c r="AA431" s="231">
        <v>12</v>
      </c>
      <c r="AB431" s="231">
        <v>0</v>
      </c>
      <c r="AC431" s="231">
        <v>145</v>
      </c>
      <c r="AZ431" s="231">
        <v>2</v>
      </c>
      <c r="BA431" s="231">
        <f t="shared" si="19"/>
        <v>0</v>
      </c>
      <c r="BB431" s="231">
        <f t="shared" si="20"/>
        <v>0</v>
      </c>
      <c r="BC431" s="231">
        <f t="shared" si="21"/>
        <v>0</v>
      </c>
      <c r="BD431" s="231">
        <f t="shared" si="22"/>
        <v>0</v>
      </c>
      <c r="BE431" s="231">
        <f t="shared" si="23"/>
        <v>0</v>
      </c>
      <c r="CA431" s="258">
        <v>12</v>
      </c>
      <c r="CB431" s="258">
        <v>0</v>
      </c>
    </row>
    <row r="432" spans="1:80" ht="22.5">
      <c r="A432" s="259">
        <v>120</v>
      </c>
      <c r="B432" s="260" t="s">
        <v>1368</v>
      </c>
      <c r="C432" s="261" t="s">
        <v>1369</v>
      </c>
      <c r="D432" s="262" t="s">
        <v>162</v>
      </c>
      <c r="E432" s="263">
        <v>1</v>
      </c>
      <c r="F432" s="829"/>
      <c r="G432" s="264">
        <f t="shared" si="16"/>
        <v>0</v>
      </c>
      <c r="H432" s="265">
        <v>0</v>
      </c>
      <c r="I432" s="266">
        <f t="shared" si="17"/>
        <v>0</v>
      </c>
      <c r="J432" s="265"/>
      <c r="K432" s="266">
        <f t="shared" si="18"/>
        <v>0</v>
      </c>
      <c r="O432" s="258">
        <v>2</v>
      </c>
      <c r="AA432" s="231">
        <v>12</v>
      </c>
      <c r="AB432" s="231">
        <v>0</v>
      </c>
      <c r="AC432" s="231">
        <v>146</v>
      </c>
      <c r="AZ432" s="231">
        <v>2</v>
      </c>
      <c r="BA432" s="231">
        <f t="shared" si="19"/>
        <v>0</v>
      </c>
      <c r="BB432" s="231">
        <f t="shared" si="20"/>
        <v>0</v>
      </c>
      <c r="BC432" s="231">
        <f t="shared" si="21"/>
        <v>0</v>
      </c>
      <c r="BD432" s="231">
        <f t="shared" si="22"/>
        <v>0</v>
      </c>
      <c r="BE432" s="231">
        <f t="shared" si="23"/>
        <v>0</v>
      </c>
      <c r="CA432" s="258">
        <v>12</v>
      </c>
      <c r="CB432" s="258">
        <v>0</v>
      </c>
    </row>
    <row r="433" spans="1:80" ht="12.75">
      <c r="A433" s="259">
        <v>121</v>
      </c>
      <c r="B433" s="260" t="s">
        <v>830</v>
      </c>
      <c r="C433" s="261" t="s">
        <v>831</v>
      </c>
      <c r="D433" s="262" t="s">
        <v>12</v>
      </c>
      <c r="E433" s="829"/>
      <c r="F433" s="829"/>
      <c r="G433" s="264">
        <f t="shared" si="16"/>
        <v>0</v>
      </c>
      <c r="H433" s="265">
        <v>0</v>
      </c>
      <c r="I433" s="266">
        <f t="shared" si="17"/>
        <v>0</v>
      </c>
      <c r="J433" s="265"/>
      <c r="K433" s="266">
        <f t="shared" si="18"/>
        <v>0</v>
      </c>
      <c r="O433" s="258">
        <v>2</v>
      </c>
      <c r="AA433" s="231">
        <v>7</v>
      </c>
      <c r="AB433" s="231">
        <v>1002</v>
      </c>
      <c r="AC433" s="231">
        <v>5</v>
      </c>
      <c r="AZ433" s="231">
        <v>2</v>
      </c>
      <c r="BA433" s="231">
        <f t="shared" si="19"/>
        <v>0</v>
      </c>
      <c r="BB433" s="231">
        <f t="shared" si="20"/>
        <v>0</v>
      </c>
      <c r="BC433" s="231">
        <f t="shared" si="21"/>
        <v>0</v>
      </c>
      <c r="BD433" s="231">
        <f t="shared" si="22"/>
        <v>0</v>
      </c>
      <c r="BE433" s="231">
        <f t="shared" si="23"/>
        <v>0</v>
      </c>
      <c r="CA433" s="258">
        <v>7</v>
      </c>
      <c r="CB433" s="258">
        <v>1002</v>
      </c>
    </row>
    <row r="434" spans="1:57" ht="12.75">
      <c r="A434" s="275"/>
      <c r="B434" s="276" t="s">
        <v>103</v>
      </c>
      <c r="C434" s="277" t="s">
        <v>812</v>
      </c>
      <c r="D434" s="278"/>
      <c r="E434" s="279"/>
      <c r="F434" s="831"/>
      <c r="G434" s="281">
        <f>SUM(G421:G433)</f>
        <v>0</v>
      </c>
      <c r="H434" s="282"/>
      <c r="I434" s="283">
        <f>SUM(I421:I433)</f>
        <v>0</v>
      </c>
      <c r="J434" s="282"/>
      <c r="K434" s="283">
        <f>SUM(K421:K433)</f>
        <v>0</v>
      </c>
      <c r="O434" s="258">
        <v>4</v>
      </c>
      <c r="BA434" s="284">
        <f>SUM(BA421:BA433)</f>
        <v>0</v>
      </c>
      <c r="BB434" s="284">
        <f>SUM(BB421:BB433)</f>
        <v>0</v>
      </c>
      <c r="BC434" s="284">
        <f>SUM(BC421:BC433)</f>
        <v>0</v>
      </c>
      <c r="BD434" s="284">
        <f>SUM(BD421:BD433)</f>
        <v>0</v>
      </c>
      <c r="BE434" s="284">
        <f>SUM(BE421:BE433)</f>
        <v>0</v>
      </c>
    </row>
    <row r="435" spans="1:15" ht="12.75">
      <c r="A435" s="248" t="s">
        <v>98</v>
      </c>
      <c r="B435" s="249" t="s">
        <v>832</v>
      </c>
      <c r="C435" s="250" t="s">
        <v>833</v>
      </c>
      <c r="D435" s="251"/>
      <c r="E435" s="252"/>
      <c r="F435" s="832"/>
      <c r="G435" s="253"/>
      <c r="H435" s="254"/>
      <c r="I435" s="255"/>
      <c r="J435" s="256"/>
      <c r="K435" s="257"/>
      <c r="O435" s="258">
        <v>1</v>
      </c>
    </row>
    <row r="436" spans="1:80" ht="12.75">
      <c r="A436" s="259">
        <v>122</v>
      </c>
      <c r="B436" s="260" t="s">
        <v>835</v>
      </c>
      <c r="C436" s="261" t="s">
        <v>836</v>
      </c>
      <c r="D436" s="262" t="s">
        <v>183</v>
      </c>
      <c r="E436" s="263">
        <v>132.18</v>
      </c>
      <c r="F436" s="829"/>
      <c r="G436" s="264">
        <f>E436*F436</f>
        <v>0</v>
      </c>
      <c r="H436" s="265">
        <v>0.00021</v>
      </c>
      <c r="I436" s="266">
        <f>E436*H436</f>
        <v>0.027757800000000003</v>
      </c>
      <c r="J436" s="265">
        <v>0</v>
      </c>
      <c r="K436" s="266">
        <f>E436*J436</f>
        <v>0</v>
      </c>
      <c r="O436" s="258">
        <v>2</v>
      </c>
      <c r="AA436" s="231">
        <v>1</v>
      </c>
      <c r="AB436" s="231">
        <v>7</v>
      </c>
      <c r="AC436" s="231">
        <v>7</v>
      </c>
      <c r="AZ436" s="231">
        <v>2</v>
      </c>
      <c r="BA436" s="231">
        <f>IF(AZ436=1,G436,0)</f>
        <v>0</v>
      </c>
      <c r="BB436" s="231">
        <f>IF(AZ436=2,G436,0)</f>
        <v>0</v>
      </c>
      <c r="BC436" s="231">
        <f>IF(AZ436=3,G436,0)</f>
        <v>0</v>
      </c>
      <c r="BD436" s="231">
        <f>IF(AZ436=4,G436,0)</f>
        <v>0</v>
      </c>
      <c r="BE436" s="231">
        <f>IF(AZ436=5,G436,0)</f>
        <v>0</v>
      </c>
      <c r="CA436" s="258">
        <v>1</v>
      </c>
      <c r="CB436" s="258">
        <v>7</v>
      </c>
    </row>
    <row r="437" spans="1:15" ht="12.75">
      <c r="A437" s="267"/>
      <c r="B437" s="270"/>
      <c r="C437" s="924" t="s">
        <v>1208</v>
      </c>
      <c r="D437" s="925"/>
      <c r="E437" s="271">
        <v>0</v>
      </c>
      <c r="F437" s="830"/>
      <c r="G437" s="272"/>
      <c r="H437" s="273"/>
      <c r="I437" s="268"/>
      <c r="J437" s="274"/>
      <c r="K437" s="268"/>
      <c r="M437" s="269" t="s">
        <v>1208</v>
      </c>
      <c r="O437" s="258"/>
    </row>
    <row r="438" spans="1:15" ht="12.75">
      <c r="A438" s="267"/>
      <c r="B438" s="270"/>
      <c r="C438" s="924" t="s">
        <v>1270</v>
      </c>
      <c r="D438" s="925"/>
      <c r="E438" s="271">
        <v>0</v>
      </c>
      <c r="F438" s="830"/>
      <c r="G438" s="272"/>
      <c r="H438" s="273"/>
      <c r="I438" s="268"/>
      <c r="J438" s="274"/>
      <c r="K438" s="268"/>
      <c r="M438" s="269" t="s">
        <v>1270</v>
      </c>
      <c r="O438" s="258"/>
    </row>
    <row r="439" spans="1:15" ht="12.75">
      <c r="A439" s="267"/>
      <c r="B439" s="270"/>
      <c r="C439" s="924" t="s">
        <v>1271</v>
      </c>
      <c r="D439" s="925"/>
      <c r="E439" s="271">
        <v>73.17</v>
      </c>
      <c r="F439" s="830"/>
      <c r="G439" s="272"/>
      <c r="H439" s="273"/>
      <c r="I439" s="268"/>
      <c r="J439" s="274"/>
      <c r="K439" s="268"/>
      <c r="M439" s="269" t="s">
        <v>1271</v>
      </c>
      <c r="O439" s="258"/>
    </row>
    <row r="440" spans="1:15" ht="12.75">
      <c r="A440" s="267"/>
      <c r="B440" s="270"/>
      <c r="C440" s="924" t="s">
        <v>1272</v>
      </c>
      <c r="D440" s="925"/>
      <c r="E440" s="271">
        <v>0</v>
      </c>
      <c r="F440" s="830"/>
      <c r="G440" s="272"/>
      <c r="H440" s="273"/>
      <c r="I440" s="268"/>
      <c r="J440" s="274"/>
      <c r="K440" s="268"/>
      <c r="M440" s="269" t="s">
        <v>1272</v>
      </c>
      <c r="O440" s="258"/>
    </row>
    <row r="441" spans="1:15" ht="12.75">
      <c r="A441" s="267"/>
      <c r="B441" s="270"/>
      <c r="C441" s="924" t="s">
        <v>1273</v>
      </c>
      <c r="D441" s="925"/>
      <c r="E441" s="271">
        <v>12.92</v>
      </c>
      <c r="F441" s="830"/>
      <c r="G441" s="272"/>
      <c r="H441" s="273"/>
      <c r="I441" s="268"/>
      <c r="J441" s="274"/>
      <c r="K441" s="268"/>
      <c r="M441" s="269" t="s">
        <v>1273</v>
      </c>
      <c r="O441" s="258"/>
    </row>
    <row r="442" spans="1:15" ht="12.75">
      <c r="A442" s="267"/>
      <c r="B442" s="270"/>
      <c r="C442" s="924" t="s">
        <v>1205</v>
      </c>
      <c r="D442" s="925"/>
      <c r="E442" s="271">
        <v>0</v>
      </c>
      <c r="F442" s="830"/>
      <c r="G442" s="272"/>
      <c r="H442" s="273"/>
      <c r="I442" s="268"/>
      <c r="J442" s="274"/>
      <c r="K442" s="268"/>
      <c r="M442" s="269" t="s">
        <v>1205</v>
      </c>
      <c r="O442" s="258"/>
    </row>
    <row r="443" spans="1:15" ht="12.75">
      <c r="A443" s="267"/>
      <c r="B443" s="270"/>
      <c r="C443" s="924" t="s">
        <v>1270</v>
      </c>
      <c r="D443" s="925"/>
      <c r="E443" s="271">
        <v>0</v>
      </c>
      <c r="F443" s="830"/>
      <c r="G443" s="272"/>
      <c r="H443" s="273"/>
      <c r="I443" s="268"/>
      <c r="J443" s="274"/>
      <c r="K443" s="268"/>
      <c r="M443" s="269" t="s">
        <v>1270</v>
      </c>
      <c r="O443" s="258"/>
    </row>
    <row r="444" spans="1:15" ht="12.75">
      <c r="A444" s="267"/>
      <c r="B444" s="270"/>
      <c r="C444" s="924" t="s">
        <v>1274</v>
      </c>
      <c r="D444" s="925"/>
      <c r="E444" s="271">
        <v>40.47</v>
      </c>
      <c r="F444" s="830"/>
      <c r="G444" s="272"/>
      <c r="H444" s="273"/>
      <c r="I444" s="268"/>
      <c r="J444" s="274"/>
      <c r="K444" s="268"/>
      <c r="M444" s="269" t="s">
        <v>1274</v>
      </c>
      <c r="O444" s="258"/>
    </row>
    <row r="445" spans="1:15" ht="12.75">
      <c r="A445" s="267"/>
      <c r="B445" s="270"/>
      <c r="C445" s="924" t="s">
        <v>1272</v>
      </c>
      <c r="D445" s="925"/>
      <c r="E445" s="271">
        <v>0</v>
      </c>
      <c r="F445" s="830"/>
      <c r="G445" s="272"/>
      <c r="H445" s="273"/>
      <c r="I445" s="268"/>
      <c r="J445" s="274"/>
      <c r="K445" s="268"/>
      <c r="M445" s="269" t="s">
        <v>1272</v>
      </c>
      <c r="O445" s="258"/>
    </row>
    <row r="446" spans="1:15" ht="12.75">
      <c r="A446" s="267"/>
      <c r="B446" s="270"/>
      <c r="C446" s="924" t="s">
        <v>1275</v>
      </c>
      <c r="D446" s="925"/>
      <c r="E446" s="271">
        <v>5.62</v>
      </c>
      <c r="F446" s="830"/>
      <c r="G446" s="272"/>
      <c r="H446" s="273"/>
      <c r="I446" s="268"/>
      <c r="J446" s="274"/>
      <c r="K446" s="268"/>
      <c r="M446" s="269" t="s">
        <v>1275</v>
      </c>
      <c r="O446" s="258"/>
    </row>
    <row r="447" spans="1:80" ht="22.5">
      <c r="A447" s="259">
        <v>123</v>
      </c>
      <c r="B447" s="260" t="s">
        <v>838</v>
      </c>
      <c r="C447" s="261" t="s">
        <v>839</v>
      </c>
      <c r="D447" s="262" t="s">
        <v>142</v>
      </c>
      <c r="E447" s="263">
        <v>108.78</v>
      </c>
      <c r="F447" s="829"/>
      <c r="G447" s="264">
        <f>E447*F447</f>
        <v>0</v>
      </c>
      <c r="H447" s="265">
        <v>0.00032</v>
      </c>
      <c r="I447" s="266">
        <f>E447*H447</f>
        <v>0.0348096</v>
      </c>
      <c r="J447" s="265">
        <v>0</v>
      </c>
      <c r="K447" s="266">
        <f>E447*J447</f>
        <v>0</v>
      </c>
      <c r="O447" s="258">
        <v>2</v>
      </c>
      <c r="AA447" s="231">
        <v>1</v>
      </c>
      <c r="AB447" s="231">
        <v>7</v>
      </c>
      <c r="AC447" s="231">
        <v>7</v>
      </c>
      <c r="AZ447" s="231">
        <v>2</v>
      </c>
      <c r="BA447" s="231">
        <f>IF(AZ447=1,G447,0)</f>
        <v>0</v>
      </c>
      <c r="BB447" s="231">
        <f>IF(AZ447=2,G447,0)</f>
        <v>0</v>
      </c>
      <c r="BC447" s="231">
        <f>IF(AZ447=3,G447,0)</f>
        <v>0</v>
      </c>
      <c r="BD447" s="231">
        <f>IF(AZ447=4,G447,0)</f>
        <v>0</v>
      </c>
      <c r="BE447" s="231">
        <f>IF(AZ447=5,G447,0)</f>
        <v>0</v>
      </c>
      <c r="CA447" s="258">
        <v>1</v>
      </c>
      <c r="CB447" s="258">
        <v>7</v>
      </c>
    </row>
    <row r="448" spans="1:15" ht="12.75">
      <c r="A448" s="267"/>
      <c r="B448" s="270"/>
      <c r="C448" s="924" t="s">
        <v>1208</v>
      </c>
      <c r="D448" s="925"/>
      <c r="E448" s="271">
        <v>0</v>
      </c>
      <c r="F448" s="830"/>
      <c r="G448" s="272"/>
      <c r="H448" s="273"/>
      <c r="I448" s="268"/>
      <c r="J448" s="274"/>
      <c r="K448" s="268"/>
      <c r="M448" s="269" t="s">
        <v>1208</v>
      </c>
      <c r="O448" s="258"/>
    </row>
    <row r="449" spans="1:15" ht="12.75">
      <c r="A449" s="267"/>
      <c r="B449" s="270"/>
      <c r="C449" s="924" t="s">
        <v>1270</v>
      </c>
      <c r="D449" s="925"/>
      <c r="E449" s="271">
        <v>0</v>
      </c>
      <c r="F449" s="830"/>
      <c r="G449" s="272"/>
      <c r="H449" s="273"/>
      <c r="I449" s="268"/>
      <c r="J449" s="274"/>
      <c r="K449" s="268"/>
      <c r="M449" s="269" t="s">
        <v>1270</v>
      </c>
      <c r="O449" s="258"/>
    </row>
    <row r="450" spans="1:15" ht="12.75">
      <c r="A450" s="267"/>
      <c r="B450" s="270"/>
      <c r="C450" s="924" t="s">
        <v>1370</v>
      </c>
      <c r="D450" s="925"/>
      <c r="E450" s="271">
        <v>68.31</v>
      </c>
      <c r="F450" s="830"/>
      <c r="G450" s="272"/>
      <c r="H450" s="273"/>
      <c r="I450" s="268"/>
      <c r="J450" s="274"/>
      <c r="K450" s="268"/>
      <c r="M450" s="269" t="s">
        <v>1370</v>
      </c>
      <c r="O450" s="258"/>
    </row>
    <row r="451" spans="1:15" ht="12.75">
      <c r="A451" s="267"/>
      <c r="B451" s="270"/>
      <c r="C451" s="924" t="s">
        <v>1205</v>
      </c>
      <c r="D451" s="925"/>
      <c r="E451" s="271">
        <v>0</v>
      </c>
      <c r="F451" s="830"/>
      <c r="G451" s="272"/>
      <c r="H451" s="273"/>
      <c r="I451" s="268"/>
      <c r="J451" s="274"/>
      <c r="K451" s="268"/>
      <c r="M451" s="269" t="s">
        <v>1205</v>
      </c>
      <c r="O451" s="258"/>
    </row>
    <row r="452" spans="1:15" ht="12.75">
      <c r="A452" s="267"/>
      <c r="B452" s="270"/>
      <c r="C452" s="924" t="s">
        <v>1270</v>
      </c>
      <c r="D452" s="925"/>
      <c r="E452" s="271">
        <v>0</v>
      </c>
      <c r="F452" s="830"/>
      <c r="G452" s="272"/>
      <c r="H452" s="273"/>
      <c r="I452" s="268"/>
      <c r="J452" s="274"/>
      <c r="K452" s="268"/>
      <c r="M452" s="269" t="s">
        <v>1270</v>
      </c>
      <c r="O452" s="258"/>
    </row>
    <row r="453" spans="1:15" ht="12.75">
      <c r="A453" s="267"/>
      <c r="B453" s="270"/>
      <c r="C453" s="924" t="s">
        <v>1274</v>
      </c>
      <c r="D453" s="925"/>
      <c r="E453" s="271">
        <v>40.47</v>
      </c>
      <c r="F453" s="830"/>
      <c r="G453" s="272"/>
      <c r="H453" s="273"/>
      <c r="I453" s="268"/>
      <c r="J453" s="274"/>
      <c r="K453" s="268"/>
      <c r="M453" s="269" t="s">
        <v>1274</v>
      </c>
      <c r="O453" s="258"/>
    </row>
    <row r="454" spans="1:80" ht="22.5">
      <c r="A454" s="259">
        <v>124</v>
      </c>
      <c r="B454" s="260" t="s">
        <v>841</v>
      </c>
      <c r="C454" s="261" t="s">
        <v>842</v>
      </c>
      <c r="D454" s="262" t="s">
        <v>183</v>
      </c>
      <c r="E454" s="263">
        <v>132.18</v>
      </c>
      <c r="F454" s="829"/>
      <c r="G454" s="264">
        <f>E454*F454</f>
        <v>0</v>
      </c>
      <c r="H454" s="265">
        <v>0.00475</v>
      </c>
      <c r="I454" s="266">
        <f>E454*H454</f>
        <v>0.627855</v>
      </c>
      <c r="J454" s="265">
        <v>0</v>
      </c>
      <c r="K454" s="266">
        <f>E454*J454</f>
        <v>0</v>
      </c>
      <c r="O454" s="258">
        <v>2</v>
      </c>
      <c r="AA454" s="231">
        <v>1</v>
      </c>
      <c r="AB454" s="231">
        <v>7</v>
      </c>
      <c r="AC454" s="231">
        <v>7</v>
      </c>
      <c r="AZ454" s="231">
        <v>2</v>
      </c>
      <c r="BA454" s="231">
        <f>IF(AZ454=1,G454,0)</f>
        <v>0</v>
      </c>
      <c r="BB454" s="231">
        <f>IF(AZ454=2,G454,0)</f>
        <v>0</v>
      </c>
      <c r="BC454" s="231">
        <f>IF(AZ454=3,G454,0)</f>
        <v>0</v>
      </c>
      <c r="BD454" s="231">
        <f>IF(AZ454=4,G454,0)</f>
        <v>0</v>
      </c>
      <c r="BE454" s="231">
        <f>IF(AZ454=5,G454,0)</f>
        <v>0</v>
      </c>
      <c r="CA454" s="258">
        <v>1</v>
      </c>
      <c r="CB454" s="258">
        <v>7</v>
      </c>
    </row>
    <row r="455" spans="1:80" ht="12.75">
      <c r="A455" s="259">
        <v>125</v>
      </c>
      <c r="B455" s="260" t="s">
        <v>843</v>
      </c>
      <c r="C455" s="261" t="s">
        <v>844</v>
      </c>
      <c r="D455" s="262" t="s">
        <v>142</v>
      </c>
      <c r="E455" s="263">
        <v>9.47</v>
      </c>
      <c r="F455" s="829"/>
      <c r="G455" s="264">
        <f>E455*F455</f>
        <v>0</v>
      </c>
      <c r="H455" s="265">
        <v>0.00026</v>
      </c>
      <c r="I455" s="266">
        <f>E455*H455</f>
        <v>0.0024622</v>
      </c>
      <c r="J455" s="265">
        <v>0</v>
      </c>
      <c r="K455" s="266">
        <f>E455*J455</f>
        <v>0</v>
      </c>
      <c r="O455" s="258">
        <v>2</v>
      </c>
      <c r="AA455" s="231">
        <v>1</v>
      </c>
      <c r="AB455" s="231">
        <v>7</v>
      </c>
      <c r="AC455" s="231">
        <v>7</v>
      </c>
      <c r="AZ455" s="231">
        <v>2</v>
      </c>
      <c r="BA455" s="231">
        <f>IF(AZ455=1,G455,0)</f>
        <v>0</v>
      </c>
      <c r="BB455" s="231">
        <f>IF(AZ455=2,G455,0)</f>
        <v>0</v>
      </c>
      <c r="BC455" s="231">
        <f>IF(AZ455=3,G455,0)</f>
        <v>0</v>
      </c>
      <c r="BD455" s="231">
        <f>IF(AZ455=4,G455,0)</f>
        <v>0</v>
      </c>
      <c r="BE455" s="231">
        <f>IF(AZ455=5,G455,0)</f>
        <v>0</v>
      </c>
      <c r="CA455" s="258">
        <v>1</v>
      </c>
      <c r="CB455" s="258">
        <v>7</v>
      </c>
    </row>
    <row r="456" spans="1:15" ht="12.75">
      <c r="A456" s="267"/>
      <c r="B456" s="270"/>
      <c r="C456" s="924" t="s">
        <v>1208</v>
      </c>
      <c r="D456" s="925"/>
      <c r="E456" s="271">
        <v>0</v>
      </c>
      <c r="F456" s="830"/>
      <c r="G456" s="272"/>
      <c r="H456" s="273"/>
      <c r="I456" s="268"/>
      <c r="J456" s="274"/>
      <c r="K456" s="268"/>
      <c r="M456" s="269" t="s">
        <v>1208</v>
      </c>
      <c r="O456" s="258"/>
    </row>
    <row r="457" spans="1:15" ht="12.75">
      <c r="A457" s="267"/>
      <c r="B457" s="270"/>
      <c r="C457" s="924" t="s">
        <v>1371</v>
      </c>
      <c r="D457" s="925"/>
      <c r="E457" s="271">
        <v>4.2</v>
      </c>
      <c r="F457" s="830"/>
      <c r="G457" s="272"/>
      <c r="H457" s="273"/>
      <c r="I457" s="268"/>
      <c r="J457" s="274"/>
      <c r="K457" s="268"/>
      <c r="M457" s="269" t="s">
        <v>1371</v>
      </c>
      <c r="O457" s="258"/>
    </row>
    <row r="458" spans="1:15" ht="12.75">
      <c r="A458" s="267"/>
      <c r="B458" s="270"/>
      <c r="C458" s="924" t="s">
        <v>1205</v>
      </c>
      <c r="D458" s="925"/>
      <c r="E458" s="271">
        <v>0</v>
      </c>
      <c r="F458" s="830"/>
      <c r="G458" s="272"/>
      <c r="H458" s="273"/>
      <c r="I458" s="268"/>
      <c r="J458" s="274"/>
      <c r="K458" s="268"/>
      <c r="M458" s="269" t="s">
        <v>1205</v>
      </c>
      <c r="O458" s="258"/>
    </row>
    <row r="459" spans="1:15" ht="12.75">
      <c r="A459" s="267"/>
      <c r="B459" s="270"/>
      <c r="C459" s="924" t="s">
        <v>1372</v>
      </c>
      <c r="D459" s="925"/>
      <c r="E459" s="271">
        <v>5.27</v>
      </c>
      <c r="F459" s="830"/>
      <c r="G459" s="272"/>
      <c r="H459" s="273"/>
      <c r="I459" s="268"/>
      <c r="J459" s="274"/>
      <c r="K459" s="268"/>
      <c r="M459" s="269" t="s">
        <v>1372</v>
      </c>
      <c r="O459" s="258"/>
    </row>
    <row r="460" spans="1:80" ht="12.75">
      <c r="A460" s="259">
        <v>126</v>
      </c>
      <c r="B460" s="260" t="s">
        <v>846</v>
      </c>
      <c r="C460" s="261" t="s">
        <v>847</v>
      </c>
      <c r="D460" s="262" t="s">
        <v>183</v>
      </c>
      <c r="E460" s="263">
        <v>145.398</v>
      </c>
      <c r="F460" s="829"/>
      <c r="G460" s="264">
        <f>E460*F460</f>
        <v>0</v>
      </c>
      <c r="H460" s="265">
        <v>0.0192</v>
      </c>
      <c r="I460" s="266">
        <f>E460*H460</f>
        <v>2.7916415999999997</v>
      </c>
      <c r="J460" s="265"/>
      <c r="K460" s="266">
        <f>E460*J460</f>
        <v>0</v>
      </c>
      <c r="O460" s="258">
        <v>2</v>
      </c>
      <c r="AA460" s="231">
        <v>12</v>
      </c>
      <c r="AB460" s="231">
        <v>0</v>
      </c>
      <c r="AC460" s="231">
        <v>73</v>
      </c>
      <c r="AZ460" s="231">
        <v>2</v>
      </c>
      <c r="BA460" s="231">
        <f>IF(AZ460=1,G460,0)</f>
        <v>0</v>
      </c>
      <c r="BB460" s="231">
        <f>IF(AZ460=2,G460,0)</f>
        <v>0</v>
      </c>
      <c r="BC460" s="231">
        <f>IF(AZ460=3,G460,0)</f>
        <v>0</v>
      </c>
      <c r="BD460" s="231">
        <f>IF(AZ460=4,G460,0)</f>
        <v>0</v>
      </c>
      <c r="BE460" s="231">
        <f>IF(AZ460=5,G460,0)</f>
        <v>0</v>
      </c>
      <c r="CA460" s="258">
        <v>12</v>
      </c>
      <c r="CB460" s="258">
        <v>0</v>
      </c>
    </row>
    <row r="461" spans="1:15" ht="12.75">
      <c r="A461" s="267"/>
      <c r="B461" s="270"/>
      <c r="C461" s="924" t="s">
        <v>1373</v>
      </c>
      <c r="D461" s="925"/>
      <c r="E461" s="271">
        <v>145.398</v>
      </c>
      <c r="F461" s="830"/>
      <c r="G461" s="272"/>
      <c r="H461" s="273"/>
      <c r="I461" s="268"/>
      <c r="J461" s="274"/>
      <c r="K461" s="268"/>
      <c r="M461" s="269" t="s">
        <v>1373</v>
      </c>
      <c r="O461" s="258"/>
    </row>
    <row r="462" spans="1:80" ht="12.75">
      <c r="A462" s="259">
        <v>127</v>
      </c>
      <c r="B462" s="260" t="s">
        <v>849</v>
      </c>
      <c r="C462" s="261" t="s">
        <v>850</v>
      </c>
      <c r="D462" s="262" t="s">
        <v>142</v>
      </c>
      <c r="E462" s="263">
        <v>130.536</v>
      </c>
      <c r="F462" s="829"/>
      <c r="G462" s="264">
        <f>E462*F462</f>
        <v>0</v>
      </c>
      <c r="H462" s="265">
        <v>0.00045</v>
      </c>
      <c r="I462" s="266">
        <f>E462*H462</f>
        <v>0.0587412</v>
      </c>
      <c r="J462" s="265"/>
      <c r="K462" s="266">
        <f>E462*J462</f>
        <v>0</v>
      </c>
      <c r="O462" s="258">
        <v>2</v>
      </c>
      <c r="AA462" s="231">
        <v>12</v>
      </c>
      <c r="AB462" s="231">
        <v>0</v>
      </c>
      <c r="AC462" s="231">
        <v>74</v>
      </c>
      <c r="AZ462" s="231">
        <v>2</v>
      </c>
      <c r="BA462" s="231">
        <f>IF(AZ462=1,G462,0)</f>
        <v>0</v>
      </c>
      <c r="BB462" s="231">
        <f>IF(AZ462=2,G462,0)</f>
        <v>0</v>
      </c>
      <c r="BC462" s="231">
        <f>IF(AZ462=3,G462,0)</f>
        <v>0</v>
      </c>
      <c r="BD462" s="231">
        <f>IF(AZ462=4,G462,0)</f>
        <v>0</v>
      </c>
      <c r="BE462" s="231">
        <f>IF(AZ462=5,G462,0)</f>
        <v>0</v>
      </c>
      <c r="CA462" s="258">
        <v>12</v>
      </c>
      <c r="CB462" s="258">
        <v>0</v>
      </c>
    </row>
    <row r="463" spans="1:15" ht="12.75">
      <c r="A463" s="267"/>
      <c r="B463" s="270"/>
      <c r="C463" s="924" t="s">
        <v>1374</v>
      </c>
      <c r="D463" s="925"/>
      <c r="E463" s="271">
        <v>130.536</v>
      </c>
      <c r="F463" s="830"/>
      <c r="G463" s="272"/>
      <c r="H463" s="273"/>
      <c r="I463" s="268"/>
      <c r="J463" s="274"/>
      <c r="K463" s="268"/>
      <c r="M463" s="269" t="s">
        <v>1374</v>
      </c>
      <c r="O463" s="258"/>
    </row>
    <row r="464" spans="1:80" ht="12.75">
      <c r="A464" s="259">
        <v>128</v>
      </c>
      <c r="B464" s="260" t="s">
        <v>854</v>
      </c>
      <c r="C464" s="261" t="s">
        <v>855</v>
      </c>
      <c r="D464" s="262" t="s">
        <v>12</v>
      </c>
      <c r="E464" s="829"/>
      <c r="F464" s="829"/>
      <c r="G464" s="264">
        <f>E464*F464</f>
        <v>0</v>
      </c>
      <c r="H464" s="265">
        <v>0</v>
      </c>
      <c r="I464" s="266">
        <f>E464*H464</f>
        <v>0</v>
      </c>
      <c r="J464" s="265"/>
      <c r="K464" s="266">
        <f>E464*J464</f>
        <v>0</v>
      </c>
      <c r="O464" s="258">
        <v>2</v>
      </c>
      <c r="AA464" s="231">
        <v>7</v>
      </c>
      <c r="AB464" s="231">
        <v>1002</v>
      </c>
      <c r="AC464" s="231">
        <v>5</v>
      </c>
      <c r="AZ464" s="231">
        <v>2</v>
      </c>
      <c r="BA464" s="231">
        <f>IF(AZ464=1,G464,0)</f>
        <v>0</v>
      </c>
      <c r="BB464" s="231">
        <f>IF(AZ464=2,G464,0)</f>
        <v>0</v>
      </c>
      <c r="BC464" s="231">
        <f>IF(AZ464=3,G464,0)</f>
        <v>0</v>
      </c>
      <c r="BD464" s="231">
        <f>IF(AZ464=4,G464,0)</f>
        <v>0</v>
      </c>
      <c r="BE464" s="231">
        <f>IF(AZ464=5,G464,0)</f>
        <v>0</v>
      </c>
      <c r="CA464" s="258">
        <v>7</v>
      </c>
      <c r="CB464" s="258">
        <v>1002</v>
      </c>
    </row>
    <row r="465" spans="1:57" ht="12.75">
      <c r="A465" s="275"/>
      <c r="B465" s="276" t="s">
        <v>103</v>
      </c>
      <c r="C465" s="277" t="s">
        <v>834</v>
      </c>
      <c r="D465" s="278"/>
      <c r="E465" s="279"/>
      <c r="F465" s="831"/>
      <c r="G465" s="281">
        <f>SUM(G435:G464)</f>
        <v>0</v>
      </c>
      <c r="H465" s="282"/>
      <c r="I465" s="283">
        <f>SUM(I435:I464)</f>
        <v>3.5432674</v>
      </c>
      <c r="J465" s="282"/>
      <c r="K465" s="283">
        <f>SUM(K435:K464)</f>
        <v>0</v>
      </c>
      <c r="O465" s="258">
        <v>4</v>
      </c>
      <c r="BA465" s="284">
        <f>SUM(BA435:BA464)</f>
        <v>0</v>
      </c>
      <c r="BB465" s="284">
        <f>SUM(BB435:BB464)</f>
        <v>0</v>
      </c>
      <c r="BC465" s="284">
        <f>SUM(BC435:BC464)</f>
        <v>0</v>
      </c>
      <c r="BD465" s="284">
        <f>SUM(BD435:BD464)</f>
        <v>0</v>
      </c>
      <c r="BE465" s="284">
        <f>SUM(BE435:BE464)</f>
        <v>0</v>
      </c>
    </row>
    <row r="466" spans="1:15" ht="12.75">
      <c r="A466" s="248" t="s">
        <v>98</v>
      </c>
      <c r="B466" s="249" t="s">
        <v>1375</v>
      </c>
      <c r="C466" s="250" t="s">
        <v>1376</v>
      </c>
      <c r="D466" s="251"/>
      <c r="E466" s="252"/>
      <c r="F466" s="832"/>
      <c r="G466" s="253"/>
      <c r="H466" s="254"/>
      <c r="I466" s="255"/>
      <c r="J466" s="256"/>
      <c r="K466" s="257"/>
      <c r="O466" s="258">
        <v>1</v>
      </c>
    </row>
    <row r="467" spans="1:80" ht="12.75">
      <c r="A467" s="259">
        <v>129</v>
      </c>
      <c r="B467" s="260" t="s">
        <v>1378</v>
      </c>
      <c r="C467" s="261" t="s">
        <v>1379</v>
      </c>
      <c r="D467" s="262" t="s">
        <v>142</v>
      </c>
      <c r="E467" s="263">
        <v>58.16</v>
      </c>
      <c r="F467" s="829"/>
      <c r="G467" s="264">
        <f>E467*F467</f>
        <v>0</v>
      </c>
      <c r="H467" s="265">
        <v>0</v>
      </c>
      <c r="I467" s="266">
        <f>E467*H467</f>
        <v>0</v>
      </c>
      <c r="J467" s="265">
        <v>0</v>
      </c>
      <c r="K467" s="266">
        <f>E467*J467</f>
        <v>0</v>
      </c>
      <c r="O467" s="258">
        <v>2</v>
      </c>
      <c r="AA467" s="231">
        <v>1</v>
      </c>
      <c r="AB467" s="231">
        <v>7</v>
      </c>
      <c r="AC467" s="231">
        <v>7</v>
      </c>
      <c r="AZ467" s="231">
        <v>2</v>
      </c>
      <c r="BA467" s="231">
        <f>IF(AZ467=1,G467,0)</f>
        <v>0</v>
      </c>
      <c r="BB467" s="231">
        <f>IF(AZ467=2,G467,0)</f>
        <v>0</v>
      </c>
      <c r="BC467" s="231">
        <f>IF(AZ467=3,G467,0)</f>
        <v>0</v>
      </c>
      <c r="BD467" s="231">
        <f>IF(AZ467=4,G467,0)</f>
        <v>0</v>
      </c>
      <c r="BE467" s="231">
        <f>IF(AZ467=5,G467,0)</f>
        <v>0</v>
      </c>
      <c r="CA467" s="258">
        <v>1</v>
      </c>
      <c r="CB467" s="258">
        <v>7</v>
      </c>
    </row>
    <row r="468" spans="1:15" ht="12.75">
      <c r="A468" s="267"/>
      <c r="B468" s="270"/>
      <c r="C468" s="924" t="s">
        <v>1199</v>
      </c>
      <c r="D468" s="925"/>
      <c r="E468" s="271">
        <v>0</v>
      </c>
      <c r="F468" s="830"/>
      <c r="G468" s="272"/>
      <c r="H468" s="273"/>
      <c r="I468" s="268"/>
      <c r="J468" s="274"/>
      <c r="K468" s="268"/>
      <c r="M468" s="269" t="s">
        <v>1199</v>
      </c>
      <c r="O468" s="258"/>
    </row>
    <row r="469" spans="1:15" ht="12.75">
      <c r="A469" s="267"/>
      <c r="B469" s="270"/>
      <c r="C469" s="924" t="s">
        <v>1380</v>
      </c>
      <c r="D469" s="925"/>
      <c r="E469" s="271">
        <v>31.64</v>
      </c>
      <c r="F469" s="830"/>
      <c r="G469" s="272"/>
      <c r="H469" s="273"/>
      <c r="I469" s="268"/>
      <c r="J469" s="274"/>
      <c r="K469" s="268"/>
      <c r="M469" s="269" t="s">
        <v>1380</v>
      </c>
      <c r="O469" s="258"/>
    </row>
    <row r="470" spans="1:15" ht="12.75">
      <c r="A470" s="267"/>
      <c r="B470" s="270"/>
      <c r="C470" s="924" t="s">
        <v>1289</v>
      </c>
      <c r="D470" s="925"/>
      <c r="E470" s="271">
        <v>0</v>
      </c>
      <c r="F470" s="830"/>
      <c r="G470" s="272"/>
      <c r="H470" s="273"/>
      <c r="I470" s="268"/>
      <c r="J470" s="274"/>
      <c r="K470" s="268"/>
      <c r="M470" s="269" t="s">
        <v>1289</v>
      </c>
      <c r="O470" s="258"/>
    </row>
    <row r="471" spans="1:15" ht="12.75">
      <c r="A471" s="267"/>
      <c r="B471" s="270"/>
      <c r="C471" s="924" t="s">
        <v>1381</v>
      </c>
      <c r="D471" s="925"/>
      <c r="E471" s="271">
        <v>26.52</v>
      </c>
      <c r="F471" s="830"/>
      <c r="G471" s="272"/>
      <c r="H471" s="273"/>
      <c r="I471" s="268"/>
      <c r="J471" s="274"/>
      <c r="K471" s="268"/>
      <c r="M471" s="269" t="s">
        <v>1381</v>
      </c>
      <c r="O471" s="258"/>
    </row>
    <row r="472" spans="1:80" ht="12.75">
      <c r="A472" s="259">
        <v>130</v>
      </c>
      <c r="B472" s="260" t="s">
        <v>1382</v>
      </c>
      <c r="C472" s="261" t="s">
        <v>1383</v>
      </c>
      <c r="D472" s="262" t="s">
        <v>183</v>
      </c>
      <c r="E472" s="263">
        <v>58.16</v>
      </c>
      <c r="F472" s="829"/>
      <c r="G472" s="264">
        <f>E472*F472</f>
        <v>0</v>
      </c>
      <c r="H472" s="265">
        <v>0</v>
      </c>
      <c r="I472" s="266">
        <f>E472*H472</f>
        <v>0</v>
      </c>
      <c r="J472" s="265">
        <v>-0.001</v>
      </c>
      <c r="K472" s="266">
        <f>E472*J472</f>
        <v>-0.058159999999999996</v>
      </c>
      <c r="O472" s="258">
        <v>2</v>
      </c>
      <c r="AA472" s="231">
        <v>1</v>
      </c>
      <c r="AB472" s="231">
        <v>7</v>
      </c>
      <c r="AC472" s="231">
        <v>7</v>
      </c>
      <c r="AZ472" s="231">
        <v>2</v>
      </c>
      <c r="BA472" s="231">
        <f>IF(AZ472=1,G472,0)</f>
        <v>0</v>
      </c>
      <c r="BB472" s="231">
        <f>IF(AZ472=2,G472,0)</f>
        <v>0</v>
      </c>
      <c r="BC472" s="231">
        <f>IF(AZ472=3,G472,0)</f>
        <v>0</v>
      </c>
      <c r="BD472" s="231">
        <f>IF(AZ472=4,G472,0)</f>
        <v>0</v>
      </c>
      <c r="BE472" s="231">
        <f>IF(AZ472=5,G472,0)</f>
        <v>0</v>
      </c>
      <c r="CA472" s="258">
        <v>1</v>
      </c>
      <c r="CB472" s="258">
        <v>7</v>
      </c>
    </row>
    <row r="473" spans="1:80" ht="12.75">
      <c r="A473" s="259">
        <v>131</v>
      </c>
      <c r="B473" s="260" t="s">
        <v>1384</v>
      </c>
      <c r="C473" s="261" t="s">
        <v>1385</v>
      </c>
      <c r="D473" s="262" t="s">
        <v>12</v>
      </c>
      <c r="E473" s="829"/>
      <c r="F473" s="829"/>
      <c r="G473" s="264">
        <f>E473*F473</f>
        <v>0</v>
      </c>
      <c r="H473" s="265">
        <v>0</v>
      </c>
      <c r="I473" s="266">
        <f>E473*H473</f>
        <v>0</v>
      </c>
      <c r="J473" s="265"/>
      <c r="K473" s="266">
        <f>E473*J473</f>
        <v>0</v>
      </c>
      <c r="O473" s="258">
        <v>2</v>
      </c>
      <c r="AA473" s="231">
        <v>7</v>
      </c>
      <c r="AB473" s="231">
        <v>1002</v>
      </c>
      <c r="AC473" s="231">
        <v>5</v>
      </c>
      <c r="AZ473" s="231">
        <v>2</v>
      </c>
      <c r="BA473" s="231">
        <f>IF(AZ473=1,G473,0)</f>
        <v>0</v>
      </c>
      <c r="BB473" s="231">
        <f>IF(AZ473=2,G473,0)</f>
        <v>0</v>
      </c>
      <c r="BC473" s="231">
        <f>IF(AZ473=3,G473,0)</f>
        <v>0</v>
      </c>
      <c r="BD473" s="231">
        <f>IF(AZ473=4,G473,0)</f>
        <v>0</v>
      </c>
      <c r="BE473" s="231">
        <f>IF(AZ473=5,G473,0)</f>
        <v>0</v>
      </c>
      <c r="CA473" s="258">
        <v>7</v>
      </c>
      <c r="CB473" s="258">
        <v>1002</v>
      </c>
    </row>
    <row r="474" spans="1:57" ht="12.75">
      <c r="A474" s="275"/>
      <c r="B474" s="276" t="s">
        <v>103</v>
      </c>
      <c r="C474" s="277" t="s">
        <v>1377</v>
      </c>
      <c r="D474" s="278"/>
      <c r="E474" s="279"/>
      <c r="F474" s="831"/>
      <c r="G474" s="281">
        <f>SUM(G466:G473)</f>
        <v>0</v>
      </c>
      <c r="H474" s="282"/>
      <c r="I474" s="283">
        <f>SUM(I466:I473)</f>
        <v>0</v>
      </c>
      <c r="J474" s="282"/>
      <c r="K474" s="283">
        <f>SUM(K466:K473)</f>
        <v>-0.058159999999999996</v>
      </c>
      <c r="O474" s="258">
        <v>4</v>
      </c>
      <c r="BA474" s="284">
        <f>SUM(BA466:BA473)</f>
        <v>0</v>
      </c>
      <c r="BB474" s="284">
        <f>SUM(BB466:BB473)</f>
        <v>0</v>
      </c>
      <c r="BC474" s="284">
        <f>SUM(BC466:BC473)</f>
        <v>0</v>
      </c>
      <c r="BD474" s="284">
        <f>SUM(BD466:BD473)</f>
        <v>0</v>
      </c>
      <c r="BE474" s="284">
        <f>SUM(BE466:BE473)</f>
        <v>0</v>
      </c>
    </row>
    <row r="475" spans="1:15" ht="12.75">
      <c r="A475" s="248" t="s">
        <v>98</v>
      </c>
      <c r="B475" s="249" t="s">
        <v>856</v>
      </c>
      <c r="C475" s="250" t="s">
        <v>857</v>
      </c>
      <c r="D475" s="251"/>
      <c r="E475" s="252"/>
      <c r="F475" s="832"/>
      <c r="G475" s="253"/>
      <c r="H475" s="254"/>
      <c r="I475" s="255"/>
      <c r="J475" s="256"/>
      <c r="K475" s="257"/>
      <c r="O475" s="258">
        <v>1</v>
      </c>
    </row>
    <row r="476" spans="1:80" ht="12.75">
      <c r="A476" s="259">
        <v>132</v>
      </c>
      <c r="B476" s="260" t="s">
        <v>859</v>
      </c>
      <c r="C476" s="261" t="s">
        <v>860</v>
      </c>
      <c r="D476" s="262" t="s">
        <v>183</v>
      </c>
      <c r="E476" s="263">
        <v>60.842</v>
      </c>
      <c r="F476" s="829"/>
      <c r="G476" s="264">
        <f>E476*F476</f>
        <v>0</v>
      </c>
      <c r="H476" s="265">
        <v>0.00021</v>
      </c>
      <c r="I476" s="266">
        <f>E476*H476</f>
        <v>0.01277682</v>
      </c>
      <c r="J476" s="265">
        <v>0</v>
      </c>
      <c r="K476" s="266">
        <f>E476*J476</f>
        <v>0</v>
      </c>
      <c r="O476" s="258">
        <v>2</v>
      </c>
      <c r="AA476" s="231">
        <v>1</v>
      </c>
      <c r="AB476" s="231">
        <v>7</v>
      </c>
      <c r="AC476" s="231">
        <v>7</v>
      </c>
      <c r="AZ476" s="231">
        <v>2</v>
      </c>
      <c r="BA476" s="231">
        <f>IF(AZ476=1,G476,0)</f>
        <v>0</v>
      </c>
      <c r="BB476" s="231">
        <f>IF(AZ476=2,G476,0)</f>
        <v>0</v>
      </c>
      <c r="BC476" s="231">
        <f>IF(AZ476=3,G476,0)</f>
        <v>0</v>
      </c>
      <c r="BD476" s="231">
        <f>IF(AZ476=4,G476,0)</f>
        <v>0</v>
      </c>
      <c r="BE476" s="231">
        <f>IF(AZ476=5,G476,0)</f>
        <v>0</v>
      </c>
      <c r="CA476" s="258">
        <v>1</v>
      </c>
      <c r="CB476" s="258">
        <v>7</v>
      </c>
    </row>
    <row r="477" spans="1:15" ht="12.75">
      <c r="A477" s="267"/>
      <c r="B477" s="270"/>
      <c r="C477" s="924" t="s">
        <v>1208</v>
      </c>
      <c r="D477" s="925"/>
      <c r="E477" s="271">
        <v>0</v>
      </c>
      <c r="F477" s="830"/>
      <c r="G477" s="272"/>
      <c r="H477" s="273"/>
      <c r="I477" s="268"/>
      <c r="J477" s="274"/>
      <c r="K477" s="268"/>
      <c r="M477" s="269" t="s">
        <v>1208</v>
      </c>
      <c r="O477" s="258"/>
    </row>
    <row r="478" spans="1:15" ht="12.75">
      <c r="A478" s="267"/>
      <c r="B478" s="270"/>
      <c r="C478" s="924" t="s">
        <v>1257</v>
      </c>
      <c r="D478" s="925"/>
      <c r="E478" s="271">
        <v>12.112</v>
      </c>
      <c r="F478" s="830"/>
      <c r="G478" s="272"/>
      <c r="H478" s="273"/>
      <c r="I478" s="268"/>
      <c r="J478" s="274"/>
      <c r="K478" s="268"/>
      <c r="M478" s="269" t="s">
        <v>1257</v>
      </c>
      <c r="O478" s="258"/>
    </row>
    <row r="479" spans="1:15" ht="12.75">
      <c r="A479" s="267"/>
      <c r="B479" s="270"/>
      <c r="C479" s="924" t="s">
        <v>1258</v>
      </c>
      <c r="D479" s="925"/>
      <c r="E479" s="271">
        <v>19.6</v>
      </c>
      <c r="F479" s="830"/>
      <c r="G479" s="272"/>
      <c r="H479" s="273"/>
      <c r="I479" s="268"/>
      <c r="J479" s="274"/>
      <c r="K479" s="268"/>
      <c r="M479" s="269" t="s">
        <v>1258</v>
      </c>
      <c r="O479" s="258"/>
    </row>
    <row r="480" spans="1:15" ht="12.75">
      <c r="A480" s="267"/>
      <c r="B480" s="270"/>
      <c r="C480" s="924" t="s">
        <v>1259</v>
      </c>
      <c r="D480" s="925"/>
      <c r="E480" s="271">
        <v>7.232</v>
      </c>
      <c r="F480" s="830"/>
      <c r="G480" s="272"/>
      <c r="H480" s="273"/>
      <c r="I480" s="268"/>
      <c r="J480" s="274"/>
      <c r="K480" s="268"/>
      <c r="M480" s="269" t="s">
        <v>1259</v>
      </c>
      <c r="O480" s="258"/>
    </row>
    <row r="481" spans="1:15" ht="12.75">
      <c r="A481" s="267"/>
      <c r="B481" s="270"/>
      <c r="C481" s="924" t="s">
        <v>1205</v>
      </c>
      <c r="D481" s="925"/>
      <c r="E481" s="271">
        <v>0</v>
      </c>
      <c r="F481" s="830"/>
      <c r="G481" s="272"/>
      <c r="H481" s="273"/>
      <c r="I481" s="268"/>
      <c r="J481" s="274"/>
      <c r="K481" s="268"/>
      <c r="M481" s="269" t="s">
        <v>1205</v>
      </c>
      <c r="O481" s="258"/>
    </row>
    <row r="482" spans="1:15" ht="12.75">
      <c r="A482" s="267"/>
      <c r="B482" s="270"/>
      <c r="C482" s="924" t="s">
        <v>1260</v>
      </c>
      <c r="D482" s="925"/>
      <c r="E482" s="271">
        <v>4.36</v>
      </c>
      <c r="F482" s="830"/>
      <c r="G482" s="272"/>
      <c r="H482" s="273"/>
      <c r="I482" s="268"/>
      <c r="J482" s="274"/>
      <c r="K482" s="268"/>
      <c r="M482" s="269" t="s">
        <v>1260</v>
      </c>
      <c r="O482" s="258"/>
    </row>
    <row r="483" spans="1:15" ht="12.75">
      <c r="A483" s="267"/>
      <c r="B483" s="270"/>
      <c r="C483" s="924" t="s">
        <v>1261</v>
      </c>
      <c r="D483" s="925"/>
      <c r="E483" s="271">
        <v>7.4</v>
      </c>
      <c r="F483" s="830"/>
      <c r="G483" s="272"/>
      <c r="H483" s="273"/>
      <c r="I483" s="268"/>
      <c r="J483" s="274"/>
      <c r="K483" s="268"/>
      <c r="M483" s="269" t="s">
        <v>1261</v>
      </c>
      <c r="O483" s="258"/>
    </row>
    <row r="484" spans="1:15" ht="12.75">
      <c r="A484" s="267"/>
      <c r="B484" s="270"/>
      <c r="C484" s="924" t="s">
        <v>1262</v>
      </c>
      <c r="D484" s="925"/>
      <c r="E484" s="271">
        <v>8.218</v>
      </c>
      <c r="F484" s="830"/>
      <c r="G484" s="272"/>
      <c r="H484" s="273"/>
      <c r="I484" s="268"/>
      <c r="J484" s="274"/>
      <c r="K484" s="268"/>
      <c r="M484" s="269" t="s">
        <v>1262</v>
      </c>
      <c r="O484" s="258"/>
    </row>
    <row r="485" spans="1:15" ht="12.75">
      <c r="A485" s="267"/>
      <c r="B485" s="270"/>
      <c r="C485" s="924" t="s">
        <v>1263</v>
      </c>
      <c r="D485" s="925"/>
      <c r="E485" s="271">
        <v>1.92</v>
      </c>
      <c r="F485" s="830"/>
      <c r="G485" s="272"/>
      <c r="H485" s="273"/>
      <c r="I485" s="268"/>
      <c r="J485" s="274"/>
      <c r="K485" s="268"/>
      <c r="M485" s="269" t="s">
        <v>1263</v>
      </c>
      <c r="O485" s="258"/>
    </row>
    <row r="486" spans="1:80" ht="22.5">
      <c r="A486" s="259">
        <v>133</v>
      </c>
      <c r="B486" s="260" t="s">
        <v>861</v>
      </c>
      <c r="C486" s="261" t="s">
        <v>862</v>
      </c>
      <c r="D486" s="262" t="s">
        <v>183</v>
      </c>
      <c r="E486" s="263">
        <v>60.842</v>
      </c>
      <c r="F486" s="829"/>
      <c r="G486" s="264">
        <f>E486*F486</f>
        <v>0</v>
      </c>
      <c r="H486" s="265">
        <v>0.00276</v>
      </c>
      <c r="I486" s="266">
        <f>E486*H486</f>
        <v>0.16792391999999998</v>
      </c>
      <c r="J486" s="265">
        <v>0</v>
      </c>
      <c r="K486" s="266">
        <f>E486*J486</f>
        <v>0</v>
      </c>
      <c r="O486" s="258">
        <v>2</v>
      </c>
      <c r="AA486" s="231">
        <v>1</v>
      </c>
      <c r="AB486" s="231">
        <v>7</v>
      </c>
      <c r="AC486" s="231">
        <v>7</v>
      </c>
      <c r="AZ486" s="231">
        <v>2</v>
      </c>
      <c r="BA486" s="231">
        <f>IF(AZ486=1,G486,0)</f>
        <v>0</v>
      </c>
      <c r="BB486" s="231">
        <f>IF(AZ486=2,G486,0)</f>
        <v>0</v>
      </c>
      <c r="BC486" s="231">
        <f>IF(AZ486=3,G486,0)</f>
        <v>0</v>
      </c>
      <c r="BD486" s="231">
        <f>IF(AZ486=4,G486,0)</f>
        <v>0</v>
      </c>
      <c r="BE486" s="231">
        <f>IF(AZ486=5,G486,0)</f>
        <v>0</v>
      </c>
      <c r="CA486" s="258">
        <v>1</v>
      </c>
      <c r="CB486" s="258">
        <v>7</v>
      </c>
    </row>
    <row r="487" spans="1:80" ht="12.75">
      <c r="A487" s="259">
        <v>134</v>
      </c>
      <c r="B487" s="260" t="s">
        <v>863</v>
      </c>
      <c r="C487" s="261" t="s">
        <v>864</v>
      </c>
      <c r="D487" s="262" t="s">
        <v>142</v>
      </c>
      <c r="E487" s="263">
        <v>120</v>
      </c>
      <c r="F487" s="829"/>
      <c r="G487" s="264">
        <f>E487*F487</f>
        <v>0</v>
      </c>
      <c r="H487" s="265">
        <v>0.00017</v>
      </c>
      <c r="I487" s="266">
        <f>E487*H487</f>
        <v>0.0204</v>
      </c>
      <c r="J487" s="265">
        <v>0</v>
      </c>
      <c r="K487" s="266">
        <f>E487*J487</f>
        <v>0</v>
      </c>
      <c r="O487" s="258">
        <v>2</v>
      </c>
      <c r="AA487" s="231">
        <v>1</v>
      </c>
      <c r="AB487" s="231">
        <v>7</v>
      </c>
      <c r="AC487" s="231">
        <v>7</v>
      </c>
      <c r="AZ487" s="231">
        <v>2</v>
      </c>
      <c r="BA487" s="231">
        <f>IF(AZ487=1,G487,0)</f>
        <v>0</v>
      </c>
      <c r="BB487" s="231">
        <f>IF(AZ487=2,G487,0)</f>
        <v>0</v>
      </c>
      <c r="BC487" s="231">
        <f>IF(AZ487=3,G487,0)</f>
        <v>0</v>
      </c>
      <c r="BD487" s="231">
        <f>IF(AZ487=4,G487,0)</f>
        <v>0</v>
      </c>
      <c r="BE487" s="231">
        <f>IF(AZ487=5,G487,0)</f>
        <v>0</v>
      </c>
      <c r="CA487" s="258">
        <v>1</v>
      </c>
      <c r="CB487" s="258">
        <v>7</v>
      </c>
    </row>
    <row r="488" spans="1:80" ht="12.75">
      <c r="A488" s="259">
        <v>135</v>
      </c>
      <c r="B488" s="260" t="s">
        <v>865</v>
      </c>
      <c r="C488" s="261" t="s">
        <v>866</v>
      </c>
      <c r="D488" s="262" t="s">
        <v>183</v>
      </c>
      <c r="E488" s="263">
        <v>66.9262</v>
      </c>
      <c r="F488" s="829"/>
      <c r="G488" s="264">
        <f>E488*F488</f>
        <v>0</v>
      </c>
      <c r="H488" s="265">
        <v>0.0105</v>
      </c>
      <c r="I488" s="266">
        <f>E488*H488</f>
        <v>0.7027251</v>
      </c>
      <c r="J488" s="265"/>
      <c r="K488" s="266">
        <f>E488*J488</f>
        <v>0</v>
      </c>
      <c r="O488" s="258">
        <v>2</v>
      </c>
      <c r="AA488" s="231">
        <v>12</v>
      </c>
      <c r="AB488" s="231">
        <v>0</v>
      </c>
      <c r="AC488" s="231">
        <v>76</v>
      </c>
      <c r="AZ488" s="231">
        <v>2</v>
      </c>
      <c r="BA488" s="231">
        <f>IF(AZ488=1,G488,0)</f>
        <v>0</v>
      </c>
      <c r="BB488" s="231">
        <f>IF(AZ488=2,G488,0)</f>
        <v>0</v>
      </c>
      <c r="BC488" s="231">
        <f>IF(AZ488=3,G488,0)</f>
        <v>0</v>
      </c>
      <c r="BD488" s="231">
        <f>IF(AZ488=4,G488,0)</f>
        <v>0</v>
      </c>
      <c r="BE488" s="231">
        <f>IF(AZ488=5,G488,0)</f>
        <v>0</v>
      </c>
      <c r="CA488" s="258">
        <v>12</v>
      </c>
      <c r="CB488" s="258">
        <v>0</v>
      </c>
    </row>
    <row r="489" spans="1:15" ht="12.75">
      <c r="A489" s="267"/>
      <c r="B489" s="270"/>
      <c r="C489" s="924" t="s">
        <v>1386</v>
      </c>
      <c r="D489" s="925"/>
      <c r="E489" s="271">
        <v>66.9262</v>
      </c>
      <c r="F489" s="830"/>
      <c r="G489" s="272"/>
      <c r="H489" s="273"/>
      <c r="I489" s="268"/>
      <c r="J489" s="274"/>
      <c r="K489" s="268"/>
      <c r="M489" s="269" t="s">
        <v>1386</v>
      </c>
      <c r="O489" s="258"/>
    </row>
    <row r="490" spans="1:80" ht="12.75">
      <c r="A490" s="259">
        <v>136</v>
      </c>
      <c r="B490" s="260" t="s">
        <v>868</v>
      </c>
      <c r="C490" s="261" t="s">
        <v>869</v>
      </c>
      <c r="D490" s="262" t="s">
        <v>183</v>
      </c>
      <c r="E490" s="263">
        <v>0.8</v>
      </c>
      <c r="F490" s="829"/>
      <c r="G490" s="264">
        <f>E490*F490</f>
        <v>0</v>
      </c>
      <c r="H490" s="265">
        <v>0</v>
      </c>
      <c r="I490" s="266">
        <f>E490*H490</f>
        <v>0</v>
      </c>
      <c r="J490" s="265"/>
      <c r="K490" s="266">
        <f>E490*J490</f>
        <v>0</v>
      </c>
      <c r="O490" s="258">
        <v>2</v>
      </c>
      <c r="AA490" s="231">
        <v>12</v>
      </c>
      <c r="AB490" s="231">
        <v>0</v>
      </c>
      <c r="AC490" s="231">
        <v>77</v>
      </c>
      <c r="AZ490" s="231">
        <v>2</v>
      </c>
      <c r="BA490" s="231">
        <f>IF(AZ490=1,G490,0)</f>
        <v>0</v>
      </c>
      <c r="BB490" s="231">
        <f>IF(AZ490=2,G490,0)</f>
        <v>0</v>
      </c>
      <c r="BC490" s="231">
        <f>IF(AZ490=3,G490,0)</f>
        <v>0</v>
      </c>
      <c r="BD490" s="231">
        <f>IF(AZ490=4,G490,0)</f>
        <v>0</v>
      </c>
      <c r="BE490" s="231">
        <f>IF(AZ490=5,G490,0)</f>
        <v>0</v>
      </c>
      <c r="CA490" s="258">
        <v>12</v>
      </c>
      <c r="CB490" s="258">
        <v>0</v>
      </c>
    </row>
    <row r="491" spans="1:15" ht="12.75">
      <c r="A491" s="267"/>
      <c r="B491" s="270"/>
      <c r="C491" s="924" t="s">
        <v>1205</v>
      </c>
      <c r="D491" s="925"/>
      <c r="E491" s="271">
        <v>0</v>
      </c>
      <c r="F491" s="830"/>
      <c r="G491" s="272"/>
      <c r="H491" s="273"/>
      <c r="I491" s="268"/>
      <c r="J491" s="274"/>
      <c r="K491" s="268"/>
      <c r="M491" s="269" t="s">
        <v>1205</v>
      </c>
      <c r="O491" s="258"/>
    </row>
    <row r="492" spans="1:15" ht="12.75">
      <c r="A492" s="267"/>
      <c r="B492" s="270"/>
      <c r="C492" s="924" t="s">
        <v>1387</v>
      </c>
      <c r="D492" s="925"/>
      <c r="E492" s="271">
        <v>0</v>
      </c>
      <c r="F492" s="830"/>
      <c r="G492" s="272"/>
      <c r="H492" s="273"/>
      <c r="I492" s="268"/>
      <c r="J492" s="274"/>
      <c r="K492" s="268"/>
      <c r="M492" s="269" t="s">
        <v>1387</v>
      </c>
      <c r="O492" s="258"/>
    </row>
    <row r="493" spans="1:15" ht="12.75">
      <c r="A493" s="267"/>
      <c r="B493" s="270"/>
      <c r="C493" s="924" t="s">
        <v>1388</v>
      </c>
      <c r="D493" s="925"/>
      <c r="E493" s="271">
        <v>0.8</v>
      </c>
      <c r="F493" s="830"/>
      <c r="G493" s="272"/>
      <c r="H493" s="273"/>
      <c r="I493" s="268"/>
      <c r="J493" s="274"/>
      <c r="K493" s="268"/>
      <c r="M493" s="269" t="s">
        <v>1388</v>
      </c>
      <c r="O493" s="258"/>
    </row>
    <row r="494" spans="1:80" ht="12.75">
      <c r="A494" s="259">
        <v>137</v>
      </c>
      <c r="B494" s="260" t="s">
        <v>872</v>
      </c>
      <c r="C494" s="261" t="s">
        <v>873</v>
      </c>
      <c r="D494" s="262" t="s">
        <v>12</v>
      </c>
      <c r="E494" s="829"/>
      <c r="F494" s="829"/>
      <c r="G494" s="264">
        <f>E494*F494</f>
        <v>0</v>
      </c>
      <c r="H494" s="265">
        <v>0</v>
      </c>
      <c r="I494" s="266">
        <f>E494*H494</f>
        <v>0</v>
      </c>
      <c r="J494" s="265"/>
      <c r="K494" s="266">
        <f>E494*J494</f>
        <v>0</v>
      </c>
      <c r="O494" s="258">
        <v>2</v>
      </c>
      <c r="AA494" s="231">
        <v>7</v>
      </c>
      <c r="AB494" s="231">
        <v>1002</v>
      </c>
      <c r="AC494" s="231">
        <v>5</v>
      </c>
      <c r="AZ494" s="231">
        <v>2</v>
      </c>
      <c r="BA494" s="231">
        <f>IF(AZ494=1,G494,0)</f>
        <v>0</v>
      </c>
      <c r="BB494" s="231">
        <f>IF(AZ494=2,G494,0)</f>
        <v>0</v>
      </c>
      <c r="BC494" s="231">
        <f>IF(AZ494=3,G494,0)</f>
        <v>0</v>
      </c>
      <c r="BD494" s="231">
        <f>IF(AZ494=4,G494,0)</f>
        <v>0</v>
      </c>
      <c r="BE494" s="231">
        <f>IF(AZ494=5,G494,0)</f>
        <v>0</v>
      </c>
      <c r="CA494" s="258">
        <v>7</v>
      </c>
      <c r="CB494" s="258">
        <v>1002</v>
      </c>
    </row>
    <row r="495" spans="1:57" ht="12.75">
      <c r="A495" s="275"/>
      <c r="B495" s="276" t="s">
        <v>103</v>
      </c>
      <c r="C495" s="277" t="s">
        <v>858</v>
      </c>
      <c r="D495" s="278"/>
      <c r="E495" s="279"/>
      <c r="F495" s="831"/>
      <c r="G495" s="281">
        <f>SUM(G475:G494)</f>
        <v>0</v>
      </c>
      <c r="H495" s="282"/>
      <c r="I495" s="283">
        <f>SUM(I475:I494)</f>
        <v>0.90382584</v>
      </c>
      <c r="J495" s="282"/>
      <c r="K495" s="283">
        <f>SUM(K475:K494)</f>
        <v>0</v>
      </c>
      <c r="O495" s="258">
        <v>4</v>
      </c>
      <c r="BA495" s="284">
        <f>SUM(BA475:BA494)</f>
        <v>0</v>
      </c>
      <c r="BB495" s="284">
        <f>SUM(BB475:BB494)</f>
        <v>0</v>
      </c>
      <c r="BC495" s="284">
        <f>SUM(BC475:BC494)</f>
        <v>0</v>
      </c>
      <c r="BD495" s="284">
        <f>SUM(BD475:BD494)</f>
        <v>0</v>
      </c>
      <c r="BE495" s="284">
        <f>SUM(BE475:BE494)</f>
        <v>0</v>
      </c>
    </row>
    <row r="496" spans="1:15" ht="12.75">
      <c r="A496" s="248" t="s">
        <v>98</v>
      </c>
      <c r="B496" s="249" t="s">
        <v>874</v>
      </c>
      <c r="C496" s="250" t="s">
        <v>875</v>
      </c>
      <c r="D496" s="251"/>
      <c r="E496" s="252"/>
      <c r="F496" s="832"/>
      <c r="G496" s="253"/>
      <c r="H496" s="254"/>
      <c r="I496" s="255"/>
      <c r="J496" s="256"/>
      <c r="K496" s="257"/>
      <c r="O496" s="258">
        <v>1</v>
      </c>
    </row>
    <row r="497" spans="1:80" ht="12.75">
      <c r="A497" s="259">
        <v>138</v>
      </c>
      <c r="B497" s="260" t="s">
        <v>877</v>
      </c>
      <c r="C497" s="261" t="s">
        <v>878</v>
      </c>
      <c r="D497" s="262" t="s">
        <v>162</v>
      </c>
      <c r="E497" s="263">
        <v>10</v>
      </c>
      <c r="F497" s="829"/>
      <c r="G497" s="264">
        <f>E497*F497</f>
        <v>0</v>
      </c>
      <c r="H497" s="265">
        <v>0</v>
      </c>
      <c r="I497" s="266">
        <f>E497*H497</f>
        <v>0</v>
      </c>
      <c r="J497" s="265"/>
      <c r="K497" s="266">
        <f>E497*J497</f>
        <v>0</v>
      </c>
      <c r="O497" s="258">
        <v>2</v>
      </c>
      <c r="AA497" s="231">
        <v>12</v>
      </c>
      <c r="AB497" s="231">
        <v>0</v>
      </c>
      <c r="AC497" s="231">
        <v>78</v>
      </c>
      <c r="AZ497" s="231">
        <v>2</v>
      </c>
      <c r="BA497" s="231">
        <f>IF(AZ497=1,G497,0)</f>
        <v>0</v>
      </c>
      <c r="BB497" s="231">
        <f>IF(AZ497=2,G497,0)</f>
        <v>0</v>
      </c>
      <c r="BC497" s="231">
        <f>IF(AZ497=3,G497,0)</f>
        <v>0</v>
      </c>
      <c r="BD497" s="231">
        <f>IF(AZ497=4,G497,0)</f>
        <v>0</v>
      </c>
      <c r="BE497" s="231">
        <f>IF(AZ497=5,G497,0)</f>
        <v>0</v>
      </c>
      <c r="CA497" s="258">
        <v>12</v>
      </c>
      <c r="CB497" s="258">
        <v>0</v>
      </c>
    </row>
    <row r="498" spans="1:15" ht="12.75">
      <c r="A498" s="267"/>
      <c r="B498" s="270"/>
      <c r="C498" s="924" t="s">
        <v>879</v>
      </c>
      <c r="D498" s="925"/>
      <c r="E498" s="271">
        <v>0</v>
      </c>
      <c r="F498" s="830"/>
      <c r="G498" s="272"/>
      <c r="H498" s="273"/>
      <c r="I498" s="268"/>
      <c r="J498" s="274"/>
      <c r="K498" s="268"/>
      <c r="M498" s="269" t="s">
        <v>879</v>
      </c>
      <c r="O498" s="258"/>
    </row>
    <row r="499" spans="1:15" ht="12.75">
      <c r="A499" s="267"/>
      <c r="B499" s="270"/>
      <c r="C499" s="924" t="s">
        <v>955</v>
      </c>
      <c r="D499" s="925"/>
      <c r="E499" s="271">
        <v>5</v>
      </c>
      <c r="F499" s="830"/>
      <c r="G499" s="272"/>
      <c r="H499" s="273"/>
      <c r="I499" s="268"/>
      <c r="J499" s="274"/>
      <c r="K499" s="268"/>
      <c r="M499" s="269">
        <v>5</v>
      </c>
      <c r="O499" s="258"/>
    </row>
    <row r="500" spans="1:15" ht="12.75">
      <c r="A500" s="267"/>
      <c r="B500" s="270"/>
      <c r="C500" s="924" t="s">
        <v>880</v>
      </c>
      <c r="D500" s="925"/>
      <c r="E500" s="271">
        <v>0</v>
      </c>
      <c r="F500" s="830"/>
      <c r="G500" s="272"/>
      <c r="H500" s="273"/>
      <c r="I500" s="268"/>
      <c r="J500" s="274"/>
      <c r="K500" s="268"/>
      <c r="M500" s="269" t="s">
        <v>880</v>
      </c>
      <c r="O500" s="258"/>
    </row>
    <row r="501" spans="1:15" ht="12.75">
      <c r="A501" s="267"/>
      <c r="B501" s="270"/>
      <c r="C501" s="924" t="s">
        <v>955</v>
      </c>
      <c r="D501" s="925"/>
      <c r="E501" s="271">
        <v>5</v>
      </c>
      <c r="F501" s="830"/>
      <c r="G501" s="272"/>
      <c r="H501" s="273"/>
      <c r="I501" s="268"/>
      <c r="J501" s="274"/>
      <c r="K501" s="268"/>
      <c r="M501" s="269">
        <v>5</v>
      </c>
      <c r="O501" s="258"/>
    </row>
    <row r="502" spans="1:80" ht="12.75">
      <c r="A502" s="259">
        <v>139</v>
      </c>
      <c r="B502" s="260" t="s">
        <v>881</v>
      </c>
      <c r="C502" s="261" t="s">
        <v>882</v>
      </c>
      <c r="D502" s="262" t="s">
        <v>445</v>
      </c>
      <c r="E502" s="263">
        <v>1</v>
      </c>
      <c r="F502" s="829"/>
      <c r="G502" s="264">
        <f>E502*F502</f>
        <v>0</v>
      </c>
      <c r="H502" s="265">
        <v>0</v>
      </c>
      <c r="I502" s="266">
        <f>E502*H502</f>
        <v>0</v>
      </c>
      <c r="J502" s="265"/>
      <c r="K502" s="266">
        <f>E502*J502</f>
        <v>0</v>
      </c>
      <c r="O502" s="258">
        <v>2</v>
      </c>
      <c r="AA502" s="231">
        <v>12</v>
      </c>
      <c r="AB502" s="231">
        <v>0</v>
      </c>
      <c r="AC502" s="231">
        <v>159</v>
      </c>
      <c r="AZ502" s="231">
        <v>2</v>
      </c>
      <c r="BA502" s="231">
        <f>IF(AZ502=1,G502,0)</f>
        <v>0</v>
      </c>
      <c r="BB502" s="231">
        <f>IF(AZ502=2,G502,0)</f>
        <v>0</v>
      </c>
      <c r="BC502" s="231">
        <f>IF(AZ502=3,G502,0)</f>
        <v>0</v>
      </c>
      <c r="BD502" s="231">
        <f>IF(AZ502=4,G502,0)</f>
        <v>0</v>
      </c>
      <c r="BE502" s="231">
        <f>IF(AZ502=5,G502,0)</f>
        <v>0</v>
      </c>
      <c r="CA502" s="258">
        <v>12</v>
      </c>
      <c r="CB502" s="258">
        <v>0</v>
      </c>
    </row>
    <row r="503" spans="1:57" ht="12.75">
      <c r="A503" s="275"/>
      <c r="B503" s="276" t="s">
        <v>103</v>
      </c>
      <c r="C503" s="277" t="s">
        <v>876</v>
      </c>
      <c r="D503" s="278"/>
      <c r="E503" s="279"/>
      <c r="F503" s="831"/>
      <c r="G503" s="281">
        <f>SUM(G496:G502)</f>
        <v>0</v>
      </c>
      <c r="H503" s="282"/>
      <c r="I503" s="283">
        <f>SUM(I496:I502)</f>
        <v>0</v>
      </c>
      <c r="J503" s="282"/>
      <c r="K503" s="283">
        <f>SUM(K496:K502)</f>
        <v>0</v>
      </c>
      <c r="O503" s="258">
        <v>4</v>
      </c>
      <c r="BA503" s="284">
        <f>SUM(BA496:BA502)</f>
        <v>0</v>
      </c>
      <c r="BB503" s="284">
        <f>SUM(BB496:BB502)</f>
        <v>0</v>
      </c>
      <c r="BC503" s="284">
        <f>SUM(BC496:BC502)</f>
        <v>0</v>
      </c>
      <c r="BD503" s="284">
        <f>SUM(BD496:BD502)</f>
        <v>0</v>
      </c>
      <c r="BE503" s="284">
        <f>SUM(BE496:BE502)</f>
        <v>0</v>
      </c>
    </row>
    <row r="504" spans="1:15" ht="12.75">
      <c r="A504" s="248" t="s">
        <v>98</v>
      </c>
      <c r="B504" s="249" t="s">
        <v>883</v>
      </c>
      <c r="C504" s="250" t="s">
        <v>884</v>
      </c>
      <c r="D504" s="251"/>
      <c r="E504" s="252"/>
      <c r="F504" s="832"/>
      <c r="G504" s="253"/>
      <c r="H504" s="254"/>
      <c r="I504" s="255"/>
      <c r="J504" s="256"/>
      <c r="K504" s="257"/>
      <c r="O504" s="258">
        <v>1</v>
      </c>
    </row>
    <row r="505" spans="1:80" ht="12.75">
      <c r="A505" s="259">
        <v>140</v>
      </c>
      <c r="B505" s="260" t="s">
        <v>886</v>
      </c>
      <c r="C505" s="261" t="s">
        <v>887</v>
      </c>
      <c r="D505" s="262" t="s">
        <v>183</v>
      </c>
      <c r="E505" s="263">
        <v>1065.6402</v>
      </c>
      <c r="F505" s="829"/>
      <c r="G505" s="264">
        <f>E505*F505</f>
        <v>0</v>
      </c>
      <c r="H505" s="265">
        <v>7E-05</v>
      </c>
      <c r="I505" s="266">
        <f>E505*H505</f>
        <v>0.074594814</v>
      </c>
      <c r="J505" s="265">
        <v>0</v>
      </c>
      <c r="K505" s="266">
        <f>E505*J505</f>
        <v>0</v>
      </c>
      <c r="O505" s="258">
        <v>2</v>
      </c>
      <c r="AA505" s="231">
        <v>1</v>
      </c>
      <c r="AB505" s="231">
        <v>7</v>
      </c>
      <c r="AC505" s="231">
        <v>7</v>
      </c>
      <c r="AZ505" s="231">
        <v>2</v>
      </c>
      <c r="BA505" s="231">
        <f>IF(AZ505=1,G505,0)</f>
        <v>0</v>
      </c>
      <c r="BB505" s="231">
        <f>IF(AZ505=2,G505,0)</f>
        <v>0</v>
      </c>
      <c r="BC505" s="231">
        <f>IF(AZ505=3,G505,0)</f>
        <v>0</v>
      </c>
      <c r="BD505" s="231">
        <f>IF(AZ505=4,G505,0)</f>
        <v>0</v>
      </c>
      <c r="BE505" s="231">
        <f>IF(AZ505=5,G505,0)</f>
        <v>0</v>
      </c>
      <c r="CA505" s="258">
        <v>1</v>
      </c>
      <c r="CB505" s="258">
        <v>7</v>
      </c>
    </row>
    <row r="506" spans="1:15" ht="12.75">
      <c r="A506" s="267"/>
      <c r="B506" s="270"/>
      <c r="C506" s="924" t="s">
        <v>888</v>
      </c>
      <c r="D506" s="925"/>
      <c r="E506" s="271">
        <v>0</v>
      </c>
      <c r="F506" s="830"/>
      <c r="G506" s="272"/>
      <c r="H506" s="273"/>
      <c r="I506" s="268"/>
      <c r="J506" s="274"/>
      <c r="K506" s="268"/>
      <c r="M506" s="269" t="s">
        <v>888</v>
      </c>
      <c r="O506" s="258"/>
    </row>
    <row r="507" spans="1:15" ht="12.75">
      <c r="A507" s="267"/>
      <c r="B507" s="270"/>
      <c r="C507" s="924" t="s">
        <v>1389</v>
      </c>
      <c r="D507" s="925"/>
      <c r="E507" s="271">
        <v>1036.606</v>
      </c>
      <c r="F507" s="830"/>
      <c r="G507" s="272"/>
      <c r="H507" s="273"/>
      <c r="I507" s="268"/>
      <c r="J507" s="274"/>
      <c r="K507" s="268"/>
      <c r="M507" s="269" t="s">
        <v>1389</v>
      </c>
      <c r="O507" s="258"/>
    </row>
    <row r="508" spans="1:15" ht="12.75">
      <c r="A508" s="267"/>
      <c r="B508" s="270"/>
      <c r="C508" s="924" t="s">
        <v>890</v>
      </c>
      <c r="D508" s="925"/>
      <c r="E508" s="271">
        <v>0</v>
      </c>
      <c r="F508" s="830"/>
      <c r="G508" s="272"/>
      <c r="H508" s="273"/>
      <c r="I508" s="268"/>
      <c r="J508" s="274"/>
      <c r="K508" s="268"/>
      <c r="M508" s="269" t="s">
        <v>890</v>
      </c>
      <c r="O508" s="258"/>
    </row>
    <row r="509" spans="1:15" ht="12.75">
      <c r="A509" s="267"/>
      <c r="B509" s="270"/>
      <c r="C509" s="924" t="s">
        <v>1390</v>
      </c>
      <c r="D509" s="925"/>
      <c r="E509" s="271">
        <v>29.0342</v>
      </c>
      <c r="F509" s="830"/>
      <c r="G509" s="272"/>
      <c r="H509" s="273"/>
      <c r="I509" s="268"/>
      <c r="J509" s="274"/>
      <c r="K509" s="268"/>
      <c r="M509" s="269" t="s">
        <v>1390</v>
      </c>
      <c r="O509" s="258"/>
    </row>
    <row r="510" spans="1:80" ht="12.75">
      <c r="A510" s="259">
        <v>141</v>
      </c>
      <c r="B510" s="260" t="s">
        <v>892</v>
      </c>
      <c r="C510" s="261" t="s">
        <v>893</v>
      </c>
      <c r="D510" s="262" t="s">
        <v>183</v>
      </c>
      <c r="E510" s="263">
        <v>1036.606</v>
      </c>
      <c r="F510" s="829"/>
      <c r="G510" s="264">
        <f>E510*F510</f>
        <v>0</v>
      </c>
      <c r="H510" s="265">
        <v>0.00029</v>
      </c>
      <c r="I510" s="266">
        <f>E510*H510</f>
        <v>0.30061574</v>
      </c>
      <c r="J510" s="265">
        <v>0</v>
      </c>
      <c r="K510" s="266">
        <f>E510*J510</f>
        <v>0</v>
      </c>
      <c r="O510" s="258">
        <v>2</v>
      </c>
      <c r="AA510" s="231">
        <v>1</v>
      </c>
      <c r="AB510" s="231">
        <v>7</v>
      </c>
      <c r="AC510" s="231">
        <v>7</v>
      </c>
      <c r="AZ510" s="231">
        <v>2</v>
      </c>
      <c r="BA510" s="231">
        <f>IF(AZ510=1,G510,0)</f>
        <v>0</v>
      </c>
      <c r="BB510" s="231">
        <f>IF(AZ510=2,G510,0)</f>
        <v>0</v>
      </c>
      <c r="BC510" s="231">
        <f>IF(AZ510=3,G510,0)</f>
        <v>0</v>
      </c>
      <c r="BD510" s="231">
        <f>IF(AZ510=4,G510,0)</f>
        <v>0</v>
      </c>
      <c r="BE510" s="231">
        <f>IF(AZ510=5,G510,0)</f>
        <v>0</v>
      </c>
      <c r="CA510" s="258">
        <v>1</v>
      </c>
      <c r="CB510" s="258">
        <v>7</v>
      </c>
    </row>
    <row r="511" spans="1:80" ht="12.75">
      <c r="A511" s="259">
        <v>142</v>
      </c>
      <c r="B511" s="260" t="s">
        <v>894</v>
      </c>
      <c r="C511" s="261" t="s">
        <v>895</v>
      </c>
      <c r="D511" s="262" t="s">
        <v>183</v>
      </c>
      <c r="E511" s="263">
        <v>29.0342</v>
      </c>
      <c r="F511" s="829"/>
      <c r="G511" s="264">
        <f>E511*F511</f>
        <v>0</v>
      </c>
      <c r="H511" s="265">
        <v>0.00029</v>
      </c>
      <c r="I511" s="266">
        <f>E511*H511</f>
        <v>0.008419918</v>
      </c>
      <c r="J511" s="265">
        <v>0</v>
      </c>
      <c r="K511" s="266">
        <f>E511*J511</f>
        <v>0</v>
      </c>
      <c r="O511" s="258">
        <v>2</v>
      </c>
      <c r="AA511" s="231">
        <v>1</v>
      </c>
      <c r="AB511" s="231">
        <v>7</v>
      </c>
      <c r="AC511" s="231">
        <v>7</v>
      </c>
      <c r="AZ511" s="231">
        <v>2</v>
      </c>
      <c r="BA511" s="231">
        <f>IF(AZ511=1,G511,0)</f>
        <v>0</v>
      </c>
      <c r="BB511" s="231">
        <f>IF(AZ511=2,G511,0)</f>
        <v>0</v>
      </c>
      <c r="BC511" s="231">
        <f>IF(AZ511=3,G511,0)</f>
        <v>0</v>
      </c>
      <c r="BD511" s="231">
        <f>IF(AZ511=4,G511,0)</f>
        <v>0</v>
      </c>
      <c r="BE511" s="231">
        <f>IF(AZ511=5,G511,0)</f>
        <v>0</v>
      </c>
      <c r="CA511" s="258">
        <v>1</v>
      </c>
      <c r="CB511" s="258">
        <v>7</v>
      </c>
    </row>
    <row r="512" spans="1:80" ht="12.75">
      <c r="A512" s="259">
        <v>143</v>
      </c>
      <c r="B512" s="260" t="s">
        <v>896</v>
      </c>
      <c r="C512" s="261" t="s">
        <v>897</v>
      </c>
      <c r="D512" s="262" t="s">
        <v>183</v>
      </c>
      <c r="E512" s="263">
        <v>757.138</v>
      </c>
      <c r="F512" s="829"/>
      <c r="G512" s="264">
        <f>E512*F512</f>
        <v>0</v>
      </c>
      <c r="H512" s="265">
        <v>0</v>
      </c>
      <c r="I512" s="266">
        <f>E512*H512</f>
        <v>0</v>
      </c>
      <c r="J512" s="265">
        <v>0</v>
      </c>
      <c r="K512" s="266">
        <f>E512*J512</f>
        <v>0</v>
      </c>
      <c r="O512" s="258">
        <v>2</v>
      </c>
      <c r="AA512" s="231">
        <v>1</v>
      </c>
      <c r="AB512" s="231">
        <v>7</v>
      </c>
      <c r="AC512" s="231">
        <v>7</v>
      </c>
      <c r="AZ512" s="231">
        <v>2</v>
      </c>
      <c r="BA512" s="231">
        <f>IF(AZ512=1,G512,0)</f>
        <v>0</v>
      </c>
      <c r="BB512" s="231">
        <f>IF(AZ512=2,G512,0)</f>
        <v>0</v>
      </c>
      <c r="BC512" s="231">
        <f>IF(AZ512=3,G512,0)</f>
        <v>0</v>
      </c>
      <c r="BD512" s="231">
        <f>IF(AZ512=4,G512,0)</f>
        <v>0</v>
      </c>
      <c r="BE512" s="231">
        <f>IF(AZ512=5,G512,0)</f>
        <v>0</v>
      </c>
      <c r="CA512" s="258">
        <v>1</v>
      </c>
      <c r="CB512" s="258">
        <v>7</v>
      </c>
    </row>
    <row r="513" spans="1:15" ht="12.75">
      <c r="A513" s="267"/>
      <c r="B513" s="270"/>
      <c r="C513" s="924" t="s">
        <v>1208</v>
      </c>
      <c r="D513" s="925"/>
      <c r="E513" s="271">
        <v>0</v>
      </c>
      <c r="F513" s="830"/>
      <c r="G513" s="272"/>
      <c r="H513" s="273"/>
      <c r="I513" s="268"/>
      <c r="J513" s="274"/>
      <c r="K513" s="268"/>
      <c r="M513" s="269" t="s">
        <v>1208</v>
      </c>
      <c r="O513" s="258"/>
    </row>
    <row r="514" spans="1:15" ht="22.5">
      <c r="A514" s="267"/>
      <c r="B514" s="270"/>
      <c r="C514" s="924" t="s">
        <v>1391</v>
      </c>
      <c r="D514" s="925"/>
      <c r="E514" s="271">
        <v>391.708</v>
      </c>
      <c r="F514" s="830"/>
      <c r="G514" s="272"/>
      <c r="H514" s="273"/>
      <c r="I514" s="268"/>
      <c r="J514" s="274"/>
      <c r="K514" s="268"/>
      <c r="M514" s="269" t="s">
        <v>1391</v>
      </c>
      <c r="O514" s="258"/>
    </row>
    <row r="515" spans="1:15" ht="12.75">
      <c r="A515" s="267"/>
      <c r="B515" s="270"/>
      <c r="C515" s="924" t="s">
        <v>1205</v>
      </c>
      <c r="D515" s="925"/>
      <c r="E515" s="271">
        <v>0</v>
      </c>
      <c r="F515" s="830"/>
      <c r="G515" s="272"/>
      <c r="H515" s="273"/>
      <c r="I515" s="268"/>
      <c r="J515" s="274"/>
      <c r="K515" s="268"/>
      <c r="M515" s="269" t="s">
        <v>1205</v>
      </c>
      <c r="O515" s="258"/>
    </row>
    <row r="516" spans="1:15" ht="22.5">
      <c r="A516" s="267"/>
      <c r="B516" s="270"/>
      <c r="C516" s="924" t="s">
        <v>1392</v>
      </c>
      <c r="D516" s="925"/>
      <c r="E516" s="271">
        <v>165.43</v>
      </c>
      <c r="F516" s="830"/>
      <c r="G516" s="272"/>
      <c r="H516" s="273"/>
      <c r="I516" s="268"/>
      <c r="J516" s="274"/>
      <c r="K516" s="268"/>
      <c r="M516" s="269" t="s">
        <v>1392</v>
      </c>
      <c r="O516" s="258"/>
    </row>
    <row r="517" spans="1:15" ht="12.75">
      <c r="A517" s="267"/>
      <c r="B517" s="270"/>
      <c r="C517" s="924" t="s">
        <v>899</v>
      </c>
      <c r="D517" s="925"/>
      <c r="E517" s="271">
        <v>0</v>
      </c>
      <c r="F517" s="830"/>
      <c r="G517" s="272"/>
      <c r="H517" s="273"/>
      <c r="I517" s="268"/>
      <c r="J517" s="274"/>
      <c r="K517" s="268"/>
      <c r="M517" s="269" t="s">
        <v>899</v>
      </c>
      <c r="O517" s="258"/>
    </row>
    <row r="518" spans="1:15" ht="12.75">
      <c r="A518" s="267"/>
      <c r="B518" s="270"/>
      <c r="C518" s="924" t="s">
        <v>1393</v>
      </c>
      <c r="D518" s="925"/>
      <c r="E518" s="271">
        <v>200</v>
      </c>
      <c r="F518" s="830"/>
      <c r="G518" s="272"/>
      <c r="H518" s="273"/>
      <c r="I518" s="268"/>
      <c r="J518" s="274"/>
      <c r="K518" s="268"/>
      <c r="M518" s="269">
        <v>200</v>
      </c>
      <c r="O518" s="258"/>
    </row>
    <row r="519" spans="1:80" ht="12.75">
      <c r="A519" s="259">
        <v>144</v>
      </c>
      <c r="B519" s="260" t="s">
        <v>901</v>
      </c>
      <c r="C519" s="261" t="s">
        <v>902</v>
      </c>
      <c r="D519" s="262" t="s">
        <v>183</v>
      </c>
      <c r="E519" s="263">
        <v>557.138</v>
      </c>
      <c r="F519" s="829"/>
      <c r="G519" s="264">
        <f>E519*F519</f>
        <v>0</v>
      </c>
      <c r="H519" s="265">
        <v>0</v>
      </c>
      <c r="I519" s="266">
        <f>E519*H519</f>
        <v>0</v>
      </c>
      <c r="J519" s="265">
        <v>0</v>
      </c>
      <c r="K519" s="266">
        <f>E519*J519</f>
        <v>0</v>
      </c>
      <c r="O519" s="258">
        <v>2</v>
      </c>
      <c r="AA519" s="231">
        <v>1</v>
      </c>
      <c r="AB519" s="231">
        <v>7</v>
      </c>
      <c r="AC519" s="231">
        <v>7</v>
      </c>
      <c r="AZ519" s="231">
        <v>2</v>
      </c>
      <c r="BA519" s="231">
        <f>IF(AZ519=1,G519,0)</f>
        <v>0</v>
      </c>
      <c r="BB519" s="231">
        <f>IF(AZ519=2,G519,0)</f>
        <v>0</v>
      </c>
      <c r="BC519" s="231">
        <f>IF(AZ519=3,G519,0)</f>
        <v>0</v>
      </c>
      <c r="BD519" s="231">
        <f>IF(AZ519=4,G519,0)</f>
        <v>0</v>
      </c>
      <c r="BE519" s="231">
        <f>IF(AZ519=5,G519,0)</f>
        <v>0</v>
      </c>
      <c r="CA519" s="258">
        <v>1</v>
      </c>
      <c r="CB519" s="258">
        <v>7</v>
      </c>
    </row>
    <row r="520" spans="1:57" ht="12.75">
      <c r="A520" s="275"/>
      <c r="B520" s="276" t="s">
        <v>103</v>
      </c>
      <c r="C520" s="277" t="s">
        <v>885</v>
      </c>
      <c r="D520" s="278"/>
      <c r="E520" s="279"/>
      <c r="F520" s="831"/>
      <c r="G520" s="281">
        <f>SUM(G504:G519)</f>
        <v>0</v>
      </c>
      <c r="H520" s="282"/>
      <c r="I520" s="283">
        <f>SUM(I504:I519)</f>
        <v>0.38363047200000006</v>
      </c>
      <c r="J520" s="282"/>
      <c r="K520" s="283">
        <f>SUM(K504:K519)</f>
        <v>0</v>
      </c>
      <c r="O520" s="258">
        <v>4</v>
      </c>
      <c r="BA520" s="284">
        <f>SUM(BA504:BA519)</f>
        <v>0</v>
      </c>
      <c r="BB520" s="284">
        <f>SUM(BB504:BB519)</f>
        <v>0</v>
      </c>
      <c r="BC520" s="284">
        <f>SUM(BC504:BC519)</f>
        <v>0</v>
      </c>
      <c r="BD520" s="284">
        <f>SUM(BD504:BD519)</f>
        <v>0</v>
      </c>
      <c r="BE520" s="284">
        <f>SUM(BE504:BE519)</f>
        <v>0</v>
      </c>
    </row>
    <row r="521" spans="1:15" ht="12.75">
      <c r="A521" s="248" t="s">
        <v>98</v>
      </c>
      <c r="B521" s="249" t="s">
        <v>903</v>
      </c>
      <c r="C521" s="250" t="s">
        <v>904</v>
      </c>
      <c r="D521" s="251"/>
      <c r="E521" s="252"/>
      <c r="F521" s="832"/>
      <c r="G521" s="253"/>
      <c r="H521" s="254"/>
      <c r="I521" s="255"/>
      <c r="J521" s="256"/>
      <c r="K521" s="257"/>
      <c r="O521" s="258">
        <v>1</v>
      </c>
    </row>
    <row r="522" spans="1:80" ht="12.75">
      <c r="A522" s="259">
        <v>145</v>
      </c>
      <c r="B522" s="260" t="s">
        <v>1394</v>
      </c>
      <c r="C522" s="261" t="s">
        <v>909</v>
      </c>
      <c r="D522" s="262" t="s">
        <v>162</v>
      </c>
      <c r="E522" s="263">
        <v>1</v>
      </c>
      <c r="F522" s="829"/>
      <c r="G522" s="264">
        <f>E522*F522</f>
        <v>0</v>
      </c>
      <c r="H522" s="265">
        <v>0</v>
      </c>
      <c r="I522" s="266">
        <f>E522*H522</f>
        <v>0</v>
      </c>
      <c r="J522" s="265"/>
      <c r="K522" s="266">
        <f>E522*J522</f>
        <v>0</v>
      </c>
      <c r="O522" s="258">
        <v>2</v>
      </c>
      <c r="AA522" s="231">
        <v>12</v>
      </c>
      <c r="AB522" s="231">
        <v>0</v>
      </c>
      <c r="AC522" s="231">
        <v>15</v>
      </c>
      <c r="AZ522" s="231">
        <v>2</v>
      </c>
      <c r="BA522" s="231">
        <f>IF(AZ522=1,G522,0)</f>
        <v>0</v>
      </c>
      <c r="BB522" s="231">
        <f>IF(AZ522=2,G522,0)</f>
        <v>0</v>
      </c>
      <c r="BC522" s="231">
        <f>IF(AZ522=3,G522,0)</f>
        <v>0</v>
      </c>
      <c r="BD522" s="231">
        <f>IF(AZ522=4,G522,0)</f>
        <v>0</v>
      </c>
      <c r="BE522" s="231">
        <f>IF(AZ522=5,G522,0)</f>
        <v>0</v>
      </c>
      <c r="CA522" s="258">
        <v>12</v>
      </c>
      <c r="CB522" s="258">
        <v>0</v>
      </c>
    </row>
    <row r="523" spans="1:57" ht="12.75">
      <c r="A523" s="275"/>
      <c r="B523" s="276" t="s">
        <v>103</v>
      </c>
      <c r="C523" s="277" t="s">
        <v>905</v>
      </c>
      <c r="D523" s="278"/>
      <c r="E523" s="279"/>
      <c r="F523" s="831"/>
      <c r="G523" s="281">
        <f>SUM(G521:G522)</f>
        <v>0</v>
      </c>
      <c r="H523" s="282"/>
      <c r="I523" s="283">
        <f>SUM(I521:I522)</f>
        <v>0</v>
      </c>
      <c r="J523" s="282"/>
      <c r="K523" s="283">
        <f>SUM(K521:K522)</f>
        <v>0</v>
      </c>
      <c r="O523" s="258">
        <v>4</v>
      </c>
      <c r="BA523" s="284">
        <f>SUM(BA521:BA522)</f>
        <v>0</v>
      </c>
      <c r="BB523" s="284">
        <f>SUM(BB521:BB522)</f>
        <v>0</v>
      </c>
      <c r="BC523" s="284">
        <f>SUM(BC521:BC522)</f>
        <v>0</v>
      </c>
      <c r="BD523" s="284">
        <f>SUM(BD521:BD522)</f>
        <v>0</v>
      </c>
      <c r="BE523" s="284">
        <f>SUM(BE521:BE522)</f>
        <v>0</v>
      </c>
    </row>
    <row r="524" spans="1:15" ht="12.75">
      <c r="A524" s="248" t="s">
        <v>98</v>
      </c>
      <c r="B524" s="249" t="s">
        <v>912</v>
      </c>
      <c r="C524" s="250" t="s">
        <v>913</v>
      </c>
      <c r="D524" s="251"/>
      <c r="E524" s="252"/>
      <c r="F524" s="832"/>
      <c r="G524" s="253"/>
      <c r="H524" s="254"/>
      <c r="I524" s="255"/>
      <c r="J524" s="256"/>
      <c r="K524" s="257"/>
      <c r="O524" s="258">
        <v>1</v>
      </c>
    </row>
    <row r="525" spans="1:80" ht="22.5">
      <c r="A525" s="259">
        <v>146</v>
      </c>
      <c r="B525" s="260" t="s">
        <v>915</v>
      </c>
      <c r="C525" s="261" t="s">
        <v>916</v>
      </c>
      <c r="D525" s="262" t="s">
        <v>445</v>
      </c>
      <c r="E525" s="263">
        <v>1</v>
      </c>
      <c r="F525" s="829">
        <f>'65 Elektro'!E13</f>
        <v>0</v>
      </c>
      <c r="G525" s="264">
        <f>E525*F525</f>
        <v>0</v>
      </c>
      <c r="H525" s="265">
        <v>0</v>
      </c>
      <c r="I525" s="266">
        <f>E525*H525</f>
        <v>0</v>
      </c>
      <c r="J525" s="265"/>
      <c r="K525" s="266">
        <f>E525*J525</f>
        <v>0</v>
      </c>
      <c r="O525" s="258">
        <v>2</v>
      </c>
      <c r="AA525" s="231">
        <v>12</v>
      </c>
      <c r="AB525" s="231">
        <v>0</v>
      </c>
      <c r="AC525" s="231">
        <v>53</v>
      </c>
      <c r="AZ525" s="231">
        <v>4</v>
      </c>
      <c r="BA525" s="231">
        <f>IF(AZ525=1,G525,0)</f>
        <v>0</v>
      </c>
      <c r="BB525" s="231">
        <f>IF(AZ525=2,G525,0)</f>
        <v>0</v>
      </c>
      <c r="BC525" s="231">
        <f>IF(AZ525=3,G525,0)</f>
        <v>0</v>
      </c>
      <c r="BD525" s="231">
        <f>IF(AZ525=4,G525,0)</f>
        <v>0</v>
      </c>
      <c r="BE525" s="231">
        <f>IF(AZ525=5,G525,0)</f>
        <v>0</v>
      </c>
      <c r="CA525" s="258">
        <v>12</v>
      </c>
      <c r="CB525" s="258">
        <v>0</v>
      </c>
    </row>
    <row r="526" spans="1:80" ht="12.75">
      <c r="A526" s="259">
        <v>147</v>
      </c>
      <c r="B526" s="260" t="s">
        <v>917</v>
      </c>
      <c r="C526" s="261" t="s">
        <v>677</v>
      </c>
      <c r="D526" s="262" t="s">
        <v>12</v>
      </c>
      <c r="E526" s="829"/>
      <c r="F526" s="829"/>
      <c r="G526" s="264">
        <f>E526*F526</f>
        <v>0</v>
      </c>
      <c r="H526" s="265">
        <v>0</v>
      </c>
      <c r="I526" s="266">
        <f>E526*H526</f>
        <v>0</v>
      </c>
      <c r="J526" s="265"/>
      <c r="K526" s="266">
        <f>E526*J526</f>
        <v>0</v>
      </c>
      <c r="O526" s="258">
        <v>2</v>
      </c>
      <c r="AA526" s="231">
        <v>12</v>
      </c>
      <c r="AB526" s="231">
        <v>0</v>
      </c>
      <c r="AC526" s="231">
        <v>54</v>
      </c>
      <c r="AZ526" s="231">
        <v>4</v>
      </c>
      <c r="BA526" s="231">
        <f>IF(AZ526=1,G526,0)</f>
        <v>0</v>
      </c>
      <c r="BB526" s="231">
        <f>IF(AZ526=2,G526,0)</f>
        <v>0</v>
      </c>
      <c r="BC526" s="231">
        <f>IF(AZ526=3,G526,0)</f>
        <v>0</v>
      </c>
      <c r="BD526" s="231">
        <f>IF(AZ526=4,G526,0)</f>
        <v>0</v>
      </c>
      <c r="BE526" s="231">
        <f>IF(AZ526=5,G526,0)</f>
        <v>0</v>
      </c>
      <c r="CA526" s="258">
        <v>12</v>
      </c>
      <c r="CB526" s="258">
        <v>0</v>
      </c>
    </row>
    <row r="527" spans="1:57" ht="12.75">
      <c r="A527" s="275"/>
      <c r="B527" s="276" t="s">
        <v>103</v>
      </c>
      <c r="C527" s="277" t="s">
        <v>914</v>
      </c>
      <c r="D527" s="278"/>
      <c r="E527" s="279"/>
      <c r="F527" s="831"/>
      <c r="G527" s="281">
        <f>SUM(G524:G526)</f>
        <v>0</v>
      </c>
      <c r="H527" s="282"/>
      <c r="I527" s="283">
        <f>SUM(I524:I526)</f>
        <v>0</v>
      </c>
      <c r="J527" s="282"/>
      <c r="K527" s="283">
        <f>SUM(K524:K526)</f>
        <v>0</v>
      </c>
      <c r="O527" s="258">
        <v>4</v>
      </c>
      <c r="BA527" s="284">
        <f>SUM(BA524:BA526)</f>
        <v>0</v>
      </c>
      <c r="BB527" s="284">
        <f>SUM(BB524:BB526)</f>
        <v>0</v>
      </c>
      <c r="BC527" s="284">
        <f>SUM(BC524:BC526)</f>
        <v>0</v>
      </c>
      <c r="BD527" s="284">
        <f>SUM(BD524:BD526)</f>
        <v>0</v>
      </c>
      <c r="BE527" s="284">
        <f>SUM(BE524:BE526)</f>
        <v>0</v>
      </c>
    </row>
    <row r="528" spans="1:15" ht="12.75">
      <c r="A528" s="248" t="s">
        <v>98</v>
      </c>
      <c r="B528" s="249" t="s">
        <v>918</v>
      </c>
      <c r="C528" s="250" t="s">
        <v>919</v>
      </c>
      <c r="D528" s="251"/>
      <c r="E528" s="252"/>
      <c r="F528" s="832"/>
      <c r="G528" s="253"/>
      <c r="H528" s="254"/>
      <c r="I528" s="255"/>
      <c r="J528" s="256"/>
      <c r="K528" s="257"/>
      <c r="O528" s="258">
        <v>1</v>
      </c>
    </row>
    <row r="529" spans="1:80" ht="12.75">
      <c r="A529" s="259">
        <v>148</v>
      </c>
      <c r="B529" s="260" t="s">
        <v>921</v>
      </c>
      <c r="C529" s="261" t="s">
        <v>922</v>
      </c>
      <c r="D529" s="262" t="s">
        <v>162</v>
      </c>
      <c r="E529" s="263">
        <v>1</v>
      </c>
      <c r="F529" s="829">
        <f>'65 VZT'!H95</f>
        <v>0</v>
      </c>
      <c r="G529" s="264">
        <f>E529*F529</f>
        <v>0</v>
      </c>
      <c r="H529" s="265">
        <v>0</v>
      </c>
      <c r="I529" s="266">
        <f>E529*H529</f>
        <v>0</v>
      </c>
      <c r="J529" s="265"/>
      <c r="K529" s="266">
        <f>E529*J529</f>
        <v>0</v>
      </c>
      <c r="O529" s="258">
        <v>2</v>
      </c>
      <c r="AA529" s="231">
        <v>12</v>
      </c>
      <c r="AB529" s="231">
        <v>0</v>
      </c>
      <c r="AC529" s="231">
        <v>55</v>
      </c>
      <c r="AZ529" s="231">
        <v>4</v>
      </c>
      <c r="BA529" s="231">
        <f>IF(AZ529=1,G529,0)</f>
        <v>0</v>
      </c>
      <c r="BB529" s="231">
        <f>IF(AZ529=2,G529,0)</f>
        <v>0</v>
      </c>
      <c r="BC529" s="231">
        <f>IF(AZ529=3,G529,0)</f>
        <v>0</v>
      </c>
      <c r="BD529" s="231">
        <f>IF(AZ529=4,G529,0)</f>
        <v>0</v>
      </c>
      <c r="BE529" s="231">
        <f>IF(AZ529=5,G529,0)</f>
        <v>0</v>
      </c>
      <c r="CA529" s="258">
        <v>12</v>
      </c>
      <c r="CB529" s="258">
        <v>0</v>
      </c>
    </row>
    <row r="530" spans="1:80" ht="12.75">
      <c r="A530" s="259">
        <v>149</v>
      </c>
      <c r="B530" s="260" t="s">
        <v>923</v>
      </c>
      <c r="C530" s="261" t="s">
        <v>677</v>
      </c>
      <c r="D530" s="262" t="s">
        <v>12</v>
      </c>
      <c r="E530" s="829"/>
      <c r="F530" s="829"/>
      <c r="G530" s="264">
        <f>E530*F530</f>
        <v>0</v>
      </c>
      <c r="H530" s="265">
        <v>0</v>
      </c>
      <c r="I530" s="266">
        <f>E530*H530</f>
        <v>0</v>
      </c>
      <c r="J530" s="265"/>
      <c r="K530" s="266">
        <f>E530*J530</f>
        <v>0</v>
      </c>
      <c r="O530" s="258">
        <v>2</v>
      </c>
      <c r="AA530" s="231">
        <v>12</v>
      </c>
      <c r="AB530" s="231">
        <v>0</v>
      </c>
      <c r="AC530" s="231">
        <v>56</v>
      </c>
      <c r="AZ530" s="231">
        <v>4</v>
      </c>
      <c r="BA530" s="231">
        <f>IF(AZ530=1,G530,0)</f>
        <v>0</v>
      </c>
      <c r="BB530" s="231">
        <f>IF(AZ530=2,G530,0)</f>
        <v>0</v>
      </c>
      <c r="BC530" s="231">
        <f>IF(AZ530=3,G530,0)</f>
        <v>0</v>
      </c>
      <c r="BD530" s="231">
        <f>IF(AZ530=4,G530,0)</f>
        <v>0</v>
      </c>
      <c r="BE530" s="231">
        <f>IF(AZ530=5,G530,0)</f>
        <v>0</v>
      </c>
      <c r="CA530" s="258">
        <v>12</v>
      </c>
      <c r="CB530" s="258">
        <v>0</v>
      </c>
    </row>
    <row r="531" spans="1:57" ht="12.75">
      <c r="A531" s="275"/>
      <c r="B531" s="276" t="s">
        <v>103</v>
      </c>
      <c r="C531" s="277" t="s">
        <v>920</v>
      </c>
      <c r="D531" s="278"/>
      <c r="E531" s="279"/>
      <c r="F531" s="831"/>
      <c r="G531" s="281">
        <f>SUM(G528:G530)</f>
        <v>0</v>
      </c>
      <c r="H531" s="282"/>
      <c r="I531" s="283">
        <f>SUM(I528:I530)</f>
        <v>0</v>
      </c>
      <c r="J531" s="282"/>
      <c r="K531" s="283">
        <f>SUM(K528:K530)</f>
        <v>0</v>
      </c>
      <c r="O531" s="258">
        <v>4</v>
      </c>
      <c r="BA531" s="284">
        <f>SUM(BA528:BA530)</f>
        <v>0</v>
      </c>
      <c r="BB531" s="284">
        <f>SUM(BB528:BB530)</f>
        <v>0</v>
      </c>
      <c r="BC531" s="284">
        <f>SUM(BC528:BC530)</f>
        <v>0</v>
      </c>
      <c r="BD531" s="284">
        <f>SUM(BD528:BD530)</f>
        <v>0</v>
      </c>
      <c r="BE531" s="284">
        <f>SUM(BE528:BE530)</f>
        <v>0</v>
      </c>
    </row>
    <row r="532" spans="1:15" ht="12.75">
      <c r="A532" s="248" t="s">
        <v>98</v>
      </c>
      <c r="B532" s="249" t="s">
        <v>924</v>
      </c>
      <c r="C532" s="250" t="s">
        <v>925</v>
      </c>
      <c r="D532" s="251"/>
      <c r="E532" s="252"/>
      <c r="F532" s="832"/>
      <c r="G532" s="253"/>
      <c r="H532" s="254"/>
      <c r="I532" s="255"/>
      <c r="J532" s="256"/>
      <c r="K532" s="257"/>
      <c r="O532" s="258">
        <v>1</v>
      </c>
    </row>
    <row r="533" spans="1:80" ht="12.75">
      <c r="A533" s="259">
        <v>150</v>
      </c>
      <c r="B533" s="260" t="s">
        <v>1395</v>
      </c>
      <c r="C533" s="261" t="s">
        <v>1396</v>
      </c>
      <c r="D533" s="262" t="s">
        <v>176</v>
      </c>
      <c r="E533" s="263">
        <v>31.0395041</v>
      </c>
      <c r="F533" s="829"/>
      <c r="G533" s="264">
        <f aca="true" t="shared" si="24" ref="G533:G540">E533*F533</f>
        <v>0</v>
      </c>
      <c r="H533" s="265">
        <v>0</v>
      </c>
      <c r="I533" s="266">
        <f aca="true" t="shared" si="25" ref="I533:I540">E533*H533</f>
        <v>0</v>
      </c>
      <c r="J533" s="265"/>
      <c r="K533" s="266">
        <f aca="true" t="shared" si="26" ref="K533:K540">E533*J533</f>
        <v>0</v>
      </c>
      <c r="O533" s="258">
        <v>2</v>
      </c>
      <c r="AA533" s="231">
        <v>8</v>
      </c>
      <c r="AB533" s="231">
        <v>0</v>
      </c>
      <c r="AC533" s="231">
        <v>3</v>
      </c>
      <c r="AZ533" s="231">
        <v>1</v>
      </c>
      <c r="BA533" s="231">
        <f aca="true" t="shared" si="27" ref="BA533:BA540">IF(AZ533=1,G533,0)</f>
        <v>0</v>
      </c>
      <c r="BB533" s="231">
        <f aca="true" t="shared" si="28" ref="BB533:BB540">IF(AZ533=2,G533,0)</f>
        <v>0</v>
      </c>
      <c r="BC533" s="231">
        <f aca="true" t="shared" si="29" ref="BC533:BC540">IF(AZ533=3,G533,0)</f>
        <v>0</v>
      </c>
      <c r="BD533" s="231">
        <f aca="true" t="shared" si="30" ref="BD533:BD540">IF(AZ533=4,G533,0)</f>
        <v>0</v>
      </c>
      <c r="BE533" s="231">
        <f aca="true" t="shared" si="31" ref="BE533:BE540">IF(AZ533=5,G533,0)</f>
        <v>0</v>
      </c>
      <c r="CA533" s="258">
        <v>8</v>
      </c>
      <c r="CB533" s="258">
        <v>0</v>
      </c>
    </row>
    <row r="534" spans="1:80" ht="12.75">
      <c r="A534" s="259">
        <v>151</v>
      </c>
      <c r="B534" s="260" t="s">
        <v>927</v>
      </c>
      <c r="C534" s="261" t="s">
        <v>928</v>
      </c>
      <c r="D534" s="262" t="s">
        <v>176</v>
      </c>
      <c r="E534" s="263">
        <v>31.0395041</v>
      </c>
      <c r="F534" s="829"/>
      <c r="G534" s="264">
        <f t="shared" si="24"/>
        <v>0</v>
      </c>
      <c r="H534" s="265">
        <v>0</v>
      </c>
      <c r="I534" s="266">
        <f t="shared" si="25"/>
        <v>0</v>
      </c>
      <c r="J534" s="265"/>
      <c r="K534" s="266">
        <f t="shared" si="26"/>
        <v>0</v>
      </c>
      <c r="O534" s="258">
        <v>2</v>
      </c>
      <c r="AA534" s="231">
        <v>8</v>
      </c>
      <c r="AB534" s="231">
        <v>0</v>
      </c>
      <c r="AC534" s="231">
        <v>3</v>
      </c>
      <c r="AZ534" s="231">
        <v>1</v>
      </c>
      <c r="BA534" s="231">
        <f t="shared" si="27"/>
        <v>0</v>
      </c>
      <c r="BB534" s="231">
        <f t="shared" si="28"/>
        <v>0</v>
      </c>
      <c r="BC534" s="231">
        <f t="shared" si="29"/>
        <v>0</v>
      </c>
      <c r="BD534" s="231">
        <f t="shared" si="30"/>
        <v>0</v>
      </c>
      <c r="BE534" s="231">
        <f t="shared" si="31"/>
        <v>0</v>
      </c>
      <c r="CA534" s="258">
        <v>8</v>
      </c>
      <c r="CB534" s="258">
        <v>0</v>
      </c>
    </row>
    <row r="535" spans="1:80" ht="12.75">
      <c r="A535" s="259">
        <v>152</v>
      </c>
      <c r="B535" s="260" t="s">
        <v>929</v>
      </c>
      <c r="C535" s="261" t="s">
        <v>930</v>
      </c>
      <c r="D535" s="262" t="s">
        <v>176</v>
      </c>
      <c r="E535" s="263">
        <v>589.7505779</v>
      </c>
      <c r="F535" s="829"/>
      <c r="G535" s="264">
        <f t="shared" si="24"/>
        <v>0</v>
      </c>
      <c r="H535" s="265">
        <v>0</v>
      </c>
      <c r="I535" s="266">
        <f t="shared" si="25"/>
        <v>0</v>
      </c>
      <c r="J535" s="265"/>
      <c r="K535" s="266">
        <f t="shared" si="26"/>
        <v>0</v>
      </c>
      <c r="O535" s="258">
        <v>2</v>
      </c>
      <c r="AA535" s="231">
        <v>8</v>
      </c>
      <c r="AB535" s="231">
        <v>0</v>
      </c>
      <c r="AC535" s="231">
        <v>3</v>
      </c>
      <c r="AZ535" s="231">
        <v>1</v>
      </c>
      <c r="BA535" s="231">
        <f t="shared" si="27"/>
        <v>0</v>
      </c>
      <c r="BB535" s="231">
        <f t="shared" si="28"/>
        <v>0</v>
      </c>
      <c r="BC535" s="231">
        <f t="shared" si="29"/>
        <v>0</v>
      </c>
      <c r="BD535" s="231">
        <f t="shared" si="30"/>
        <v>0</v>
      </c>
      <c r="BE535" s="231">
        <f t="shared" si="31"/>
        <v>0</v>
      </c>
      <c r="CA535" s="258">
        <v>8</v>
      </c>
      <c r="CB535" s="258">
        <v>0</v>
      </c>
    </row>
    <row r="536" spans="1:80" ht="12.75">
      <c r="A536" s="259">
        <v>153</v>
      </c>
      <c r="B536" s="260" t="s">
        <v>931</v>
      </c>
      <c r="C536" s="261" t="s">
        <v>932</v>
      </c>
      <c r="D536" s="262" t="s">
        <v>176</v>
      </c>
      <c r="E536" s="263">
        <v>31.0395041</v>
      </c>
      <c r="F536" s="829"/>
      <c r="G536" s="264">
        <f t="shared" si="24"/>
        <v>0</v>
      </c>
      <c r="H536" s="265">
        <v>0</v>
      </c>
      <c r="I536" s="266">
        <f t="shared" si="25"/>
        <v>0</v>
      </c>
      <c r="J536" s="265"/>
      <c r="K536" s="266">
        <f t="shared" si="26"/>
        <v>0</v>
      </c>
      <c r="O536" s="258">
        <v>2</v>
      </c>
      <c r="AA536" s="231">
        <v>8</v>
      </c>
      <c r="AB536" s="231">
        <v>0</v>
      </c>
      <c r="AC536" s="231">
        <v>3</v>
      </c>
      <c r="AZ536" s="231">
        <v>1</v>
      </c>
      <c r="BA536" s="231">
        <f t="shared" si="27"/>
        <v>0</v>
      </c>
      <c r="BB536" s="231">
        <f t="shared" si="28"/>
        <v>0</v>
      </c>
      <c r="BC536" s="231">
        <f t="shared" si="29"/>
        <v>0</v>
      </c>
      <c r="BD536" s="231">
        <f t="shared" si="30"/>
        <v>0</v>
      </c>
      <c r="BE536" s="231">
        <f t="shared" si="31"/>
        <v>0</v>
      </c>
      <c r="CA536" s="258">
        <v>8</v>
      </c>
      <c r="CB536" s="258">
        <v>0</v>
      </c>
    </row>
    <row r="537" spans="1:80" ht="12.75">
      <c r="A537" s="259">
        <v>154</v>
      </c>
      <c r="B537" s="260" t="s">
        <v>933</v>
      </c>
      <c r="C537" s="261" t="s">
        <v>934</v>
      </c>
      <c r="D537" s="262" t="s">
        <v>176</v>
      </c>
      <c r="E537" s="263">
        <v>124.1580164</v>
      </c>
      <c r="F537" s="829"/>
      <c r="G537" s="264">
        <f t="shared" si="24"/>
        <v>0</v>
      </c>
      <c r="H537" s="265">
        <v>0</v>
      </c>
      <c r="I537" s="266">
        <f t="shared" si="25"/>
        <v>0</v>
      </c>
      <c r="J537" s="265"/>
      <c r="K537" s="266">
        <f t="shared" si="26"/>
        <v>0</v>
      </c>
      <c r="O537" s="258">
        <v>2</v>
      </c>
      <c r="AA537" s="231">
        <v>8</v>
      </c>
      <c r="AB537" s="231">
        <v>0</v>
      </c>
      <c r="AC537" s="231">
        <v>3</v>
      </c>
      <c r="AZ537" s="231">
        <v>1</v>
      </c>
      <c r="BA537" s="231">
        <f t="shared" si="27"/>
        <v>0</v>
      </c>
      <c r="BB537" s="231">
        <f t="shared" si="28"/>
        <v>0</v>
      </c>
      <c r="BC537" s="231">
        <f t="shared" si="29"/>
        <v>0</v>
      </c>
      <c r="BD537" s="231">
        <f t="shared" si="30"/>
        <v>0</v>
      </c>
      <c r="BE537" s="231">
        <f t="shared" si="31"/>
        <v>0</v>
      </c>
      <c r="CA537" s="258">
        <v>8</v>
      </c>
      <c r="CB537" s="258">
        <v>0</v>
      </c>
    </row>
    <row r="538" spans="1:80" ht="12.75">
      <c r="A538" s="259">
        <v>155</v>
      </c>
      <c r="B538" s="260" t="s">
        <v>935</v>
      </c>
      <c r="C538" s="261" t="s">
        <v>936</v>
      </c>
      <c r="D538" s="262" t="s">
        <v>176</v>
      </c>
      <c r="E538" s="263">
        <v>31.0395041</v>
      </c>
      <c r="F538" s="829"/>
      <c r="G538" s="264">
        <f t="shared" si="24"/>
        <v>0</v>
      </c>
      <c r="H538" s="265">
        <v>0</v>
      </c>
      <c r="I538" s="266">
        <f t="shared" si="25"/>
        <v>0</v>
      </c>
      <c r="J538" s="265"/>
      <c r="K538" s="266">
        <f t="shared" si="26"/>
        <v>0</v>
      </c>
      <c r="O538" s="258">
        <v>2</v>
      </c>
      <c r="AA538" s="231">
        <v>8</v>
      </c>
      <c r="AB538" s="231">
        <v>0</v>
      </c>
      <c r="AC538" s="231">
        <v>3</v>
      </c>
      <c r="AZ538" s="231">
        <v>1</v>
      </c>
      <c r="BA538" s="231">
        <f t="shared" si="27"/>
        <v>0</v>
      </c>
      <c r="BB538" s="231">
        <f t="shared" si="28"/>
        <v>0</v>
      </c>
      <c r="BC538" s="231">
        <f t="shared" si="29"/>
        <v>0</v>
      </c>
      <c r="BD538" s="231">
        <f t="shared" si="30"/>
        <v>0</v>
      </c>
      <c r="BE538" s="231">
        <f t="shared" si="31"/>
        <v>0</v>
      </c>
      <c r="CA538" s="258">
        <v>8</v>
      </c>
      <c r="CB538" s="258">
        <v>0</v>
      </c>
    </row>
    <row r="539" spans="1:80" ht="12.75">
      <c r="A539" s="259">
        <v>156</v>
      </c>
      <c r="B539" s="260" t="s">
        <v>937</v>
      </c>
      <c r="C539" s="261" t="s">
        <v>938</v>
      </c>
      <c r="D539" s="262" t="s">
        <v>176</v>
      </c>
      <c r="E539" s="263">
        <v>31.0395041</v>
      </c>
      <c r="F539" s="829"/>
      <c r="G539" s="264">
        <f t="shared" si="24"/>
        <v>0</v>
      </c>
      <c r="H539" s="265">
        <v>0</v>
      </c>
      <c r="I539" s="266">
        <f t="shared" si="25"/>
        <v>0</v>
      </c>
      <c r="J539" s="265"/>
      <c r="K539" s="266">
        <f t="shared" si="26"/>
        <v>0</v>
      </c>
      <c r="O539" s="258">
        <v>2</v>
      </c>
      <c r="AA539" s="231">
        <v>8</v>
      </c>
      <c r="AB539" s="231">
        <v>0</v>
      </c>
      <c r="AC539" s="231">
        <v>3</v>
      </c>
      <c r="AZ539" s="231">
        <v>1</v>
      </c>
      <c r="BA539" s="231">
        <f t="shared" si="27"/>
        <v>0</v>
      </c>
      <c r="BB539" s="231">
        <f t="shared" si="28"/>
        <v>0</v>
      </c>
      <c r="BC539" s="231">
        <f t="shared" si="29"/>
        <v>0</v>
      </c>
      <c r="BD539" s="231">
        <f t="shared" si="30"/>
        <v>0</v>
      </c>
      <c r="BE539" s="231">
        <f t="shared" si="31"/>
        <v>0</v>
      </c>
      <c r="CA539" s="258">
        <v>8</v>
      </c>
      <c r="CB539" s="258">
        <v>0</v>
      </c>
    </row>
    <row r="540" spans="1:80" ht="12.75">
      <c r="A540" s="259">
        <v>157</v>
      </c>
      <c r="B540" s="260" t="s">
        <v>939</v>
      </c>
      <c r="C540" s="261" t="s">
        <v>940</v>
      </c>
      <c r="D540" s="262" t="s">
        <v>176</v>
      </c>
      <c r="E540" s="263">
        <v>31.0395041</v>
      </c>
      <c r="F540" s="829"/>
      <c r="G540" s="264">
        <f t="shared" si="24"/>
        <v>0</v>
      </c>
      <c r="H540" s="265">
        <v>0</v>
      </c>
      <c r="I540" s="266">
        <f t="shared" si="25"/>
        <v>0</v>
      </c>
      <c r="J540" s="265"/>
      <c r="K540" s="266">
        <f t="shared" si="26"/>
        <v>0</v>
      </c>
      <c r="O540" s="258">
        <v>2</v>
      </c>
      <c r="AA540" s="231">
        <v>8</v>
      </c>
      <c r="AB540" s="231">
        <v>0</v>
      </c>
      <c r="AC540" s="231">
        <v>3</v>
      </c>
      <c r="AZ540" s="231">
        <v>1</v>
      </c>
      <c r="BA540" s="231">
        <f t="shared" si="27"/>
        <v>0</v>
      </c>
      <c r="BB540" s="231">
        <f t="shared" si="28"/>
        <v>0</v>
      </c>
      <c r="BC540" s="231">
        <f t="shared" si="29"/>
        <v>0</v>
      </c>
      <c r="BD540" s="231">
        <f t="shared" si="30"/>
        <v>0</v>
      </c>
      <c r="BE540" s="231">
        <f t="shared" si="31"/>
        <v>0</v>
      </c>
      <c r="CA540" s="258">
        <v>8</v>
      </c>
      <c r="CB540" s="258">
        <v>0</v>
      </c>
    </row>
    <row r="541" spans="1:57" ht="12.75">
      <c r="A541" s="275"/>
      <c r="B541" s="276" t="s">
        <v>103</v>
      </c>
      <c r="C541" s="277" t="s">
        <v>926</v>
      </c>
      <c r="D541" s="278"/>
      <c r="E541" s="279"/>
      <c r="F541" s="280"/>
      <c r="G541" s="281">
        <f>SUM(G532:G540)</f>
        <v>0</v>
      </c>
      <c r="H541" s="282"/>
      <c r="I541" s="283">
        <f>SUM(I532:I540)</f>
        <v>0</v>
      </c>
      <c r="J541" s="282"/>
      <c r="K541" s="283">
        <f>SUM(K532:K540)</f>
        <v>0</v>
      </c>
      <c r="O541" s="258">
        <v>4</v>
      </c>
      <c r="BA541" s="284">
        <f>SUM(BA532:BA540)</f>
        <v>0</v>
      </c>
      <c r="BB541" s="284">
        <f>SUM(BB532:BB540)</f>
        <v>0</v>
      </c>
      <c r="BC541" s="284">
        <f>SUM(BC532:BC540)</f>
        <v>0</v>
      </c>
      <c r="BD541" s="284">
        <f>SUM(BD532:BD540)</f>
        <v>0</v>
      </c>
      <c r="BE541" s="284">
        <f>SUM(BE532:BE540)</f>
        <v>0</v>
      </c>
    </row>
    <row r="542" ht="12.75">
      <c r="E542" s="231"/>
    </row>
    <row r="543" ht="12.75">
      <c r="E543" s="231"/>
    </row>
    <row r="544" ht="12.75">
      <c r="E544" s="231"/>
    </row>
    <row r="545" ht="12.75">
      <c r="E545" s="231"/>
    </row>
    <row r="546" ht="12.75">
      <c r="E546" s="231"/>
    </row>
    <row r="547" ht="12.75">
      <c r="E547" s="231"/>
    </row>
    <row r="548" ht="12.75">
      <c r="E548" s="231"/>
    </row>
    <row r="549" ht="12.75">
      <c r="E549" s="231"/>
    </row>
    <row r="550" ht="12.75">
      <c r="E550" s="231"/>
    </row>
    <row r="551" ht="12.75">
      <c r="E551" s="231"/>
    </row>
    <row r="552" ht="12.75">
      <c r="E552" s="231"/>
    </row>
    <row r="553" ht="12.75">
      <c r="E553" s="231"/>
    </row>
    <row r="554" ht="12.75">
      <c r="E554" s="231"/>
    </row>
    <row r="555" ht="12.75">
      <c r="E555" s="231"/>
    </row>
    <row r="556" ht="12.75">
      <c r="E556" s="231"/>
    </row>
    <row r="557" ht="12.75">
      <c r="E557" s="231"/>
    </row>
    <row r="558" ht="12.75">
      <c r="E558" s="231"/>
    </row>
    <row r="559" ht="12.75">
      <c r="E559" s="231"/>
    </row>
    <row r="560" ht="12.75">
      <c r="E560" s="231"/>
    </row>
    <row r="561" ht="12.75">
      <c r="E561" s="231"/>
    </row>
    <row r="562" ht="12.75">
      <c r="E562" s="231"/>
    </row>
    <row r="563" ht="12.75">
      <c r="E563" s="231"/>
    </row>
    <row r="564" ht="12.75">
      <c r="E564" s="231"/>
    </row>
    <row r="565" spans="1:7" ht="12.75">
      <c r="A565" s="274"/>
      <c r="B565" s="274"/>
      <c r="C565" s="274"/>
      <c r="D565" s="274"/>
      <c r="E565" s="274"/>
      <c r="F565" s="274"/>
      <c r="G565" s="274"/>
    </row>
    <row r="566" spans="1:7" ht="12.75">
      <c r="A566" s="274"/>
      <c r="B566" s="274"/>
      <c r="C566" s="274"/>
      <c r="D566" s="274"/>
      <c r="E566" s="274"/>
      <c r="F566" s="274"/>
      <c r="G566" s="274"/>
    </row>
    <row r="567" spans="1:7" ht="12.75">
      <c r="A567" s="274"/>
      <c r="B567" s="274"/>
      <c r="C567" s="274"/>
      <c r="D567" s="274"/>
      <c r="E567" s="274"/>
      <c r="F567" s="274"/>
      <c r="G567" s="274"/>
    </row>
    <row r="568" spans="1:7" ht="12.75">
      <c r="A568" s="274"/>
      <c r="B568" s="274"/>
      <c r="C568" s="274"/>
      <c r="D568" s="274"/>
      <c r="E568" s="274"/>
      <c r="F568" s="274"/>
      <c r="G568" s="274"/>
    </row>
    <row r="569" ht="12.75">
      <c r="E569" s="231"/>
    </row>
    <row r="570" ht="12.75">
      <c r="E570" s="231"/>
    </row>
    <row r="571" ht="12.75">
      <c r="E571" s="231"/>
    </row>
    <row r="572" ht="12.75">
      <c r="E572" s="231"/>
    </row>
    <row r="573" ht="12.75">
      <c r="E573" s="231"/>
    </row>
    <row r="574" ht="12.75">
      <c r="E574" s="231"/>
    </row>
    <row r="575" ht="12.75">
      <c r="E575" s="231"/>
    </row>
    <row r="576" ht="12.75">
      <c r="E576" s="231"/>
    </row>
    <row r="577" ht="12.75">
      <c r="E577" s="231"/>
    </row>
    <row r="578" ht="12.75">
      <c r="E578" s="231"/>
    </row>
    <row r="579" ht="12.75">
      <c r="E579" s="231"/>
    </row>
    <row r="580" ht="12.75">
      <c r="E580" s="231"/>
    </row>
    <row r="581" ht="12.75">
      <c r="E581" s="231"/>
    </row>
    <row r="582" ht="12.75">
      <c r="E582" s="231"/>
    </row>
    <row r="583" ht="12.75">
      <c r="E583" s="231"/>
    </row>
    <row r="584" ht="12.75">
      <c r="E584" s="231"/>
    </row>
    <row r="585" ht="12.75">
      <c r="E585" s="231"/>
    </row>
    <row r="586" ht="12.75">
      <c r="E586" s="231"/>
    </row>
    <row r="587" ht="12.75">
      <c r="E587" s="231"/>
    </row>
    <row r="588" ht="12.75">
      <c r="E588" s="231"/>
    </row>
    <row r="589" ht="12.75">
      <c r="E589" s="231"/>
    </row>
    <row r="590" ht="12.75">
      <c r="E590" s="231"/>
    </row>
    <row r="591" ht="12.75">
      <c r="E591" s="231"/>
    </row>
    <row r="592" ht="12.75">
      <c r="E592" s="231"/>
    </row>
    <row r="593" ht="12.75">
      <c r="E593" s="231"/>
    </row>
    <row r="594" ht="12.75">
      <c r="E594" s="231"/>
    </row>
    <row r="595" ht="12.75">
      <c r="E595" s="231"/>
    </row>
    <row r="596" ht="12.75">
      <c r="E596" s="231"/>
    </row>
    <row r="597" ht="12.75">
      <c r="E597" s="231"/>
    </row>
    <row r="598" ht="12.75">
      <c r="E598" s="231"/>
    </row>
    <row r="599" ht="12.75">
      <c r="E599" s="231"/>
    </row>
    <row r="600" spans="1:2" ht="12.75">
      <c r="A600" s="285"/>
      <c r="B600" s="285"/>
    </row>
    <row r="601" spans="1:7" ht="12.75">
      <c r="A601" s="274"/>
      <c r="B601" s="274"/>
      <c r="C601" s="286"/>
      <c r="D601" s="286"/>
      <c r="E601" s="287"/>
      <c r="F601" s="286"/>
      <c r="G601" s="288"/>
    </row>
    <row r="602" spans="1:7" ht="12.75">
      <c r="A602" s="289"/>
      <c r="B602" s="289"/>
      <c r="C602" s="274"/>
      <c r="D602" s="274"/>
      <c r="E602" s="290"/>
      <c r="F602" s="274"/>
      <c r="G602" s="274"/>
    </row>
    <row r="603" spans="1:7" ht="12.75">
      <c r="A603" s="274"/>
      <c r="B603" s="274"/>
      <c r="C603" s="274"/>
      <c r="D603" s="274"/>
      <c r="E603" s="290"/>
      <c r="F603" s="274"/>
      <c r="G603" s="274"/>
    </row>
    <row r="604" spans="1:7" ht="12.75">
      <c r="A604" s="274"/>
      <c r="B604" s="274"/>
      <c r="C604" s="274"/>
      <c r="D604" s="274"/>
      <c r="E604" s="290"/>
      <c r="F604" s="274"/>
      <c r="G604" s="274"/>
    </row>
    <row r="605" spans="1:7" ht="12.75">
      <c r="A605" s="274"/>
      <c r="B605" s="274"/>
      <c r="C605" s="274"/>
      <c r="D605" s="274"/>
      <c r="E605" s="290"/>
      <c r="F605" s="274"/>
      <c r="G605" s="274"/>
    </row>
    <row r="606" spans="1:7" ht="12.75">
      <c r="A606" s="274"/>
      <c r="B606" s="274"/>
      <c r="C606" s="274"/>
      <c r="D606" s="274"/>
      <c r="E606" s="290"/>
      <c r="F606" s="274"/>
      <c r="G606" s="274"/>
    </row>
    <row r="607" spans="1:7" ht="12.75">
      <c r="A607" s="274"/>
      <c r="B607" s="274"/>
      <c r="C607" s="274"/>
      <c r="D607" s="274"/>
      <c r="E607" s="290"/>
      <c r="F607" s="274"/>
      <c r="G607" s="274"/>
    </row>
    <row r="608" spans="1:7" ht="12.75">
      <c r="A608" s="274"/>
      <c r="B608" s="274"/>
      <c r="C608" s="274"/>
      <c r="D608" s="274"/>
      <c r="E608" s="290"/>
      <c r="F608" s="274"/>
      <c r="G608" s="274"/>
    </row>
    <row r="609" spans="1:7" ht="12.75">
      <c r="A609" s="274"/>
      <c r="B609" s="274"/>
      <c r="C609" s="274"/>
      <c r="D609" s="274"/>
      <c r="E609" s="290"/>
      <c r="F609" s="274"/>
      <c r="G609" s="274"/>
    </row>
    <row r="610" spans="1:7" ht="12.75">
      <c r="A610" s="274"/>
      <c r="B610" s="274"/>
      <c r="C610" s="274"/>
      <c r="D610" s="274"/>
      <c r="E610" s="290"/>
      <c r="F610" s="274"/>
      <c r="G610" s="274"/>
    </row>
    <row r="611" spans="1:7" ht="12.75">
      <c r="A611" s="274"/>
      <c r="B611" s="274"/>
      <c r="C611" s="274"/>
      <c r="D611" s="274"/>
      <c r="E611" s="290"/>
      <c r="F611" s="274"/>
      <c r="G611" s="274"/>
    </row>
    <row r="612" spans="1:7" ht="12.75">
      <c r="A612" s="274"/>
      <c r="B612" s="274"/>
      <c r="C612" s="274"/>
      <c r="D612" s="274"/>
      <c r="E612" s="290"/>
      <c r="F612" s="274"/>
      <c r="G612" s="274"/>
    </row>
    <row r="613" spans="1:7" ht="12.75">
      <c r="A613" s="274"/>
      <c r="B613" s="274"/>
      <c r="C613" s="274"/>
      <c r="D613" s="274"/>
      <c r="E613" s="290"/>
      <c r="F613" s="274"/>
      <c r="G613" s="274"/>
    </row>
    <row r="614" spans="1:7" ht="12.75">
      <c r="A614" s="274"/>
      <c r="B614" s="274"/>
      <c r="C614" s="274"/>
      <c r="D614" s="274"/>
      <c r="E614" s="290"/>
      <c r="F614" s="274"/>
      <c r="G614" s="274"/>
    </row>
  </sheetData>
  <sheetProtection password="F5C7" sheet="1" objects="1" scenarios="1"/>
  <mergeCells count="332">
    <mergeCell ref="C498:D498"/>
    <mergeCell ref="C499:D499"/>
    <mergeCell ref="C500:D500"/>
    <mergeCell ref="C501:D501"/>
    <mergeCell ref="C518:D518"/>
    <mergeCell ref="C485:D485"/>
    <mergeCell ref="C489:D489"/>
    <mergeCell ref="C491:D491"/>
    <mergeCell ref="C492:D492"/>
    <mergeCell ref="C493:D493"/>
    <mergeCell ref="C506:D506"/>
    <mergeCell ref="C507:D507"/>
    <mergeCell ref="C508:D508"/>
    <mergeCell ref="C509:D509"/>
    <mergeCell ref="C513:D513"/>
    <mergeCell ref="C514:D514"/>
    <mergeCell ref="C515:D515"/>
    <mergeCell ref="C516:D516"/>
    <mergeCell ref="C517:D517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61:D461"/>
    <mergeCell ref="C463:D463"/>
    <mergeCell ref="C468:D468"/>
    <mergeCell ref="C469:D469"/>
    <mergeCell ref="C470:D470"/>
    <mergeCell ref="C471:D471"/>
    <mergeCell ref="C452:D452"/>
    <mergeCell ref="C453:D453"/>
    <mergeCell ref="C456:D456"/>
    <mergeCell ref="C457:D457"/>
    <mergeCell ref="C458:D458"/>
    <mergeCell ref="C459:D459"/>
    <mergeCell ref="C445:D445"/>
    <mergeCell ref="C446:D446"/>
    <mergeCell ref="C448:D448"/>
    <mergeCell ref="C449:D449"/>
    <mergeCell ref="C450:D450"/>
    <mergeCell ref="C451:D451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14:D414"/>
    <mergeCell ref="C415:D415"/>
    <mergeCell ref="C417:D417"/>
    <mergeCell ref="C418:D418"/>
    <mergeCell ref="C424:D424"/>
    <mergeCell ref="C425:D425"/>
    <mergeCell ref="C406:D406"/>
    <mergeCell ref="C407:D407"/>
    <mergeCell ref="C409:D409"/>
    <mergeCell ref="C410:D410"/>
    <mergeCell ref="C411:D411"/>
    <mergeCell ref="C412:D412"/>
    <mergeCell ref="C400:D400"/>
    <mergeCell ref="C401:D401"/>
    <mergeCell ref="C402:D402"/>
    <mergeCell ref="C403:D403"/>
    <mergeCell ref="C404:D404"/>
    <mergeCell ref="C405:D405"/>
    <mergeCell ref="C392:D392"/>
    <mergeCell ref="C393:D393"/>
    <mergeCell ref="C395:D395"/>
    <mergeCell ref="C396:D396"/>
    <mergeCell ref="C397:D397"/>
    <mergeCell ref="C398:D398"/>
    <mergeCell ref="C386:D386"/>
    <mergeCell ref="C387:D387"/>
    <mergeCell ref="C388:D388"/>
    <mergeCell ref="C389:D389"/>
    <mergeCell ref="C390:D390"/>
    <mergeCell ref="C391:D391"/>
    <mergeCell ref="C377:D377"/>
    <mergeCell ref="C378:D378"/>
    <mergeCell ref="C379:D379"/>
    <mergeCell ref="C380:D380"/>
    <mergeCell ref="C381:D381"/>
    <mergeCell ref="C382:D382"/>
    <mergeCell ref="C370:D370"/>
    <mergeCell ref="C371:D371"/>
    <mergeCell ref="C372:D372"/>
    <mergeCell ref="C373:D373"/>
    <mergeCell ref="C375:D375"/>
    <mergeCell ref="C376:D376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1:D361"/>
    <mergeCell ref="C362:D362"/>
    <mergeCell ref="C351:D351"/>
    <mergeCell ref="C352:D352"/>
    <mergeCell ref="C353:D353"/>
    <mergeCell ref="C354:D354"/>
    <mergeCell ref="C317:D317"/>
    <mergeCell ref="C318:D318"/>
    <mergeCell ref="C319:D319"/>
    <mergeCell ref="C320:D320"/>
    <mergeCell ref="C321:D321"/>
    <mergeCell ref="C322:D322"/>
    <mergeCell ref="C323:D323"/>
    <mergeCell ref="C325:D325"/>
    <mergeCell ref="C326:D326"/>
    <mergeCell ref="C307:D307"/>
    <mergeCell ref="C308:D308"/>
    <mergeCell ref="C309:D309"/>
    <mergeCell ref="C328:D328"/>
    <mergeCell ref="C329:D329"/>
    <mergeCell ref="C300:D300"/>
    <mergeCell ref="C302:D302"/>
    <mergeCell ref="C303:D303"/>
    <mergeCell ref="C304:D304"/>
    <mergeCell ref="C305:D305"/>
    <mergeCell ref="C306:D306"/>
    <mergeCell ref="C293:D293"/>
    <mergeCell ref="C294:D294"/>
    <mergeCell ref="C296:D296"/>
    <mergeCell ref="C297:D297"/>
    <mergeCell ref="C298:D298"/>
    <mergeCell ref="C299:D299"/>
    <mergeCell ref="C285:D285"/>
    <mergeCell ref="C287:D287"/>
    <mergeCell ref="C288:D288"/>
    <mergeCell ref="C290:D290"/>
    <mergeCell ref="C291:D291"/>
    <mergeCell ref="C292:D292"/>
    <mergeCell ref="C277:D277"/>
    <mergeCell ref="C278:D278"/>
    <mergeCell ref="C279:D279"/>
    <mergeCell ref="C281:D281"/>
    <mergeCell ref="C282:D282"/>
    <mergeCell ref="C284:D284"/>
    <mergeCell ref="C269:D269"/>
    <mergeCell ref="C270:D270"/>
    <mergeCell ref="C271:D271"/>
    <mergeCell ref="C273:D273"/>
    <mergeCell ref="C274:D274"/>
    <mergeCell ref="C276:D276"/>
    <mergeCell ref="C262:D262"/>
    <mergeCell ref="C263:D263"/>
    <mergeCell ref="C264:D264"/>
    <mergeCell ref="C265:D265"/>
    <mergeCell ref="C266:D266"/>
    <mergeCell ref="C267:D267"/>
    <mergeCell ref="C254:D254"/>
    <mergeCell ref="C255:D255"/>
    <mergeCell ref="C257:D257"/>
    <mergeCell ref="C258:D258"/>
    <mergeCell ref="C259:D259"/>
    <mergeCell ref="C260:D260"/>
    <mergeCell ref="C246:D246"/>
    <mergeCell ref="C247:D247"/>
    <mergeCell ref="C248:D248"/>
    <mergeCell ref="C250:D250"/>
    <mergeCell ref="C251:D251"/>
    <mergeCell ref="C252:D252"/>
    <mergeCell ref="C230:D230"/>
    <mergeCell ref="C231:D231"/>
    <mergeCell ref="C232:D232"/>
    <mergeCell ref="C240:D240"/>
    <mergeCell ref="C241:D241"/>
    <mergeCell ref="C242:D242"/>
    <mergeCell ref="C243:D243"/>
    <mergeCell ref="C244:D244"/>
    <mergeCell ref="C222:D222"/>
    <mergeCell ref="C223:D223"/>
    <mergeCell ref="C225:D225"/>
    <mergeCell ref="C226:D226"/>
    <mergeCell ref="C227:D227"/>
    <mergeCell ref="C229:D229"/>
    <mergeCell ref="C213:D213"/>
    <mergeCell ref="C215:D215"/>
    <mergeCell ref="C216:D216"/>
    <mergeCell ref="C217:D217"/>
    <mergeCell ref="C220:D220"/>
    <mergeCell ref="C221:D221"/>
    <mergeCell ref="C203:D203"/>
    <mergeCell ref="C204:D204"/>
    <mergeCell ref="C206:D206"/>
    <mergeCell ref="C207:D207"/>
    <mergeCell ref="C208:D208"/>
    <mergeCell ref="C209:D209"/>
    <mergeCell ref="C210:D210"/>
    <mergeCell ref="C212:D212"/>
    <mergeCell ref="C183:D183"/>
    <mergeCell ref="C188:D188"/>
    <mergeCell ref="C189:D189"/>
    <mergeCell ref="C173:D173"/>
    <mergeCell ref="C174:D174"/>
    <mergeCell ref="C176:D176"/>
    <mergeCell ref="C177:D177"/>
    <mergeCell ref="C178:D178"/>
    <mergeCell ref="C179:D179"/>
    <mergeCell ref="C166:D166"/>
    <mergeCell ref="C167:D167"/>
    <mergeCell ref="C168:D168"/>
    <mergeCell ref="C169:D169"/>
    <mergeCell ref="C171:D171"/>
    <mergeCell ref="C172:D172"/>
    <mergeCell ref="C154:D154"/>
    <mergeCell ref="C155:D155"/>
    <mergeCell ref="C156:D156"/>
    <mergeCell ref="C157:D157"/>
    <mergeCell ref="C161:D161"/>
    <mergeCell ref="C162:D162"/>
    <mergeCell ref="C163:D163"/>
    <mergeCell ref="C164:D164"/>
    <mergeCell ref="C148:D148"/>
    <mergeCell ref="C149:D149"/>
    <mergeCell ref="C150:D150"/>
    <mergeCell ref="C151:D151"/>
    <mergeCell ref="C152:D152"/>
    <mergeCell ref="C153:D153"/>
    <mergeCell ref="C141:D141"/>
    <mergeCell ref="C142:D142"/>
    <mergeCell ref="C143:D143"/>
    <mergeCell ref="C144:D144"/>
    <mergeCell ref="C145:D145"/>
    <mergeCell ref="C146:D146"/>
    <mergeCell ref="C133:D133"/>
    <mergeCell ref="C134:D134"/>
    <mergeCell ref="C137:D137"/>
    <mergeCell ref="C138:D138"/>
    <mergeCell ref="C139:D139"/>
    <mergeCell ref="C140:D140"/>
    <mergeCell ref="C123:D123"/>
    <mergeCell ref="C124:D124"/>
    <mergeCell ref="C126:D126"/>
    <mergeCell ref="C127:D127"/>
    <mergeCell ref="C129:D129"/>
    <mergeCell ref="C130:D130"/>
    <mergeCell ref="C131:D131"/>
    <mergeCell ref="C132:D132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C111:D111"/>
    <mergeCell ref="C112:D112"/>
    <mergeCell ref="C113:D113"/>
    <mergeCell ref="C101:D101"/>
    <mergeCell ref="C102:D102"/>
    <mergeCell ref="C103:D103"/>
    <mergeCell ref="C104:D104"/>
    <mergeCell ref="C105:D105"/>
    <mergeCell ref="C106:D106"/>
    <mergeCell ref="C92:D92"/>
    <mergeCell ref="C93:D93"/>
    <mergeCell ref="C94:D94"/>
    <mergeCell ref="C95:D95"/>
    <mergeCell ref="C96:D96"/>
    <mergeCell ref="C98:D98"/>
    <mergeCell ref="C99:D99"/>
    <mergeCell ref="C100:D100"/>
    <mergeCell ref="C81:D81"/>
    <mergeCell ref="C82:D82"/>
    <mergeCell ref="C87:D87"/>
    <mergeCell ref="C88:D88"/>
    <mergeCell ref="C73:D73"/>
    <mergeCell ref="C74:D74"/>
    <mergeCell ref="C75:D75"/>
    <mergeCell ref="C76:D76"/>
    <mergeCell ref="C78:D78"/>
    <mergeCell ref="C79:D79"/>
    <mergeCell ref="C65:D65"/>
    <mergeCell ref="C66:D66"/>
    <mergeCell ref="C67:D67"/>
    <mergeCell ref="C68:D68"/>
    <mergeCell ref="C70:D70"/>
    <mergeCell ref="C71:D71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7:D57"/>
    <mergeCell ref="C58:D58"/>
    <mergeCell ref="C43:D43"/>
    <mergeCell ref="C44:D44"/>
    <mergeCell ref="C46:D46"/>
    <mergeCell ref="C47:D47"/>
    <mergeCell ref="C49:D49"/>
    <mergeCell ref="C50:D50"/>
    <mergeCell ref="C35:D35"/>
    <mergeCell ref="C36:D36"/>
    <mergeCell ref="C38:D38"/>
    <mergeCell ref="C39:D39"/>
    <mergeCell ref="C40:D40"/>
    <mergeCell ref="C41:D41"/>
    <mergeCell ref="C24:D24"/>
    <mergeCell ref="C25:D25"/>
    <mergeCell ref="C27:D27"/>
    <mergeCell ref="C28:D28"/>
    <mergeCell ref="C30:D30"/>
    <mergeCell ref="C31:D31"/>
    <mergeCell ref="C32:D32"/>
    <mergeCell ref="C33:D33"/>
    <mergeCell ref="A1:G1"/>
    <mergeCell ref="A3:B3"/>
    <mergeCell ref="A4:B4"/>
    <mergeCell ref="E4:G4"/>
    <mergeCell ref="C9:D9"/>
    <mergeCell ref="C10:D10"/>
    <mergeCell ref="C14:D14"/>
    <mergeCell ref="C17:D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231"/>
  <sheetViews>
    <sheetView workbookViewId="0" topLeftCell="A1">
      <pane ySplit="5" topLeftCell="A87" activePane="bottomLeft" state="frozen"/>
      <selection pane="topLeft" activeCell="L26" sqref="L26"/>
      <selection pane="bottomLeft" activeCell="E124" sqref="E124"/>
    </sheetView>
  </sheetViews>
  <sheetFormatPr defaultColWidth="9.00390625" defaultRowHeight="12.75"/>
  <cols>
    <col min="1" max="1" width="5.375" style="827" customWidth="1"/>
    <col min="2" max="2" width="75.75390625" style="341" customWidth="1"/>
    <col min="3" max="3" width="4.00390625" style="341" customWidth="1"/>
    <col min="4" max="4" width="7.125" style="341" customWidth="1"/>
    <col min="5" max="5" width="9.75390625" style="341" customWidth="1"/>
    <col min="6" max="6" width="12.625" style="341" customWidth="1"/>
    <col min="7" max="7" width="9.75390625" style="341" customWidth="1"/>
    <col min="8" max="8" width="12.875" style="341" customWidth="1"/>
    <col min="9" max="9" width="5.375" style="828" customWidth="1"/>
    <col min="10" max="10" width="8.75390625" style="341" customWidth="1"/>
    <col min="11" max="13" width="9.125" style="341" customWidth="1"/>
    <col min="14" max="14" width="7.625" style="341" customWidth="1"/>
    <col min="15" max="17" width="8.25390625" style="341" customWidth="1"/>
    <col min="18" max="20" width="9.125" style="341" customWidth="1"/>
    <col min="21" max="16384" width="9.125" style="341" customWidth="1"/>
  </cols>
  <sheetData>
    <row r="1" spans="1:9" s="316" customFormat="1" ht="12.75" customHeight="1">
      <c r="A1" s="795"/>
      <c r="B1" s="796" t="s">
        <v>1397</v>
      </c>
      <c r="C1" s="797"/>
      <c r="D1" s="798"/>
      <c r="E1" s="943" t="s">
        <v>1398</v>
      </c>
      <c r="F1" s="945" t="s">
        <v>1399</v>
      </c>
      <c r="G1" s="945"/>
      <c r="H1" s="946"/>
      <c r="I1" s="799"/>
    </row>
    <row r="2" spans="1:9" s="316" customFormat="1" ht="12.75" customHeight="1">
      <c r="A2" s="800"/>
      <c r="B2" s="801" t="s">
        <v>1400</v>
      </c>
      <c r="C2" s="802"/>
      <c r="D2" s="803"/>
      <c r="E2" s="944"/>
      <c r="F2" s="947"/>
      <c r="G2" s="947"/>
      <c r="H2" s="948"/>
      <c r="I2" s="799"/>
    </row>
    <row r="3" spans="1:9" s="316" customFormat="1" ht="12.75" customHeight="1">
      <c r="A3" s="800"/>
      <c r="B3" s="804" t="s">
        <v>1401</v>
      </c>
      <c r="C3" s="805"/>
      <c r="D3" s="806"/>
      <c r="E3" s="308" t="s">
        <v>1402</v>
      </c>
      <c r="F3" s="653">
        <v>43344</v>
      </c>
      <c r="G3" s="807" t="s">
        <v>1403</v>
      </c>
      <c r="H3" s="808" t="s">
        <v>1404</v>
      </c>
      <c r="I3" s="799"/>
    </row>
    <row r="4" spans="1:9" s="316" customFormat="1" ht="12.75" customHeight="1">
      <c r="A4" s="795" t="s">
        <v>1405</v>
      </c>
      <c r="B4" s="949" t="s">
        <v>1406</v>
      </c>
      <c r="C4" s="949" t="s">
        <v>1407</v>
      </c>
      <c r="D4" s="951" t="s">
        <v>1408</v>
      </c>
      <c r="E4" s="953" t="s">
        <v>1409</v>
      </c>
      <c r="F4" s="954"/>
      <c r="G4" s="953" t="s">
        <v>1410</v>
      </c>
      <c r="H4" s="954"/>
      <c r="I4" s="799"/>
    </row>
    <row r="5" spans="1:20" s="316" customFormat="1" ht="12.75" customHeight="1">
      <c r="A5" s="809" t="s">
        <v>1411</v>
      </c>
      <c r="B5" s="950"/>
      <c r="C5" s="950"/>
      <c r="D5" s="952"/>
      <c r="E5" s="312" t="s">
        <v>1412</v>
      </c>
      <c r="F5" s="654" t="s">
        <v>1413</v>
      </c>
      <c r="G5" s="654" t="s">
        <v>1414</v>
      </c>
      <c r="H5" s="810" t="s">
        <v>1413</v>
      </c>
      <c r="I5" s="799"/>
      <c r="J5" s="802"/>
      <c r="O5" s="811"/>
      <c r="Q5" s="628"/>
      <c r="T5" s="628"/>
    </row>
    <row r="6" spans="1:9" s="316" customFormat="1" ht="12.75" customHeight="1">
      <c r="A6" s="332"/>
      <c r="I6" s="332"/>
    </row>
    <row r="7" spans="1:12" ht="15.75">
      <c r="A7" s="332">
        <v>1</v>
      </c>
      <c r="B7" s="812" t="s">
        <v>1415</v>
      </c>
      <c r="C7" s="319"/>
      <c r="D7" s="319"/>
      <c r="E7" s="319"/>
      <c r="F7" s="655">
        <f>SUM(F8:F28)</f>
        <v>0</v>
      </c>
      <c r="G7" s="319"/>
      <c r="H7" s="655">
        <v>0.078553</v>
      </c>
      <c r="I7" s="813"/>
      <c r="J7" s="316"/>
      <c r="K7" s="316"/>
      <c r="L7" s="316"/>
    </row>
    <row r="8" spans="1:9" s="316" customFormat="1" ht="12.75" customHeight="1">
      <c r="A8" s="332">
        <v>2</v>
      </c>
      <c r="B8" s="316" t="s">
        <v>1416</v>
      </c>
      <c r="C8" s="316" t="s">
        <v>142</v>
      </c>
      <c r="D8" s="656">
        <v>1.5</v>
      </c>
      <c r="E8" s="333"/>
      <c r="F8" s="656">
        <f>D8*E8</f>
        <v>0</v>
      </c>
      <c r="G8" s="316">
        <v>0.0262</v>
      </c>
      <c r="H8" s="656">
        <v>0.0393</v>
      </c>
      <c r="I8" s="813"/>
    </row>
    <row r="9" spans="1:12" s="316" customFormat="1" ht="25.5">
      <c r="A9" s="332">
        <v>3</v>
      </c>
      <c r="B9" s="814" t="s">
        <v>1417</v>
      </c>
      <c r="D9" s="656"/>
      <c r="E9" s="333"/>
      <c r="F9" s="656">
        <f aca="true" t="shared" si="0" ref="F9:F28">D9*E9</f>
        <v>0</v>
      </c>
      <c r="H9" s="656"/>
      <c r="I9" s="813"/>
      <c r="L9" s="815"/>
    </row>
    <row r="10" spans="1:20" s="316" customFormat="1" ht="12.75" customHeight="1">
      <c r="A10" s="332">
        <v>4</v>
      </c>
      <c r="B10" s="316" t="s">
        <v>1418</v>
      </c>
      <c r="C10" s="316" t="s">
        <v>142</v>
      </c>
      <c r="D10" s="656">
        <v>10</v>
      </c>
      <c r="E10" s="704"/>
      <c r="F10" s="656">
        <f t="shared" si="0"/>
        <v>0</v>
      </c>
      <c r="G10" s="316">
        <v>0.00031</v>
      </c>
      <c r="H10" s="656">
        <v>0.0031</v>
      </c>
      <c r="I10" s="813"/>
      <c r="N10" s="816"/>
      <c r="P10" s="628"/>
      <c r="Q10" s="332"/>
      <c r="T10" s="628"/>
    </row>
    <row r="11" spans="1:20" s="316" customFormat="1" ht="12.75" customHeight="1">
      <c r="A11" s="332">
        <v>5</v>
      </c>
      <c r="B11" s="316" t="s">
        <v>1419</v>
      </c>
      <c r="C11" s="316" t="s">
        <v>142</v>
      </c>
      <c r="D11" s="656">
        <v>9</v>
      </c>
      <c r="E11" s="704"/>
      <c r="F11" s="656">
        <f t="shared" si="0"/>
        <v>0</v>
      </c>
      <c r="G11" s="316">
        <v>0.000978</v>
      </c>
      <c r="H11" s="656">
        <v>0.008801999999999999</v>
      </c>
      <c r="I11" s="813"/>
      <c r="N11" s="816"/>
      <c r="P11" s="628"/>
      <c r="Q11" s="332"/>
      <c r="T11" s="628"/>
    </row>
    <row r="12" spans="1:9" s="316" customFormat="1" ht="51" customHeight="1">
      <c r="A12" s="332">
        <v>6</v>
      </c>
      <c r="B12" s="814" t="s">
        <v>1420</v>
      </c>
      <c r="D12" s="656"/>
      <c r="E12" s="333"/>
      <c r="F12" s="656">
        <f t="shared" si="0"/>
        <v>0</v>
      </c>
      <c r="H12" s="656"/>
      <c r="I12" s="813"/>
    </row>
    <row r="13" spans="1:20" s="316" customFormat="1" ht="12.75" customHeight="1">
      <c r="A13" s="332">
        <v>7</v>
      </c>
      <c r="B13" s="316" t="s">
        <v>1419</v>
      </c>
      <c r="C13" s="316" t="s">
        <v>142</v>
      </c>
      <c r="D13" s="656">
        <v>6</v>
      </c>
      <c r="E13" s="704"/>
      <c r="F13" s="656">
        <f t="shared" si="0"/>
        <v>0</v>
      </c>
      <c r="G13" s="316">
        <v>0.001123</v>
      </c>
      <c r="H13" s="656">
        <v>0.006738000000000001</v>
      </c>
      <c r="I13" s="813"/>
      <c r="N13" s="816"/>
      <c r="P13" s="628"/>
      <c r="Q13" s="332"/>
      <c r="T13" s="628"/>
    </row>
    <row r="14" spans="1:20" s="316" customFormat="1" ht="12.75" customHeight="1">
      <c r="A14" s="332">
        <v>8</v>
      </c>
      <c r="B14" s="316" t="s">
        <v>1421</v>
      </c>
      <c r="C14" s="316" t="s">
        <v>142</v>
      </c>
      <c r="D14" s="656">
        <v>12</v>
      </c>
      <c r="E14" s="704"/>
      <c r="F14" s="656">
        <f t="shared" si="0"/>
        <v>0</v>
      </c>
      <c r="G14" s="316">
        <v>0.001361</v>
      </c>
      <c r="H14" s="656">
        <v>0.016332</v>
      </c>
      <c r="I14" s="813"/>
      <c r="N14" s="816"/>
      <c r="P14" s="628"/>
      <c r="Q14" s="332"/>
      <c r="T14" s="628"/>
    </row>
    <row r="15" spans="1:9" s="316" customFormat="1" ht="12.75" customHeight="1">
      <c r="A15" s="332">
        <v>9</v>
      </c>
      <c r="B15" s="316" t="s">
        <v>1422</v>
      </c>
      <c r="D15" s="656"/>
      <c r="E15" s="333"/>
      <c r="F15" s="656">
        <f t="shared" si="0"/>
        <v>0</v>
      </c>
      <c r="H15" s="656"/>
      <c r="I15" s="813"/>
    </row>
    <row r="16" spans="1:17" s="316" customFormat="1" ht="12.75" customHeight="1">
      <c r="A16" s="332">
        <v>10</v>
      </c>
      <c r="B16" s="316" t="s">
        <v>1423</v>
      </c>
      <c r="C16" s="316" t="s">
        <v>142</v>
      </c>
      <c r="D16" s="656">
        <v>10</v>
      </c>
      <c r="E16" s="704"/>
      <c r="F16" s="656">
        <f t="shared" si="0"/>
        <v>0</v>
      </c>
      <c r="G16" s="656">
        <v>0</v>
      </c>
      <c r="H16" s="656">
        <v>0</v>
      </c>
      <c r="I16" s="813"/>
      <c r="N16" s="816"/>
      <c r="P16" s="628"/>
      <c r="Q16" s="332"/>
    </row>
    <row r="17" spans="1:17" s="316" customFormat="1" ht="12.75" customHeight="1">
      <c r="A17" s="332">
        <v>11</v>
      </c>
      <c r="B17" s="316" t="s">
        <v>1419</v>
      </c>
      <c r="C17" s="316" t="s">
        <v>142</v>
      </c>
      <c r="D17" s="656">
        <v>15</v>
      </c>
      <c r="E17" s="704"/>
      <c r="F17" s="656">
        <f t="shared" si="0"/>
        <v>0</v>
      </c>
      <c r="G17" s="656">
        <v>0</v>
      </c>
      <c r="H17" s="656">
        <v>0</v>
      </c>
      <c r="I17" s="813"/>
      <c r="N17" s="816"/>
      <c r="P17" s="628"/>
      <c r="Q17" s="332"/>
    </row>
    <row r="18" spans="1:17" s="316" customFormat="1" ht="12.75" customHeight="1">
      <c r="A18" s="332">
        <v>12</v>
      </c>
      <c r="B18" s="316" t="s">
        <v>1421</v>
      </c>
      <c r="C18" s="316" t="s">
        <v>142</v>
      </c>
      <c r="D18" s="656">
        <v>12</v>
      </c>
      <c r="E18" s="704"/>
      <c r="F18" s="656">
        <f t="shared" si="0"/>
        <v>0</v>
      </c>
      <c r="G18" s="656">
        <v>0</v>
      </c>
      <c r="H18" s="656">
        <v>0</v>
      </c>
      <c r="I18" s="813"/>
      <c r="N18" s="816"/>
      <c r="P18" s="628"/>
      <c r="Q18" s="332"/>
    </row>
    <row r="19" spans="1:9" s="316" customFormat="1" ht="12.75" customHeight="1">
      <c r="A19" s="332">
        <v>13</v>
      </c>
      <c r="B19" s="316" t="s">
        <v>1424</v>
      </c>
      <c r="C19" s="316" t="s">
        <v>162</v>
      </c>
      <c r="D19" s="656">
        <v>9</v>
      </c>
      <c r="E19" s="333"/>
      <c r="F19" s="656">
        <f t="shared" si="0"/>
        <v>0</v>
      </c>
      <c r="G19" s="316">
        <v>0</v>
      </c>
      <c r="H19" s="656">
        <v>0</v>
      </c>
      <c r="I19" s="813"/>
    </row>
    <row r="20" spans="1:9" s="316" customFormat="1" ht="12.75" customHeight="1">
      <c r="A20" s="332">
        <v>14</v>
      </c>
      <c r="B20" s="316" t="s">
        <v>1425</v>
      </c>
      <c r="C20" s="316" t="s">
        <v>162</v>
      </c>
      <c r="D20" s="656">
        <v>5</v>
      </c>
      <c r="E20" s="333"/>
      <c r="F20" s="656">
        <f t="shared" si="0"/>
        <v>0</v>
      </c>
      <c r="G20" s="316">
        <v>0</v>
      </c>
      <c r="H20" s="656">
        <v>0</v>
      </c>
      <c r="I20" s="813"/>
    </row>
    <row r="21" spans="1:20" s="316" customFormat="1" ht="38.25">
      <c r="A21" s="332">
        <v>15</v>
      </c>
      <c r="B21" s="817" t="s">
        <v>1426</v>
      </c>
      <c r="C21" s="332" t="s">
        <v>162</v>
      </c>
      <c r="D21" s="705">
        <v>1</v>
      </c>
      <c r="E21" s="704"/>
      <c r="F21" s="656">
        <f t="shared" si="0"/>
        <v>0</v>
      </c>
      <c r="G21" s="332">
        <v>0.001426</v>
      </c>
      <c r="H21" s="705">
        <v>0.001426</v>
      </c>
      <c r="I21" s="813"/>
      <c r="N21" s="816"/>
      <c r="P21" s="628"/>
      <c r="Q21" s="332"/>
      <c r="T21" s="628"/>
    </row>
    <row r="22" spans="1:20" s="316" customFormat="1" ht="25.5">
      <c r="A22" s="332">
        <v>16</v>
      </c>
      <c r="B22" s="817" t="s">
        <v>1427</v>
      </c>
      <c r="C22" s="332" t="s">
        <v>445</v>
      </c>
      <c r="D22" s="705">
        <v>1</v>
      </c>
      <c r="E22" s="704"/>
      <c r="F22" s="656">
        <f t="shared" si="0"/>
        <v>0</v>
      </c>
      <c r="G22" s="332">
        <v>0.000385</v>
      </c>
      <c r="H22" s="705">
        <v>0.000385</v>
      </c>
      <c r="I22" s="813"/>
      <c r="J22" s="332"/>
      <c r="K22" s="332"/>
      <c r="L22" s="332"/>
      <c r="M22" s="332"/>
      <c r="N22" s="818"/>
      <c r="O22" s="332"/>
      <c r="P22" s="632"/>
      <c r="Q22" s="332"/>
      <c r="T22" s="628"/>
    </row>
    <row r="23" spans="1:20" s="316" customFormat="1" ht="12.75">
      <c r="A23" s="332">
        <v>17</v>
      </c>
      <c r="B23" s="332" t="s">
        <v>1428</v>
      </c>
      <c r="C23" s="332" t="s">
        <v>445</v>
      </c>
      <c r="D23" s="705">
        <v>1</v>
      </c>
      <c r="E23" s="704"/>
      <c r="F23" s="656">
        <f t="shared" si="0"/>
        <v>0</v>
      </c>
      <c r="G23" s="332">
        <v>0.00029</v>
      </c>
      <c r="H23" s="705">
        <v>0.00029</v>
      </c>
      <c r="I23" s="813"/>
      <c r="J23" s="332"/>
      <c r="K23" s="332"/>
      <c r="L23" s="332"/>
      <c r="M23" s="332"/>
      <c r="N23" s="818"/>
      <c r="O23" s="332"/>
      <c r="P23" s="632"/>
      <c r="Q23" s="332"/>
      <c r="T23" s="628"/>
    </row>
    <row r="24" spans="1:20" s="316" customFormat="1" ht="25.5">
      <c r="A24" s="332">
        <v>18</v>
      </c>
      <c r="B24" s="817" t="s">
        <v>1429</v>
      </c>
      <c r="C24" s="332" t="s">
        <v>445</v>
      </c>
      <c r="D24" s="705">
        <v>2</v>
      </c>
      <c r="E24" s="704"/>
      <c r="F24" s="656">
        <f t="shared" si="0"/>
        <v>0</v>
      </c>
      <c r="G24" s="332">
        <v>0.00069</v>
      </c>
      <c r="H24" s="705">
        <v>0.00138</v>
      </c>
      <c r="I24" s="813"/>
      <c r="J24" s="332"/>
      <c r="K24" s="332"/>
      <c r="L24" s="332"/>
      <c r="M24" s="332"/>
      <c r="N24" s="818"/>
      <c r="O24" s="332"/>
      <c r="P24" s="632"/>
      <c r="Q24" s="332"/>
      <c r="T24" s="628"/>
    </row>
    <row r="25" spans="1:20" s="316" customFormat="1" ht="38.25">
      <c r="A25" s="332">
        <v>19</v>
      </c>
      <c r="B25" s="817" t="s">
        <v>1430</v>
      </c>
      <c r="C25" s="332" t="s">
        <v>162</v>
      </c>
      <c r="D25" s="705">
        <v>1</v>
      </c>
      <c r="E25" s="704"/>
      <c r="F25" s="656">
        <f t="shared" si="0"/>
        <v>0</v>
      </c>
      <c r="G25" s="332">
        <v>0.0008</v>
      </c>
      <c r="H25" s="705">
        <v>0.0008</v>
      </c>
      <c r="I25" s="813"/>
      <c r="J25" s="332"/>
      <c r="K25" s="332"/>
      <c r="L25" s="332"/>
      <c r="M25" s="332"/>
      <c r="N25" s="818"/>
      <c r="O25" s="332"/>
      <c r="P25" s="632"/>
      <c r="Q25" s="332"/>
      <c r="T25" s="628"/>
    </row>
    <row r="26" spans="1:17" s="316" customFormat="1" ht="12.75" customHeight="1">
      <c r="A26" s="332">
        <v>20</v>
      </c>
      <c r="B26" s="316" t="s">
        <v>1431</v>
      </c>
      <c r="C26" s="316" t="s">
        <v>142</v>
      </c>
      <c r="D26" s="656">
        <v>38.5</v>
      </c>
      <c r="E26" s="704"/>
      <c r="F26" s="656">
        <f t="shared" si="0"/>
        <v>0</v>
      </c>
      <c r="G26" s="705">
        <v>0</v>
      </c>
      <c r="H26" s="705">
        <v>0</v>
      </c>
      <c r="I26" s="813"/>
      <c r="Q26" s="332"/>
    </row>
    <row r="27" spans="1:17" s="316" customFormat="1" ht="12.75" customHeight="1">
      <c r="A27" s="332">
        <v>21</v>
      </c>
      <c r="B27" s="316" t="s">
        <v>1432</v>
      </c>
      <c r="C27" s="316" t="s">
        <v>142</v>
      </c>
      <c r="D27" s="656">
        <v>18</v>
      </c>
      <c r="E27" s="704"/>
      <c r="F27" s="656">
        <f t="shared" si="0"/>
        <v>0</v>
      </c>
      <c r="G27" s="705">
        <v>0</v>
      </c>
      <c r="H27" s="705">
        <v>0</v>
      </c>
      <c r="I27" s="813"/>
      <c r="Q27" s="332"/>
    </row>
    <row r="28" spans="1:9" s="316" customFormat="1" ht="12.75" customHeight="1">
      <c r="A28" s="332">
        <v>22</v>
      </c>
      <c r="B28" s="316" t="s">
        <v>1433</v>
      </c>
      <c r="C28" s="316" t="s">
        <v>176</v>
      </c>
      <c r="D28" s="819">
        <v>0.078553</v>
      </c>
      <c r="E28" s="333"/>
      <c r="F28" s="656">
        <f t="shared" si="0"/>
        <v>0</v>
      </c>
      <c r="G28" s="705">
        <v>0</v>
      </c>
      <c r="H28" s="705">
        <v>0</v>
      </c>
      <c r="I28" s="813"/>
    </row>
    <row r="29" spans="1:12" ht="15.75">
      <c r="A29" s="332">
        <v>23</v>
      </c>
      <c r="B29" s="812" t="s">
        <v>1434</v>
      </c>
      <c r="C29" s="319"/>
      <c r="D29" s="319"/>
      <c r="E29" s="652"/>
      <c r="F29" s="655">
        <f>SUM(F30:F48)</f>
        <v>0</v>
      </c>
      <c r="G29" s="319"/>
      <c r="H29" s="655">
        <v>0.11999999999999998</v>
      </c>
      <c r="I29" s="813"/>
      <c r="J29" s="316"/>
      <c r="K29" s="316"/>
      <c r="L29" s="316"/>
    </row>
    <row r="30" spans="1:9" s="316" customFormat="1" ht="12.75" customHeight="1">
      <c r="A30" s="332">
        <v>24</v>
      </c>
      <c r="B30" s="316" t="s">
        <v>1435</v>
      </c>
      <c r="C30" s="820"/>
      <c r="D30" s="656"/>
      <c r="E30" s="333"/>
      <c r="F30" s="656">
        <f aca="true" t="shared" si="1" ref="F30:F48">D30*E30</f>
        <v>0</v>
      </c>
      <c r="H30" s="656"/>
      <c r="I30" s="813"/>
    </row>
    <row r="31" spans="1:20" s="316" customFormat="1" ht="12.75" customHeight="1">
      <c r="A31" s="332">
        <v>25</v>
      </c>
      <c r="B31" s="316" t="s">
        <v>1436</v>
      </c>
      <c r="C31" s="820" t="s">
        <v>142</v>
      </c>
      <c r="D31" s="656">
        <v>85</v>
      </c>
      <c r="E31" s="704"/>
      <c r="F31" s="656">
        <f t="shared" si="1"/>
        <v>0</v>
      </c>
      <c r="G31" s="316">
        <v>0.000145</v>
      </c>
      <c r="H31" s="656">
        <v>0.012325000000000001</v>
      </c>
      <c r="I31" s="813"/>
      <c r="N31" s="816"/>
      <c r="P31" s="628"/>
      <c r="Q31" s="332"/>
      <c r="T31" s="628"/>
    </row>
    <row r="32" spans="1:20" s="316" customFormat="1" ht="12.75" customHeight="1">
      <c r="A32" s="332">
        <v>26</v>
      </c>
      <c r="B32" s="316" t="s">
        <v>1437</v>
      </c>
      <c r="C32" s="820" t="s">
        <v>142</v>
      </c>
      <c r="D32" s="656">
        <v>21</v>
      </c>
      <c r="E32" s="704"/>
      <c r="F32" s="656">
        <f t="shared" si="1"/>
        <v>0</v>
      </c>
      <c r="G32" s="316">
        <v>0.000227</v>
      </c>
      <c r="H32" s="656">
        <v>0.0047669999999999995</v>
      </c>
      <c r="I32" s="813"/>
      <c r="N32" s="816"/>
      <c r="P32" s="628"/>
      <c r="Q32" s="332"/>
      <c r="T32" s="628"/>
    </row>
    <row r="33" spans="1:9" s="316" customFormat="1" ht="12.75" customHeight="1">
      <c r="A33" s="332">
        <v>27</v>
      </c>
      <c r="B33" s="316" t="s">
        <v>1438</v>
      </c>
      <c r="C33" s="820" t="s">
        <v>142</v>
      </c>
      <c r="D33" s="656">
        <v>85</v>
      </c>
      <c r="E33" s="704"/>
      <c r="F33" s="656">
        <f t="shared" si="1"/>
        <v>0</v>
      </c>
      <c r="G33" s="316">
        <v>0.00029</v>
      </c>
      <c r="H33" s="656">
        <v>0.024650000000000002</v>
      </c>
      <c r="I33" s="813"/>
    </row>
    <row r="34" spans="1:9" s="316" customFormat="1" ht="12.75" customHeight="1">
      <c r="A34" s="332">
        <v>28</v>
      </c>
      <c r="B34" s="316" t="s">
        <v>1439</v>
      </c>
      <c r="C34" s="820" t="s">
        <v>142</v>
      </c>
      <c r="D34" s="656">
        <v>21</v>
      </c>
      <c r="E34" s="704"/>
      <c r="F34" s="656">
        <f t="shared" si="1"/>
        <v>0</v>
      </c>
      <c r="G34" s="316">
        <v>0.00029</v>
      </c>
      <c r="H34" s="656">
        <v>0.00609</v>
      </c>
      <c r="I34" s="813"/>
    </row>
    <row r="35" spans="1:17" s="316" customFormat="1" ht="12.75" customHeight="1">
      <c r="A35" s="332">
        <v>29</v>
      </c>
      <c r="B35" s="316" t="s">
        <v>1440</v>
      </c>
      <c r="C35" s="820" t="s">
        <v>445</v>
      </c>
      <c r="D35" s="656">
        <v>116.60000000000001</v>
      </c>
      <c r="E35" s="704"/>
      <c r="F35" s="656">
        <f t="shared" si="1"/>
        <v>0</v>
      </c>
      <c r="G35" s="316">
        <v>0.00023</v>
      </c>
      <c r="H35" s="656">
        <v>0.026818</v>
      </c>
      <c r="I35" s="813"/>
      <c r="N35" s="816"/>
      <c r="P35" s="628"/>
      <c r="Q35" s="332"/>
    </row>
    <row r="36" spans="1:9" s="316" customFormat="1" ht="12.75" customHeight="1">
      <c r="A36" s="332">
        <v>30</v>
      </c>
      <c r="B36" s="316" t="s">
        <v>1441</v>
      </c>
      <c r="C36" s="316" t="s">
        <v>142</v>
      </c>
      <c r="D36" s="656">
        <v>85</v>
      </c>
      <c r="E36" s="333"/>
      <c r="F36" s="656">
        <f t="shared" si="1"/>
        <v>0</v>
      </c>
      <c r="G36" s="316">
        <v>4E-05</v>
      </c>
      <c r="H36" s="656">
        <v>0.0034000000000000002</v>
      </c>
      <c r="I36" s="813"/>
    </row>
    <row r="37" spans="1:9" s="316" customFormat="1" ht="12.75" customHeight="1">
      <c r="A37" s="332">
        <v>31</v>
      </c>
      <c r="B37" s="316" t="s">
        <v>1442</v>
      </c>
      <c r="C37" s="316" t="s">
        <v>142</v>
      </c>
      <c r="D37" s="656">
        <v>21</v>
      </c>
      <c r="E37" s="333"/>
      <c r="F37" s="656">
        <f t="shared" si="1"/>
        <v>0</v>
      </c>
      <c r="G37" s="316">
        <v>5E-05</v>
      </c>
      <c r="H37" s="656">
        <v>0.0010500000000000002</v>
      </c>
      <c r="I37" s="813"/>
    </row>
    <row r="38" spans="1:9" s="316" customFormat="1" ht="12.75" customHeight="1">
      <c r="A38" s="332">
        <v>32</v>
      </c>
      <c r="B38" s="316" t="s">
        <v>1443</v>
      </c>
      <c r="C38" s="316" t="s">
        <v>162</v>
      </c>
      <c r="D38" s="656">
        <v>30</v>
      </c>
      <c r="E38" s="333"/>
      <c r="F38" s="656">
        <f t="shared" si="1"/>
        <v>0</v>
      </c>
      <c r="G38" s="316">
        <v>0</v>
      </c>
      <c r="H38" s="656">
        <v>0</v>
      </c>
      <c r="I38" s="813"/>
    </row>
    <row r="39" spans="1:12" s="316" customFormat="1" ht="12.75">
      <c r="A39" s="332">
        <v>33</v>
      </c>
      <c r="B39" s="814" t="s">
        <v>1444</v>
      </c>
      <c r="E39" s="333"/>
      <c r="F39" s="656">
        <f t="shared" si="1"/>
        <v>0</v>
      </c>
      <c r="H39" s="656"/>
      <c r="I39" s="799"/>
      <c r="L39" s="815"/>
    </row>
    <row r="40" spans="1:20" s="316" customFormat="1" ht="12.75" customHeight="1">
      <c r="A40" s="332">
        <v>34</v>
      </c>
      <c r="B40" s="316" t="s">
        <v>1445</v>
      </c>
      <c r="C40" s="316" t="s">
        <v>162</v>
      </c>
      <c r="D40" s="656">
        <v>4</v>
      </c>
      <c r="E40" s="704"/>
      <c r="F40" s="656">
        <f t="shared" si="1"/>
        <v>0</v>
      </c>
      <c r="G40" s="316">
        <v>0.00034</v>
      </c>
      <c r="H40" s="656">
        <v>0.00136</v>
      </c>
      <c r="I40" s="813"/>
      <c r="L40" s="815"/>
      <c r="N40" s="816"/>
      <c r="P40" s="628"/>
      <c r="Q40" s="332"/>
      <c r="T40" s="628"/>
    </row>
    <row r="41" spans="1:9" s="316" customFormat="1" ht="12.75" customHeight="1">
      <c r="A41" s="332">
        <v>35</v>
      </c>
      <c r="B41" s="316" t="s">
        <v>1446</v>
      </c>
      <c r="C41" s="316" t="s">
        <v>162</v>
      </c>
      <c r="D41" s="656">
        <v>4</v>
      </c>
      <c r="E41" s="333"/>
      <c r="F41" s="656">
        <f t="shared" si="1"/>
        <v>0</v>
      </c>
      <c r="G41" s="316">
        <v>2E-05</v>
      </c>
      <c r="H41" s="656">
        <v>8E-05</v>
      </c>
      <c r="I41" s="813"/>
    </row>
    <row r="42" spans="1:12" s="316" customFormat="1" ht="38.25">
      <c r="A42" s="332">
        <v>36</v>
      </c>
      <c r="B42" s="814" t="s">
        <v>1447</v>
      </c>
      <c r="E42" s="333"/>
      <c r="F42" s="656">
        <f t="shared" si="1"/>
        <v>0</v>
      </c>
      <c r="H42" s="656"/>
      <c r="I42" s="799"/>
      <c r="L42" s="815"/>
    </row>
    <row r="43" spans="1:20" s="316" customFormat="1" ht="12.75" customHeight="1">
      <c r="A43" s="332">
        <v>37</v>
      </c>
      <c r="B43" s="814" t="s">
        <v>1448</v>
      </c>
      <c r="C43" s="821" t="s">
        <v>162</v>
      </c>
      <c r="D43" s="822">
        <v>2</v>
      </c>
      <c r="E43" s="704"/>
      <c r="F43" s="656">
        <f t="shared" si="1"/>
        <v>0</v>
      </c>
      <c r="G43" s="821">
        <v>0.00319</v>
      </c>
      <c r="H43" s="822">
        <v>0.00638</v>
      </c>
      <c r="I43" s="813"/>
      <c r="L43" s="815"/>
      <c r="N43" s="816"/>
      <c r="P43" s="628"/>
      <c r="T43" s="628"/>
    </row>
    <row r="44" spans="1:20" s="316" customFormat="1" ht="12.75" customHeight="1">
      <c r="A44" s="332">
        <v>38</v>
      </c>
      <c r="B44" s="814" t="s">
        <v>1449</v>
      </c>
      <c r="C44" s="821" t="s">
        <v>162</v>
      </c>
      <c r="D44" s="822">
        <v>2</v>
      </c>
      <c r="E44" s="704"/>
      <c r="F44" s="656">
        <f t="shared" si="1"/>
        <v>0</v>
      </c>
      <c r="G44" s="821">
        <v>0.00319</v>
      </c>
      <c r="H44" s="822">
        <v>0.00638</v>
      </c>
      <c r="I44" s="813"/>
      <c r="N44" s="816"/>
      <c r="P44" s="628"/>
      <c r="T44" s="628"/>
    </row>
    <row r="45" spans="1:9" s="316" customFormat="1" ht="12.75" customHeight="1">
      <c r="A45" s="332">
        <v>39</v>
      </c>
      <c r="B45" s="316" t="s">
        <v>1450</v>
      </c>
      <c r="C45" s="316" t="s">
        <v>162</v>
      </c>
      <c r="D45" s="656">
        <v>4</v>
      </c>
      <c r="E45" s="333"/>
      <c r="F45" s="656">
        <f t="shared" si="1"/>
        <v>0</v>
      </c>
      <c r="G45" s="316">
        <v>0.00164</v>
      </c>
      <c r="H45" s="656">
        <v>0.00656</v>
      </c>
      <c r="I45" s="813"/>
    </row>
    <row r="46" spans="1:9" s="316" customFormat="1" ht="12.75" customHeight="1">
      <c r="A46" s="332">
        <v>40</v>
      </c>
      <c r="B46" s="316" t="s">
        <v>1451</v>
      </c>
      <c r="C46" s="316" t="s">
        <v>142</v>
      </c>
      <c r="D46" s="656">
        <v>106</v>
      </c>
      <c r="E46" s="333"/>
      <c r="F46" s="656">
        <f t="shared" si="1"/>
        <v>0</v>
      </c>
      <c r="G46" s="316">
        <v>0.00018</v>
      </c>
      <c r="H46" s="656">
        <v>0.01908</v>
      </c>
      <c r="I46" s="813"/>
    </row>
    <row r="47" spans="1:9" s="316" customFormat="1" ht="12.75" customHeight="1">
      <c r="A47" s="332">
        <v>41</v>
      </c>
      <c r="B47" s="316" t="s">
        <v>1452</v>
      </c>
      <c r="C47" s="316" t="s">
        <v>142</v>
      </c>
      <c r="D47" s="656">
        <v>106</v>
      </c>
      <c r="E47" s="333"/>
      <c r="F47" s="656">
        <f t="shared" si="1"/>
        <v>0</v>
      </c>
      <c r="G47" s="316">
        <v>1E-05</v>
      </c>
      <c r="H47" s="656">
        <v>0.0010600000000000002</v>
      </c>
      <c r="I47" s="813"/>
    </row>
    <row r="48" spans="1:9" s="316" customFormat="1" ht="12.75" customHeight="1">
      <c r="A48" s="332">
        <v>42</v>
      </c>
      <c r="B48" s="316" t="s">
        <v>1453</v>
      </c>
      <c r="C48" s="316" t="s">
        <v>176</v>
      </c>
      <c r="D48" s="819">
        <v>0.11999999999999998</v>
      </c>
      <c r="E48" s="333"/>
      <c r="F48" s="656">
        <f t="shared" si="1"/>
        <v>0</v>
      </c>
      <c r="G48" s="656">
        <v>0</v>
      </c>
      <c r="H48" s="656">
        <v>0</v>
      </c>
      <c r="I48" s="813"/>
    </row>
    <row r="49" spans="1:12" ht="15">
      <c r="A49" s="332">
        <v>43</v>
      </c>
      <c r="B49" s="823" t="s">
        <v>1454</v>
      </c>
      <c r="C49" s="319"/>
      <c r="D49" s="319"/>
      <c r="E49" s="652"/>
      <c r="F49" s="655">
        <f>SUM(F50:F92)</f>
        <v>0</v>
      </c>
      <c r="G49" s="319"/>
      <c r="H49" s="655">
        <v>0.5677599999999998</v>
      </c>
      <c r="I49" s="813"/>
      <c r="J49" s="316"/>
      <c r="K49" s="316"/>
      <c r="L49" s="316"/>
    </row>
    <row r="50" spans="1:20" s="316" customFormat="1" ht="38.25">
      <c r="A50" s="332">
        <v>44</v>
      </c>
      <c r="B50" s="817" t="s">
        <v>1455</v>
      </c>
      <c r="C50" s="332" t="s">
        <v>445</v>
      </c>
      <c r="D50" s="705">
        <v>2</v>
      </c>
      <c r="E50" s="704"/>
      <c r="F50" s="656">
        <f aca="true" t="shared" si="2" ref="F50:F92">D50*E50</f>
        <v>0</v>
      </c>
      <c r="G50" s="332">
        <v>0.0184</v>
      </c>
      <c r="H50" s="705">
        <v>0.0368</v>
      </c>
      <c r="I50" s="813"/>
      <c r="K50" s="814"/>
      <c r="L50" s="815"/>
      <c r="N50" s="816"/>
      <c r="P50" s="628"/>
      <c r="Q50" s="332"/>
      <c r="T50" s="628"/>
    </row>
    <row r="51" spans="1:20" s="316" customFormat="1" ht="25.5">
      <c r="A51" s="332">
        <v>45</v>
      </c>
      <c r="B51" s="817" t="s">
        <v>1456</v>
      </c>
      <c r="C51" s="332"/>
      <c r="D51" s="705">
        <v>1</v>
      </c>
      <c r="E51" s="704"/>
      <c r="F51" s="656">
        <f t="shared" si="2"/>
        <v>0</v>
      </c>
      <c r="G51" s="332">
        <v>0.0194</v>
      </c>
      <c r="H51" s="705">
        <v>0.0194</v>
      </c>
      <c r="I51" s="813"/>
      <c r="K51" s="814"/>
      <c r="L51" s="815"/>
      <c r="N51" s="816"/>
      <c r="P51" s="628"/>
      <c r="Q51" s="332"/>
      <c r="T51" s="628"/>
    </row>
    <row r="52" spans="1:20" s="316" customFormat="1" ht="12.75" customHeight="1">
      <c r="A52" s="332">
        <v>46</v>
      </c>
      <c r="B52" s="332" t="s">
        <v>1457</v>
      </c>
      <c r="C52" s="332" t="s">
        <v>445</v>
      </c>
      <c r="D52" s="656">
        <v>3</v>
      </c>
      <c r="E52" s="704"/>
      <c r="F52" s="656">
        <f t="shared" si="2"/>
        <v>0</v>
      </c>
      <c r="G52" s="332">
        <v>0.0028</v>
      </c>
      <c r="H52" s="705">
        <v>0.0084</v>
      </c>
      <c r="I52" s="813"/>
      <c r="N52" s="816"/>
      <c r="P52" s="628"/>
      <c r="Q52" s="332"/>
      <c r="T52" s="628"/>
    </row>
    <row r="53" spans="1:20" s="316" customFormat="1" ht="12.75" customHeight="1">
      <c r="A53" s="332">
        <v>47</v>
      </c>
      <c r="B53" s="332" t="s">
        <v>1458</v>
      </c>
      <c r="C53" s="332" t="s">
        <v>445</v>
      </c>
      <c r="D53" s="656">
        <v>3</v>
      </c>
      <c r="E53" s="704"/>
      <c r="F53" s="656">
        <f t="shared" si="2"/>
        <v>0</v>
      </c>
      <c r="G53" s="332">
        <v>0.00014</v>
      </c>
      <c r="H53" s="705">
        <v>0.00041999999999999996</v>
      </c>
      <c r="I53" s="813"/>
      <c r="N53" s="816"/>
      <c r="P53" s="628"/>
      <c r="Q53" s="332"/>
      <c r="T53" s="628"/>
    </row>
    <row r="54" spans="1:20" s="316" customFormat="1" ht="25.5">
      <c r="A54" s="332">
        <v>48</v>
      </c>
      <c r="B54" s="817" t="s">
        <v>1459</v>
      </c>
      <c r="C54" s="332" t="s">
        <v>445</v>
      </c>
      <c r="D54" s="656">
        <v>2</v>
      </c>
      <c r="E54" s="704"/>
      <c r="F54" s="656">
        <f t="shared" si="2"/>
        <v>0</v>
      </c>
      <c r="G54" s="332">
        <v>0.0014</v>
      </c>
      <c r="H54" s="705">
        <v>0.0028</v>
      </c>
      <c r="I54" s="813"/>
      <c r="N54" s="816"/>
      <c r="P54" s="628"/>
      <c r="Q54" s="332"/>
      <c r="T54" s="628"/>
    </row>
    <row r="55" spans="1:20" s="316" customFormat="1" ht="25.5">
      <c r="A55" s="332">
        <v>49</v>
      </c>
      <c r="B55" s="817" t="s">
        <v>1460</v>
      </c>
      <c r="C55" s="332" t="s">
        <v>445</v>
      </c>
      <c r="D55" s="705">
        <v>1</v>
      </c>
      <c r="E55" s="704"/>
      <c r="F55" s="656">
        <f t="shared" si="2"/>
        <v>0</v>
      </c>
      <c r="G55" s="332">
        <v>0.0014</v>
      </c>
      <c r="H55" s="705">
        <v>0.0014</v>
      </c>
      <c r="I55" s="813"/>
      <c r="N55" s="816"/>
      <c r="P55" s="628"/>
      <c r="Q55" s="332"/>
      <c r="T55" s="628"/>
    </row>
    <row r="56" spans="1:17" s="316" customFormat="1" ht="12.75" customHeight="1">
      <c r="A56" s="332">
        <v>50</v>
      </c>
      <c r="B56" s="316" t="s">
        <v>1461</v>
      </c>
      <c r="C56" s="316" t="s">
        <v>445</v>
      </c>
      <c r="D56" s="656">
        <v>3</v>
      </c>
      <c r="E56" s="704"/>
      <c r="F56" s="656">
        <f t="shared" si="2"/>
        <v>0</v>
      </c>
      <c r="G56" s="316">
        <v>0.01003</v>
      </c>
      <c r="H56" s="656">
        <v>0.030090000000000002</v>
      </c>
      <c r="I56" s="813"/>
      <c r="N56" s="816"/>
      <c r="P56" s="628"/>
      <c r="Q56" s="332"/>
    </row>
    <row r="57" spans="1:20" s="316" customFormat="1" ht="12.75">
      <c r="A57" s="332">
        <v>51</v>
      </c>
      <c r="B57" s="814" t="s">
        <v>1462</v>
      </c>
      <c r="C57" s="316" t="s">
        <v>445</v>
      </c>
      <c r="D57" s="656">
        <v>1</v>
      </c>
      <c r="E57" s="704"/>
      <c r="F57" s="656">
        <f t="shared" si="2"/>
        <v>0</v>
      </c>
      <c r="G57" s="316">
        <v>0.00794</v>
      </c>
      <c r="H57" s="656">
        <v>0.00794</v>
      </c>
      <c r="I57" s="813"/>
      <c r="N57" s="816"/>
      <c r="P57" s="628"/>
      <c r="Q57" s="332"/>
      <c r="T57" s="628"/>
    </row>
    <row r="58" spans="1:20" s="316" customFormat="1" ht="12.75" customHeight="1">
      <c r="A58" s="332">
        <v>52</v>
      </c>
      <c r="B58" s="316" t="s">
        <v>1463</v>
      </c>
      <c r="C58" s="316" t="s">
        <v>445</v>
      </c>
      <c r="D58" s="656">
        <v>2</v>
      </c>
      <c r="E58" s="704"/>
      <c r="F58" s="656">
        <f t="shared" si="2"/>
        <v>0</v>
      </c>
      <c r="G58" s="316">
        <v>0.01656</v>
      </c>
      <c r="H58" s="656">
        <v>0.03312</v>
      </c>
      <c r="I58" s="813"/>
      <c r="N58" s="816"/>
      <c r="P58" s="628"/>
      <c r="Q58" s="332"/>
      <c r="T58" s="628"/>
    </row>
    <row r="59" spans="1:20" s="316" customFormat="1" ht="12.75" customHeight="1">
      <c r="A59" s="332">
        <v>53</v>
      </c>
      <c r="B59" s="814" t="s">
        <v>1464</v>
      </c>
      <c r="C59" s="316" t="s">
        <v>445</v>
      </c>
      <c r="D59" s="656">
        <v>2</v>
      </c>
      <c r="E59" s="704"/>
      <c r="F59" s="656">
        <f t="shared" si="2"/>
        <v>0</v>
      </c>
      <c r="G59" s="316">
        <v>0.0025</v>
      </c>
      <c r="H59" s="656">
        <v>0.005</v>
      </c>
      <c r="I59" s="813"/>
      <c r="N59" s="816"/>
      <c r="P59" s="628"/>
      <c r="Q59" s="332"/>
      <c r="T59" s="628"/>
    </row>
    <row r="60" spans="1:20" s="316" customFormat="1" ht="12.75" customHeight="1">
      <c r="A60" s="332">
        <v>54</v>
      </c>
      <c r="B60" s="316" t="s">
        <v>1465</v>
      </c>
      <c r="C60" s="316" t="s">
        <v>445</v>
      </c>
      <c r="D60" s="656">
        <v>1</v>
      </c>
      <c r="E60" s="704"/>
      <c r="F60" s="656">
        <f t="shared" si="2"/>
        <v>0</v>
      </c>
      <c r="G60" s="316">
        <v>0.01856</v>
      </c>
      <c r="H60" s="656">
        <v>0.01856</v>
      </c>
      <c r="I60" s="813"/>
      <c r="N60" s="816"/>
      <c r="P60" s="628"/>
      <c r="Q60" s="332"/>
      <c r="T60" s="628"/>
    </row>
    <row r="61" spans="1:20" s="316" customFormat="1" ht="12.75" customHeight="1">
      <c r="A61" s="332">
        <v>55</v>
      </c>
      <c r="B61" s="316" t="s">
        <v>1466</v>
      </c>
      <c r="C61" s="316" t="s">
        <v>445</v>
      </c>
      <c r="D61" s="656">
        <v>1</v>
      </c>
      <c r="E61" s="704"/>
      <c r="F61" s="656">
        <f t="shared" si="2"/>
        <v>0</v>
      </c>
      <c r="G61" s="316">
        <v>0.0025</v>
      </c>
      <c r="H61" s="656">
        <v>0.0025</v>
      </c>
      <c r="I61" s="813"/>
      <c r="N61" s="816"/>
      <c r="P61" s="628"/>
      <c r="Q61" s="332"/>
      <c r="T61" s="628"/>
    </row>
    <row r="62" spans="1:20" s="316" customFormat="1" ht="12.75" customHeight="1">
      <c r="A62" s="332">
        <v>56</v>
      </c>
      <c r="B62" s="316" t="s">
        <v>1467</v>
      </c>
      <c r="C62" s="316" t="s">
        <v>445</v>
      </c>
      <c r="D62" s="656">
        <v>1</v>
      </c>
      <c r="E62" s="704"/>
      <c r="F62" s="656">
        <f t="shared" si="2"/>
        <v>0</v>
      </c>
      <c r="G62" s="316">
        <v>0.0005</v>
      </c>
      <c r="H62" s="656">
        <v>0.0005</v>
      </c>
      <c r="I62" s="813"/>
      <c r="N62" s="816"/>
      <c r="P62" s="628"/>
      <c r="Q62" s="332"/>
      <c r="T62" s="628"/>
    </row>
    <row r="63" spans="1:17" s="316" customFormat="1" ht="12.75">
      <c r="A63" s="332">
        <v>57</v>
      </c>
      <c r="B63" s="316" t="s">
        <v>1468</v>
      </c>
      <c r="C63" s="316" t="s">
        <v>445</v>
      </c>
      <c r="D63" s="656">
        <v>1</v>
      </c>
      <c r="E63" s="704"/>
      <c r="F63" s="656">
        <f t="shared" si="2"/>
        <v>0</v>
      </c>
      <c r="G63" s="316">
        <v>0.018</v>
      </c>
      <c r="H63" s="656">
        <v>0.018</v>
      </c>
      <c r="I63" s="813"/>
      <c r="N63" s="816"/>
      <c r="P63" s="628"/>
      <c r="Q63" s="332"/>
    </row>
    <row r="64" spans="1:17" s="316" customFormat="1" ht="12.75" customHeight="1">
      <c r="A64" s="332">
        <v>58</v>
      </c>
      <c r="B64" s="316" t="s">
        <v>1469</v>
      </c>
      <c r="C64" s="316" t="s">
        <v>445</v>
      </c>
      <c r="D64" s="656">
        <v>1</v>
      </c>
      <c r="E64" s="704"/>
      <c r="F64" s="656">
        <f t="shared" si="2"/>
        <v>0</v>
      </c>
      <c r="G64" s="316">
        <v>0.018</v>
      </c>
      <c r="H64" s="656">
        <v>0.018</v>
      </c>
      <c r="I64" s="813"/>
      <c r="N64" s="816"/>
      <c r="P64" s="628"/>
      <c r="Q64" s="332"/>
    </row>
    <row r="65" spans="1:16" s="316" customFormat="1" ht="12.75" customHeight="1">
      <c r="A65" s="332">
        <v>59</v>
      </c>
      <c r="B65" s="316" t="s">
        <v>1470</v>
      </c>
      <c r="C65" s="316" t="s">
        <v>445</v>
      </c>
      <c r="D65" s="656">
        <v>1</v>
      </c>
      <c r="E65" s="333"/>
      <c r="F65" s="656">
        <f t="shared" si="2"/>
        <v>0</v>
      </c>
      <c r="G65" s="316">
        <v>0.018</v>
      </c>
      <c r="H65" s="656">
        <v>0.018</v>
      </c>
      <c r="I65" s="813"/>
      <c r="N65" s="816"/>
      <c r="P65" s="628"/>
    </row>
    <row r="66" spans="1:16" s="316" customFormat="1" ht="12.75" customHeight="1">
      <c r="A66" s="332">
        <v>60</v>
      </c>
      <c r="B66" s="316" t="s">
        <v>1471</v>
      </c>
      <c r="C66" s="316" t="s">
        <v>445</v>
      </c>
      <c r="D66" s="656">
        <v>1</v>
      </c>
      <c r="E66" s="333"/>
      <c r="F66" s="656">
        <f t="shared" si="2"/>
        <v>0</v>
      </c>
      <c r="G66" s="316">
        <v>0.018</v>
      </c>
      <c r="H66" s="656">
        <v>0.018</v>
      </c>
      <c r="I66" s="813"/>
      <c r="N66" s="816"/>
      <c r="P66" s="628"/>
    </row>
    <row r="67" spans="1:20" s="316" customFormat="1" ht="12.75" customHeight="1">
      <c r="A67" s="332">
        <v>61</v>
      </c>
      <c r="B67" s="316" t="s">
        <v>1472</v>
      </c>
      <c r="C67" s="820" t="s">
        <v>445</v>
      </c>
      <c r="D67" s="656">
        <v>1</v>
      </c>
      <c r="E67" s="704"/>
      <c r="F67" s="656">
        <f t="shared" si="2"/>
        <v>0</v>
      </c>
      <c r="G67" s="316">
        <v>0.0025</v>
      </c>
      <c r="H67" s="656">
        <v>0.0025</v>
      </c>
      <c r="I67" s="813"/>
      <c r="L67" s="815"/>
      <c r="N67" s="816"/>
      <c r="P67" s="628"/>
      <c r="Q67" s="332"/>
      <c r="T67" s="628"/>
    </row>
    <row r="68" spans="1:20" s="316" customFormat="1" ht="12.75" customHeight="1">
      <c r="A68" s="332">
        <v>62</v>
      </c>
      <c r="B68" s="316" t="s">
        <v>1473</v>
      </c>
      <c r="C68" s="820" t="s">
        <v>445</v>
      </c>
      <c r="D68" s="656">
        <v>1</v>
      </c>
      <c r="E68" s="704"/>
      <c r="F68" s="656">
        <f t="shared" si="2"/>
        <v>0</v>
      </c>
      <c r="G68" s="316">
        <v>0.002</v>
      </c>
      <c r="H68" s="656">
        <v>0.002</v>
      </c>
      <c r="I68" s="813"/>
      <c r="L68" s="815"/>
      <c r="N68" s="816"/>
      <c r="P68" s="628"/>
      <c r="Q68" s="332"/>
      <c r="T68" s="628"/>
    </row>
    <row r="69" spans="1:20" s="316" customFormat="1" ht="12.75" customHeight="1">
      <c r="A69" s="332">
        <v>63</v>
      </c>
      <c r="B69" s="316" t="s">
        <v>1474</v>
      </c>
      <c r="C69" s="316" t="s">
        <v>445</v>
      </c>
      <c r="D69" s="656">
        <v>2</v>
      </c>
      <c r="E69" s="704"/>
      <c r="F69" s="656">
        <f t="shared" si="2"/>
        <v>0</v>
      </c>
      <c r="G69" s="316">
        <v>0.02919</v>
      </c>
      <c r="H69" s="656">
        <v>0.05838</v>
      </c>
      <c r="I69" s="813"/>
      <c r="N69" s="816"/>
      <c r="P69" s="628"/>
      <c r="Q69" s="332"/>
      <c r="T69" s="628"/>
    </row>
    <row r="70" spans="1:20" s="316" customFormat="1" ht="12.75" customHeight="1">
      <c r="A70" s="332">
        <v>64</v>
      </c>
      <c r="B70" s="316" t="s">
        <v>1475</v>
      </c>
      <c r="C70" s="316" t="s">
        <v>445</v>
      </c>
      <c r="D70" s="656">
        <v>2</v>
      </c>
      <c r="E70" s="704"/>
      <c r="F70" s="656">
        <f t="shared" si="2"/>
        <v>0</v>
      </c>
      <c r="G70" s="316">
        <v>0.02919</v>
      </c>
      <c r="H70" s="656">
        <v>0.05838</v>
      </c>
      <c r="I70" s="813"/>
      <c r="N70" s="816"/>
      <c r="P70" s="628"/>
      <c r="Q70" s="332"/>
      <c r="T70" s="628"/>
    </row>
    <row r="71" spans="1:9" s="316" customFormat="1" ht="12.75" customHeight="1">
      <c r="A71" s="332">
        <v>65</v>
      </c>
      <c r="B71" s="316" t="s">
        <v>1476</v>
      </c>
      <c r="C71" s="316" t="s">
        <v>445</v>
      </c>
      <c r="D71" s="656">
        <v>5</v>
      </c>
      <c r="E71" s="333"/>
      <c r="F71" s="656">
        <f t="shared" si="2"/>
        <v>0</v>
      </c>
      <c r="G71" s="316">
        <v>0.00239</v>
      </c>
      <c r="H71" s="656">
        <v>0.01195</v>
      </c>
      <c r="I71" s="813"/>
    </row>
    <row r="72" spans="1:9" s="316" customFormat="1" ht="12.75" customHeight="1">
      <c r="A72" s="332">
        <v>66</v>
      </c>
      <c r="B72" s="316" t="s">
        <v>1477</v>
      </c>
      <c r="C72" s="316" t="s">
        <v>445</v>
      </c>
      <c r="D72" s="656">
        <v>6</v>
      </c>
      <c r="E72" s="333"/>
      <c r="F72" s="656">
        <f t="shared" si="2"/>
        <v>0</v>
      </c>
      <c r="G72" s="316">
        <v>0.00297</v>
      </c>
      <c r="H72" s="656">
        <v>0.01782</v>
      </c>
      <c r="I72" s="813"/>
    </row>
    <row r="73" spans="1:20" s="316" customFormat="1" ht="12.75" customHeight="1">
      <c r="A73" s="332">
        <v>67</v>
      </c>
      <c r="B73" s="316" t="s">
        <v>1478</v>
      </c>
      <c r="C73" s="316" t="s">
        <v>445</v>
      </c>
      <c r="D73" s="656">
        <v>1</v>
      </c>
      <c r="E73" s="704"/>
      <c r="F73" s="656">
        <f t="shared" si="2"/>
        <v>0</v>
      </c>
      <c r="G73" s="316">
        <v>0.12</v>
      </c>
      <c r="H73" s="656">
        <v>0.12</v>
      </c>
      <c r="I73" s="813"/>
      <c r="L73" s="815"/>
      <c r="N73" s="816"/>
      <c r="P73" s="628"/>
      <c r="Q73" s="332"/>
      <c r="T73" s="628"/>
    </row>
    <row r="74" spans="1:20" s="316" customFormat="1" ht="12.75" customHeight="1">
      <c r="A74" s="332">
        <v>68</v>
      </c>
      <c r="B74" s="316" t="s">
        <v>1479</v>
      </c>
      <c r="C74" s="316" t="s">
        <v>445</v>
      </c>
      <c r="D74" s="656">
        <v>1</v>
      </c>
      <c r="E74" s="704"/>
      <c r="F74" s="656">
        <f t="shared" si="2"/>
        <v>0</v>
      </c>
      <c r="G74" s="316">
        <v>0.00114</v>
      </c>
      <c r="H74" s="656">
        <v>0.00114</v>
      </c>
      <c r="I74" s="813"/>
      <c r="N74" s="816"/>
      <c r="P74" s="628"/>
      <c r="Q74" s="332"/>
      <c r="T74" s="628"/>
    </row>
    <row r="75" spans="1:20" s="316" customFormat="1" ht="12.75" customHeight="1">
      <c r="A75" s="332">
        <v>69</v>
      </c>
      <c r="B75" s="316" t="s">
        <v>1480</v>
      </c>
      <c r="C75" s="316" t="s">
        <v>445</v>
      </c>
      <c r="D75" s="656">
        <v>2</v>
      </c>
      <c r="E75" s="704"/>
      <c r="F75" s="656">
        <f t="shared" si="2"/>
        <v>0</v>
      </c>
      <c r="G75" s="316">
        <v>0.00326</v>
      </c>
      <c r="H75" s="656">
        <v>0.00652</v>
      </c>
      <c r="I75" s="813"/>
      <c r="N75" s="816"/>
      <c r="Q75" s="332"/>
      <c r="T75" s="628"/>
    </row>
    <row r="76" spans="1:20" s="316" customFormat="1" ht="12.75" customHeight="1">
      <c r="A76" s="332">
        <v>70</v>
      </c>
      <c r="B76" s="316" t="s">
        <v>1481</v>
      </c>
      <c r="C76" s="316" t="s">
        <v>445</v>
      </c>
      <c r="D76" s="656">
        <v>2</v>
      </c>
      <c r="E76" s="704"/>
      <c r="F76" s="656">
        <f t="shared" si="2"/>
        <v>0</v>
      </c>
      <c r="G76" s="316">
        <v>0.00225</v>
      </c>
      <c r="H76" s="656">
        <v>0.0045</v>
      </c>
      <c r="I76" s="813"/>
      <c r="N76" s="816"/>
      <c r="Q76" s="332"/>
      <c r="T76" s="628"/>
    </row>
    <row r="77" spans="1:20" s="316" customFormat="1" ht="12.75" customHeight="1">
      <c r="A77" s="332">
        <v>71</v>
      </c>
      <c r="B77" s="316" t="s">
        <v>1482</v>
      </c>
      <c r="C77" s="820" t="s">
        <v>445</v>
      </c>
      <c r="D77" s="656">
        <v>1</v>
      </c>
      <c r="E77" s="704"/>
      <c r="F77" s="656">
        <f t="shared" si="2"/>
        <v>0</v>
      </c>
      <c r="G77" s="316">
        <v>0.00037</v>
      </c>
      <c r="H77" s="656">
        <v>0.00037</v>
      </c>
      <c r="I77" s="813"/>
      <c r="L77" s="815"/>
      <c r="N77" s="816"/>
      <c r="P77" s="628"/>
      <c r="Q77" s="332"/>
      <c r="T77" s="628"/>
    </row>
    <row r="78" spans="1:20" s="316" customFormat="1" ht="12.75" customHeight="1">
      <c r="A78" s="332">
        <v>72</v>
      </c>
      <c r="B78" s="316" t="s">
        <v>1483</v>
      </c>
      <c r="C78" s="820" t="s">
        <v>445</v>
      </c>
      <c r="D78" s="656">
        <v>16</v>
      </c>
      <c r="E78" s="704"/>
      <c r="F78" s="656">
        <f t="shared" si="2"/>
        <v>0</v>
      </c>
      <c r="G78" s="316">
        <v>0.00011</v>
      </c>
      <c r="H78" s="656">
        <v>0.00176</v>
      </c>
      <c r="I78" s="813"/>
      <c r="L78" s="815"/>
      <c r="N78" s="816"/>
      <c r="P78" s="628"/>
      <c r="Q78" s="332"/>
      <c r="T78" s="628"/>
    </row>
    <row r="79" spans="1:20" s="316" customFormat="1" ht="12.75" customHeight="1">
      <c r="A79" s="332">
        <v>73</v>
      </c>
      <c r="B79" s="316" t="s">
        <v>1484</v>
      </c>
      <c r="C79" s="820" t="s">
        <v>445</v>
      </c>
      <c r="D79" s="656">
        <v>5</v>
      </c>
      <c r="E79" s="704"/>
      <c r="F79" s="656">
        <f t="shared" si="2"/>
        <v>0</v>
      </c>
      <c r="G79" s="316">
        <v>0.00039</v>
      </c>
      <c r="H79" s="656">
        <v>0.00195</v>
      </c>
      <c r="I79" s="813"/>
      <c r="L79" s="815"/>
      <c r="N79" s="816"/>
      <c r="P79" s="628"/>
      <c r="Q79" s="332"/>
      <c r="T79" s="628"/>
    </row>
    <row r="80" spans="1:12" s="316" customFormat="1" ht="12.75" customHeight="1">
      <c r="A80" s="332">
        <v>74</v>
      </c>
      <c r="B80" s="316" t="s">
        <v>1485</v>
      </c>
      <c r="C80" s="820" t="s">
        <v>445</v>
      </c>
      <c r="D80" s="656">
        <v>22</v>
      </c>
      <c r="E80" s="333"/>
      <c r="F80" s="656">
        <f t="shared" si="2"/>
        <v>0</v>
      </c>
      <c r="G80" s="316">
        <v>9E-05</v>
      </c>
      <c r="H80" s="656">
        <v>0.00198</v>
      </c>
      <c r="I80" s="813"/>
      <c r="L80" s="815"/>
    </row>
    <row r="81" spans="1:9" s="316" customFormat="1" ht="12.75" customHeight="1">
      <c r="A81" s="332">
        <v>75</v>
      </c>
      <c r="B81" s="316" t="s">
        <v>1486</v>
      </c>
      <c r="C81" s="820" t="s">
        <v>445</v>
      </c>
      <c r="D81" s="656">
        <v>10</v>
      </c>
      <c r="E81" s="333"/>
      <c r="F81" s="656">
        <f t="shared" si="2"/>
        <v>0</v>
      </c>
      <c r="G81" s="316">
        <v>4E-05</v>
      </c>
      <c r="H81" s="656">
        <v>0.0004</v>
      </c>
      <c r="I81" s="813"/>
    </row>
    <row r="82" spans="1:9" s="316" customFormat="1" ht="12.75" customHeight="1">
      <c r="A82" s="332">
        <v>76</v>
      </c>
      <c r="B82" s="316" t="s">
        <v>1487</v>
      </c>
      <c r="C82" s="820" t="s">
        <v>445</v>
      </c>
      <c r="D82" s="656">
        <v>2</v>
      </c>
      <c r="E82" s="333"/>
      <c r="F82" s="656">
        <f t="shared" si="2"/>
        <v>0</v>
      </c>
      <c r="G82" s="316">
        <v>0.00013</v>
      </c>
      <c r="H82" s="656">
        <v>0.00026</v>
      </c>
      <c r="I82" s="813"/>
    </row>
    <row r="83" spans="1:20" s="316" customFormat="1" ht="12.75" customHeight="1">
      <c r="A83" s="332">
        <v>77</v>
      </c>
      <c r="B83" s="316" t="s">
        <v>1488</v>
      </c>
      <c r="C83" s="820" t="s">
        <v>445</v>
      </c>
      <c r="D83" s="656">
        <v>5</v>
      </c>
      <c r="E83" s="704"/>
      <c r="F83" s="656">
        <f t="shared" si="2"/>
        <v>0</v>
      </c>
      <c r="G83" s="316">
        <v>0.00184</v>
      </c>
      <c r="H83" s="656">
        <v>0.0092</v>
      </c>
      <c r="I83" s="813"/>
      <c r="J83" s="811"/>
      <c r="K83" s="824"/>
      <c r="N83" s="816"/>
      <c r="P83" s="628"/>
      <c r="Q83" s="332"/>
      <c r="T83" s="628"/>
    </row>
    <row r="84" spans="1:20" s="316" customFormat="1" ht="12.75" customHeight="1">
      <c r="A84" s="332">
        <v>78</v>
      </c>
      <c r="B84" s="316" t="s">
        <v>1489</v>
      </c>
      <c r="C84" s="820" t="s">
        <v>445</v>
      </c>
      <c r="D84" s="656">
        <v>1</v>
      </c>
      <c r="E84" s="704"/>
      <c r="F84" s="656">
        <f t="shared" si="2"/>
        <v>0</v>
      </c>
      <c r="G84" s="316">
        <v>0.00184</v>
      </c>
      <c r="H84" s="656">
        <v>0.00184</v>
      </c>
      <c r="I84" s="813"/>
      <c r="J84" s="811"/>
      <c r="K84" s="824"/>
      <c r="N84" s="816"/>
      <c r="P84" s="628"/>
      <c r="Q84" s="332"/>
      <c r="T84" s="628"/>
    </row>
    <row r="85" spans="1:20" s="316" customFormat="1" ht="12.75" customHeight="1">
      <c r="A85" s="332">
        <v>79</v>
      </c>
      <c r="B85" s="316" t="s">
        <v>1490</v>
      </c>
      <c r="C85" s="820" t="s">
        <v>445</v>
      </c>
      <c r="D85" s="656">
        <v>5</v>
      </c>
      <c r="E85" s="704"/>
      <c r="F85" s="656">
        <f t="shared" si="2"/>
        <v>0</v>
      </c>
      <c r="G85" s="316">
        <v>0.00184</v>
      </c>
      <c r="H85" s="656">
        <v>0.0092</v>
      </c>
      <c r="I85" s="813"/>
      <c r="J85" s="811"/>
      <c r="L85" s="815"/>
      <c r="N85" s="816"/>
      <c r="P85" s="628"/>
      <c r="Q85" s="332"/>
      <c r="T85" s="628"/>
    </row>
    <row r="86" spans="1:20" s="316" customFormat="1" ht="12.75" customHeight="1">
      <c r="A86" s="332">
        <v>80</v>
      </c>
      <c r="B86" s="316" t="s">
        <v>1491</v>
      </c>
      <c r="C86" s="820" t="s">
        <v>445</v>
      </c>
      <c r="D86" s="656">
        <v>2</v>
      </c>
      <c r="E86" s="704"/>
      <c r="F86" s="656">
        <f t="shared" si="2"/>
        <v>0</v>
      </c>
      <c r="G86" s="316">
        <v>0.00184</v>
      </c>
      <c r="H86" s="656">
        <v>0.00368</v>
      </c>
      <c r="I86" s="813"/>
      <c r="J86" s="811"/>
      <c r="N86" s="816"/>
      <c r="P86" s="628"/>
      <c r="Q86" s="332"/>
      <c r="T86" s="628"/>
    </row>
    <row r="87" spans="1:20" s="316" customFormat="1" ht="12.75" customHeight="1">
      <c r="A87" s="332">
        <v>81</v>
      </c>
      <c r="B87" s="316" t="s">
        <v>1492</v>
      </c>
      <c r="C87" s="820" t="s">
        <v>445</v>
      </c>
      <c r="D87" s="656">
        <v>2</v>
      </c>
      <c r="E87" s="704"/>
      <c r="F87" s="656">
        <f t="shared" si="2"/>
        <v>0</v>
      </c>
      <c r="G87" s="316">
        <v>0.00184</v>
      </c>
      <c r="H87" s="656">
        <v>0.00368</v>
      </c>
      <c r="I87" s="813"/>
      <c r="J87" s="811"/>
      <c r="N87" s="816"/>
      <c r="P87" s="628"/>
      <c r="Q87" s="332"/>
      <c r="T87" s="628"/>
    </row>
    <row r="88" spans="1:20" s="316" customFormat="1" ht="12.75" customHeight="1">
      <c r="A88" s="332">
        <v>82</v>
      </c>
      <c r="B88" s="316" t="s">
        <v>1493</v>
      </c>
      <c r="C88" s="820" t="s">
        <v>445</v>
      </c>
      <c r="D88" s="656">
        <v>2</v>
      </c>
      <c r="E88" s="704"/>
      <c r="F88" s="656">
        <f t="shared" si="2"/>
        <v>0</v>
      </c>
      <c r="G88" s="316">
        <v>0.00184</v>
      </c>
      <c r="H88" s="656">
        <v>0.00368</v>
      </c>
      <c r="I88" s="813"/>
      <c r="J88" s="811"/>
      <c r="N88" s="816"/>
      <c r="P88" s="628"/>
      <c r="Q88" s="332"/>
      <c r="T88" s="628"/>
    </row>
    <row r="89" spans="1:20" s="316" customFormat="1" ht="12.75" customHeight="1">
      <c r="A89" s="332">
        <v>83</v>
      </c>
      <c r="B89" s="316" t="s">
        <v>1494</v>
      </c>
      <c r="C89" s="820" t="s">
        <v>445</v>
      </c>
      <c r="D89" s="656">
        <v>2</v>
      </c>
      <c r="E89" s="704"/>
      <c r="F89" s="656">
        <f t="shared" si="2"/>
        <v>0</v>
      </c>
      <c r="G89" s="316">
        <v>0.00184</v>
      </c>
      <c r="H89" s="656">
        <v>0.00368</v>
      </c>
      <c r="I89" s="813"/>
      <c r="J89" s="811"/>
      <c r="L89" s="815"/>
      <c r="N89" s="816"/>
      <c r="P89" s="628"/>
      <c r="Q89" s="332"/>
      <c r="T89" s="628"/>
    </row>
    <row r="90" spans="1:20" s="316" customFormat="1" ht="12.75" customHeight="1">
      <c r="A90" s="332">
        <v>84</v>
      </c>
      <c r="B90" s="316" t="s">
        <v>1495</v>
      </c>
      <c r="C90" s="316" t="s">
        <v>445</v>
      </c>
      <c r="D90" s="656">
        <v>4</v>
      </c>
      <c r="E90" s="704"/>
      <c r="F90" s="656">
        <f t="shared" si="2"/>
        <v>0</v>
      </c>
      <c r="G90" s="316">
        <v>0.00027</v>
      </c>
      <c r="H90" s="656">
        <v>0.00108</v>
      </c>
      <c r="I90" s="813"/>
      <c r="J90" s="811"/>
      <c r="L90" s="815"/>
      <c r="N90" s="816"/>
      <c r="P90" s="628"/>
      <c r="Q90" s="332"/>
      <c r="T90" s="628"/>
    </row>
    <row r="91" spans="1:20" s="316" customFormat="1" ht="12.75" customHeight="1">
      <c r="A91" s="332">
        <v>85</v>
      </c>
      <c r="B91" s="316" t="s">
        <v>1496</v>
      </c>
      <c r="C91" s="316" t="s">
        <v>445</v>
      </c>
      <c r="D91" s="656">
        <v>3</v>
      </c>
      <c r="E91" s="704"/>
      <c r="F91" s="656">
        <f t="shared" si="2"/>
        <v>0</v>
      </c>
      <c r="G91" s="316">
        <v>0.00016</v>
      </c>
      <c r="H91" s="656">
        <v>0.00048000000000000007</v>
      </c>
      <c r="I91" s="813"/>
      <c r="J91" s="811"/>
      <c r="N91" s="816"/>
      <c r="P91" s="628"/>
      <c r="Q91" s="332"/>
      <c r="T91" s="628"/>
    </row>
    <row r="92" spans="1:10" s="316" customFormat="1" ht="12.75" customHeight="1">
      <c r="A92" s="332">
        <v>86</v>
      </c>
      <c r="B92" s="316" t="s">
        <v>1497</v>
      </c>
      <c r="C92" s="316" t="s">
        <v>176</v>
      </c>
      <c r="D92" s="819">
        <v>0.5677599999999998</v>
      </c>
      <c r="E92" s="333"/>
      <c r="F92" s="656">
        <f t="shared" si="2"/>
        <v>0</v>
      </c>
      <c r="G92" s="656">
        <v>0</v>
      </c>
      <c r="H92" s="656">
        <v>0</v>
      </c>
      <c r="I92" s="813"/>
      <c r="J92" s="811"/>
    </row>
    <row r="93" spans="1:12" ht="15.75">
      <c r="A93" s="332">
        <v>87</v>
      </c>
      <c r="B93" s="812" t="s">
        <v>1498</v>
      </c>
      <c r="C93" s="319"/>
      <c r="D93" s="319"/>
      <c r="E93" s="652"/>
      <c r="F93" s="655">
        <f>SUM(F94:F102)</f>
        <v>0</v>
      </c>
      <c r="G93" s="319"/>
      <c r="H93" s="655">
        <v>0.25688</v>
      </c>
      <c r="I93" s="813"/>
      <c r="J93" s="316"/>
      <c r="K93" s="316"/>
      <c r="L93" s="316"/>
    </row>
    <row r="94" spans="1:9" s="316" customFormat="1" ht="12.75" customHeight="1">
      <c r="A94" s="332">
        <v>88</v>
      </c>
      <c r="B94" s="316" t="s">
        <v>1499</v>
      </c>
      <c r="D94" s="656"/>
      <c r="E94" s="333"/>
      <c r="F94" s="656">
        <f aca="true" t="shared" si="3" ref="F94:F102">D94*E94</f>
        <v>0</v>
      </c>
      <c r="H94" s="656"/>
      <c r="I94" s="656"/>
    </row>
    <row r="95" spans="1:9" s="316" customFormat="1" ht="12.75" customHeight="1">
      <c r="A95" s="332">
        <v>89</v>
      </c>
      <c r="B95" s="316" t="s">
        <v>1500</v>
      </c>
      <c r="C95" s="316" t="s">
        <v>142</v>
      </c>
      <c r="D95" s="656">
        <v>9</v>
      </c>
      <c r="E95" s="704"/>
      <c r="F95" s="656">
        <f t="shared" si="3"/>
        <v>0</v>
      </c>
      <c r="G95" s="316">
        <v>0.01492</v>
      </c>
      <c r="H95" s="656">
        <v>0.13427999999999998</v>
      </c>
      <c r="I95" s="813"/>
    </row>
    <row r="96" spans="1:9" s="316" customFormat="1" ht="12.75" customHeight="1">
      <c r="A96" s="332">
        <v>90</v>
      </c>
      <c r="B96" s="316" t="s">
        <v>1501</v>
      </c>
      <c r="C96" s="316" t="s">
        <v>142</v>
      </c>
      <c r="D96" s="656">
        <v>4</v>
      </c>
      <c r="E96" s="704"/>
      <c r="F96" s="656">
        <f t="shared" si="3"/>
        <v>0</v>
      </c>
      <c r="G96" s="316">
        <v>0.03065</v>
      </c>
      <c r="H96" s="656">
        <v>0.1226</v>
      </c>
      <c r="I96" s="813"/>
    </row>
    <row r="97" spans="1:9" s="316" customFormat="1" ht="12.75" customHeight="1">
      <c r="A97" s="332">
        <v>91</v>
      </c>
      <c r="B97" s="316" t="s">
        <v>1502</v>
      </c>
      <c r="D97" s="656"/>
      <c r="E97" s="333"/>
      <c r="F97" s="656">
        <f t="shared" si="3"/>
        <v>0</v>
      </c>
      <c r="H97" s="656"/>
      <c r="I97" s="656"/>
    </row>
    <row r="98" spans="1:9" s="316" customFormat="1" ht="12.75" customHeight="1">
      <c r="A98" s="332">
        <v>92</v>
      </c>
      <c r="B98" s="316" t="s">
        <v>1503</v>
      </c>
      <c r="C98" s="316" t="s">
        <v>142</v>
      </c>
      <c r="D98" s="656">
        <v>4</v>
      </c>
      <c r="E98" s="704"/>
      <c r="F98" s="656">
        <f t="shared" si="3"/>
        <v>0</v>
      </c>
      <c r="G98" s="316">
        <v>0.00198</v>
      </c>
      <c r="H98" s="656">
        <v>0.00792</v>
      </c>
      <c r="I98" s="813"/>
    </row>
    <row r="99" spans="1:9" s="316" customFormat="1" ht="12.75" customHeight="1">
      <c r="A99" s="332">
        <v>93</v>
      </c>
      <c r="B99" s="316" t="s">
        <v>1504</v>
      </c>
      <c r="D99" s="656"/>
      <c r="E99" s="333"/>
      <c r="F99" s="656">
        <f t="shared" si="3"/>
        <v>0</v>
      </c>
      <c r="H99" s="656"/>
      <c r="I99" s="656"/>
    </row>
    <row r="100" spans="1:9" s="316" customFormat="1" ht="12.75" customHeight="1">
      <c r="A100" s="332">
        <v>94</v>
      </c>
      <c r="B100" s="316" t="s">
        <v>1500</v>
      </c>
      <c r="C100" s="316" t="s">
        <v>162</v>
      </c>
      <c r="D100" s="656">
        <v>1</v>
      </c>
      <c r="E100" s="704"/>
      <c r="F100" s="656">
        <f t="shared" si="3"/>
        <v>0</v>
      </c>
      <c r="G100" s="316">
        <v>0.02961</v>
      </c>
      <c r="H100" s="656">
        <v>0.02961</v>
      </c>
      <c r="I100" s="813"/>
    </row>
    <row r="101" spans="1:9" s="316" customFormat="1" ht="12.75" customHeight="1">
      <c r="A101" s="332">
        <v>95</v>
      </c>
      <c r="B101" s="316" t="s">
        <v>1505</v>
      </c>
      <c r="C101" s="316" t="s">
        <v>162</v>
      </c>
      <c r="D101" s="656">
        <v>1</v>
      </c>
      <c r="E101" s="704"/>
      <c r="F101" s="656">
        <f t="shared" si="3"/>
        <v>0</v>
      </c>
      <c r="G101" s="316">
        <v>0.02113</v>
      </c>
      <c r="H101" s="656">
        <v>0.02113</v>
      </c>
      <c r="I101" s="813"/>
    </row>
    <row r="102" spans="1:9" s="316" customFormat="1" ht="12.75" customHeight="1">
      <c r="A102" s="332">
        <v>96</v>
      </c>
      <c r="B102" s="316" t="s">
        <v>1506</v>
      </c>
      <c r="C102" s="316" t="s">
        <v>176</v>
      </c>
      <c r="D102" s="819">
        <v>0.25688</v>
      </c>
      <c r="E102" s="704"/>
      <c r="F102" s="656">
        <f t="shared" si="3"/>
        <v>0</v>
      </c>
      <c r="G102" s="656">
        <v>0</v>
      </c>
      <c r="H102" s="656">
        <v>0</v>
      </c>
      <c r="I102" s="813"/>
    </row>
    <row r="103" spans="1:12" ht="15.75">
      <c r="A103" s="332">
        <v>97</v>
      </c>
      <c r="B103" s="812" t="s">
        <v>1507</v>
      </c>
      <c r="C103" s="319"/>
      <c r="D103" s="319"/>
      <c r="E103" s="652"/>
      <c r="F103" s="655">
        <f>SUM(F104:F111)</f>
        <v>0</v>
      </c>
      <c r="G103" s="319"/>
      <c r="H103" s="655">
        <v>0.10814</v>
      </c>
      <c r="I103" s="813"/>
      <c r="J103" s="316"/>
      <c r="K103" s="316"/>
      <c r="L103" s="316"/>
    </row>
    <row r="104" spans="1:9" s="316" customFormat="1" ht="12.75" customHeight="1">
      <c r="A104" s="332">
        <v>98</v>
      </c>
      <c r="B104" s="316" t="s">
        <v>1508</v>
      </c>
      <c r="D104" s="656"/>
      <c r="E104" s="333"/>
      <c r="F104" s="656">
        <f aca="true" t="shared" si="4" ref="F104:F111">D104*E104</f>
        <v>0</v>
      </c>
      <c r="H104" s="656"/>
      <c r="I104" s="656"/>
    </row>
    <row r="105" spans="1:9" s="316" customFormat="1" ht="12.75" customHeight="1">
      <c r="A105" s="332">
        <v>99</v>
      </c>
      <c r="B105" s="316" t="s">
        <v>1509</v>
      </c>
      <c r="C105" s="316" t="s">
        <v>142</v>
      </c>
      <c r="D105" s="656">
        <v>8</v>
      </c>
      <c r="E105" s="704"/>
      <c r="F105" s="656">
        <f t="shared" si="4"/>
        <v>0</v>
      </c>
      <c r="G105" s="316">
        <v>0.00213</v>
      </c>
      <c r="H105" s="656">
        <v>0.01704</v>
      </c>
      <c r="I105" s="813"/>
    </row>
    <row r="106" spans="1:9" s="316" customFormat="1" ht="12.75" customHeight="1">
      <c r="A106" s="332">
        <v>100</v>
      </c>
      <c r="B106" s="316" t="s">
        <v>1510</v>
      </c>
      <c r="C106" s="316" t="s">
        <v>142</v>
      </c>
      <c r="D106" s="656">
        <v>14</v>
      </c>
      <c r="E106" s="704"/>
      <c r="F106" s="656">
        <f t="shared" si="4"/>
        <v>0</v>
      </c>
      <c r="G106" s="316">
        <v>0.00028</v>
      </c>
      <c r="H106" s="656">
        <v>0.00392</v>
      </c>
      <c r="I106" s="813"/>
    </row>
    <row r="107" spans="1:9" s="316" customFormat="1" ht="12.75" customHeight="1">
      <c r="A107" s="332">
        <v>101</v>
      </c>
      <c r="B107" s="316" t="s">
        <v>1511</v>
      </c>
      <c r="C107" s="316" t="s">
        <v>142</v>
      </c>
      <c r="D107" s="656">
        <v>4</v>
      </c>
      <c r="E107" s="704"/>
      <c r="F107" s="656">
        <f t="shared" si="4"/>
        <v>0</v>
      </c>
      <c r="G107" s="316">
        <v>0.00029</v>
      </c>
      <c r="H107" s="656">
        <v>0.00116</v>
      </c>
      <c r="I107" s="813"/>
    </row>
    <row r="108" spans="1:9" s="316" customFormat="1" ht="12.75" customHeight="1">
      <c r="A108" s="332">
        <v>102</v>
      </c>
      <c r="B108" s="316" t="s">
        <v>1512</v>
      </c>
      <c r="C108" s="316" t="s">
        <v>142</v>
      </c>
      <c r="D108" s="656">
        <v>26</v>
      </c>
      <c r="E108" s="704"/>
      <c r="F108" s="656">
        <f t="shared" si="4"/>
        <v>0</v>
      </c>
      <c r="G108" s="316">
        <v>0.00023</v>
      </c>
      <c r="H108" s="656">
        <v>0.00598</v>
      </c>
      <c r="I108" s="813"/>
    </row>
    <row r="109" spans="1:9" s="316" customFormat="1" ht="12.75" customHeight="1">
      <c r="A109" s="332">
        <v>103</v>
      </c>
      <c r="B109" s="316" t="s">
        <v>1513</v>
      </c>
      <c r="C109" s="316" t="s">
        <v>162</v>
      </c>
      <c r="D109" s="656">
        <v>6</v>
      </c>
      <c r="E109" s="704"/>
      <c r="F109" s="656">
        <f t="shared" si="4"/>
        <v>0</v>
      </c>
      <c r="G109" s="316">
        <v>0.00053</v>
      </c>
      <c r="H109" s="656">
        <v>0.0031799999999999997</v>
      </c>
      <c r="I109" s="813"/>
    </row>
    <row r="110" spans="1:9" s="316" customFormat="1" ht="12.75" customHeight="1">
      <c r="A110" s="332">
        <v>104</v>
      </c>
      <c r="B110" s="316" t="s">
        <v>1514</v>
      </c>
      <c r="C110" s="316" t="s">
        <v>162</v>
      </c>
      <c r="D110" s="656">
        <v>14</v>
      </c>
      <c r="E110" s="704"/>
      <c r="F110" s="656">
        <f t="shared" si="4"/>
        <v>0</v>
      </c>
      <c r="G110" s="316">
        <v>0.00549</v>
      </c>
      <c r="H110" s="656">
        <v>0.07686</v>
      </c>
      <c r="I110" s="813"/>
    </row>
    <row r="111" spans="1:9" s="316" customFormat="1" ht="12.75" customHeight="1">
      <c r="A111" s="332">
        <v>105</v>
      </c>
      <c r="B111" s="316" t="s">
        <v>1515</v>
      </c>
      <c r="C111" s="316" t="s">
        <v>176</v>
      </c>
      <c r="D111" s="819">
        <v>0.10814</v>
      </c>
      <c r="E111" s="704"/>
      <c r="F111" s="656">
        <f t="shared" si="4"/>
        <v>0</v>
      </c>
      <c r="G111" s="656">
        <v>0</v>
      </c>
      <c r="H111" s="656">
        <v>0</v>
      </c>
      <c r="I111" s="813"/>
    </row>
    <row r="112" spans="1:12" ht="15.75">
      <c r="A112" s="332">
        <v>106</v>
      </c>
      <c r="B112" s="812" t="s">
        <v>1516</v>
      </c>
      <c r="C112" s="319"/>
      <c r="D112" s="319"/>
      <c r="E112" s="652"/>
      <c r="F112" s="655">
        <f>SUM(F113:F122)</f>
        <v>0</v>
      </c>
      <c r="G112" s="319"/>
      <c r="H112" s="655">
        <v>0.28862</v>
      </c>
      <c r="I112" s="813"/>
      <c r="J112" s="316"/>
      <c r="K112" s="316"/>
      <c r="L112" s="316"/>
    </row>
    <row r="113" spans="1:9" s="316" customFormat="1" ht="12.75" customHeight="1">
      <c r="A113" s="332">
        <v>107</v>
      </c>
      <c r="B113" s="316" t="s">
        <v>1517</v>
      </c>
      <c r="C113" s="316" t="s">
        <v>445</v>
      </c>
      <c r="D113" s="656">
        <v>3</v>
      </c>
      <c r="E113" s="704"/>
      <c r="F113" s="656">
        <f aca="true" t="shared" si="5" ref="F113:F122">D113*E113</f>
        <v>0</v>
      </c>
      <c r="G113" s="316">
        <v>0.0342</v>
      </c>
      <c r="H113" s="656">
        <v>0.1026</v>
      </c>
      <c r="I113" s="813"/>
    </row>
    <row r="114" spans="1:9" s="316" customFormat="1" ht="12.75" customHeight="1">
      <c r="A114" s="332">
        <v>108</v>
      </c>
      <c r="B114" s="316" t="s">
        <v>1518</v>
      </c>
      <c r="C114" s="316" t="s">
        <v>445</v>
      </c>
      <c r="D114" s="656">
        <v>6</v>
      </c>
      <c r="E114" s="704"/>
      <c r="F114" s="656">
        <f t="shared" si="5"/>
        <v>0</v>
      </c>
      <c r="G114" s="316">
        <v>0.01946</v>
      </c>
      <c r="H114" s="656">
        <v>0.11676</v>
      </c>
      <c r="I114" s="813"/>
    </row>
    <row r="115" spans="1:9" s="316" customFormat="1" ht="12.75" customHeight="1">
      <c r="A115" s="332">
        <v>109</v>
      </c>
      <c r="B115" s="316" t="s">
        <v>1519</v>
      </c>
      <c r="C115" s="316" t="s">
        <v>445</v>
      </c>
      <c r="D115" s="656">
        <v>1</v>
      </c>
      <c r="E115" s="704"/>
      <c r="F115" s="656">
        <f t="shared" si="5"/>
        <v>0</v>
      </c>
      <c r="G115" s="316">
        <v>0.0329</v>
      </c>
      <c r="H115" s="656">
        <v>0.0329</v>
      </c>
      <c r="I115" s="813"/>
    </row>
    <row r="116" spans="1:9" s="316" customFormat="1" ht="12.75" customHeight="1">
      <c r="A116" s="332">
        <v>110</v>
      </c>
      <c r="B116" s="316" t="s">
        <v>1520</v>
      </c>
      <c r="C116" s="316" t="s">
        <v>445</v>
      </c>
      <c r="D116" s="656">
        <v>2</v>
      </c>
      <c r="E116" s="704"/>
      <c r="F116" s="656">
        <f t="shared" si="5"/>
        <v>0</v>
      </c>
      <c r="G116" s="316">
        <v>0.00092</v>
      </c>
      <c r="H116" s="656">
        <v>0.00184</v>
      </c>
      <c r="I116" s="813"/>
    </row>
    <row r="117" spans="1:9" s="316" customFormat="1" ht="12.75" customHeight="1">
      <c r="A117" s="332">
        <v>111</v>
      </c>
      <c r="B117" s="316" t="s">
        <v>1521</v>
      </c>
      <c r="C117" s="316" t="s">
        <v>445</v>
      </c>
      <c r="D117" s="656">
        <v>1</v>
      </c>
      <c r="E117" s="704"/>
      <c r="F117" s="656">
        <f t="shared" si="5"/>
        <v>0</v>
      </c>
      <c r="G117" s="316">
        <v>0.0188</v>
      </c>
      <c r="H117" s="656">
        <v>0.0188</v>
      </c>
      <c r="I117" s="813"/>
    </row>
    <row r="118" spans="1:9" s="316" customFormat="1" ht="12.75" customHeight="1">
      <c r="A118" s="332">
        <v>112</v>
      </c>
      <c r="B118" s="316" t="s">
        <v>1522</v>
      </c>
      <c r="C118" s="316" t="s">
        <v>162</v>
      </c>
      <c r="D118" s="656">
        <v>6</v>
      </c>
      <c r="E118" s="704"/>
      <c r="F118" s="656">
        <f t="shared" si="5"/>
        <v>0</v>
      </c>
      <c r="G118" s="316">
        <v>0.00049</v>
      </c>
      <c r="H118" s="656">
        <v>0.00294</v>
      </c>
      <c r="I118" s="813"/>
    </row>
    <row r="119" spans="1:9" s="316" customFormat="1" ht="12.75" customHeight="1">
      <c r="A119" s="332">
        <v>113</v>
      </c>
      <c r="B119" s="316" t="s">
        <v>1523</v>
      </c>
      <c r="C119" s="316" t="s">
        <v>445</v>
      </c>
      <c r="D119" s="656">
        <v>2</v>
      </c>
      <c r="E119" s="704"/>
      <c r="F119" s="656">
        <f t="shared" si="5"/>
        <v>0</v>
      </c>
      <c r="G119" s="316">
        <v>0.00156</v>
      </c>
      <c r="H119" s="656">
        <v>0.00312</v>
      </c>
      <c r="I119" s="813"/>
    </row>
    <row r="120" spans="1:9" s="316" customFormat="1" ht="12.75" customHeight="1">
      <c r="A120" s="332">
        <v>114</v>
      </c>
      <c r="B120" s="316" t="s">
        <v>1524</v>
      </c>
      <c r="C120" s="316" t="s">
        <v>445</v>
      </c>
      <c r="D120" s="656">
        <v>6</v>
      </c>
      <c r="E120" s="704"/>
      <c r="F120" s="656">
        <f t="shared" si="5"/>
        <v>0</v>
      </c>
      <c r="G120" s="316">
        <v>0.00086</v>
      </c>
      <c r="H120" s="656">
        <v>0.00516</v>
      </c>
      <c r="I120" s="813"/>
    </row>
    <row r="121" spans="1:9" s="316" customFormat="1" ht="12.75" customHeight="1">
      <c r="A121" s="332">
        <v>115</v>
      </c>
      <c r="B121" s="316" t="s">
        <v>1525</v>
      </c>
      <c r="C121" s="316" t="s">
        <v>162</v>
      </c>
      <c r="D121" s="656">
        <v>2</v>
      </c>
      <c r="E121" s="704"/>
      <c r="F121" s="656">
        <f t="shared" si="5"/>
        <v>0</v>
      </c>
      <c r="G121" s="316">
        <v>0.00225</v>
      </c>
      <c r="H121" s="656">
        <v>0.0045</v>
      </c>
      <c r="I121" s="813"/>
    </row>
    <row r="122" spans="1:9" s="316" customFormat="1" ht="12.75" customHeight="1">
      <c r="A122" s="332">
        <v>116</v>
      </c>
      <c r="B122" s="316" t="s">
        <v>1526</v>
      </c>
      <c r="C122" s="316" t="s">
        <v>176</v>
      </c>
      <c r="D122" s="819">
        <v>0.28862</v>
      </c>
      <c r="E122" s="704"/>
      <c r="F122" s="656">
        <f t="shared" si="5"/>
        <v>0</v>
      </c>
      <c r="G122" s="656">
        <v>0</v>
      </c>
      <c r="H122" s="656">
        <v>0</v>
      </c>
      <c r="I122" s="813"/>
    </row>
    <row r="123" spans="1:12" ht="15.75">
      <c r="A123" s="332">
        <v>117</v>
      </c>
      <c r="B123" s="812" t="s">
        <v>1527</v>
      </c>
      <c r="C123" s="319"/>
      <c r="D123" s="319"/>
      <c r="E123" s="652"/>
      <c r="F123" s="655">
        <f>SUM(F124:F132)</f>
        <v>0</v>
      </c>
      <c r="G123" s="319"/>
      <c r="H123" s="655">
        <v>0.14992</v>
      </c>
      <c r="I123" s="813"/>
      <c r="J123" s="316"/>
      <c r="K123" s="316"/>
      <c r="L123" s="316"/>
    </row>
    <row r="124" spans="1:9" s="316" customFormat="1" ht="12.75" customHeight="1">
      <c r="A124" s="332">
        <v>118</v>
      </c>
      <c r="B124" s="316" t="s">
        <v>1528</v>
      </c>
      <c r="C124" s="316" t="s">
        <v>162</v>
      </c>
      <c r="D124" s="656">
        <v>1</v>
      </c>
      <c r="E124" s="704"/>
      <c r="F124" s="656">
        <f aca="true" t="shared" si="6" ref="F124:F132">D124*E124</f>
        <v>0</v>
      </c>
      <c r="G124" s="316">
        <v>0.04798</v>
      </c>
      <c r="H124" s="656">
        <v>0.04798</v>
      </c>
      <c r="I124" s="813"/>
    </row>
    <row r="125" spans="1:9" s="316" customFormat="1" ht="12.75" customHeight="1">
      <c r="A125" s="332">
        <v>119</v>
      </c>
      <c r="B125" s="316" t="s">
        <v>1529</v>
      </c>
      <c r="C125" s="316" t="s">
        <v>162</v>
      </c>
      <c r="D125" s="656">
        <v>1</v>
      </c>
      <c r="E125" s="704"/>
      <c r="F125" s="656">
        <f t="shared" si="6"/>
        <v>0</v>
      </c>
      <c r="G125" s="316">
        <v>0.05915</v>
      </c>
      <c r="H125" s="656">
        <v>0.05915</v>
      </c>
      <c r="I125" s="813"/>
    </row>
    <row r="126" spans="1:9" s="316" customFormat="1" ht="12.75" customHeight="1">
      <c r="A126" s="332">
        <v>120</v>
      </c>
      <c r="B126" s="316" t="s">
        <v>1530</v>
      </c>
      <c r="D126" s="656"/>
      <c r="E126" s="333"/>
      <c r="F126" s="656">
        <f t="shared" si="6"/>
        <v>0</v>
      </c>
      <c r="H126" s="656"/>
      <c r="I126" s="813"/>
    </row>
    <row r="127" spans="1:9" s="316" customFormat="1" ht="12.75" customHeight="1">
      <c r="A127" s="332">
        <v>121</v>
      </c>
      <c r="B127" s="316" t="s">
        <v>1500</v>
      </c>
      <c r="C127" s="316" t="s">
        <v>162</v>
      </c>
      <c r="D127" s="656">
        <v>1</v>
      </c>
      <c r="E127" s="704"/>
      <c r="F127" s="656">
        <f t="shared" si="6"/>
        <v>0</v>
      </c>
      <c r="G127" s="316">
        <v>0.00201</v>
      </c>
      <c r="H127" s="656">
        <v>0.00201</v>
      </c>
      <c r="I127" s="813"/>
    </row>
    <row r="128" spans="1:9" s="316" customFormat="1" ht="12.75" customHeight="1">
      <c r="A128" s="332">
        <v>122</v>
      </c>
      <c r="B128" s="316" t="s">
        <v>1421</v>
      </c>
      <c r="C128" s="316" t="s">
        <v>162</v>
      </c>
      <c r="D128" s="656">
        <v>1</v>
      </c>
      <c r="E128" s="704"/>
      <c r="F128" s="656">
        <f t="shared" si="6"/>
        <v>0</v>
      </c>
      <c r="G128" s="316">
        <v>0.00226</v>
      </c>
      <c r="H128" s="656">
        <v>0.00226</v>
      </c>
      <c r="I128" s="813"/>
    </row>
    <row r="129" spans="1:9" s="316" customFormat="1" ht="12.75" customHeight="1">
      <c r="A129" s="332">
        <v>123</v>
      </c>
      <c r="B129" s="316" t="s">
        <v>1531</v>
      </c>
      <c r="C129" s="316" t="s">
        <v>162</v>
      </c>
      <c r="D129" s="656">
        <v>3</v>
      </c>
      <c r="E129" s="704"/>
      <c r="F129" s="656">
        <f t="shared" si="6"/>
        <v>0</v>
      </c>
      <c r="G129" s="316">
        <v>0.01284</v>
      </c>
      <c r="H129" s="656">
        <v>0.03852</v>
      </c>
      <c r="I129" s="813"/>
    </row>
    <row r="130" spans="1:9" s="316" customFormat="1" ht="12.75" customHeight="1">
      <c r="A130" s="332">
        <v>124</v>
      </c>
      <c r="B130" s="316" t="s">
        <v>1532</v>
      </c>
      <c r="C130" s="316" t="s">
        <v>162</v>
      </c>
      <c r="D130" s="656">
        <v>2</v>
      </c>
      <c r="E130" s="704"/>
      <c r="F130" s="656">
        <f t="shared" si="6"/>
        <v>0</v>
      </c>
      <c r="G130" s="316">
        <v>0</v>
      </c>
      <c r="H130" s="656">
        <v>0</v>
      </c>
      <c r="I130" s="813"/>
    </row>
    <row r="131" spans="1:9" s="316" customFormat="1" ht="12.75" customHeight="1">
      <c r="A131" s="332">
        <v>125</v>
      </c>
      <c r="B131" s="316" t="s">
        <v>1533</v>
      </c>
      <c r="C131" s="316" t="s">
        <v>162</v>
      </c>
      <c r="D131" s="656">
        <v>2</v>
      </c>
      <c r="E131" s="704"/>
      <c r="F131" s="656">
        <f t="shared" si="6"/>
        <v>0</v>
      </c>
      <c r="G131" s="316">
        <v>0</v>
      </c>
      <c r="H131" s="656">
        <v>0</v>
      </c>
      <c r="I131" s="813"/>
    </row>
    <row r="132" spans="1:9" s="316" customFormat="1" ht="12.75" customHeight="1">
      <c r="A132" s="332">
        <v>126</v>
      </c>
      <c r="B132" s="316" t="s">
        <v>1506</v>
      </c>
      <c r="C132" s="316" t="s">
        <v>176</v>
      </c>
      <c r="D132" s="819">
        <v>0.14992</v>
      </c>
      <c r="E132" s="704"/>
      <c r="F132" s="656">
        <f t="shared" si="6"/>
        <v>0</v>
      </c>
      <c r="G132" s="656">
        <v>0</v>
      </c>
      <c r="H132" s="656">
        <v>0</v>
      </c>
      <c r="I132" s="813"/>
    </row>
    <row r="133" spans="1:12" ht="15.75">
      <c r="A133" s="332">
        <v>127</v>
      </c>
      <c r="B133" s="812" t="s">
        <v>1534</v>
      </c>
      <c r="C133" s="319"/>
      <c r="D133" s="319"/>
      <c r="E133" s="652"/>
      <c r="F133" s="655">
        <f>SUM(F134:F137)</f>
        <v>0</v>
      </c>
      <c r="G133" s="319"/>
      <c r="H133" s="655">
        <v>0.00116</v>
      </c>
      <c r="I133" s="813"/>
      <c r="J133" s="316"/>
      <c r="K133" s="316"/>
      <c r="L133" s="316"/>
    </row>
    <row r="134" spans="1:8" s="316" customFormat="1" ht="12.75" customHeight="1">
      <c r="A134" s="332">
        <v>128</v>
      </c>
      <c r="B134" s="316" t="s">
        <v>1535</v>
      </c>
      <c r="C134" s="316" t="s">
        <v>162</v>
      </c>
      <c r="D134" s="656">
        <v>2</v>
      </c>
      <c r="E134" s="333"/>
      <c r="F134" s="656">
        <f aca="true" t="shared" si="7" ref="F134:F137">D134*E134</f>
        <v>0</v>
      </c>
      <c r="G134" s="316">
        <v>0.00029</v>
      </c>
      <c r="H134" s="316">
        <v>0.00058</v>
      </c>
    </row>
    <row r="135" spans="1:8" s="316" customFormat="1" ht="12.75" customHeight="1">
      <c r="A135" s="332">
        <v>129</v>
      </c>
      <c r="B135" s="316" t="s">
        <v>1536</v>
      </c>
      <c r="C135" s="316" t="s">
        <v>162</v>
      </c>
      <c r="D135" s="656">
        <v>2</v>
      </c>
      <c r="E135" s="333"/>
      <c r="F135" s="656">
        <f t="shared" si="7"/>
        <v>0</v>
      </c>
      <c r="G135" s="316">
        <v>0.00029</v>
      </c>
      <c r="H135" s="316">
        <v>0.00058</v>
      </c>
    </row>
    <row r="136" spans="1:8" s="316" customFormat="1" ht="12.75" customHeight="1">
      <c r="A136" s="332">
        <v>130</v>
      </c>
      <c r="B136" s="316" t="s">
        <v>1537</v>
      </c>
      <c r="C136" s="316" t="s">
        <v>162</v>
      </c>
      <c r="D136" s="656">
        <v>4</v>
      </c>
      <c r="E136" s="333"/>
      <c r="F136" s="656">
        <f t="shared" si="7"/>
        <v>0</v>
      </c>
      <c r="G136" s="316">
        <v>0</v>
      </c>
      <c r="H136" s="316">
        <v>0</v>
      </c>
    </row>
    <row r="137" spans="1:8" s="316" customFormat="1" ht="12.75" customHeight="1">
      <c r="A137" s="332">
        <v>131</v>
      </c>
      <c r="B137" s="316" t="s">
        <v>1515</v>
      </c>
      <c r="C137" s="316" t="s">
        <v>176</v>
      </c>
      <c r="D137" s="819">
        <v>0.00116</v>
      </c>
      <c r="E137" s="333"/>
      <c r="F137" s="656">
        <f t="shared" si="7"/>
        <v>0</v>
      </c>
      <c r="G137" s="316">
        <v>0</v>
      </c>
      <c r="H137" s="316">
        <v>0</v>
      </c>
    </row>
    <row r="138" spans="1:9" s="316" customFormat="1" ht="15.75">
      <c r="A138" s="332">
        <v>132</v>
      </c>
      <c r="B138" s="812" t="s">
        <v>632</v>
      </c>
      <c r="C138" s="319"/>
      <c r="D138" s="319"/>
      <c r="E138" s="652"/>
      <c r="F138" s="655">
        <f>SUM(F139:F143)</f>
        <v>0</v>
      </c>
      <c r="G138" s="319"/>
      <c r="H138" s="655">
        <v>0.0371</v>
      </c>
      <c r="I138" s="813"/>
    </row>
    <row r="139" spans="1:9" s="316" customFormat="1" ht="25.5">
      <c r="A139" s="332">
        <v>133</v>
      </c>
      <c r="B139" s="825" t="s">
        <v>1538</v>
      </c>
      <c r="D139" s="656"/>
      <c r="E139" s="333"/>
      <c r="F139" s="656">
        <f aca="true" t="shared" si="8" ref="F139:F143">D139*E139</f>
        <v>0</v>
      </c>
      <c r="H139" s="656"/>
      <c r="I139" s="656"/>
    </row>
    <row r="140" spans="1:17" s="316" customFormat="1" ht="12.75" customHeight="1">
      <c r="A140" s="332">
        <v>134</v>
      </c>
      <c r="B140" s="820" t="s">
        <v>1539</v>
      </c>
      <c r="C140" s="820" t="s">
        <v>142</v>
      </c>
      <c r="D140" s="656">
        <v>44</v>
      </c>
      <c r="E140" s="333"/>
      <c r="F140" s="656">
        <f t="shared" si="8"/>
        <v>0</v>
      </c>
      <c r="G140" s="316">
        <v>0.00035</v>
      </c>
      <c r="H140" s="656">
        <v>0.0154</v>
      </c>
      <c r="I140" s="813"/>
      <c r="Q140" s="332"/>
    </row>
    <row r="141" spans="1:17" s="316" customFormat="1" ht="12.75" customHeight="1">
      <c r="A141" s="332">
        <v>135</v>
      </c>
      <c r="B141" s="820" t="s">
        <v>1540</v>
      </c>
      <c r="C141" s="820" t="s">
        <v>142</v>
      </c>
      <c r="D141" s="656">
        <v>41</v>
      </c>
      <c r="E141" s="333"/>
      <c r="F141" s="656">
        <f t="shared" si="8"/>
        <v>0</v>
      </c>
      <c r="G141" s="316">
        <v>0.00035</v>
      </c>
      <c r="H141" s="656">
        <v>0.01435</v>
      </c>
      <c r="I141" s="813"/>
      <c r="Q141" s="332"/>
    </row>
    <row r="142" spans="1:17" s="316" customFormat="1" ht="12.75" customHeight="1">
      <c r="A142" s="332">
        <v>136</v>
      </c>
      <c r="B142" s="820" t="s">
        <v>1541</v>
      </c>
      <c r="C142" s="820" t="s">
        <v>142</v>
      </c>
      <c r="D142" s="656">
        <v>10</v>
      </c>
      <c r="E142" s="333"/>
      <c r="F142" s="656">
        <f t="shared" si="8"/>
        <v>0</v>
      </c>
      <c r="G142" s="316">
        <v>0.00035</v>
      </c>
      <c r="H142" s="656">
        <v>0.0035</v>
      </c>
      <c r="I142" s="813"/>
      <c r="Q142" s="332"/>
    </row>
    <row r="143" spans="1:17" s="316" customFormat="1" ht="12.75" customHeight="1">
      <c r="A143" s="332">
        <v>137</v>
      </c>
      <c r="B143" s="805" t="s">
        <v>1542</v>
      </c>
      <c r="C143" s="805" t="s">
        <v>142</v>
      </c>
      <c r="D143" s="657">
        <v>11</v>
      </c>
      <c r="E143" s="706"/>
      <c r="F143" s="657">
        <f t="shared" si="8"/>
        <v>0</v>
      </c>
      <c r="G143" s="826">
        <v>0.00035</v>
      </c>
      <c r="H143" s="657">
        <v>0.00385</v>
      </c>
      <c r="I143" s="813"/>
      <c r="Q143" s="332"/>
    </row>
    <row r="144" spans="1:9" s="316" customFormat="1" ht="12.75" customHeight="1">
      <c r="A144" s="332"/>
      <c r="I144" s="332"/>
    </row>
    <row r="145" spans="1:9" s="316" customFormat="1" ht="12.75" customHeight="1">
      <c r="A145" s="332"/>
      <c r="I145" s="332"/>
    </row>
    <row r="146" spans="1:9" s="316" customFormat="1" ht="12.75" customHeight="1">
      <c r="A146" s="332"/>
      <c r="I146" s="332"/>
    </row>
    <row r="147" spans="1:9" s="316" customFormat="1" ht="12.75" customHeight="1">
      <c r="A147" s="332"/>
      <c r="I147" s="332"/>
    </row>
    <row r="148" spans="1:9" s="316" customFormat="1" ht="12.75" customHeight="1">
      <c r="A148" s="332"/>
      <c r="I148" s="332"/>
    </row>
    <row r="149" spans="1:9" s="316" customFormat="1" ht="12.75">
      <c r="A149" s="332"/>
      <c r="I149" s="332"/>
    </row>
    <row r="150" spans="1:9" s="316" customFormat="1" ht="12.75">
      <c r="A150" s="332"/>
      <c r="I150" s="332"/>
    </row>
    <row r="151" spans="1:9" s="316" customFormat="1" ht="12.75">
      <c r="A151" s="332"/>
      <c r="I151" s="332"/>
    </row>
    <row r="152" spans="1:9" s="316" customFormat="1" ht="12.75">
      <c r="A152" s="332"/>
      <c r="I152" s="332"/>
    </row>
    <row r="153" spans="1:9" s="316" customFormat="1" ht="12.75">
      <c r="A153" s="332"/>
      <c r="I153" s="332"/>
    </row>
    <row r="154" spans="1:9" s="316" customFormat="1" ht="12.75">
      <c r="A154" s="332"/>
      <c r="I154" s="332"/>
    </row>
    <row r="155" spans="1:9" s="316" customFormat="1" ht="12.75">
      <c r="A155" s="332"/>
      <c r="I155" s="332"/>
    </row>
    <row r="156" spans="1:9" s="316" customFormat="1" ht="12.75">
      <c r="A156" s="332"/>
      <c r="I156" s="332"/>
    </row>
    <row r="157" spans="1:9" s="316" customFormat="1" ht="12.75">
      <c r="A157" s="332"/>
      <c r="I157" s="332"/>
    </row>
    <row r="158" spans="1:9" s="316" customFormat="1" ht="12.75">
      <c r="A158" s="332"/>
      <c r="I158" s="332"/>
    </row>
    <row r="159" spans="1:9" s="316" customFormat="1" ht="12.75">
      <c r="A159" s="332"/>
      <c r="I159" s="332"/>
    </row>
    <row r="160" spans="1:9" s="316" customFormat="1" ht="12.75">
      <c r="A160" s="332"/>
      <c r="I160" s="332"/>
    </row>
    <row r="161" spans="1:9" s="316" customFormat="1" ht="12.75">
      <c r="A161" s="332"/>
      <c r="I161" s="332"/>
    </row>
    <row r="162" spans="1:9" s="316" customFormat="1" ht="12.75">
      <c r="A162" s="332"/>
      <c r="I162" s="332"/>
    </row>
    <row r="163" spans="1:9" s="316" customFormat="1" ht="12.75">
      <c r="A163" s="332"/>
      <c r="I163" s="332"/>
    </row>
    <row r="164" spans="1:9" s="316" customFormat="1" ht="12.75">
      <c r="A164" s="332"/>
      <c r="I164" s="332"/>
    </row>
    <row r="165" spans="1:9" s="316" customFormat="1" ht="12.75">
      <c r="A165" s="332"/>
      <c r="I165" s="332"/>
    </row>
    <row r="166" spans="1:9" s="316" customFormat="1" ht="12.75">
      <c r="A166" s="332"/>
      <c r="I166" s="332"/>
    </row>
    <row r="167" spans="1:9" s="316" customFormat="1" ht="12.75">
      <c r="A167" s="332"/>
      <c r="I167" s="332"/>
    </row>
    <row r="168" spans="1:9" s="316" customFormat="1" ht="12.75">
      <c r="A168" s="332"/>
      <c r="I168" s="332"/>
    </row>
    <row r="169" spans="1:9" s="316" customFormat="1" ht="12.75">
      <c r="A169" s="332"/>
      <c r="I169" s="332"/>
    </row>
    <row r="170" spans="1:9" s="316" customFormat="1" ht="12.75">
      <c r="A170" s="332"/>
      <c r="I170" s="332"/>
    </row>
    <row r="171" spans="1:9" s="316" customFormat="1" ht="12.75">
      <c r="A171" s="332"/>
      <c r="I171" s="332"/>
    </row>
    <row r="172" spans="1:9" s="316" customFormat="1" ht="12.75">
      <c r="A172" s="332"/>
      <c r="I172" s="332"/>
    </row>
    <row r="173" spans="1:9" s="316" customFormat="1" ht="12.75">
      <c r="A173" s="332"/>
      <c r="I173" s="332"/>
    </row>
    <row r="174" spans="1:9" s="316" customFormat="1" ht="12.75">
      <c r="A174" s="332"/>
      <c r="I174" s="332"/>
    </row>
    <row r="175" spans="1:9" s="316" customFormat="1" ht="12.75">
      <c r="A175" s="332"/>
      <c r="I175" s="332"/>
    </row>
    <row r="176" spans="1:9" s="316" customFormat="1" ht="12.75">
      <c r="A176" s="332"/>
      <c r="I176" s="332"/>
    </row>
    <row r="177" spans="1:9" s="316" customFormat="1" ht="12.75">
      <c r="A177" s="332"/>
      <c r="I177" s="332"/>
    </row>
    <row r="178" spans="1:9" s="316" customFormat="1" ht="12.75">
      <c r="A178" s="332"/>
      <c r="I178" s="332"/>
    </row>
    <row r="179" ht="12.75">
      <c r="I179" s="827"/>
    </row>
    <row r="180" ht="12.75">
      <c r="I180" s="827"/>
    </row>
    <row r="181" ht="12.75">
      <c r="I181" s="827"/>
    </row>
    <row r="182" ht="12.75">
      <c r="I182" s="827"/>
    </row>
    <row r="183" ht="12.75">
      <c r="I183" s="827"/>
    </row>
    <row r="184" ht="12.75">
      <c r="I184" s="827"/>
    </row>
    <row r="185" ht="12.75">
      <c r="I185" s="827"/>
    </row>
    <row r="186" ht="12.75">
      <c r="I186" s="827"/>
    </row>
    <row r="187" ht="12.75">
      <c r="I187" s="827"/>
    </row>
    <row r="188" ht="12.75">
      <c r="I188" s="827"/>
    </row>
    <row r="189" ht="12.75">
      <c r="I189" s="827"/>
    </row>
    <row r="190" ht="12.75">
      <c r="I190" s="827"/>
    </row>
    <row r="191" ht="12.75">
      <c r="I191" s="827"/>
    </row>
    <row r="192" ht="12.75">
      <c r="I192" s="827"/>
    </row>
    <row r="193" ht="12.75">
      <c r="I193" s="827"/>
    </row>
    <row r="194" ht="12.75">
      <c r="I194" s="827"/>
    </row>
    <row r="195" ht="12.75">
      <c r="I195" s="827"/>
    </row>
    <row r="196" ht="12.75">
      <c r="I196" s="827"/>
    </row>
    <row r="197" ht="12.75">
      <c r="I197" s="827"/>
    </row>
    <row r="198" ht="12.75">
      <c r="I198" s="827"/>
    </row>
    <row r="199" ht="12.75">
      <c r="I199" s="827"/>
    </row>
    <row r="200" ht="12.75">
      <c r="I200" s="827"/>
    </row>
    <row r="201" ht="12.75">
      <c r="I201" s="827"/>
    </row>
    <row r="202" ht="12.75">
      <c r="I202" s="827"/>
    </row>
    <row r="203" ht="12.75">
      <c r="I203" s="827"/>
    </row>
    <row r="204" ht="12.75">
      <c r="I204" s="827"/>
    </row>
    <row r="205" ht="12.75">
      <c r="I205" s="827"/>
    </row>
    <row r="206" ht="12.75">
      <c r="I206" s="827"/>
    </row>
    <row r="207" ht="12.75">
      <c r="I207" s="827"/>
    </row>
    <row r="208" ht="12.75">
      <c r="I208" s="827"/>
    </row>
    <row r="209" ht="12.75">
      <c r="I209" s="827"/>
    </row>
    <row r="210" ht="12.75">
      <c r="I210" s="827"/>
    </row>
    <row r="211" ht="12.75">
      <c r="I211" s="827"/>
    </row>
    <row r="212" ht="12.75">
      <c r="I212" s="827"/>
    </row>
    <row r="213" ht="12.75">
      <c r="I213" s="827"/>
    </row>
    <row r="214" ht="12.75">
      <c r="I214" s="827"/>
    </row>
    <row r="215" ht="12.75">
      <c r="I215" s="827"/>
    </row>
    <row r="216" ht="12.75">
      <c r="I216" s="827"/>
    </row>
    <row r="217" ht="12.75">
      <c r="I217" s="827"/>
    </row>
    <row r="218" ht="12.75">
      <c r="I218" s="827"/>
    </row>
    <row r="219" ht="12.75">
      <c r="I219" s="827"/>
    </row>
    <row r="220" ht="12.75">
      <c r="I220" s="827"/>
    </row>
    <row r="221" ht="12.75">
      <c r="I221" s="827"/>
    </row>
    <row r="222" ht="12.75">
      <c r="I222" s="827"/>
    </row>
    <row r="223" ht="12.75">
      <c r="I223" s="827"/>
    </row>
    <row r="224" ht="12.75">
      <c r="I224" s="827"/>
    </row>
    <row r="225" ht="12.75">
      <c r="I225" s="827"/>
    </row>
    <row r="226" ht="12.75">
      <c r="I226" s="827"/>
    </row>
    <row r="227" ht="12.75">
      <c r="I227" s="827"/>
    </row>
    <row r="228" ht="12.75">
      <c r="I228" s="827"/>
    </row>
    <row r="229" ht="12.75">
      <c r="I229" s="827"/>
    </row>
    <row r="230" ht="12.75">
      <c r="I230" s="827"/>
    </row>
    <row r="231" ht="12.75">
      <c r="I231" s="827"/>
    </row>
  </sheetData>
  <sheetProtection password="F5C7" sheet="1" objects="1" scenarios="1"/>
  <mergeCells count="7">
    <mergeCell ref="E1:E2"/>
    <mergeCell ref="F1:H2"/>
    <mergeCell ref="B4:B5"/>
    <mergeCell ref="C4:C5"/>
    <mergeCell ref="D4:D5"/>
    <mergeCell ref="E4:F4"/>
    <mergeCell ref="G4:H4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09"/>
  <sheetViews>
    <sheetView view="pageBreakPreview" zoomScaleSheetLayoutView="100" workbookViewId="0" topLeftCell="A34">
      <selection activeCell="E39" sqref="E39"/>
    </sheetView>
  </sheetViews>
  <sheetFormatPr defaultColWidth="9.00390625" defaultRowHeight="12.75"/>
  <cols>
    <col min="1" max="1" width="9.125" style="750" customWidth="1"/>
    <col min="2" max="2" width="55.625" style="750" customWidth="1"/>
    <col min="3" max="4" width="9.125" style="750" customWidth="1"/>
    <col min="5" max="5" width="12.75390625" style="750" customWidth="1"/>
    <col min="6" max="6" width="13.875" style="750" customWidth="1"/>
    <col min="7" max="7" width="1.25" style="750" customWidth="1"/>
    <col min="8" max="8" width="0.2421875" style="750" customWidth="1"/>
    <col min="9" max="16384" width="9.125" style="750" customWidth="1"/>
  </cols>
  <sheetData>
    <row r="1" spans="3:7" ht="23.25" customHeight="1" thickBot="1">
      <c r="C1" s="751"/>
      <c r="D1" s="751"/>
      <c r="E1" s="751"/>
      <c r="F1" s="751"/>
      <c r="G1" s="751"/>
    </row>
    <row r="2" spans="1:6" ht="26.25">
      <c r="A2" s="957" t="s">
        <v>1543</v>
      </c>
      <c r="B2" s="958"/>
      <c r="C2" s="958"/>
      <c r="D2" s="958"/>
      <c r="E2" s="958"/>
      <c r="F2" s="959"/>
    </row>
    <row r="3" spans="1:6" ht="13.5" thickBot="1">
      <c r="A3" s="752" t="s">
        <v>1544</v>
      </c>
      <c r="B3" s="753" t="s">
        <v>1545</v>
      </c>
      <c r="C3" s="754"/>
      <c r="D3" s="754"/>
      <c r="E3" s="754"/>
      <c r="F3" s="755"/>
    </row>
    <row r="4" spans="1:6" ht="56.25" customHeight="1" thickTop="1">
      <c r="A4" s="756" t="s">
        <v>1546</v>
      </c>
      <c r="B4" s="757" t="s">
        <v>1547</v>
      </c>
      <c r="C4" s="758"/>
      <c r="D4" s="758"/>
      <c r="E4" s="759"/>
      <c r="F4" s="760"/>
    </row>
    <row r="5" spans="1:6" ht="9" customHeight="1">
      <c r="A5" s="761"/>
      <c r="B5" s="762"/>
      <c r="C5" s="763"/>
      <c r="D5" s="764"/>
      <c r="E5" s="764"/>
      <c r="F5" s="765"/>
    </row>
    <row r="6" spans="1:6" ht="12.75">
      <c r="A6" s="766" t="s">
        <v>1402</v>
      </c>
      <c r="B6" s="767" t="s">
        <v>1548</v>
      </c>
      <c r="C6" s="768"/>
      <c r="D6" s="767"/>
      <c r="E6" s="769"/>
      <c r="F6" s="770"/>
    </row>
    <row r="7" spans="1:7" ht="13.5" thickBot="1">
      <c r="A7" s="771" t="s">
        <v>1549</v>
      </c>
      <c r="B7" s="772"/>
      <c r="C7" s="772"/>
      <c r="D7" s="772"/>
      <c r="E7" s="772"/>
      <c r="F7" s="773"/>
      <c r="G7" s="774"/>
    </row>
    <row r="8" spans="1:7" ht="39.75" customHeight="1">
      <c r="A8" s="960" t="s">
        <v>1550</v>
      </c>
      <c r="B8" s="960"/>
      <c r="C8" s="960"/>
      <c r="D8" s="960"/>
      <c r="E8" s="960"/>
      <c r="F8" s="960"/>
      <c r="G8" s="774"/>
    </row>
    <row r="9" spans="1:7" ht="27.75" customHeight="1">
      <c r="A9" s="955" t="s">
        <v>1551</v>
      </c>
      <c r="B9" s="955"/>
      <c r="C9" s="955"/>
      <c r="D9" s="955"/>
      <c r="E9" s="955"/>
      <c r="F9" s="955"/>
      <c r="G9" s="774"/>
    </row>
    <row r="10" spans="1:7" ht="27.75" customHeight="1">
      <c r="A10" s="955" t="s">
        <v>1552</v>
      </c>
      <c r="B10" s="955"/>
      <c r="C10" s="955"/>
      <c r="D10" s="955"/>
      <c r="E10" s="955"/>
      <c r="F10" s="955"/>
      <c r="G10" s="774"/>
    </row>
    <row r="11" spans="1:7" ht="26.25" customHeight="1">
      <c r="A11" s="955" t="s">
        <v>1553</v>
      </c>
      <c r="B11" s="955"/>
      <c r="C11" s="955"/>
      <c r="D11" s="955"/>
      <c r="E11" s="955"/>
      <c r="F11" s="955"/>
      <c r="G11" s="774"/>
    </row>
    <row r="12" spans="1:7" ht="29.25" customHeight="1">
      <c r="A12" s="955" t="s">
        <v>1554</v>
      </c>
      <c r="B12" s="955"/>
      <c r="C12" s="955"/>
      <c r="D12" s="955"/>
      <c r="E12" s="955"/>
      <c r="F12" s="955"/>
      <c r="G12" s="774"/>
    </row>
    <row r="13" spans="1:7" ht="14.25" customHeight="1">
      <c r="A13" s="955" t="s">
        <v>1555</v>
      </c>
      <c r="B13" s="955"/>
      <c r="C13" s="955"/>
      <c r="D13" s="955"/>
      <c r="E13" s="955"/>
      <c r="F13" s="955"/>
      <c r="G13" s="774"/>
    </row>
    <row r="14" spans="1:7" ht="15.75">
      <c r="A14" s="775"/>
      <c r="B14" s="775"/>
      <c r="C14" s="775"/>
      <c r="D14" s="776"/>
      <c r="E14" s="776"/>
      <c r="F14" s="777"/>
      <c r="G14" s="774"/>
    </row>
    <row r="15" spans="1:7" ht="33.75">
      <c r="A15" s="778" t="s">
        <v>1556</v>
      </c>
      <c r="B15" s="779" t="s">
        <v>1557</v>
      </c>
      <c r="C15" s="779" t="s">
        <v>1558</v>
      </c>
      <c r="D15" s="779" t="s">
        <v>1559</v>
      </c>
      <c r="E15" s="779" t="s">
        <v>1560</v>
      </c>
      <c r="F15" s="780" t="s">
        <v>1561</v>
      </c>
      <c r="G15" s="781"/>
    </row>
    <row r="16" spans="1:7" ht="12.75">
      <c r="A16" s="782"/>
      <c r="B16" s="782"/>
      <c r="C16" s="782"/>
      <c r="D16" s="782"/>
      <c r="E16" s="782"/>
      <c r="F16" s="782"/>
      <c r="G16" s="774"/>
    </row>
    <row r="17" spans="1:7" ht="15">
      <c r="A17" s="783">
        <v>1</v>
      </c>
      <c r="B17" s="526" t="s">
        <v>1562</v>
      </c>
      <c r="C17" s="783"/>
      <c r="D17" s="783"/>
      <c r="E17" s="783"/>
      <c r="F17" s="783"/>
      <c r="G17" s="774"/>
    </row>
    <row r="18" spans="1:7" ht="25.5">
      <c r="A18" s="784" t="s">
        <v>1563</v>
      </c>
      <c r="B18" s="529" t="s">
        <v>1564</v>
      </c>
      <c r="C18" s="784" t="s">
        <v>142</v>
      </c>
      <c r="D18" s="784">
        <v>60</v>
      </c>
      <c r="E18" s="793"/>
      <c r="F18" s="784">
        <f>D18*E18</f>
        <v>0</v>
      </c>
      <c r="G18" s="774"/>
    </row>
    <row r="19" spans="1:7" ht="15">
      <c r="A19" s="783">
        <v>2</v>
      </c>
      <c r="B19" s="526" t="s">
        <v>1565</v>
      </c>
      <c r="C19" s="783"/>
      <c r="D19" s="783"/>
      <c r="E19" s="794"/>
      <c r="F19" s="783"/>
      <c r="G19" s="774"/>
    </row>
    <row r="20" spans="1:7" ht="38.25">
      <c r="A20" s="784" t="s">
        <v>1566</v>
      </c>
      <c r="B20" s="529" t="s">
        <v>1567</v>
      </c>
      <c r="C20" s="784" t="s">
        <v>101</v>
      </c>
      <c r="D20" s="784">
        <v>1</v>
      </c>
      <c r="E20" s="793"/>
      <c r="F20" s="784">
        <f aca="true" t="shared" si="0" ref="F20">D20*E20</f>
        <v>0</v>
      </c>
      <c r="G20" s="774"/>
    </row>
    <row r="21" spans="1:7" ht="15">
      <c r="A21" s="783">
        <v>3</v>
      </c>
      <c r="B21" s="526" t="s">
        <v>1568</v>
      </c>
      <c r="C21" s="783"/>
      <c r="D21" s="783"/>
      <c r="E21" s="794"/>
      <c r="F21" s="783"/>
      <c r="G21" s="774"/>
    </row>
    <row r="22" spans="1:7" ht="25.5">
      <c r="A22" s="784" t="s">
        <v>1569</v>
      </c>
      <c r="B22" s="529" t="s">
        <v>1570</v>
      </c>
      <c r="C22" s="784"/>
      <c r="D22" s="784"/>
      <c r="E22" s="793"/>
      <c r="F22" s="784"/>
      <c r="G22" s="774"/>
    </row>
    <row r="23" spans="1:7" ht="12.75">
      <c r="A23" s="784" t="s">
        <v>1571</v>
      </c>
      <c r="B23" s="529" t="s">
        <v>1572</v>
      </c>
      <c r="C23" s="784" t="s">
        <v>1573</v>
      </c>
      <c r="D23" s="784">
        <v>10</v>
      </c>
      <c r="E23" s="793"/>
      <c r="F23" s="784">
        <f>D23*E23</f>
        <v>0</v>
      </c>
      <c r="G23" s="774"/>
    </row>
    <row r="24" spans="1:7" ht="25.5">
      <c r="A24" s="784" t="s">
        <v>1574</v>
      </c>
      <c r="B24" s="533" t="s">
        <v>1575</v>
      </c>
      <c r="C24" s="784" t="s">
        <v>1573</v>
      </c>
      <c r="D24" s="784">
        <v>80</v>
      </c>
      <c r="E24" s="793"/>
      <c r="F24" s="784">
        <f>D24*E24</f>
        <v>0</v>
      </c>
      <c r="G24" s="774"/>
    </row>
    <row r="25" spans="1:7" ht="38.25">
      <c r="A25" s="784" t="s">
        <v>1576</v>
      </c>
      <c r="B25" s="533" t="s">
        <v>1577</v>
      </c>
      <c r="C25" s="784"/>
      <c r="D25" s="784"/>
      <c r="E25" s="793"/>
      <c r="F25" s="784"/>
      <c r="G25" s="774"/>
    </row>
    <row r="26" spans="1:7" ht="12.75">
      <c r="A26" s="784" t="s">
        <v>1578</v>
      </c>
      <c r="B26" s="533" t="s">
        <v>1579</v>
      </c>
      <c r="C26" s="784" t="s">
        <v>142</v>
      </c>
      <c r="D26" s="784">
        <v>10</v>
      </c>
      <c r="E26" s="793"/>
      <c r="F26" s="784">
        <f>D26*E26</f>
        <v>0</v>
      </c>
      <c r="G26" s="774"/>
    </row>
    <row r="27" spans="1:7" ht="51">
      <c r="A27" s="784" t="s">
        <v>1580</v>
      </c>
      <c r="B27" s="533" t="s">
        <v>1581</v>
      </c>
      <c r="C27" s="784"/>
      <c r="D27" s="784"/>
      <c r="E27" s="793"/>
      <c r="F27" s="784"/>
      <c r="G27" s="774"/>
    </row>
    <row r="28" spans="1:7" ht="12.75">
      <c r="A28" s="784" t="s">
        <v>1582</v>
      </c>
      <c r="B28" s="529" t="s">
        <v>1583</v>
      </c>
      <c r="C28" s="784" t="s">
        <v>142</v>
      </c>
      <c r="D28" s="784">
        <v>60</v>
      </c>
      <c r="E28" s="793"/>
      <c r="F28" s="784">
        <f>D28*E28</f>
        <v>0</v>
      </c>
      <c r="G28" s="774"/>
    </row>
    <row r="29" spans="1:7" ht="63.75">
      <c r="A29" s="784" t="s">
        <v>1584</v>
      </c>
      <c r="B29" s="533" t="s">
        <v>1585</v>
      </c>
      <c r="C29" s="784"/>
      <c r="D29" s="784"/>
      <c r="E29" s="793"/>
      <c r="F29" s="784"/>
      <c r="G29" s="774"/>
    </row>
    <row r="30" spans="1:7" ht="12.75">
      <c r="A30" s="784" t="s">
        <v>1586</v>
      </c>
      <c r="B30" s="533" t="s">
        <v>1583</v>
      </c>
      <c r="C30" s="784" t="s">
        <v>142</v>
      </c>
      <c r="D30" s="784">
        <v>4</v>
      </c>
      <c r="E30" s="793"/>
      <c r="F30" s="784">
        <f>D30*E30</f>
        <v>0</v>
      </c>
      <c r="G30" s="774"/>
    </row>
    <row r="31" spans="1:7" ht="25.5">
      <c r="A31" s="784" t="s">
        <v>1587</v>
      </c>
      <c r="B31" s="529" t="s">
        <v>1588</v>
      </c>
      <c r="C31" s="784" t="s">
        <v>101</v>
      </c>
      <c r="D31" s="784">
        <v>2</v>
      </c>
      <c r="E31" s="793"/>
      <c r="F31" s="784">
        <f>D31*E31</f>
        <v>0</v>
      </c>
      <c r="G31" s="774"/>
    </row>
    <row r="32" spans="1:7" ht="15">
      <c r="A32" s="783" t="s">
        <v>228</v>
      </c>
      <c r="B32" s="526" t="s">
        <v>1589</v>
      </c>
      <c r="C32" s="783"/>
      <c r="D32" s="783"/>
      <c r="E32" s="794"/>
      <c r="F32" s="783"/>
      <c r="G32" s="774"/>
    </row>
    <row r="33" spans="1:7" ht="12.75">
      <c r="A33" s="784" t="s">
        <v>1590</v>
      </c>
      <c r="B33" s="529" t="s">
        <v>1591</v>
      </c>
      <c r="C33" s="784" t="s">
        <v>101</v>
      </c>
      <c r="D33" s="784">
        <v>1</v>
      </c>
      <c r="E33" s="793"/>
      <c r="F33" s="784">
        <f aca="true" t="shared" si="1" ref="F33:F37">D33*E33</f>
        <v>0</v>
      </c>
      <c r="G33" s="774"/>
    </row>
    <row r="34" spans="1:7" ht="65.25" customHeight="1">
      <c r="A34" s="784" t="s">
        <v>1592</v>
      </c>
      <c r="B34" s="529" t="s">
        <v>1593</v>
      </c>
      <c r="C34" s="784" t="s">
        <v>445</v>
      </c>
      <c r="D34" s="784">
        <v>1</v>
      </c>
      <c r="E34" s="793"/>
      <c r="F34" s="784">
        <f t="shared" si="1"/>
        <v>0</v>
      </c>
      <c r="G34" s="774"/>
    </row>
    <row r="35" spans="1:7" ht="25.5">
      <c r="A35" s="784" t="s">
        <v>1594</v>
      </c>
      <c r="B35" s="529" t="s">
        <v>1595</v>
      </c>
      <c r="C35" s="784" t="s">
        <v>101</v>
      </c>
      <c r="D35" s="784">
        <v>1</v>
      </c>
      <c r="E35" s="793"/>
      <c r="F35" s="784">
        <f t="shared" si="1"/>
        <v>0</v>
      </c>
      <c r="G35" s="774"/>
    </row>
    <row r="36" spans="1:7" ht="25.5">
      <c r="A36" s="784" t="s">
        <v>1596</v>
      </c>
      <c r="B36" s="529" t="s">
        <v>1597</v>
      </c>
      <c r="C36" s="784" t="s">
        <v>101</v>
      </c>
      <c r="D36" s="784">
        <v>1</v>
      </c>
      <c r="E36" s="793"/>
      <c r="F36" s="784">
        <f t="shared" si="1"/>
        <v>0</v>
      </c>
      <c r="G36" s="774"/>
    </row>
    <row r="37" spans="1:7" ht="38.25">
      <c r="A37" s="784" t="s">
        <v>1598</v>
      </c>
      <c r="B37" s="529" t="s">
        <v>1599</v>
      </c>
      <c r="C37" s="784" t="s">
        <v>101</v>
      </c>
      <c r="D37" s="784">
        <v>1</v>
      </c>
      <c r="E37" s="793"/>
      <c r="F37" s="784">
        <f t="shared" si="1"/>
        <v>0</v>
      </c>
      <c r="G37" s="774"/>
    </row>
    <row r="38" spans="1:7" ht="15">
      <c r="A38" s="783" t="s">
        <v>955</v>
      </c>
      <c r="B38" s="526" t="s">
        <v>1600</v>
      </c>
      <c r="C38" s="783"/>
      <c r="D38" s="783"/>
      <c r="E38" s="794"/>
      <c r="F38" s="783"/>
      <c r="G38" s="774"/>
    </row>
    <row r="39" spans="1:7" ht="12.75">
      <c r="A39" s="784" t="s">
        <v>1601</v>
      </c>
      <c r="B39" s="529" t="s">
        <v>1602</v>
      </c>
      <c r="C39" s="784" t="s">
        <v>445</v>
      </c>
      <c r="D39" s="784">
        <v>1</v>
      </c>
      <c r="E39" s="793"/>
      <c r="F39" s="784">
        <f aca="true" t="shared" si="2" ref="F39:F48">D39*E39</f>
        <v>0</v>
      </c>
      <c r="G39" s="774"/>
    </row>
    <row r="40" spans="1:7" ht="12.75">
      <c r="A40" s="784" t="s">
        <v>1603</v>
      </c>
      <c r="B40" s="529" t="s">
        <v>1604</v>
      </c>
      <c r="C40" s="784" t="s">
        <v>445</v>
      </c>
      <c r="D40" s="784">
        <v>1</v>
      </c>
      <c r="E40" s="793"/>
      <c r="F40" s="784">
        <f t="shared" si="2"/>
        <v>0</v>
      </c>
      <c r="G40" s="774"/>
    </row>
    <row r="41" spans="1:7" ht="12.75">
      <c r="A41" s="784" t="s">
        <v>1605</v>
      </c>
      <c r="B41" s="529" t="s">
        <v>1606</v>
      </c>
      <c r="C41" s="784" t="s">
        <v>445</v>
      </c>
      <c r="D41" s="784">
        <v>1</v>
      </c>
      <c r="E41" s="793"/>
      <c r="F41" s="784">
        <f t="shared" si="2"/>
        <v>0</v>
      </c>
      <c r="G41" s="774"/>
    </row>
    <row r="42" spans="1:7" ht="12.75">
      <c r="A42" s="784" t="s">
        <v>1607</v>
      </c>
      <c r="B42" s="529" t="s">
        <v>1608</v>
      </c>
      <c r="C42" s="784" t="s">
        <v>101</v>
      </c>
      <c r="D42" s="784">
        <v>1</v>
      </c>
      <c r="E42" s="793"/>
      <c r="F42" s="784">
        <f t="shared" si="2"/>
        <v>0</v>
      </c>
      <c r="G42" s="774"/>
    </row>
    <row r="43" spans="1:7" ht="12.75">
      <c r="A43" s="784" t="s">
        <v>1609</v>
      </c>
      <c r="B43" s="529" t="s">
        <v>1610</v>
      </c>
      <c r="C43" s="784" t="s">
        <v>445</v>
      </c>
      <c r="D43" s="784">
        <v>1</v>
      </c>
      <c r="E43" s="793"/>
      <c r="F43" s="784">
        <f t="shared" si="2"/>
        <v>0</v>
      </c>
      <c r="G43" s="774"/>
    </row>
    <row r="44" spans="1:7" ht="12.75">
      <c r="A44" s="784" t="s">
        <v>1611</v>
      </c>
      <c r="B44" s="529" t="s">
        <v>1612</v>
      </c>
      <c r="C44" s="784" t="s">
        <v>445</v>
      </c>
      <c r="D44" s="784">
        <v>1</v>
      </c>
      <c r="E44" s="793"/>
      <c r="F44" s="784">
        <f t="shared" si="2"/>
        <v>0</v>
      </c>
      <c r="G44" s="774"/>
    </row>
    <row r="45" spans="1:7" ht="12.75">
      <c r="A45" s="784" t="s">
        <v>1613</v>
      </c>
      <c r="B45" s="529" t="s">
        <v>1614</v>
      </c>
      <c r="C45" s="784" t="s">
        <v>445</v>
      </c>
      <c r="D45" s="784">
        <v>1</v>
      </c>
      <c r="E45" s="793"/>
      <c r="F45" s="784">
        <f t="shared" si="2"/>
        <v>0</v>
      </c>
      <c r="G45" s="774"/>
    </row>
    <row r="46" spans="1:7" ht="12.75">
      <c r="A46" s="784" t="s">
        <v>1615</v>
      </c>
      <c r="B46" s="529" t="s">
        <v>1616</v>
      </c>
      <c r="C46" s="784" t="s">
        <v>445</v>
      </c>
      <c r="D46" s="784">
        <v>1</v>
      </c>
      <c r="E46" s="793"/>
      <c r="F46" s="784">
        <f t="shared" si="2"/>
        <v>0</v>
      </c>
      <c r="G46" s="774"/>
    </row>
    <row r="47" spans="1:7" ht="12.75">
      <c r="A47" s="784" t="s">
        <v>1617</v>
      </c>
      <c r="B47" s="529" t="s">
        <v>1618</v>
      </c>
      <c r="C47" s="784" t="s">
        <v>445</v>
      </c>
      <c r="D47" s="784">
        <v>1</v>
      </c>
      <c r="E47" s="793"/>
      <c r="F47" s="784">
        <f t="shared" si="2"/>
        <v>0</v>
      </c>
      <c r="G47" s="774"/>
    </row>
    <row r="48" spans="1:7" ht="12.75">
      <c r="A48" s="784" t="s">
        <v>1619</v>
      </c>
      <c r="B48" s="529" t="s">
        <v>1620</v>
      </c>
      <c r="C48" s="785" t="s">
        <v>1621</v>
      </c>
      <c r="D48" s="784">
        <v>8</v>
      </c>
      <c r="E48" s="793"/>
      <c r="F48" s="784">
        <f t="shared" si="2"/>
        <v>0</v>
      </c>
      <c r="G48" s="774"/>
    </row>
    <row r="49" spans="1:7" ht="12.75">
      <c r="A49" s="786"/>
      <c r="B49" s="787"/>
      <c r="C49" s="786"/>
      <c r="D49" s="786"/>
      <c r="E49" s="786"/>
      <c r="F49" s="786"/>
      <c r="G49" s="774"/>
    </row>
    <row r="50" spans="1:7" ht="15.75">
      <c r="A50" s="956" t="s">
        <v>1622</v>
      </c>
      <c r="B50" s="956"/>
      <c r="C50" s="956"/>
      <c r="D50" s="776"/>
      <c r="E50" s="776"/>
      <c r="F50" s="777">
        <f>SUM(F16:F49)</f>
        <v>0</v>
      </c>
      <c r="G50" s="774"/>
    </row>
    <row r="51" spans="1:7" ht="12.75">
      <c r="A51" s="788"/>
      <c r="B51" s="789"/>
      <c r="C51" s="788"/>
      <c r="D51" s="786"/>
      <c r="E51" s="786"/>
      <c r="F51" s="786"/>
      <c r="G51" s="774"/>
    </row>
    <row r="52" spans="1:7" ht="12.75">
      <c r="A52" s="788"/>
      <c r="B52" s="789"/>
      <c r="C52" s="788"/>
      <c r="D52" s="786"/>
      <c r="E52" s="786"/>
      <c r="F52" s="786"/>
      <c r="G52" s="774"/>
    </row>
    <row r="53" spans="1:7" ht="12.75">
      <c r="A53" s="788"/>
      <c r="B53" s="789"/>
      <c r="C53" s="788"/>
      <c r="D53" s="786"/>
      <c r="E53" s="786"/>
      <c r="F53" s="786"/>
      <c r="G53" s="774"/>
    </row>
    <row r="54" spans="1:7" ht="12.75">
      <c r="A54" s="788"/>
      <c r="B54" s="789"/>
      <c r="C54" s="788"/>
      <c r="D54" s="786"/>
      <c r="E54" s="786"/>
      <c r="F54" s="786"/>
      <c r="G54" s="774"/>
    </row>
    <row r="55" spans="1:7" ht="12.75">
      <c r="A55" s="788"/>
      <c r="B55" s="789"/>
      <c r="C55" s="788"/>
      <c r="D55" s="786"/>
      <c r="E55" s="786"/>
      <c r="F55" s="786"/>
      <c r="G55" s="774"/>
    </row>
    <row r="56" spans="1:7" ht="12.75">
      <c r="A56" s="788"/>
      <c r="B56" s="789"/>
      <c r="C56" s="788"/>
      <c r="D56" s="786"/>
      <c r="E56" s="786"/>
      <c r="F56" s="786"/>
      <c r="G56" s="774"/>
    </row>
    <row r="57" spans="1:7" ht="12.75">
      <c r="A57" s="788"/>
      <c r="B57" s="789"/>
      <c r="C57" s="788"/>
      <c r="D57" s="786"/>
      <c r="E57" s="786"/>
      <c r="F57" s="786"/>
      <c r="G57" s="774"/>
    </row>
    <row r="58" spans="1:7" ht="12.75">
      <c r="A58" s="788"/>
      <c r="B58" s="789"/>
      <c r="C58" s="788"/>
      <c r="D58" s="786"/>
      <c r="E58" s="786"/>
      <c r="F58" s="786"/>
      <c r="G58" s="774"/>
    </row>
    <row r="59" spans="1:7" ht="12.75">
      <c r="A59" s="788"/>
      <c r="B59" s="789"/>
      <c r="C59" s="788"/>
      <c r="D59" s="786"/>
      <c r="E59" s="786"/>
      <c r="F59" s="786"/>
      <c r="G59" s="774"/>
    </row>
    <row r="60" spans="1:7" ht="12.75">
      <c r="A60" s="788"/>
      <c r="B60" s="789"/>
      <c r="C60" s="788"/>
      <c r="D60" s="786"/>
      <c r="E60" s="786"/>
      <c r="F60" s="786"/>
      <c r="G60" s="774"/>
    </row>
    <row r="61" spans="1:7" ht="12.75">
      <c r="A61" s="788"/>
      <c r="B61" s="789"/>
      <c r="C61" s="788"/>
      <c r="D61" s="786"/>
      <c r="E61" s="786"/>
      <c r="F61" s="786"/>
      <c r="G61" s="774"/>
    </row>
    <row r="62" spans="1:7" ht="12.75">
      <c r="A62" s="788"/>
      <c r="B62" s="789"/>
      <c r="C62" s="788"/>
      <c r="D62" s="786"/>
      <c r="E62" s="786"/>
      <c r="F62" s="786"/>
      <c r="G62" s="774"/>
    </row>
    <row r="63" spans="1:7" ht="12.75">
      <c r="A63" s="788"/>
      <c r="B63" s="789"/>
      <c r="C63" s="788"/>
      <c r="D63" s="786"/>
      <c r="E63" s="786"/>
      <c r="F63" s="786"/>
      <c r="G63" s="774"/>
    </row>
    <row r="64" spans="1:7" ht="12.75">
      <c r="A64" s="788"/>
      <c r="B64" s="789"/>
      <c r="C64" s="788"/>
      <c r="D64" s="786"/>
      <c r="E64" s="786"/>
      <c r="F64" s="786"/>
      <c r="G64" s="774"/>
    </row>
    <row r="65" spans="1:7" ht="12.75">
      <c r="A65" s="788"/>
      <c r="B65" s="789"/>
      <c r="C65" s="788"/>
      <c r="D65" s="786"/>
      <c r="E65" s="786"/>
      <c r="F65" s="786"/>
      <c r="G65" s="774"/>
    </row>
    <row r="66" spans="1:7" ht="12.75">
      <c r="A66" s="788"/>
      <c r="B66" s="789"/>
      <c r="C66" s="788"/>
      <c r="D66" s="786"/>
      <c r="E66" s="786"/>
      <c r="F66" s="786"/>
      <c r="G66" s="774"/>
    </row>
    <row r="67" spans="1:7" ht="12.75">
      <c r="A67" s="788"/>
      <c r="B67" s="789"/>
      <c r="C67" s="788"/>
      <c r="D67" s="786"/>
      <c r="E67" s="786"/>
      <c r="F67" s="786"/>
      <c r="G67" s="774"/>
    </row>
    <row r="68" spans="1:7" ht="12.75">
      <c r="A68" s="788"/>
      <c r="B68" s="789"/>
      <c r="C68" s="788"/>
      <c r="D68" s="786"/>
      <c r="E68" s="786"/>
      <c r="F68" s="786"/>
      <c r="G68" s="774"/>
    </row>
    <row r="69" spans="1:7" ht="12.75">
      <c r="A69" s="788"/>
      <c r="B69" s="789"/>
      <c r="C69" s="788"/>
      <c r="D69" s="786"/>
      <c r="E69" s="786"/>
      <c r="F69" s="786"/>
      <c r="G69" s="774"/>
    </row>
    <row r="70" spans="1:7" ht="12.75">
      <c r="A70" s="788"/>
      <c r="B70" s="789"/>
      <c r="C70" s="788"/>
      <c r="D70" s="786"/>
      <c r="E70" s="786"/>
      <c r="F70" s="786"/>
      <c r="G70" s="774"/>
    </row>
    <row r="71" spans="1:7" ht="12.75">
      <c r="A71" s="788"/>
      <c r="B71" s="789"/>
      <c r="C71" s="788"/>
      <c r="D71" s="786"/>
      <c r="E71" s="786"/>
      <c r="F71" s="786"/>
      <c r="G71" s="774"/>
    </row>
    <row r="72" spans="1:7" ht="12.75">
      <c r="A72" s="788"/>
      <c r="B72" s="789"/>
      <c r="C72" s="788"/>
      <c r="D72" s="786"/>
      <c r="E72" s="786"/>
      <c r="F72" s="786"/>
      <c r="G72" s="774"/>
    </row>
    <row r="73" spans="1:7" ht="12.75">
      <c r="A73" s="788"/>
      <c r="B73" s="789"/>
      <c r="C73" s="788"/>
      <c r="D73" s="786"/>
      <c r="E73" s="786"/>
      <c r="F73" s="786"/>
      <c r="G73" s="774"/>
    </row>
    <row r="74" spans="1:7" ht="12.75">
      <c r="A74" s="788"/>
      <c r="B74" s="789"/>
      <c r="C74" s="788"/>
      <c r="D74" s="786"/>
      <c r="E74" s="786"/>
      <c r="F74" s="786"/>
      <c r="G74" s="774"/>
    </row>
    <row r="75" spans="1:7" ht="12.75">
      <c r="A75" s="788"/>
      <c r="B75" s="789"/>
      <c r="C75" s="788"/>
      <c r="D75" s="786"/>
      <c r="E75" s="786"/>
      <c r="F75" s="786"/>
      <c r="G75" s="774"/>
    </row>
    <row r="76" spans="1:7" ht="12.75">
      <c r="A76" s="788"/>
      <c r="B76" s="789"/>
      <c r="C76" s="788"/>
      <c r="D76" s="786"/>
      <c r="E76" s="786"/>
      <c r="F76" s="786"/>
      <c r="G76" s="774"/>
    </row>
    <row r="77" spans="1:7" ht="12.75">
      <c r="A77" s="788"/>
      <c r="B77" s="789"/>
      <c r="C77" s="788"/>
      <c r="D77" s="786"/>
      <c r="E77" s="786"/>
      <c r="F77" s="786"/>
      <c r="G77" s="774"/>
    </row>
    <row r="78" spans="1:7" ht="12.75">
      <c r="A78" s="788"/>
      <c r="B78" s="789"/>
      <c r="C78" s="788"/>
      <c r="D78" s="786"/>
      <c r="E78" s="786"/>
      <c r="F78" s="786"/>
      <c r="G78" s="774"/>
    </row>
    <row r="79" spans="1:7" ht="12.75">
      <c r="A79" s="788"/>
      <c r="B79" s="789"/>
      <c r="C79" s="788"/>
      <c r="D79" s="786"/>
      <c r="E79" s="786"/>
      <c r="F79" s="786"/>
      <c r="G79" s="774"/>
    </row>
    <row r="80" spans="1:7" ht="12.75">
      <c r="A80" s="788"/>
      <c r="B80" s="789"/>
      <c r="C80" s="788"/>
      <c r="D80" s="786"/>
      <c r="E80" s="786"/>
      <c r="F80" s="786"/>
      <c r="G80" s="774"/>
    </row>
    <row r="81" spans="1:7" ht="12.75">
      <c r="A81" s="788"/>
      <c r="B81" s="789"/>
      <c r="C81" s="788"/>
      <c r="D81" s="786"/>
      <c r="E81" s="786"/>
      <c r="F81" s="786"/>
      <c r="G81" s="774"/>
    </row>
    <row r="82" spans="1:7" ht="12.75">
      <c r="A82" s="788"/>
      <c r="B82" s="789"/>
      <c r="C82" s="788"/>
      <c r="D82" s="786"/>
      <c r="E82" s="786"/>
      <c r="F82" s="786"/>
      <c r="G82" s="774"/>
    </row>
    <row r="83" spans="1:7" ht="12.75">
      <c r="A83" s="788"/>
      <c r="B83" s="789"/>
      <c r="C83" s="788"/>
      <c r="D83" s="786"/>
      <c r="E83" s="786"/>
      <c r="F83" s="786"/>
      <c r="G83" s="774"/>
    </row>
    <row r="84" spans="1:7" ht="12.75">
      <c r="A84" s="788"/>
      <c r="B84" s="789"/>
      <c r="C84" s="788"/>
      <c r="D84" s="786"/>
      <c r="E84" s="786"/>
      <c r="F84" s="786"/>
      <c r="G84" s="774"/>
    </row>
    <row r="85" spans="1:7" ht="12.75">
      <c r="A85" s="788"/>
      <c r="B85" s="789"/>
      <c r="C85" s="788"/>
      <c r="D85" s="786"/>
      <c r="E85" s="786"/>
      <c r="F85" s="786"/>
      <c r="G85" s="774"/>
    </row>
    <row r="86" spans="1:7" ht="12.75">
      <c r="A86" s="788"/>
      <c r="B86" s="789"/>
      <c r="C86" s="788"/>
      <c r="D86" s="786"/>
      <c r="E86" s="786"/>
      <c r="F86" s="786"/>
      <c r="G86" s="774"/>
    </row>
    <row r="87" spans="1:7" ht="12.75">
      <c r="A87" s="788"/>
      <c r="B87" s="789"/>
      <c r="C87" s="788"/>
      <c r="D87" s="786"/>
      <c r="E87" s="786"/>
      <c r="F87" s="786"/>
      <c r="G87" s="774"/>
    </row>
    <row r="88" spans="1:7" ht="12.75">
      <c r="A88" s="788"/>
      <c r="B88" s="789"/>
      <c r="C88" s="788"/>
      <c r="D88" s="786"/>
      <c r="E88" s="786"/>
      <c r="F88" s="786"/>
      <c r="G88" s="774"/>
    </row>
    <row r="89" spans="1:7" ht="12.75">
      <c r="A89" s="788"/>
      <c r="B89" s="789"/>
      <c r="C89" s="788"/>
      <c r="D89" s="786"/>
      <c r="E89" s="786"/>
      <c r="F89" s="786"/>
      <c r="G89" s="774"/>
    </row>
    <row r="90" spans="1:7" ht="12.75">
      <c r="A90" s="788"/>
      <c r="B90" s="789"/>
      <c r="C90" s="788"/>
      <c r="D90" s="786"/>
      <c r="E90" s="786"/>
      <c r="F90" s="786"/>
      <c r="G90" s="774"/>
    </row>
    <row r="91" spans="1:7" ht="12.75">
      <c r="A91" s="788"/>
      <c r="B91" s="789"/>
      <c r="C91" s="788"/>
      <c r="D91" s="786"/>
      <c r="E91" s="786"/>
      <c r="F91" s="786"/>
      <c r="G91" s="774"/>
    </row>
    <row r="92" spans="1:7" ht="12.75">
      <c r="A92" s="788"/>
      <c r="B92" s="789"/>
      <c r="C92" s="788"/>
      <c r="D92" s="786"/>
      <c r="E92" s="786"/>
      <c r="F92" s="786"/>
      <c r="G92" s="774"/>
    </row>
    <row r="93" spans="1:7" ht="12.75">
      <c r="A93" s="788"/>
      <c r="B93" s="789"/>
      <c r="C93" s="788"/>
      <c r="D93" s="786"/>
      <c r="E93" s="786"/>
      <c r="F93" s="786"/>
      <c r="G93" s="774"/>
    </row>
    <row r="94" spans="1:7" ht="12.75">
      <c r="A94" s="788"/>
      <c r="B94" s="789"/>
      <c r="C94" s="788"/>
      <c r="D94" s="786"/>
      <c r="E94" s="786"/>
      <c r="F94" s="786"/>
      <c r="G94" s="774"/>
    </row>
    <row r="95" spans="1:7" ht="12.75">
      <c r="A95" s="788"/>
      <c r="B95" s="789"/>
      <c r="C95" s="788"/>
      <c r="D95" s="786"/>
      <c r="E95" s="786"/>
      <c r="F95" s="786"/>
      <c r="G95" s="774"/>
    </row>
    <row r="96" spans="1:7" ht="12.75">
      <c r="A96" s="788"/>
      <c r="B96" s="789"/>
      <c r="C96" s="788"/>
      <c r="D96" s="786"/>
      <c r="E96" s="786"/>
      <c r="F96" s="786"/>
      <c r="G96" s="774"/>
    </row>
    <row r="97" spans="1:7" ht="12.75">
      <c r="A97" s="788"/>
      <c r="B97" s="789"/>
      <c r="C97" s="788"/>
      <c r="D97" s="786"/>
      <c r="E97" s="786"/>
      <c r="F97" s="786"/>
      <c r="G97" s="774"/>
    </row>
    <row r="98" spans="1:7" ht="12.75">
      <c r="A98" s="788"/>
      <c r="B98" s="789"/>
      <c r="C98" s="788"/>
      <c r="D98" s="786"/>
      <c r="E98" s="786"/>
      <c r="F98" s="786"/>
      <c r="G98" s="774"/>
    </row>
    <row r="99" spans="1:7" ht="12.75">
      <c r="A99" s="788"/>
      <c r="B99" s="789"/>
      <c r="C99" s="788"/>
      <c r="D99" s="786"/>
      <c r="E99" s="786"/>
      <c r="F99" s="786"/>
      <c r="G99" s="774"/>
    </row>
    <row r="100" spans="1:7" ht="12.75">
      <c r="A100" s="788"/>
      <c r="B100" s="789"/>
      <c r="C100" s="788"/>
      <c r="D100" s="786"/>
      <c r="E100" s="786"/>
      <c r="F100" s="786"/>
      <c r="G100" s="774"/>
    </row>
    <row r="101" spans="1:7" ht="12.75">
      <c r="A101" s="788"/>
      <c r="B101" s="789"/>
      <c r="C101" s="788"/>
      <c r="D101" s="786"/>
      <c r="E101" s="786"/>
      <c r="F101" s="786"/>
      <c r="G101" s="774"/>
    </row>
    <row r="102" spans="1:7" ht="12.75">
      <c r="A102" s="788"/>
      <c r="B102" s="789"/>
      <c r="C102" s="788"/>
      <c r="D102" s="786"/>
      <c r="E102" s="786"/>
      <c r="F102" s="786"/>
      <c r="G102" s="774"/>
    </row>
    <row r="103" spans="1:7" ht="12.75">
      <c r="A103" s="788"/>
      <c r="B103" s="789"/>
      <c r="C103" s="788"/>
      <c r="D103" s="786"/>
      <c r="E103" s="786"/>
      <c r="F103" s="786"/>
      <c r="G103" s="774"/>
    </row>
    <row r="104" spans="1:7" ht="12.75">
      <c r="A104" s="788"/>
      <c r="B104" s="789"/>
      <c r="C104" s="788"/>
      <c r="D104" s="786"/>
      <c r="E104" s="786"/>
      <c r="F104" s="786"/>
      <c r="G104" s="774"/>
    </row>
    <row r="105" spans="1:7" ht="12.75">
      <c r="A105" s="788"/>
      <c r="B105" s="789"/>
      <c r="C105" s="788"/>
      <c r="D105" s="786"/>
      <c r="E105" s="786"/>
      <c r="F105" s="786"/>
      <c r="G105" s="774"/>
    </row>
    <row r="106" spans="1:7" ht="12.75">
      <c r="A106" s="788"/>
      <c r="B106" s="789"/>
      <c r="C106" s="788"/>
      <c r="D106" s="786"/>
      <c r="E106" s="786"/>
      <c r="F106" s="786"/>
      <c r="G106" s="774"/>
    </row>
    <row r="107" spans="1:7" ht="12.75">
      <c r="A107" s="788"/>
      <c r="B107" s="789"/>
      <c r="C107" s="788"/>
      <c r="D107" s="786"/>
      <c r="E107" s="786"/>
      <c r="F107" s="786"/>
      <c r="G107" s="774"/>
    </row>
    <row r="108" spans="1:7" ht="12.75">
      <c r="A108" s="788"/>
      <c r="B108" s="789"/>
      <c r="C108" s="788"/>
      <c r="D108" s="786"/>
      <c r="E108" s="786"/>
      <c r="F108" s="786"/>
      <c r="G108" s="774"/>
    </row>
    <row r="109" spans="1:7" ht="12.75">
      <c r="A109" s="788"/>
      <c r="B109" s="789"/>
      <c r="C109" s="788"/>
      <c r="D109" s="786"/>
      <c r="E109" s="786"/>
      <c r="F109" s="786"/>
      <c r="G109" s="774"/>
    </row>
    <row r="110" spans="1:7" ht="12.75">
      <c r="A110" s="788"/>
      <c r="B110" s="789"/>
      <c r="C110" s="788"/>
      <c r="D110" s="786"/>
      <c r="E110" s="786"/>
      <c r="F110" s="786"/>
      <c r="G110" s="774"/>
    </row>
    <row r="111" spans="1:7" ht="12.75">
      <c r="A111" s="788"/>
      <c r="B111" s="789"/>
      <c r="C111" s="788"/>
      <c r="D111" s="786"/>
      <c r="E111" s="786"/>
      <c r="F111" s="786"/>
      <c r="G111" s="774"/>
    </row>
    <row r="112" spans="1:7" ht="12.75">
      <c r="A112" s="788"/>
      <c r="B112" s="789"/>
      <c r="C112" s="788"/>
      <c r="D112" s="786"/>
      <c r="E112" s="786"/>
      <c r="F112" s="786"/>
      <c r="G112" s="774"/>
    </row>
    <row r="113" spans="1:7" ht="12.75">
      <c r="A113" s="788"/>
      <c r="B113" s="789"/>
      <c r="C113" s="788"/>
      <c r="D113" s="786"/>
      <c r="E113" s="786"/>
      <c r="F113" s="786"/>
      <c r="G113" s="774"/>
    </row>
    <row r="114" spans="1:7" ht="12.75">
      <c r="A114" s="788"/>
      <c r="B114" s="789"/>
      <c r="C114" s="788"/>
      <c r="D114" s="786"/>
      <c r="E114" s="786"/>
      <c r="F114" s="786"/>
      <c r="G114" s="774"/>
    </row>
    <row r="115" spans="1:7" ht="12.75">
      <c r="A115" s="788"/>
      <c r="B115" s="789"/>
      <c r="C115" s="788"/>
      <c r="D115" s="786"/>
      <c r="E115" s="786"/>
      <c r="F115" s="786"/>
      <c r="G115" s="774"/>
    </row>
    <row r="116" spans="1:7" ht="12.75">
      <c r="A116" s="788"/>
      <c r="B116" s="789"/>
      <c r="C116" s="788"/>
      <c r="D116" s="786"/>
      <c r="E116" s="786"/>
      <c r="F116" s="786"/>
      <c r="G116" s="774"/>
    </row>
    <row r="117" spans="1:7" ht="12.75">
      <c r="A117" s="788"/>
      <c r="B117" s="789"/>
      <c r="C117" s="788"/>
      <c r="D117" s="786"/>
      <c r="E117" s="786"/>
      <c r="F117" s="786"/>
      <c r="G117" s="774"/>
    </row>
    <row r="118" spans="1:7" ht="12.75">
      <c r="A118" s="788"/>
      <c r="B118" s="789"/>
      <c r="C118" s="788"/>
      <c r="D118" s="786"/>
      <c r="E118" s="786"/>
      <c r="F118" s="786"/>
      <c r="G118" s="774"/>
    </row>
    <row r="119" spans="1:7" ht="12.75">
      <c r="A119" s="788"/>
      <c r="B119" s="789"/>
      <c r="C119" s="788"/>
      <c r="D119" s="786"/>
      <c r="E119" s="786"/>
      <c r="F119" s="786"/>
      <c r="G119" s="774"/>
    </row>
    <row r="120" spans="1:7" ht="12.75">
      <c r="A120" s="788"/>
      <c r="B120" s="789"/>
      <c r="C120" s="788"/>
      <c r="D120" s="786"/>
      <c r="E120" s="786"/>
      <c r="F120" s="786"/>
      <c r="G120" s="774"/>
    </row>
    <row r="121" spans="1:7" ht="12.75">
      <c r="A121" s="788"/>
      <c r="B121" s="789"/>
      <c r="C121" s="788"/>
      <c r="D121" s="786"/>
      <c r="E121" s="786"/>
      <c r="F121" s="786"/>
      <c r="G121" s="774"/>
    </row>
    <row r="122" spans="1:7" ht="12.75">
      <c r="A122" s="788"/>
      <c r="B122" s="789"/>
      <c r="C122" s="788"/>
      <c r="D122" s="786"/>
      <c r="E122" s="786"/>
      <c r="F122" s="786"/>
      <c r="G122" s="774"/>
    </row>
    <row r="123" spans="1:7" ht="12.75">
      <c r="A123" s="788"/>
      <c r="B123" s="789"/>
      <c r="C123" s="788"/>
      <c r="D123" s="786"/>
      <c r="E123" s="786"/>
      <c r="F123" s="786"/>
      <c r="G123" s="774"/>
    </row>
    <row r="124" spans="1:7" ht="12.75">
      <c r="A124" s="788"/>
      <c r="B124" s="789"/>
      <c r="C124" s="788"/>
      <c r="D124" s="786"/>
      <c r="E124" s="786"/>
      <c r="F124" s="786"/>
      <c r="G124" s="774"/>
    </row>
    <row r="125" spans="1:7" ht="12.75">
      <c r="A125" s="788"/>
      <c r="B125" s="789"/>
      <c r="C125" s="788"/>
      <c r="D125" s="786"/>
      <c r="E125" s="786"/>
      <c r="F125" s="786"/>
      <c r="G125" s="774"/>
    </row>
    <row r="126" spans="1:7" ht="12.75">
      <c r="A126" s="788"/>
      <c r="B126" s="789"/>
      <c r="C126" s="788"/>
      <c r="D126" s="786"/>
      <c r="E126" s="786"/>
      <c r="F126" s="786"/>
      <c r="G126" s="774"/>
    </row>
    <row r="127" spans="1:7" ht="12.75">
      <c r="A127" s="788"/>
      <c r="B127" s="789"/>
      <c r="C127" s="788"/>
      <c r="D127" s="786"/>
      <c r="E127" s="786"/>
      <c r="F127" s="786"/>
      <c r="G127" s="774"/>
    </row>
    <row r="128" spans="1:7" ht="12.75">
      <c r="A128" s="788"/>
      <c r="B128" s="789"/>
      <c r="C128" s="788"/>
      <c r="D128" s="786"/>
      <c r="E128" s="786"/>
      <c r="F128" s="786"/>
      <c r="G128" s="774"/>
    </row>
    <row r="129" spans="1:7" ht="12.75">
      <c r="A129" s="788"/>
      <c r="B129" s="789"/>
      <c r="C129" s="788"/>
      <c r="D129" s="786"/>
      <c r="E129" s="786"/>
      <c r="F129" s="786"/>
      <c r="G129" s="774"/>
    </row>
    <row r="130" spans="1:7" ht="12.75">
      <c r="A130" s="788"/>
      <c r="B130" s="789"/>
      <c r="C130" s="788"/>
      <c r="D130" s="786"/>
      <c r="E130" s="786"/>
      <c r="F130" s="786"/>
      <c r="G130" s="774"/>
    </row>
    <row r="131" spans="1:7" ht="12.75">
      <c r="A131" s="788"/>
      <c r="B131" s="789"/>
      <c r="C131" s="788"/>
      <c r="D131" s="786"/>
      <c r="E131" s="786"/>
      <c r="F131" s="786"/>
      <c r="G131" s="774"/>
    </row>
    <row r="132" spans="1:7" ht="12.75">
      <c r="A132" s="788"/>
      <c r="B132" s="789"/>
      <c r="C132" s="788"/>
      <c r="D132" s="786"/>
      <c r="E132" s="786"/>
      <c r="F132" s="786"/>
      <c r="G132" s="774"/>
    </row>
    <row r="133" spans="1:7" ht="12.75">
      <c r="A133" s="788"/>
      <c r="B133" s="789"/>
      <c r="C133" s="788"/>
      <c r="D133" s="786"/>
      <c r="E133" s="786"/>
      <c r="F133" s="786"/>
      <c r="G133" s="774"/>
    </row>
    <row r="134" spans="1:7" ht="12.75">
      <c r="A134" s="788"/>
      <c r="B134" s="789"/>
      <c r="C134" s="788"/>
      <c r="D134" s="786"/>
      <c r="E134" s="786"/>
      <c r="F134" s="786"/>
      <c r="G134" s="774"/>
    </row>
    <row r="135" spans="1:7" ht="12.75">
      <c r="A135" s="788"/>
      <c r="B135" s="789"/>
      <c r="C135" s="788"/>
      <c r="D135" s="786"/>
      <c r="E135" s="786"/>
      <c r="F135" s="786"/>
      <c r="G135" s="774"/>
    </row>
    <row r="136" spans="1:7" ht="12.75">
      <c r="A136" s="788"/>
      <c r="B136" s="789"/>
      <c r="C136" s="788"/>
      <c r="D136" s="786"/>
      <c r="E136" s="786"/>
      <c r="F136" s="786"/>
      <c r="G136" s="774"/>
    </row>
    <row r="137" spans="1:7" ht="12.75">
      <c r="A137" s="788"/>
      <c r="B137" s="789"/>
      <c r="C137" s="788"/>
      <c r="D137" s="786"/>
      <c r="E137" s="786"/>
      <c r="F137" s="786"/>
      <c r="G137" s="774"/>
    </row>
    <row r="138" spans="1:7" ht="12.75">
      <c r="A138" s="788"/>
      <c r="B138" s="789"/>
      <c r="C138" s="788"/>
      <c r="D138" s="786"/>
      <c r="E138" s="786"/>
      <c r="F138" s="786"/>
      <c r="G138" s="774"/>
    </row>
    <row r="139" spans="1:7" ht="12.75">
      <c r="A139" s="788"/>
      <c r="B139" s="789"/>
      <c r="C139" s="788"/>
      <c r="D139" s="786"/>
      <c r="E139" s="786"/>
      <c r="F139" s="786"/>
      <c r="G139" s="774"/>
    </row>
    <row r="140" spans="1:7" ht="12.75">
      <c r="A140" s="788"/>
      <c r="B140" s="789"/>
      <c r="C140" s="788"/>
      <c r="D140" s="786"/>
      <c r="E140" s="786"/>
      <c r="F140" s="786"/>
      <c r="G140" s="774"/>
    </row>
    <row r="141" spans="1:7" ht="12.75">
      <c r="A141" s="788"/>
      <c r="B141" s="789"/>
      <c r="C141" s="788"/>
      <c r="D141" s="786"/>
      <c r="E141" s="786"/>
      <c r="F141" s="786"/>
      <c r="G141" s="774"/>
    </row>
    <row r="142" spans="1:7" ht="12.75">
      <c r="A142" s="788"/>
      <c r="B142" s="789"/>
      <c r="C142" s="788"/>
      <c r="D142" s="786"/>
      <c r="E142" s="786"/>
      <c r="F142" s="786"/>
      <c r="G142" s="774"/>
    </row>
    <row r="143" spans="1:7" ht="12.75">
      <c r="A143" s="788"/>
      <c r="B143" s="789"/>
      <c r="C143" s="788"/>
      <c r="D143" s="786"/>
      <c r="E143" s="786"/>
      <c r="F143" s="786"/>
      <c r="G143" s="774"/>
    </row>
    <row r="144" spans="1:7" ht="12.75">
      <c r="A144" s="788"/>
      <c r="B144" s="789"/>
      <c r="C144" s="788"/>
      <c r="D144" s="786"/>
      <c r="E144" s="786"/>
      <c r="F144" s="786"/>
      <c r="G144" s="774"/>
    </row>
    <row r="145" spans="1:7" ht="12.75">
      <c r="A145" s="788"/>
      <c r="B145" s="789"/>
      <c r="C145" s="788"/>
      <c r="D145" s="786"/>
      <c r="E145" s="786"/>
      <c r="F145" s="786"/>
      <c r="G145" s="774"/>
    </row>
    <row r="146" spans="1:7" ht="12.75">
      <c r="A146" s="788"/>
      <c r="B146" s="789"/>
      <c r="C146" s="788"/>
      <c r="D146" s="786"/>
      <c r="E146" s="786"/>
      <c r="F146" s="786"/>
      <c r="G146" s="774"/>
    </row>
    <row r="147" spans="1:7" ht="12.75">
      <c r="A147" s="788"/>
      <c r="B147" s="789"/>
      <c r="C147" s="788"/>
      <c r="D147" s="786"/>
      <c r="E147" s="786"/>
      <c r="F147" s="786"/>
      <c r="G147" s="774"/>
    </row>
    <row r="148" spans="1:7" ht="12.75">
      <c r="A148" s="788"/>
      <c r="B148" s="789"/>
      <c r="C148" s="788"/>
      <c r="D148" s="786"/>
      <c r="E148" s="786"/>
      <c r="F148" s="786"/>
      <c r="G148" s="774"/>
    </row>
    <row r="149" spans="1:7" ht="12.75">
      <c r="A149" s="788"/>
      <c r="B149" s="789"/>
      <c r="C149" s="788"/>
      <c r="D149" s="786"/>
      <c r="E149" s="786"/>
      <c r="F149" s="786"/>
      <c r="G149" s="774"/>
    </row>
    <row r="150" spans="1:7" ht="12.75">
      <c r="A150" s="788"/>
      <c r="B150" s="789"/>
      <c r="C150" s="788"/>
      <c r="D150" s="786"/>
      <c r="E150" s="786"/>
      <c r="F150" s="786"/>
      <c r="G150" s="774"/>
    </row>
    <row r="151" spans="1:7" ht="12.75">
      <c r="A151" s="788"/>
      <c r="B151" s="789"/>
      <c r="C151" s="788"/>
      <c r="D151" s="786"/>
      <c r="E151" s="786"/>
      <c r="F151" s="786"/>
      <c r="G151" s="774"/>
    </row>
    <row r="152" spans="1:7" ht="12.75">
      <c r="A152" s="788"/>
      <c r="B152" s="789"/>
      <c r="C152" s="788"/>
      <c r="D152" s="786"/>
      <c r="E152" s="786"/>
      <c r="F152" s="786"/>
      <c r="G152" s="774"/>
    </row>
    <row r="153" spans="1:7" ht="12.75">
      <c r="A153" s="788"/>
      <c r="B153" s="789"/>
      <c r="C153" s="788"/>
      <c r="D153" s="786"/>
      <c r="E153" s="786"/>
      <c r="F153" s="786"/>
      <c r="G153" s="774"/>
    </row>
    <row r="154" spans="1:7" ht="12.75">
      <c r="A154" s="788"/>
      <c r="B154" s="789"/>
      <c r="C154" s="788"/>
      <c r="D154" s="786"/>
      <c r="E154" s="786"/>
      <c r="F154" s="786"/>
      <c r="G154" s="774"/>
    </row>
    <row r="155" spans="1:7" ht="12.75">
      <c r="A155" s="788"/>
      <c r="B155" s="789"/>
      <c r="C155" s="788"/>
      <c r="D155" s="786"/>
      <c r="E155" s="786"/>
      <c r="F155" s="786"/>
      <c r="G155" s="774"/>
    </row>
    <row r="156" spans="1:7" ht="12.75">
      <c r="A156" s="788"/>
      <c r="B156" s="789"/>
      <c r="C156" s="788"/>
      <c r="D156" s="786"/>
      <c r="E156" s="786"/>
      <c r="F156" s="786"/>
      <c r="G156" s="774"/>
    </row>
    <row r="157" spans="1:7" ht="12.75">
      <c r="A157" s="788"/>
      <c r="B157" s="789"/>
      <c r="C157" s="788"/>
      <c r="D157" s="786"/>
      <c r="E157" s="786"/>
      <c r="F157" s="786"/>
      <c r="G157" s="774"/>
    </row>
    <row r="158" spans="1:7" ht="12.75">
      <c r="A158" s="788"/>
      <c r="B158" s="789"/>
      <c r="C158" s="788"/>
      <c r="D158" s="786"/>
      <c r="E158" s="786"/>
      <c r="F158" s="786"/>
      <c r="G158" s="774"/>
    </row>
    <row r="159" spans="1:7" ht="12.75">
      <c r="A159" s="788"/>
      <c r="B159" s="789"/>
      <c r="C159" s="788"/>
      <c r="D159" s="786"/>
      <c r="E159" s="786"/>
      <c r="F159" s="786"/>
      <c r="G159" s="774"/>
    </row>
    <row r="160" spans="1:7" ht="12.75">
      <c r="A160" s="788"/>
      <c r="B160" s="789"/>
      <c r="C160" s="788"/>
      <c r="D160" s="786"/>
      <c r="E160" s="786"/>
      <c r="F160" s="786"/>
      <c r="G160" s="774"/>
    </row>
    <row r="161" spans="1:7" ht="12.75">
      <c r="A161" s="788"/>
      <c r="B161" s="789"/>
      <c r="C161" s="788"/>
      <c r="D161" s="786"/>
      <c r="E161" s="786"/>
      <c r="F161" s="786"/>
      <c r="G161" s="774"/>
    </row>
    <row r="162" spans="1:7" ht="12.75">
      <c r="A162" s="788"/>
      <c r="B162" s="789"/>
      <c r="C162" s="788"/>
      <c r="D162" s="786"/>
      <c r="E162" s="786"/>
      <c r="F162" s="786"/>
      <c r="G162" s="774"/>
    </row>
    <row r="163" spans="1:7" ht="12.75">
      <c r="A163" s="788"/>
      <c r="B163" s="789"/>
      <c r="C163" s="788"/>
      <c r="D163" s="786"/>
      <c r="E163" s="786"/>
      <c r="F163" s="786"/>
      <c r="G163" s="774"/>
    </row>
    <row r="164" spans="1:7" ht="12.75">
      <c r="A164" s="788"/>
      <c r="B164" s="789"/>
      <c r="C164" s="788"/>
      <c r="D164" s="786"/>
      <c r="E164" s="786"/>
      <c r="F164" s="786"/>
      <c r="G164" s="774"/>
    </row>
    <row r="165" spans="1:7" ht="12.75">
      <c r="A165" s="788"/>
      <c r="B165" s="789"/>
      <c r="C165" s="788"/>
      <c r="D165" s="786"/>
      <c r="E165" s="786"/>
      <c r="F165" s="786"/>
      <c r="G165" s="774"/>
    </row>
    <row r="166" spans="1:7" ht="12.75">
      <c r="A166" s="788"/>
      <c r="B166" s="789"/>
      <c r="C166" s="788"/>
      <c r="D166" s="786"/>
      <c r="E166" s="786"/>
      <c r="F166" s="786"/>
      <c r="G166" s="774"/>
    </row>
    <row r="167" spans="1:7" ht="12.75">
      <c r="A167" s="788"/>
      <c r="B167" s="789"/>
      <c r="C167" s="788"/>
      <c r="D167" s="786"/>
      <c r="E167" s="786"/>
      <c r="F167" s="786"/>
      <c r="G167" s="774"/>
    </row>
    <row r="168" spans="1:7" ht="12.75">
      <c r="A168" s="788"/>
      <c r="B168" s="789"/>
      <c r="C168" s="788"/>
      <c r="D168" s="786"/>
      <c r="E168" s="786"/>
      <c r="F168" s="786"/>
      <c r="G168" s="774"/>
    </row>
    <row r="169" spans="1:7" ht="12.75">
      <c r="A169" s="788"/>
      <c r="B169" s="789"/>
      <c r="C169" s="788"/>
      <c r="D169" s="786"/>
      <c r="E169" s="786"/>
      <c r="F169" s="786"/>
      <c r="G169" s="774"/>
    </row>
    <row r="170" spans="1:7" ht="12.75">
      <c r="A170" s="788"/>
      <c r="B170" s="789"/>
      <c r="C170" s="788"/>
      <c r="D170" s="786"/>
      <c r="E170" s="786"/>
      <c r="F170" s="786"/>
      <c r="G170" s="774"/>
    </row>
    <row r="171" spans="1:7" ht="12.75">
      <c r="A171" s="788"/>
      <c r="B171" s="789"/>
      <c r="C171" s="788"/>
      <c r="D171" s="786"/>
      <c r="E171" s="786"/>
      <c r="F171" s="786"/>
      <c r="G171" s="774"/>
    </row>
    <row r="172" spans="1:7" ht="12.75">
      <c r="A172" s="788"/>
      <c r="B172" s="789"/>
      <c r="C172" s="788"/>
      <c r="D172" s="786"/>
      <c r="E172" s="786"/>
      <c r="F172" s="786"/>
      <c r="G172" s="774"/>
    </row>
    <row r="173" spans="1:7" ht="12.75">
      <c r="A173" s="788"/>
      <c r="B173" s="789"/>
      <c r="C173" s="788"/>
      <c r="D173" s="786"/>
      <c r="E173" s="786"/>
      <c r="F173" s="786"/>
      <c r="G173" s="774"/>
    </row>
    <row r="174" spans="1:7" ht="12.75">
      <c r="A174" s="788"/>
      <c r="B174" s="789"/>
      <c r="C174" s="788"/>
      <c r="D174" s="786"/>
      <c r="E174" s="786"/>
      <c r="F174" s="786"/>
      <c r="G174" s="774"/>
    </row>
    <row r="175" spans="1:7" ht="12.75">
      <c r="A175" s="788"/>
      <c r="B175" s="789"/>
      <c r="C175" s="788"/>
      <c r="D175" s="786"/>
      <c r="E175" s="786"/>
      <c r="F175" s="786"/>
      <c r="G175" s="774"/>
    </row>
    <row r="176" spans="1:7" ht="12.75">
      <c r="A176" s="788"/>
      <c r="B176" s="789"/>
      <c r="C176" s="788"/>
      <c r="D176" s="786"/>
      <c r="E176" s="786"/>
      <c r="F176" s="786"/>
      <c r="G176" s="774"/>
    </row>
    <row r="177" spans="1:7" ht="12.75">
      <c r="A177" s="788"/>
      <c r="B177" s="789"/>
      <c r="C177" s="788"/>
      <c r="D177" s="786"/>
      <c r="E177" s="786"/>
      <c r="F177" s="786"/>
      <c r="G177" s="774"/>
    </row>
    <row r="178" spans="1:7" ht="12.75">
      <c r="A178" s="788"/>
      <c r="B178" s="789"/>
      <c r="C178" s="788"/>
      <c r="D178" s="786"/>
      <c r="E178" s="786"/>
      <c r="F178" s="786"/>
      <c r="G178" s="774"/>
    </row>
    <row r="179" spans="1:7" ht="12.75">
      <c r="A179" s="788"/>
      <c r="B179" s="789"/>
      <c r="C179" s="788"/>
      <c r="D179" s="788"/>
      <c r="E179" s="790"/>
      <c r="F179" s="790"/>
      <c r="G179" s="774"/>
    </row>
    <row r="180" spans="1:7" ht="12.75">
      <c r="A180" s="788"/>
      <c r="B180" s="789"/>
      <c r="C180" s="788"/>
      <c r="D180" s="788"/>
      <c r="E180" s="790"/>
      <c r="F180" s="790"/>
      <c r="G180" s="774"/>
    </row>
    <row r="181" spans="1:7" ht="12.75">
      <c r="A181" s="788"/>
      <c r="B181" s="789"/>
      <c r="C181" s="788"/>
      <c r="D181" s="788"/>
      <c r="E181" s="790"/>
      <c r="F181" s="790"/>
      <c r="G181" s="774"/>
    </row>
    <row r="182" spans="1:7" ht="12.75">
      <c r="A182" s="788"/>
      <c r="B182" s="789"/>
      <c r="C182" s="788"/>
      <c r="D182" s="788"/>
      <c r="E182" s="790"/>
      <c r="F182" s="790"/>
      <c r="G182" s="774"/>
    </row>
    <row r="183" spans="1:7" ht="12.75">
      <c r="A183" s="788"/>
      <c r="B183" s="789"/>
      <c r="C183" s="788"/>
      <c r="D183" s="788"/>
      <c r="E183" s="790"/>
      <c r="F183" s="790"/>
      <c r="G183" s="774"/>
    </row>
    <row r="184" spans="1:7" ht="12.75">
      <c r="A184" s="788"/>
      <c r="B184" s="789"/>
      <c r="C184" s="788"/>
      <c r="D184" s="788"/>
      <c r="E184" s="790"/>
      <c r="F184" s="790"/>
      <c r="G184" s="774"/>
    </row>
    <row r="185" spans="1:7" ht="12.75">
      <c r="A185" s="788"/>
      <c r="B185" s="789"/>
      <c r="C185" s="788"/>
      <c r="D185" s="788"/>
      <c r="E185" s="790"/>
      <c r="F185" s="790"/>
      <c r="G185" s="774"/>
    </row>
    <row r="186" spans="1:7" ht="12.75">
      <c r="A186" s="788"/>
      <c r="B186" s="789"/>
      <c r="C186" s="788"/>
      <c r="D186" s="788"/>
      <c r="E186" s="790"/>
      <c r="F186" s="790"/>
      <c r="G186" s="774"/>
    </row>
    <row r="187" spans="1:7" ht="12.75">
      <c r="A187" s="788"/>
      <c r="B187" s="789"/>
      <c r="C187" s="788"/>
      <c r="D187" s="788"/>
      <c r="E187" s="790"/>
      <c r="F187" s="790"/>
      <c r="G187" s="774"/>
    </row>
    <row r="188" spans="1:7" ht="12.75">
      <c r="A188" s="788"/>
      <c r="B188" s="789"/>
      <c r="C188" s="788"/>
      <c r="D188" s="788"/>
      <c r="E188" s="790"/>
      <c r="F188" s="790"/>
      <c r="G188" s="774"/>
    </row>
    <row r="189" spans="1:7" ht="12.75">
      <c r="A189" s="788"/>
      <c r="B189" s="789"/>
      <c r="C189" s="788"/>
      <c r="D189" s="788"/>
      <c r="E189" s="790"/>
      <c r="F189" s="790"/>
      <c r="G189" s="774"/>
    </row>
    <row r="190" spans="1:7" ht="12.75">
      <c r="A190" s="788"/>
      <c r="B190" s="789"/>
      <c r="C190" s="788"/>
      <c r="D190" s="788"/>
      <c r="E190" s="790"/>
      <c r="F190" s="790"/>
      <c r="G190" s="774"/>
    </row>
    <row r="191" spans="1:7" ht="12.75">
      <c r="A191" s="788"/>
      <c r="B191" s="789"/>
      <c r="C191" s="788"/>
      <c r="D191" s="788"/>
      <c r="E191" s="790"/>
      <c r="F191" s="790"/>
      <c r="G191" s="774"/>
    </row>
    <row r="192" spans="1:7" ht="12.75">
      <c r="A192" s="788"/>
      <c r="B192" s="789"/>
      <c r="C192" s="788"/>
      <c r="D192" s="788"/>
      <c r="E192" s="790"/>
      <c r="F192" s="790"/>
      <c r="G192" s="774"/>
    </row>
    <row r="193" spans="1:7" ht="12.75">
      <c r="A193" s="788"/>
      <c r="B193" s="789"/>
      <c r="C193" s="788"/>
      <c r="D193" s="788"/>
      <c r="E193" s="790"/>
      <c r="F193" s="790"/>
      <c r="G193" s="774"/>
    </row>
    <row r="194" spans="1:7" ht="12.75">
      <c r="A194" s="788"/>
      <c r="B194" s="789"/>
      <c r="C194" s="788"/>
      <c r="D194" s="788"/>
      <c r="E194" s="790"/>
      <c r="F194" s="790"/>
      <c r="G194" s="774"/>
    </row>
    <row r="195" spans="1:7" ht="12.75">
      <c r="A195" s="788"/>
      <c r="B195" s="789"/>
      <c r="C195" s="788"/>
      <c r="D195" s="788"/>
      <c r="E195" s="790"/>
      <c r="F195" s="790"/>
      <c r="G195" s="774"/>
    </row>
    <row r="196" spans="1:7" ht="12.75">
      <c r="A196" s="788"/>
      <c r="B196" s="789"/>
      <c r="C196" s="788"/>
      <c r="D196" s="788"/>
      <c r="E196" s="790"/>
      <c r="F196" s="790"/>
      <c r="G196" s="774"/>
    </row>
    <row r="197" spans="1:7" ht="12.75">
      <c r="A197" s="788"/>
      <c r="B197" s="789"/>
      <c r="C197" s="788"/>
      <c r="D197" s="788"/>
      <c r="E197" s="790"/>
      <c r="F197" s="790"/>
      <c r="G197" s="774"/>
    </row>
    <row r="198" spans="1:7" ht="12.75">
      <c r="A198" s="788"/>
      <c r="B198" s="789"/>
      <c r="C198" s="788"/>
      <c r="D198" s="788"/>
      <c r="E198" s="790"/>
      <c r="F198" s="790"/>
      <c r="G198" s="774"/>
    </row>
    <row r="199" spans="1:7" ht="12.75">
      <c r="A199" s="788"/>
      <c r="B199" s="789"/>
      <c r="C199" s="788"/>
      <c r="D199" s="788"/>
      <c r="E199" s="790"/>
      <c r="F199" s="790"/>
      <c r="G199" s="774"/>
    </row>
    <row r="200" spans="1:7" ht="12.75">
      <c r="A200" s="788"/>
      <c r="B200" s="789"/>
      <c r="C200" s="788"/>
      <c r="D200" s="788"/>
      <c r="E200" s="790"/>
      <c r="F200" s="790"/>
      <c r="G200" s="774"/>
    </row>
    <row r="201" spans="1:7" ht="12.75">
      <c r="A201" s="788"/>
      <c r="B201" s="789"/>
      <c r="C201" s="788"/>
      <c r="D201" s="788"/>
      <c r="E201" s="790"/>
      <c r="F201" s="790"/>
      <c r="G201" s="774"/>
    </row>
    <row r="202" spans="1:7" ht="12.75">
      <c r="A202" s="788"/>
      <c r="B202" s="789"/>
      <c r="C202" s="788"/>
      <c r="D202" s="788"/>
      <c r="E202" s="790"/>
      <c r="F202" s="790"/>
      <c r="G202" s="774"/>
    </row>
    <row r="203" spans="1:7" ht="12.75">
      <c r="A203" s="788"/>
      <c r="B203" s="789"/>
      <c r="C203" s="788"/>
      <c r="D203" s="788"/>
      <c r="E203" s="790"/>
      <c r="F203" s="790"/>
      <c r="G203" s="774"/>
    </row>
    <row r="204" spans="1:7" ht="12.75">
      <c r="A204" s="788"/>
      <c r="B204" s="789"/>
      <c r="C204" s="788"/>
      <c r="D204" s="788"/>
      <c r="E204" s="790"/>
      <c r="F204" s="790"/>
      <c r="G204" s="774"/>
    </row>
    <row r="205" spans="1:7" ht="12.75">
      <c r="A205" s="788"/>
      <c r="B205" s="789"/>
      <c r="C205" s="788"/>
      <c r="D205" s="788"/>
      <c r="E205" s="790"/>
      <c r="F205" s="790"/>
      <c r="G205" s="774"/>
    </row>
    <row r="206" spans="1:7" ht="12.75">
      <c r="A206" s="788"/>
      <c r="B206" s="789"/>
      <c r="C206" s="788"/>
      <c r="D206" s="788"/>
      <c r="E206" s="790"/>
      <c r="F206" s="790"/>
      <c r="G206" s="774"/>
    </row>
    <row r="207" spans="1:7" ht="12.75">
      <c r="A207" s="788"/>
      <c r="B207" s="789"/>
      <c r="C207" s="788"/>
      <c r="D207" s="788"/>
      <c r="E207" s="790"/>
      <c r="F207" s="790"/>
      <c r="G207" s="774"/>
    </row>
    <row r="208" spans="1:7" ht="12.75">
      <c r="A208" s="788"/>
      <c r="B208" s="789"/>
      <c r="C208" s="788"/>
      <c r="D208" s="788"/>
      <c r="E208" s="790"/>
      <c r="F208" s="790"/>
      <c r="G208" s="774"/>
    </row>
    <row r="209" spans="1:7" ht="12.75">
      <c r="A209" s="788"/>
      <c r="B209" s="789"/>
      <c r="C209" s="788"/>
      <c r="D209" s="788"/>
      <c r="E209" s="790"/>
      <c r="F209" s="790"/>
      <c r="G209" s="774"/>
    </row>
    <row r="210" spans="1:7" ht="12.75">
      <c r="A210" s="788"/>
      <c r="B210" s="789"/>
      <c r="C210" s="788"/>
      <c r="D210" s="788"/>
      <c r="E210" s="790"/>
      <c r="F210" s="790"/>
      <c r="G210" s="774"/>
    </row>
    <row r="211" spans="1:7" ht="12.75">
      <c r="A211" s="788"/>
      <c r="B211" s="789"/>
      <c r="C211" s="788"/>
      <c r="D211" s="788"/>
      <c r="E211" s="790"/>
      <c r="F211" s="790"/>
      <c r="G211" s="774"/>
    </row>
    <row r="212" spans="1:7" ht="12.75">
      <c r="A212" s="788"/>
      <c r="B212" s="789"/>
      <c r="C212" s="788"/>
      <c r="D212" s="788"/>
      <c r="E212" s="790"/>
      <c r="F212" s="790"/>
      <c r="G212" s="774"/>
    </row>
    <row r="213" spans="1:7" ht="12.75">
      <c r="A213" s="788"/>
      <c r="B213" s="789"/>
      <c r="C213" s="788"/>
      <c r="D213" s="788"/>
      <c r="E213" s="790"/>
      <c r="F213" s="790"/>
      <c r="G213" s="774"/>
    </row>
    <row r="214" spans="1:7" ht="12.75">
      <c r="A214" s="788"/>
      <c r="B214" s="789"/>
      <c r="C214" s="788"/>
      <c r="D214" s="788"/>
      <c r="E214" s="790"/>
      <c r="F214" s="790"/>
      <c r="G214" s="774"/>
    </row>
    <row r="215" spans="1:7" ht="12.75">
      <c r="A215" s="788"/>
      <c r="B215" s="789"/>
      <c r="C215" s="788"/>
      <c r="D215" s="788"/>
      <c r="E215" s="790"/>
      <c r="F215" s="790"/>
      <c r="G215" s="774"/>
    </row>
    <row r="216" spans="1:7" ht="12.75">
      <c r="A216" s="788"/>
      <c r="B216" s="789"/>
      <c r="C216" s="788"/>
      <c r="D216" s="788"/>
      <c r="E216" s="790"/>
      <c r="F216" s="790"/>
      <c r="G216" s="774"/>
    </row>
    <row r="217" spans="1:7" ht="12.75">
      <c r="A217" s="788"/>
      <c r="B217" s="789"/>
      <c r="C217" s="788"/>
      <c r="D217" s="788"/>
      <c r="E217" s="790"/>
      <c r="F217" s="790"/>
      <c r="G217" s="774"/>
    </row>
    <row r="218" spans="1:7" ht="12.75">
      <c r="A218" s="788"/>
      <c r="B218" s="789"/>
      <c r="C218" s="788"/>
      <c r="D218" s="788"/>
      <c r="E218" s="790"/>
      <c r="F218" s="790"/>
      <c r="G218" s="774"/>
    </row>
    <row r="219" spans="1:7" ht="12.75">
      <c r="A219" s="788"/>
      <c r="B219" s="789"/>
      <c r="C219" s="788"/>
      <c r="D219" s="788"/>
      <c r="E219" s="790"/>
      <c r="F219" s="790"/>
      <c r="G219" s="774"/>
    </row>
    <row r="220" spans="1:7" ht="12.75">
      <c r="A220" s="788"/>
      <c r="B220" s="789"/>
      <c r="C220" s="788"/>
      <c r="D220" s="788"/>
      <c r="E220" s="790"/>
      <c r="F220" s="790"/>
      <c r="G220" s="774"/>
    </row>
    <row r="221" spans="1:7" ht="12.75">
      <c r="A221" s="788"/>
      <c r="B221" s="789"/>
      <c r="C221" s="788"/>
      <c r="D221" s="788"/>
      <c r="E221" s="790"/>
      <c r="F221" s="790"/>
      <c r="G221" s="774"/>
    </row>
    <row r="222" spans="1:7" ht="12.75">
      <c r="A222" s="788"/>
      <c r="B222" s="789"/>
      <c r="C222" s="788"/>
      <c r="D222" s="788"/>
      <c r="E222" s="790"/>
      <c r="F222" s="790"/>
      <c r="G222" s="774"/>
    </row>
    <row r="223" spans="1:7" ht="12.75">
      <c r="A223" s="788"/>
      <c r="B223" s="789"/>
      <c r="C223" s="788"/>
      <c r="D223" s="788"/>
      <c r="E223" s="790"/>
      <c r="F223" s="790"/>
      <c r="G223" s="774"/>
    </row>
    <row r="224" spans="1:7" ht="12.75">
      <c r="A224" s="788"/>
      <c r="B224" s="789"/>
      <c r="C224" s="788"/>
      <c r="D224" s="788"/>
      <c r="E224" s="790"/>
      <c r="F224" s="790"/>
      <c r="G224" s="774"/>
    </row>
    <row r="225" spans="1:7" ht="12.75">
      <c r="A225" s="788"/>
      <c r="B225" s="789"/>
      <c r="C225" s="788"/>
      <c r="D225" s="788"/>
      <c r="E225" s="790"/>
      <c r="F225" s="790"/>
      <c r="G225" s="774"/>
    </row>
    <row r="226" spans="1:7" ht="12.75">
      <c r="A226" s="788"/>
      <c r="B226" s="789"/>
      <c r="C226" s="788"/>
      <c r="D226" s="788"/>
      <c r="E226" s="790"/>
      <c r="F226" s="790"/>
      <c r="G226" s="774"/>
    </row>
    <row r="227" spans="1:7" ht="12.75">
      <c r="A227" s="788"/>
      <c r="B227" s="789"/>
      <c r="C227" s="788"/>
      <c r="D227" s="788"/>
      <c r="E227" s="790"/>
      <c r="F227" s="790"/>
      <c r="G227" s="774"/>
    </row>
    <row r="228" spans="1:7" ht="12.75">
      <c r="A228" s="788"/>
      <c r="B228" s="789"/>
      <c r="C228" s="788"/>
      <c r="D228" s="788"/>
      <c r="E228" s="790"/>
      <c r="F228" s="790"/>
      <c r="G228" s="774"/>
    </row>
    <row r="229" spans="1:7" ht="12.75">
      <c r="A229" s="788"/>
      <c r="B229" s="789"/>
      <c r="C229" s="788"/>
      <c r="D229" s="788"/>
      <c r="E229" s="790"/>
      <c r="F229" s="790"/>
      <c r="G229" s="774"/>
    </row>
    <row r="230" spans="1:7" ht="12.75">
      <c r="A230" s="788"/>
      <c r="B230" s="789"/>
      <c r="C230" s="788"/>
      <c r="D230" s="788"/>
      <c r="E230" s="790"/>
      <c r="F230" s="790"/>
      <c r="G230" s="774"/>
    </row>
    <row r="231" spans="1:7" ht="12.75">
      <c r="A231" s="788"/>
      <c r="B231" s="789"/>
      <c r="C231" s="788"/>
      <c r="D231" s="788"/>
      <c r="E231" s="790"/>
      <c r="F231" s="790"/>
      <c r="G231" s="774"/>
    </row>
    <row r="232" spans="1:7" ht="12.75">
      <c r="A232" s="788"/>
      <c r="B232" s="789"/>
      <c r="C232" s="788"/>
      <c r="D232" s="788"/>
      <c r="E232" s="790"/>
      <c r="F232" s="790"/>
      <c r="G232" s="774"/>
    </row>
    <row r="233" spans="1:7" ht="12.75">
      <c r="A233" s="788"/>
      <c r="B233" s="789"/>
      <c r="C233" s="788"/>
      <c r="D233" s="788"/>
      <c r="E233" s="790"/>
      <c r="F233" s="790"/>
      <c r="G233" s="774"/>
    </row>
    <row r="234" spans="1:7" ht="12.75">
      <c r="A234" s="788"/>
      <c r="B234" s="789"/>
      <c r="C234" s="788"/>
      <c r="D234" s="788"/>
      <c r="E234" s="790"/>
      <c r="F234" s="790"/>
      <c r="G234" s="774"/>
    </row>
    <row r="235" spans="1:7" ht="12.75">
      <c r="A235" s="788"/>
      <c r="B235" s="789"/>
      <c r="C235" s="788"/>
      <c r="D235" s="788"/>
      <c r="E235" s="790"/>
      <c r="F235" s="790"/>
      <c r="G235" s="774"/>
    </row>
    <row r="236" spans="1:7" ht="12.75">
      <c r="A236" s="788"/>
      <c r="B236" s="789"/>
      <c r="C236" s="788"/>
      <c r="D236" s="788"/>
      <c r="E236" s="790"/>
      <c r="F236" s="790"/>
      <c r="G236" s="774"/>
    </row>
    <row r="237" spans="1:7" ht="12.75">
      <c r="A237" s="788"/>
      <c r="B237" s="789"/>
      <c r="C237" s="788"/>
      <c r="D237" s="788"/>
      <c r="E237" s="790"/>
      <c r="F237" s="790"/>
      <c r="G237" s="774"/>
    </row>
    <row r="238" spans="1:7" ht="12.75">
      <c r="A238" s="788"/>
      <c r="B238" s="789"/>
      <c r="C238" s="788"/>
      <c r="D238" s="788"/>
      <c r="E238" s="790"/>
      <c r="F238" s="790"/>
      <c r="G238" s="774"/>
    </row>
    <row r="239" spans="1:7" ht="12.75">
      <c r="A239" s="788"/>
      <c r="B239" s="789"/>
      <c r="C239" s="788"/>
      <c r="D239" s="788"/>
      <c r="E239" s="790"/>
      <c r="F239" s="790"/>
      <c r="G239" s="774"/>
    </row>
    <row r="240" spans="1:7" ht="12.75">
      <c r="A240" s="788"/>
      <c r="B240" s="789"/>
      <c r="C240" s="788"/>
      <c r="D240" s="788"/>
      <c r="E240" s="790"/>
      <c r="F240" s="790"/>
      <c r="G240" s="774"/>
    </row>
    <row r="241" spans="1:7" ht="12.75">
      <c r="A241" s="788"/>
      <c r="B241" s="789"/>
      <c r="C241" s="788"/>
      <c r="D241" s="788"/>
      <c r="E241" s="790"/>
      <c r="F241" s="790"/>
      <c r="G241" s="774"/>
    </row>
    <row r="242" spans="1:7" ht="12.75">
      <c r="A242" s="788"/>
      <c r="B242" s="789"/>
      <c r="C242" s="788"/>
      <c r="D242" s="788"/>
      <c r="E242" s="790"/>
      <c r="F242" s="790"/>
      <c r="G242" s="774"/>
    </row>
    <row r="243" spans="1:7" ht="12.75">
      <c r="A243" s="788"/>
      <c r="B243" s="789"/>
      <c r="C243" s="788"/>
      <c r="D243" s="788"/>
      <c r="E243" s="790"/>
      <c r="F243" s="790"/>
      <c r="G243" s="774"/>
    </row>
    <row r="244" spans="1:7" ht="12.75">
      <c r="A244" s="788"/>
      <c r="B244" s="789"/>
      <c r="C244" s="788"/>
      <c r="D244" s="788"/>
      <c r="E244" s="790"/>
      <c r="F244" s="790"/>
      <c r="G244" s="774"/>
    </row>
    <row r="245" spans="1:7" ht="12.75">
      <c r="A245" s="788"/>
      <c r="B245" s="789"/>
      <c r="C245" s="788"/>
      <c r="D245" s="788"/>
      <c r="E245" s="790"/>
      <c r="F245" s="790"/>
      <c r="G245" s="774"/>
    </row>
    <row r="246" spans="1:7" ht="12.75">
      <c r="A246" s="788"/>
      <c r="B246" s="789"/>
      <c r="C246" s="788"/>
      <c r="D246" s="788"/>
      <c r="E246" s="790"/>
      <c r="F246" s="790"/>
      <c r="G246" s="774"/>
    </row>
    <row r="247" spans="1:7" ht="12.75">
      <c r="A247" s="788"/>
      <c r="B247" s="789"/>
      <c r="C247" s="788"/>
      <c r="D247" s="788"/>
      <c r="E247" s="790"/>
      <c r="F247" s="790"/>
      <c r="G247" s="774"/>
    </row>
    <row r="248" spans="1:7" ht="12.75">
      <c r="A248" s="788"/>
      <c r="B248" s="789"/>
      <c r="C248" s="788"/>
      <c r="D248" s="788"/>
      <c r="E248" s="790"/>
      <c r="F248" s="790"/>
      <c r="G248" s="774"/>
    </row>
    <row r="249" spans="1:7" ht="12.75">
      <c r="A249" s="788"/>
      <c r="B249" s="789"/>
      <c r="C249" s="788"/>
      <c r="D249" s="788"/>
      <c r="E249" s="790"/>
      <c r="F249" s="790"/>
      <c r="G249" s="774"/>
    </row>
    <row r="250" spans="1:7" ht="12.75">
      <c r="A250" s="788"/>
      <c r="B250" s="789"/>
      <c r="C250" s="788"/>
      <c r="D250" s="788"/>
      <c r="E250" s="790"/>
      <c r="F250" s="790"/>
      <c r="G250" s="774"/>
    </row>
    <row r="251" spans="1:7" ht="12.75">
      <c r="A251" s="788"/>
      <c r="B251" s="789"/>
      <c r="C251" s="788"/>
      <c r="D251" s="788"/>
      <c r="E251" s="790"/>
      <c r="F251" s="790"/>
      <c r="G251" s="774"/>
    </row>
    <row r="252" spans="1:7" ht="12.75">
      <c r="A252" s="788"/>
      <c r="B252" s="789"/>
      <c r="C252" s="788"/>
      <c r="D252" s="788"/>
      <c r="E252" s="790"/>
      <c r="F252" s="790"/>
      <c r="G252" s="774"/>
    </row>
    <row r="253" spans="1:7" ht="12.75">
      <c r="A253" s="788"/>
      <c r="B253" s="789"/>
      <c r="C253" s="788"/>
      <c r="D253" s="788"/>
      <c r="E253" s="790"/>
      <c r="F253" s="790"/>
      <c r="G253" s="774"/>
    </row>
    <row r="254" spans="1:7" ht="12.75">
      <c r="A254" s="788"/>
      <c r="B254" s="789"/>
      <c r="C254" s="788"/>
      <c r="D254" s="788"/>
      <c r="E254" s="790"/>
      <c r="F254" s="790"/>
      <c r="G254" s="774"/>
    </row>
    <row r="255" spans="1:7" ht="12.75">
      <c r="A255" s="788"/>
      <c r="B255" s="789"/>
      <c r="C255" s="788"/>
      <c r="D255" s="788"/>
      <c r="E255" s="790"/>
      <c r="F255" s="790"/>
      <c r="G255" s="774"/>
    </row>
    <row r="256" spans="1:7" ht="12.75">
      <c r="A256" s="788"/>
      <c r="B256" s="789"/>
      <c r="C256" s="788"/>
      <c r="D256" s="788"/>
      <c r="E256" s="790"/>
      <c r="F256" s="790"/>
      <c r="G256" s="774"/>
    </row>
    <row r="257" spans="1:7" ht="12.75">
      <c r="A257" s="788"/>
      <c r="B257" s="789"/>
      <c r="C257" s="788"/>
      <c r="D257" s="788"/>
      <c r="E257" s="790"/>
      <c r="F257" s="790"/>
      <c r="G257" s="774"/>
    </row>
    <row r="258" spans="1:7" ht="12.75">
      <c r="A258" s="788"/>
      <c r="B258" s="789"/>
      <c r="C258" s="788"/>
      <c r="D258" s="788"/>
      <c r="E258" s="790"/>
      <c r="F258" s="790"/>
      <c r="G258" s="774"/>
    </row>
    <row r="259" spans="1:7" ht="12.75">
      <c r="A259" s="788"/>
      <c r="B259" s="789"/>
      <c r="C259" s="788"/>
      <c r="D259" s="788"/>
      <c r="E259" s="790"/>
      <c r="F259" s="790"/>
      <c r="G259" s="774"/>
    </row>
    <row r="260" spans="1:7" ht="12.75">
      <c r="A260" s="788"/>
      <c r="B260" s="789"/>
      <c r="C260" s="788"/>
      <c r="D260" s="788"/>
      <c r="E260" s="790"/>
      <c r="F260" s="790"/>
      <c r="G260" s="774"/>
    </row>
    <row r="261" spans="1:7" ht="12.75">
      <c r="A261" s="788"/>
      <c r="B261" s="789"/>
      <c r="C261" s="788"/>
      <c r="D261" s="788"/>
      <c r="E261" s="790"/>
      <c r="F261" s="790"/>
      <c r="G261" s="774"/>
    </row>
    <row r="262" spans="1:7" ht="12.75">
      <c r="A262" s="788"/>
      <c r="B262" s="789"/>
      <c r="C262" s="788"/>
      <c r="D262" s="788"/>
      <c r="E262" s="790"/>
      <c r="F262" s="790"/>
      <c r="G262" s="774"/>
    </row>
    <row r="263" spans="1:7" ht="12.75">
      <c r="A263" s="788"/>
      <c r="B263" s="789"/>
      <c r="C263" s="788"/>
      <c r="D263" s="788"/>
      <c r="E263" s="790"/>
      <c r="F263" s="790"/>
      <c r="G263" s="774"/>
    </row>
    <row r="264" spans="1:7" ht="12.75">
      <c r="A264" s="788"/>
      <c r="B264" s="789"/>
      <c r="C264" s="788"/>
      <c r="D264" s="788"/>
      <c r="E264" s="790"/>
      <c r="F264" s="790"/>
      <c r="G264" s="774"/>
    </row>
    <row r="265" spans="1:7" ht="12.75">
      <c r="A265" s="788"/>
      <c r="B265" s="789"/>
      <c r="C265" s="788"/>
      <c r="D265" s="788"/>
      <c r="E265" s="790"/>
      <c r="F265" s="790"/>
      <c r="G265" s="774"/>
    </row>
    <row r="266" spans="1:7" ht="12.75">
      <c r="A266" s="788"/>
      <c r="B266" s="789"/>
      <c r="C266" s="788"/>
      <c r="D266" s="788"/>
      <c r="E266" s="790"/>
      <c r="F266" s="790"/>
      <c r="G266" s="774"/>
    </row>
    <row r="267" spans="1:7" ht="12.75">
      <c r="A267" s="788"/>
      <c r="B267" s="789"/>
      <c r="C267" s="788"/>
      <c r="D267" s="788"/>
      <c r="E267" s="790"/>
      <c r="F267" s="790"/>
      <c r="G267" s="774"/>
    </row>
    <row r="268" spans="1:7" ht="12.75">
      <c r="A268" s="788"/>
      <c r="B268" s="789"/>
      <c r="C268" s="788"/>
      <c r="D268" s="788"/>
      <c r="E268" s="790"/>
      <c r="F268" s="790"/>
      <c r="G268" s="774"/>
    </row>
    <row r="269" spans="1:7" ht="12.75">
      <c r="A269" s="788"/>
      <c r="B269" s="789"/>
      <c r="C269" s="788"/>
      <c r="D269" s="788"/>
      <c r="E269" s="790"/>
      <c r="F269" s="790"/>
      <c r="G269" s="774"/>
    </row>
    <row r="270" spans="1:7" ht="12.75">
      <c r="A270" s="788"/>
      <c r="B270" s="789"/>
      <c r="C270" s="788"/>
      <c r="D270" s="788"/>
      <c r="E270" s="790"/>
      <c r="F270" s="790"/>
      <c r="G270" s="774"/>
    </row>
    <row r="271" spans="1:7" ht="12.75">
      <c r="A271" s="788"/>
      <c r="B271" s="789"/>
      <c r="C271" s="788"/>
      <c r="D271" s="788"/>
      <c r="E271" s="790"/>
      <c r="F271" s="790"/>
      <c r="G271" s="774"/>
    </row>
    <row r="272" spans="1:7" ht="12.75">
      <c r="A272" s="788"/>
      <c r="B272" s="789"/>
      <c r="C272" s="788"/>
      <c r="D272" s="788"/>
      <c r="E272" s="790"/>
      <c r="F272" s="790"/>
      <c r="G272" s="774"/>
    </row>
    <row r="273" spans="1:7" ht="12.75">
      <c r="A273" s="788"/>
      <c r="B273" s="789"/>
      <c r="C273" s="788"/>
      <c r="D273" s="788"/>
      <c r="E273" s="790"/>
      <c r="F273" s="790"/>
      <c r="G273" s="774"/>
    </row>
    <row r="274" spans="1:7" ht="12.75">
      <c r="A274" s="788"/>
      <c r="B274" s="789"/>
      <c r="C274" s="788"/>
      <c r="D274" s="788"/>
      <c r="E274" s="790"/>
      <c r="F274" s="790"/>
      <c r="G274" s="774"/>
    </row>
    <row r="275" spans="1:7" ht="12.75">
      <c r="A275" s="788"/>
      <c r="B275" s="789"/>
      <c r="C275" s="788"/>
      <c r="D275" s="788"/>
      <c r="E275" s="790"/>
      <c r="F275" s="790"/>
      <c r="G275" s="774"/>
    </row>
    <row r="276" spans="1:7" ht="12.75">
      <c r="A276" s="788"/>
      <c r="B276" s="789"/>
      <c r="C276" s="788"/>
      <c r="D276" s="788"/>
      <c r="E276" s="790"/>
      <c r="F276" s="790"/>
      <c r="G276" s="774"/>
    </row>
    <row r="277" spans="1:7" ht="12.75">
      <c r="A277" s="788"/>
      <c r="B277" s="789"/>
      <c r="C277" s="788"/>
      <c r="D277" s="788"/>
      <c r="E277" s="790"/>
      <c r="F277" s="790"/>
      <c r="G277" s="774"/>
    </row>
    <row r="278" spans="1:7" ht="12.75">
      <c r="A278" s="788"/>
      <c r="B278" s="789"/>
      <c r="C278" s="788"/>
      <c r="D278" s="788"/>
      <c r="E278" s="790"/>
      <c r="F278" s="790"/>
      <c r="G278" s="774"/>
    </row>
    <row r="279" spans="1:7" ht="12.75">
      <c r="A279" s="788"/>
      <c r="B279" s="789"/>
      <c r="C279" s="788"/>
      <c r="D279" s="788"/>
      <c r="E279" s="790"/>
      <c r="F279" s="790"/>
      <c r="G279" s="774"/>
    </row>
    <row r="280" spans="1:7" ht="12.75">
      <c r="A280" s="788"/>
      <c r="B280" s="789"/>
      <c r="C280" s="788"/>
      <c r="D280" s="788"/>
      <c r="E280" s="790"/>
      <c r="F280" s="790"/>
      <c r="G280" s="774"/>
    </row>
    <row r="281" spans="1:7" ht="12.75">
      <c r="A281" s="788"/>
      <c r="B281" s="789"/>
      <c r="C281" s="788"/>
      <c r="D281" s="788"/>
      <c r="E281" s="790"/>
      <c r="F281" s="790"/>
      <c r="G281" s="774"/>
    </row>
    <row r="282" spans="1:7" ht="12.75">
      <c r="A282" s="788"/>
      <c r="B282" s="789"/>
      <c r="C282" s="788"/>
      <c r="D282" s="788"/>
      <c r="E282" s="790"/>
      <c r="F282" s="790"/>
      <c r="G282" s="774"/>
    </row>
    <row r="283" spans="1:7" ht="12.75">
      <c r="A283" s="788"/>
      <c r="B283" s="789"/>
      <c r="C283" s="788"/>
      <c r="D283" s="788"/>
      <c r="E283" s="790"/>
      <c r="F283" s="790"/>
      <c r="G283" s="774"/>
    </row>
    <row r="284" spans="1:7" ht="12.75">
      <c r="A284" s="788"/>
      <c r="B284" s="789"/>
      <c r="C284" s="788"/>
      <c r="D284" s="788"/>
      <c r="E284" s="790"/>
      <c r="F284" s="790"/>
      <c r="G284" s="774"/>
    </row>
    <row r="285" spans="1:7" ht="12.75">
      <c r="A285" s="788"/>
      <c r="B285" s="789"/>
      <c r="C285" s="788"/>
      <c r="D285" s="788"/>
      <c r="E285" s="790"/>
      <c r="F285" s="790"/>
      <c r="G285" s="774"/>
    </row>
    <row r="286" spans="1:7" ht="12.75">
      <c r="A286" s="788"/>
      <c r="B286" s="789"/>
      <c r="C286" s="788"/>
      <c r="D286" s="788"/>
      <c r="E286" s="790"/>
      <c r="F286" s="790"/>
      <c r="G286" s="774"/>
    </row>
    <row r="287" spans="1:7" ht="12.75">
      <c r="A287" s="788"/>
      <c r="B287" s="789"/>
      <c r="C287" s="788"/>
      <c r="D287" s="788"/>
      <c r="E287" s="790"/>
      <c r="F287" s="790"/>
      <c r="G287" s="774"/>
    </row>
    <row r="288" spans="1:7" ht="12.75">
      <c r="A288" s="788"/>
      <c r="B288" s="789"/>
      <c r="C288" s="788"/>
      <c r="D288" s="788"/>
      <c r="E288" s="790"/>
      <c r="F288" s="790"/>
      <c r="G288" s="774"/>
    </row>
    <row r="289" spans="1:7" ht="12.75">
      <c r="A289" s="788"/>
      <c r="B289" s="789"/>
      <c r="C289" s="788"/>
      <c r="D289" s="788"/>
      <c r="E289" s="790"/>
      <c r="F289" s="790"/>
      <c r="G289" s="774"/>
    </row>
    <row r="290" spans="1:7" ht="12.75">
      <c r="A290" s="788"/>
      <c r="B290" s="789"/>
      <c r="C290" s="788"/>
      <c r="D290" s="788"/>
      <c r="E290" s="790"/>
      <c r="F290" s="790"/>
      <c r="G290" s="774"/>
    </row>
    <row r="291" spans="1:7" ht="12.75">
      <c r="A291" s="788"/>
      <c r="B291" s="789"/>
      <c r="C291" s="788"/>
      <c r="D291" s="788"/>
      <c r="E291" s="790"/>
      <c r="F291" s="790"/>
      <c r="G291" s="774"/>
    </row>
    <row r="292" spans="1:7" ht="12.75">
      <c r="A292" s="788"/>
      <c r="B292" s="789"/>
      <c r="C292" s="788"/>
      <c r="D292" s="788"/>
      <c r="E292" s="790"/>
      <c r="F292" s="790"/>
      <c r="G292" s="774"/>
    </row>
    <row r="293" spans="1:7" ht="12.75">
      <c r="A293" s="788"/>
      <c r="B293" s="789"/>
      <c r="C293" s="788"/>
      <c r="D293" s="788"/>
      <c r="E293" s="790"/>
      <c r="F293" s="790"/>
      <c r="G293" s="774"/>
    </row>
    <row r="294" spans="1:7" ht="12.75">
      <c r="A294" s="788"/>
      <c r="B294" s="789"/>
      <c r="C294" s="788"/>
      <c r="D294" s="788"/>
      <c r="E294" s="790"/>
      <c r="F294" s="790"/>
      <c r="G294" s="774"/>
    </row>
    <row r="295" spans="1:7" ht="12.75">
      <c r="A295" s="788"/>
      <c r="B295" s="789"/>
      <c r="C295" s="788"/>
      <c r="D295" s="788"/>
      <c r="E295" s="790"/>
      <c r="F295" s="790"/>
      <c r="G295" s="774"/>
    </row>
    <row r="296" spans="1:7" ht="12.75">
      <c r="A296" s="788"/>
      <c r="B296" s="789"/>
      <c r="C296" s="788"/>
      <c r="D296" s="788"/>
      <c r="E296" s="790"/>
      <c r="F296" s="790"/>
      <c r="G296" s="774"/>
    </row>
    <row r="297" spans="1:7" ht="12.75">
      <c r="A297" s="788"/>
      <c r="B297" s="789"/>
      <c r="C297" s="788"/>
      <c r="D297" s="788"/>
      <c r="E297" s="790"/>
      <c r="F297" s="790"/>
      <c r="G297" s="774"/>
    </row>
    <row r="298" spans="1:7" ht="12.75">
      <c r="A298" s="788"/>
      <c r="B298" s="789"/>
      <c r="C298" s="788"/>
      <c r="D298" s="788"/>
      <c r="E298" s="790"/>
      <c r="F298" s="790"/>
      <c r="G298" s="774"/>
    </row>
    <row r="299" spans="1:7" ht="12.75">
      <c r="A299" s="788"/>
      <c r="B299" s="789"/>
      <c r="C299" s="788"/>
      <c r="D299" s="788"/>
      <c r="E299" s="790"/>
      <c r="F299" s="790"/>
      <c r="G299" s="774"/>
    </row>
    <row r="300" spans="1:7" ht="12.75">
      <c r="A300" s="788"/>
      <c r="B300" s="789"/>
      <c r="C300" s="788"/>
      <c r="D300" s="788"/>
      <c r="E300" s="790"/>
      <c r="F300" s="790"/>
      <c r="G300" s="774"/>
    </row>
    <row r="301" spans="1:7" ht="12.75">
      <c r="A301" s="788"/>
      <c r="B301" s="789"/>
      <c r="C301" s="788"/>
      <c r="D301" s="788"/>
      <c r="E301" s="790"/>
      <c r="F301" s="790"/>
      <c r="G301" s="774"/>
    </row>
    <row r="302" spans="1:7" ht="12.75">
      <c r="A302" s="788"/>
      <c r="B302" s="789"/>
      <c r="C302" s="788"/>
      <c r="D302" s="788"/>
      <c r="E302" s="790"/>
      <c r="F302" s="790"/>
      <c r="G302" s="774"/>
    </row>
    <row r="303" spans="1:7" ht="12.75">
      <c r="A303" s="788"/>
      <c r="B303" s="789"/>
      <c r="C303" s="788"/>
      <c r="D303" s="788"/>
      <c r="E303" s="790"/>
      <c r="F303" s="790"/>
      <c r="G303" s="774"/>
    </row>
    <row r="304" spans="1:7" ht="12.75">
      <c r="A304" s="788"/>
      <c r="B304" s="789"/>
      <c r="C304" s="788"/>
      <c r="D304" s="788"/>
      <c r="E304" s="790"/>
      <c r="F304" s="790"/>
      <c r="G304" s="774"/>
    </row>
    <row r="305" spans="1:7" ht="12.75">
      <c r="A305" s="788"/>
      <c r="B305" s="789"/>
      <c r="C305" s="788"/>
      <c r="D305" s="788"/>
      <c r="E305" s="790"/>
      <c r="F305" s="790"/>
      <c r="G305" s="774"/>
    </row>
    <row r="306" spans="1:7" ht="12.75">
      <c r="A306" s="788"/>
      <c r="B306" s="789"/>
      <c r="C306" s="788"/>
      <c r="D306" s="788"/>
      <c r="E306" s="790"/>
      <c r="F306" s="790"/>
      <c r="G306" s="774"/>
    </row>
    <row r="307" spans="1:7" ht="12.75">
      <c r="A307" s="788"/>
      <c r="B307" s="789"/>
      <c r="C307" s="788"/>
      <c r="D307" s="788"/>
      <c r="E307" s="790"/>
      <c r="F307" s="790"/>
      <c r="G307" s="774"/>
    </row>
    <row r="308" spans="1:7" ht="12.75">
      <c r="A308" s="788"/>
      <c r="B308" s="789"/>
      <c r="C308" s="788"/>
      <c r="D308" s="788"/>
      <c r="E308" s="790"/>
      <c r="F308" s="790"/>
      <c r="G308" s="774"/>
    </row>
    <row r="309" spans="1:7" ht="12.75">
      <c r="A309" s="788"/>
      <c r="B309" s="789"/>
      <c r="C309" s="788"/>
      <c r="D309" s="788"/>
      <c r="E309" s="790"/>
      <c r="F309" s="790"/>
      <c r="G309" s="774"/>
    </row>
    <row r="310" spans="1:7" ht="12.75">
      <c r="A310" s="788"/>
      <c r="B310" s="789"/>
      <c r="C310" s="788"/>
      <c r="D310" s="788"/>
      <c r="E310" s="790"/>
      <c r="F310" s="790"/>
      <c r="G310" s="774"/>
    </row>
    <row r="311" spans="1:7" ht="12.75">
      <c r="A311" s="788"/>
      <c r="B311" s="789"/>
      <c r="C311" s="788"/>
      <c r="D311" s="788"/>
      <c r="E311" s="790"/>
      <c r="F311" s="790"/>
      <c r="G311" s="774"/>
    </row>
    <row r="312" spans="1:7" ht="12.75">
      <c r="A312" s="788"/>
      <c r="B312" s="789"/>
      <c r="C312" s="788"/>
      <c r="D312" s="788"/>
      <c r="E312" s="790"/>
      <c r="F312" s="790"/>
      <c r="G312" s="774"/>
    </row>
    <row r="313" spans="1:7" ht="12.75">
      <c r="A313" s="788"/>
      <c r="B313" s="789"/>
      <c r="C313" s="788"/>
      <c r="D313" s="788"/>
      <c r="E313" s="790"/>
      <c r="F313" s="790"/>
      <c r="G313" s="774"/>
    </row>
    <row r="314" spans="1:7" ht="12.75">
      <c r="A314" s="788"/>
      <c r="B314" s="789"/>
      <c r="C314" s="788"/>
      <c r="D314" s="788"/>
      <c r="E314" s="790"/>
      <c r="F314" s="790"/>
      <c r="G314" s="774"/>
    </row>
    <row r="315" spans="1:7" ht="12.75">
      <c r="A315" s="788"/>
      <c r="B315" s="789"/>
      <c r="C315" s="788"/>
      <c r="D315" s="788"/>
      <c r="E315" s="790"/>
      <c r="F315" s="790"/>
      <c r="G315" s="774"/>
    </row>
    <row r="316" spans="1:7" ht="12.75">
      <c r="A316" s="788"/>
      <c r="B316" s="789"/>
      <c r="C316" s="788"/>
      <c r="D316" s="788"/>
      <c r="E316" s="790"/>
      <c r="F316" s="790"/>
      <c r="G316" s="774"/>
    </row>
    <row r="317" spans="1:7" ht="12.75">
      <c r="A317" s="788"/>
      <c r="B317" s="789"/>
      <c r="C317" s="788"/>
      <c r="D317" s="788"/>
      <c r="E317" s="790"/>
      <c r="F317" s="790"/>
      <c r="G317" s="774"/>
    </row>
    <row r="318" spans="1:7" ht="12.75">
      <c r="A318" s="788"/>
      <c r="B318" s="789"/>
      <c r="C318" s="788"/>
      <c r="D318" s="788"/>
      <c r="E318" s="790"/>
      <c r="F318" s="790"/>
      <c r="G318" s="774"/>
    </row>
    <row r="319" spans="1:7" ht="12.75">
      <c r="A319" s="788"/>
      <c r="B319" s="789"/>
      <c r="C319" s="788"/>
      <c r="D319" s="788"/>
      <c r="E319" s="790"/>
      <c r="F319" s="790"/>
      <c r="G319" s="774"/>
    </row>
    <row r="320" spans="1:7" ht="12.75">
      <c r="A320" s="788"/>
      <c r="B320" s="789"/>
      <c r="C320" s="788"/>
      <c r="D320" s="788"/>
      <c r="E320" s="790"/>
      <c r="F320" s="790"/>
      <c r="G320" s="774"/>
    </row>
    <row r="321" spans="1:7" ht="12.75">
      <c r="A321" s="788"/>
      <c r="B321" s="789"/>
      <c r="C321" s="788"/>
      <c r="D321" s="788"/>
      <c r="E321" s="790"/>
      <c r="F321" s="790"/>
      <c r="G321" s="774"/>
    </row>
    <row r="322" spans="1:7" ht="12.75">
      <c r="A322" s="788"/>
      <c r="B322" s="789"/>
      <c r="C322" s="788"/>
      <c r="D322" s="788"/>
      <c r="E322" s="790"/>
      <c r="F322" s="790"/>
      <c r="G322" s="774"/>
    </row>
    <row r="323" spans="1:7" ht="12.75">
      <c r="A323" s="788"/>
      <c r="B323" s="789"/>
      <c r="C323" s="788"/>
      <c r="D323" s="788"/>
      <c r="E323" s="790"/>
      <c r="F323" s="790"/>
      <c r="G323" s="774"/>
    </row>
    <row r="324" spans="1:7" ht="12.75">
      <c r="A324" s="788"/>
      <c r="B324" s="789"/>
      <c r="C324" s="788"/>
      <c r="D324" s="788"/>
      <c r="E324" s="790"/>
      <c r="F324" s="790"/>
      <c r="G324" s="774"/>
    </row>
    <row r="325" spans="1:7" ht="12.75">
      <c r="A325" s="788"/>
      <c r="B325" s="789"/>
      <c r="C325" s="788"/>
      <c r="D325" s="788"/>
      <c r="E325" s="790"/>
      <c r="F325" s="790"/>
      <c r="G325" s="774"/>
    </row>
    <row r="326" spans="1:7" ht="12.75">
      <c r="A326" s="788"/>
      <c r="B326" s="789"/>
      <c r="C326" s="788"/>
      <c r="D326" s="788"/>
      <c r="E326" s="790"/>
      <c r="F326" s="790"/>
      <c r="G326" s="774"/>
    </row>
    <row r="327" spans="1:7" ht="12.75">
      <c r="A327" s="788"/>
      <c r="B327" s="789"/>
      <c r="C327" s="788"/>
      <c r="D327" s="788"/>
      <c r="E327" s="790"/>
      <c r="F327" s="790"/>
      <c r="G327" s="774"/>
    </row>
    <row r="328" spans="1:7" ht="12.75">
      <c r="A328" s="788"/>
      <c r="B328" s="789"/>
      <c r="C328" s="788"/>
      <c r="D328" s="788"/>
      <c r="E328" s="790"/>
      <c r="F328" s="790"/>
      <c r="G328" s="774"/>
    </row>
    <row r="329" spans="1:7" ht="12.75">
      <c r="A329" s="788"/>
      <c r="B329" s="789"/>
      <c r="C329" s="788"/>
      <c r="D329" s="788"/>
      <c r="E329" s="790"/>
      <c r="F329" s="790"/>
      <c r="G329" s="774"/>
    </row>
    <row r="330" spans="1:7" ht="12.75">
      <c r="A330" s="788"/>
      <c r="B330" s="789"/>
      <c r="C330" s="788"/>
      <c r="D330" s="788"/>
      <c r="E330" s="790"/>
      <c r="F330" s="790"/>
      <c r="G330" s="774"/>
    </row>
    <row r="331" spans="1:7" ht="12.75">
      <c r="A331" s="788"/>
      <c r="B331" s="789"/>
      <c r="C331" s="788"/>
      <c r="D331" s="788"/>
      <c r="E331" s="790"/>
      <c r="F331" s="790"/>
      <c r="G331" s="774"/>
    </row>
    <row r="332" spans="1:7" ht="12.75">
      <c r="A332" s="788"/>
      <c r="B332" s="789"/>
      <c r="C332" s="788"/>
      <c r="D332" s="788"/>
      <c r="E332" s="790"/>
      <c r="F332" s="790"/>
      <c r="G332" s="774"/>
    </row>
    <row r="333" spans="1:7" ht="12.75">
      <c r="A333" s="788"/>
      <c r="B333" s="789"/>
      <c r="C333" s="788"/>
      <c r="D333" s="788"/>
      <c r="E333" s="790"/>
      <c r="F333" s="790"/>
      <c r="G333" s="774"/>
    </row>
    <row r="334" spans="1:7" ht="12.75">
      <c r="A334" s="788"/>
      <c r="B334" s="789"/>
      <c r="C334" s="788"/>
      <c r="D334" s="788"/>
      <c r="E334" s="790"/>
      <c r="F334" s="790"/>
      <c r="G334" s="774"/>
    </row>
    <row r="335" spans="1:7" ht="12.75">
      <c r="A335" s="788"/>
      <c r="B335" s="789"/>
      <c r="C335" s="788"/>
      <c r="D335" s="788"/>
      <c r="E335" s="790"/>
      <c r="F335" s="790"/>
      <c r="G335" s="774"/>
    </row>
    <row r="336" spans="1:7" ht="12.75">
      <c r="A336" s="788"/>
      <c r="B336" s="789"/>
      <c r="C336" s="788"/>
      <c r="D336" s="788"/>
      <c r="E336" s="790"/>
      <c r="F336" s="790"/>
      <c r="G336" s="774"/>
    </row>
    <row r="337" spans="1:7" ht="12.75">
      <c r="A337" s="788"/>
      <c r="B337" s="789"/>
      <c r="C337" s="788"/>
      <c r="D337" s="788"/>
      <c r="E337" s="790"/>
      <c r="F337" s="790"/>
      <c r="G337" s="774"/>
    </row>
    <row r="338" spans="1:7" ht="12.75">
      <c r="A338" s="788"/>
      <c r="B338" s="789"/>
      <c r="C338" s="788"/>
      <c r="D338" s="788"/>
      <c r="E338" s="790"/>
      <c r="F338" s="790"/>
      <c r="G338" s="774"/>
    </row>
    <row r="339" spans="1:7" ht="12.75">
      <c r="A339" s="788"/>
      <c r="B339" s="789"/>
      <c r="C339" s="788"/>
      <c r="D339" s="788"/>
      <c r="E339" s="790"/>
      <c r="F339" s="790"/>
      <c r="G339" s="774"/>
    </row>
    <row r="340" spans="1:7" ht="12.75">
      <c r="A340" s="788"/>
      <c r="B340" s="789"/>
      <c r="C340" s="788"/>
      <c r="D340" s="788"/>
      <c r="E340" s="790"/>
      <c r="F340" s="790"/>
      <c r="G340" s="774"/>
    </row>
    <row r="341" spans="1:7" ht="12.75">
      <c r="A341" s="788"/>
      <c r="B341" s="789"/>
      <c r="C341" s="788"/>
      <c r="D341" s="788"/>
      <c r="E341" s="790"/>
      <c r="F341" s="790"/>
      <c r="G341" s="774"/>
    </row>
    <row r="342" spans="1:7" ht="12.75">
      <c r="A342" s="788"/>
      <c r="B342" s="789"/>
      <c r="C342" s="788"/>
      <c r="D342" s="788"/>
      <c r="E342" s="790"/>
      <c r="F342" s="790"/>
      <c r="G342" s="774"/>
    </row>
    <row r="343" spans="1:7" ht="12.75">
      <c r="A343" s="788"/>
      <c r="B343" s="789"/>
      <c r="C343" s="788"/>
      <c r="D343" s="788"/>
      <c r="E343" s="790"/>
      <c r="F343" s="790"/>
      <c r="G343" s="774"/>
    </row>
    <row r="344" spans="1:7" ht="12.75">
      <c r="A344" s="788"/>
      <c r="B344" s="789"/>
      <c r="C344" s="788"/>
      <c r="D344" s="788"/>
      <c r="E344" s="790"/>
      <c r="F344" s="790"/>
      <c r="G344" s="774"/>
    </row>
    <row r="345" spans="1:7" ht="12.75">
      <c r="A345" s="788"/>
      <c r="B345" s="789"/>
      <c r="C345" s="788"/>
      <c r="D345" s="788"/>
      <c r="E345" s="790"/>
      <c r="F345" s="790"/>
      <c r="G345" s="774"/>
    </row>
    <row r="346" spans="1:7" ht="12.75">
      <c r="A346" s="788"/>
      <c r="B346" s="789"/>
      <c r="C346" s="788"/>
      <c r="D346" s="788"/>
      <c r="E346" s="790"/>
      <c r="F346" s="790"/>
      <c r="G346" s="774"/>
    </row>
    <row r="347" spans="1:7" ht="12.75">
      <c r="A347" s="788"/>
      <c r="B347" s="789"/>
      <c r="C347" s="788"/>
      <c r="D347" s="788"/>
      <c r="E347" s="790"/>
      <c r="F347" s="790"/>
      <c r="G347" s="774"/>
    </row>
    <row r="348" spans="1:7" ht="12.75">
      <c r="A348" s="788"/>
      <c r="B348" s="789"/>
      <c r="C348" s="788"/>
      <c r="D348" s="788"/>
      <c r="E348" s="790"/>
      <c r="F348" s="790"/>
      <c r="G348" s="774"/>
    </row>
    <row r="349" spans="1:7" ht="12.75">
      <c r="A349" s="788"/>
      <c r="B349" s="789"/>
      <c r="C349" s="788"/>
      <c r="D349" s="788"/>
      <c r="E349" s="790"/>
      <c r="F349" s="790"/>
      <c r="G349" s="774"/>
    </row>
    <row r="350" spans="1:7" ht="12.75">
      <c r="A350" s="788"/>
      <c r="B350" s="789"/>
      <c r="C350" s="788"/>
      <c r="D350" s="788"/>
      <c r="E350" s="790"/>
      <c r="F350" s="790"/>
      <c r="G350" s="774"/>
    </row>
    <row r="351" spans="1:7" ht="12.75">
      <c r="A351" s="788"/>
      <c r="B351" s="789"/>
      <c r="C351" s="788"/>
      <c r="D351" s="788"/>
      <c r="E351" s="790"/>
      <c r="F351" s="790"/>
      <c r="G351" s="774"/>
    </row>
    <row r="352" spans="1:7" ht="12.75">
      <c r="A352" s="788"/>
      <c r="B352" s="789"/>
      <c r="C352" s="788"/>
      <c r="D352" s="788"/>
      <c r="E352" s="790"/>
      <c r="F352" s="790"/>
      <c r="G352" s="774"/>
    </row>
    <row r="353" spans="1:7" ht="12.75">
      <c r="A353" s="788"/>
      <c r="B353" s="789"/>
      <c r="C353" s="788"/>
      <c r="D353" s="788"/>
      <c r="E353" s="790"/>
      <c r="F353" s="790"/>
      <c r="G353" s="774"/>
    </row>
    <row r="354" spans="1:7" ht="12.75">
      <c r="A354" s="788"/>
      <c r="B354" s="789"/>
      <c r="C354" s="788"/>
      <c r="D354" s="788"/>
      <c r="E354" s="790"/>
      <c r="F354" s="790"/>
      <c r="G354" s="774"/>
    </row>
    <row r="355" spans="1:7" ht="12.75">
      <c r="A355" s="788"/>
      <c r="B355" s="789"/>
      <c r="C355" s="788"/>
      <c r="D355" s="788"/>
      <c r="E355" s="790"/>
      <c r="F355" s="790"/>
      <c r="G355" s="774"/>
    </row>
    <row r="356" spans="1:7" ht="12.75">
      <c r="A356" s="788"/>
      <c r="B356" s="789"/>
      <c r="C356" s="788"/>
      <c r="D356" s="788"/>
      <c r="E356" s="790"/>
      <c r="F356" s="790"/>
      <c r="G356" s="774"/>
    </row>
    <row r="357" spans="1:7" ht="12.75">
      <c r="A357" s="788"/>
      <c r="B357" s="789"/>
      <c r="C357" s="788"/>
      <c r="D357" s="788"/>
      <c r="E357" s="790"/>
      <c r="F357" s="790"/>
      <c r="G357" s="774"/>
    </row>
    <row r="358" spans="1:7" ht="12.75">
      <c r="A358" s="788"/>
      <c r="B358" s="789"/>
      <c r="C358" s="788"/>
      <c r="D358" s="788"/>
      <c r="E358" s="790"/>
      <c r="F358" s="790"/>
      <c r="G358" s="774"/>
    </row>
    <row r="359" spans="1:7" ht="12.75">
      <c r="A359" s="788"/>
      <c r="B359" s="789"/>
      <c r="C359" s="788"/>
      <c r="D359" s="788"/>
      <c r="E359" s="790"/>
      <c r="F359" s="790"/>
      <c r="G359" s="774"/>
    </row>
    <row r="360" spans="1:7" ht="12.75">
      <c r="A360" s="788"/>
      <c r="B360" s="789"/>
      <c r="C360" s="788"/>
      <c r="D360" s="788"/>
      <c r="E360" s="790"/>
      <c r="F360" s="790"/>
      <c r="G360" s="774"/>
    </row>
    <row r="361" spans="1:7" ht="12.75">
      <c r="A361" s="788"/>
      <c r="B361" s="789"/>
      <c r="C361" s="788"/>
      <c r="D361" s="788"/>
      <c r="E361" s="790"/>
      <c r="F361" s="790"/>
      <c r="G361" s="774"/>
    </row>
    <row r="362" spans="1:7" ht="12.75">
      <c r="A362" s="788"/>
      <c r="B362" s="789"/>
      <c r="C362" s="788"/>
      <c r="D362" s="788"/>
      <c r="E362" s="790"/>
      <c r="F362" s="790"/>
      <c r="G362" s="774"/>
    </row>
    <row r="363" spans="1:7" ht="12.75">
      <c r="A363" s="788"/>
      <c r="B363" s="789"/>
      <c r="C363" s="788"/>
      <c r="D363" s="788"/>
      <c r="E363" s="790"/>
      <c r="F363" s="790"/>
      <c r="G363" s="774"/>
    </row>
    <row r="364" spans="1:7" ht="12.75">
      <c r="A364" s="788"/>
      <c r="B364" s="789"/>
      <c r="C364" s="788"/>
      <c r="D364" s="788"/>
      <c r="E364" s="790"/>
      <c r="F364" s="790"/>
      <c r="G364" s="774"/>
    </row>
    <row r="365" spans="1:7" ht="12.75">
      <c r="A365" s="788"/>
      <c r="B365" s="789"/>
      <c r="C365" s="788"/>
      <c r="D365" s="788"/>
      <c r="E365" s="790"/>
      <c r="F365" s="790"/>
      <c r="G365" s="774"/>
    </row>
    <row r="366" spans="1:7" ht="12.75">
      <c r="A366" s="788"/>
      <c r="B366" s="789"/>
      <c r="C366" s="788"/>
      <c r="D366" s="788"/>
      <c r="E366" s="790"/>
      <c r="F366" s="790"/>
      <c r="G366" s="774"/>
    </row>
    <row r="367" spans="1:7" ht="12.75">
      <c r="A367" s="788"/>
      <c r="B367" s="789"/>
      <c r="C367" s="788"/>
      <c r="D367" s="788"/>
      <c r="E367" s="790"/>
      <c r="F367" s="790"/>
      <c r="G367" s="774"/>
    </row>
    <row r="368" spans="1:7" ht="12.75">
      <c r="A368" s="788"/>
      <c r="B368" s="789"/>
      <c r="C368" s="788"/>
      <c r="D368" s="788"/>
      <c r="E368" s="790"/>
      <c r="F368" s="790"/>
      <c r="G368" s="774"/>
    </row>
    <row r="369" spans="1:7" ht="12.75">
      <c r="A369" s="788"/>
      <c r="B369" s="789"/>
      <c r="C369" s="788"/>
      <c r="D369" s="788"/>
      <c r="E369" s="790"/>
      <c r="F369" s="790"/>
      <c r="G369" s="774"/>
    </row>
    <row r="370" spans="1:7" ht="12.75">
      <c r="A370" s="788"/>
      <c r="B370" s="789"/>
      <c r="C370" s="788"/>
      <c r="D370" s="788"/>
      <c r="E370" s="790"/>
      <c r="F370" s="790"/>
      <c r="G370" s="774"/>
    </row>
    <row r="371" spans="1:7" ht="12.75">
      <c r="A371" s="788"/>
      <c r="B371" s="789"/>
      <c r="C371" s="788"/>
      <c r="D371" s="788"/>
      <c r="E371" s="790"/>
      <c r="F371" s="790"/>
      <c r="G371" s="774"/>
    </row>
    <row r="372" spans="1:7" ht="12.75">
      <c r="A372" s="788"/>
      <c r="B372" s="789"/>
      <c r="C372" s="788"/>
      <c r="D372" s="788"/>
      <c r="E372" s="790"/>
      <c r="F372" s="790"/>
      <c r="G372" s="774"/>
    </row>
    <row r="373" spans="1:7" ht="12.75">
      <c r="A373" s="788"/>
      <c r="B373" s="789"/>
      <c r="C373" s="788"/>
      <c r="D373" s="788"/>
      <c r="E373" s="790"/>
      <c r="F373" s="790"/>
      <c r="G373" s="774"/>
    </row>
    <row r="374" spans="1:7" ht="12.75">
      <c r="A374" s="788"/>
      <c r="B374" s="789"/>
      <c r="C374" s="788"/>
      <c r="D374" s="788"/>
      <c r="E374" s="790"/>
      <c r="F374" s="790"/>
      <c r="G374" s="774"/>
    </row>
    <row r="375" spans="1:7" ht="12.75">
      <c r="A375" s="788"/>
      <c r="B375" s="789"/>
      <c r="C375" s="788"/>
      <c r="D375" s="788"/>
      <c r="E375" s="790"/>
      <c r="F375" s="790"/>
      <c r="G375" s="774"/>
    </row>
    <row r="376" spans="1:7" ht="12.75">
      <c r="A376" s="788"/>
      <c r="B376" s="789"/>
      <c r="C376" s="788"/>
      <c r="D376" s="788"/>
      <c r="E376" s="790"/>
      <c r="F376" s="790"/>
      <c r="G376" s="774"/>
    </row>
    <row r="377" spans="1:7" ht="12.75">
      <c r="A377" s="788"/>
      <c r="B377" s="789"/>
      <c r="C377" s="788"/>
      <c r="D377" s="788"/>
      <c r="E377" s="790"/>
      <c r="F377" s="790"/>
      <c r="G377" s="774"/>
    </row>
    <row r="378" spans="1:7" ht="12.75">
      <c r="A378" s="788"/>
      <c r="B378" s="789"/>
      <c r="C378" s="788"/>
      <c r="D378" s="788"/>
      <c r="E378" s="790"/>
      <c r="F378" s="790"/>
      <c r="G378" s="774"/>
    </row>
    <row r="379" spans="1:7" ht="12.75">
      <c r="A379" s="788"/>
      <c r="B379" s="789"/>
      <c r="C379" s="788"/>
      <c r="D379" s="788"/>
      <c r="E379" s="790"/>
      <c r="F379" s="790"/>
      <c r="G379" s="774"/>
    </row>
    <row r="380" spans="1:7" ht="12.75">
      <c r="A380" s="788"/>
      <c r="B380" s="789"/>
      <c r="C380" s="788"/>
      <c r="D380" s="788"/>
      <c r="E380" s="790"/>
      <c r="F380" s="790"/>
      <c r="G380" s="774"/>
    </row>
    <row r="381" spans="1:7" ht="12.75">
      <c r="A381" s="788"/>
      <c r="B381" s="789"/>
      <c r="C381" s="788"/>
      <c r="D381" s="788"/>
      <c r="E381" s="790"/>
      <c r="F381" s="790"/>
      <c r="G381" s="774"/>
    </row>
    <row r="382" spans="1:7" ht="12.75">
      <c r="A382" s="788"/>
      <c r="B382" s="789"/>
      <c r="C382" s="788"/>
      <c r="D382" s="788"/>
      <c r="E382" s="790"/>
      <c r="F382" s="790"/>
      <c r="G382" s="774"/>
    </row>
    <row r="383" spans="1:7" ht="12.75">
      <c r="A383" s="788"/>
      <c r="B383" s="789"/>
      <c r="C383" s="788"/>
      <c r="D383" s="788"/>
      <c r="E383" s="790"/>
      <c r="F383" s="790"/>
      <c r="G383" s="774"/>
    </row>
    <row r="384" spans="1:7" ht="12.75">
      <c r="A384" s="788"/>
      <c r="B384" s="789"/>
      <c r="C384" s="788"/>
      <c r="D384" s="788"/>
      <c r="E384" s="790"/>
      <c r="F384" s="790"/>
      <c r="G384" s="774"/>
    </row>
    <row r="385" spans="1:7" ht="12.75">
      <c r="A385" s="788"/>
      <c r="B385" s="789"/>
      <c r="C385" s="788"/>
      <c r="D385" s="788"/>
      <c r="E385" s="790"/>
      <c r="F385" s="790"/>
      <c r="G385" s="774"/>
    </row>
    <row r="386" spans="1:7" ht="12.75">
      <c r="A386" s="788"/>
      <c r="B386" s="789"/>
      <c r="C386" s="788"/>
      <c r="D386" s="788"/>
      <c r="E386" s="790"/>
      <c r="F386" s="790"/>
      <c r="G386" s="774"/>
    </row>
    <row r="387" spans="1:7" ht="12.75">
      <c r="A387" s="788"/>
      <c r="B387" s="789"/>
      <c r="C387" s="788"/>
      <c r="D387" s="788"/>
      <c r="E387" s="790"/>
      <c r="F387" s="790"/>
      <c r="G387" s="774"/>
    </row>
    <row r="388" spans="1:7" ht="12.75">
      <c r="A388" s="788"/>
      <c r="B388" s="789"/>
      <c r="C388" s="788"/>
      <c r="D388" s="788"/>
      <c r="E388" s="790"/>
      <c r="F388" s="790"/>
      <c r="G388" s="774"/>
    </row>
    <row r="389" spans="1:7" ht="12.75">
      <c r="A389" s="788"/>
      <c r="B389" s="789"/>
      <c r="C389" s="788"/>
      <c r="D389" s="788"/>
      <c r="E389" s="790"/>
      <c r="F389" s="790"/>
      <c r="G389" s="774"/>
    </row>
    <row r="390" spans="1:7" ht="12.75">
      <c r="A390" s="788"/>
      <c r="B390" s="789"/>
      <c r="C390" s="788"/>
      <c r="D390" s="788"/>
      <c r="E390" s="790"/>
      <c r="F390" s="790"/>
      <c r="G390" s="774"/>
    </row>
    <row r="391" spans="1:7" ht="12.75">
      <c r="A391" s="788"/>
      <c r="B391" s="789"/>
      <c r="C391" s="788"/>
      <c r="D391" s="788"/>
      <c r="E391" s="790"/>
      <c r="F391" s="790"/>
      <c r="G391" s="774"/>
    </row>
    <row r="392" spans="1:7" ht="12.75">
      <c r="A392" s="788"/>
      <c r="B392" s="789"/>
      <c r="C392" s="788"/>
      <c r="D392" s="788"/>
      <c r="E392" s="790"/>
      <c r="F392" s="790"/>
      <c r="G392" s="774"/>
    </row>
    <row r="393" spans="1:7" ht="12.75">
      <c r="A393" s="788"/>
      <c r="B393" s="789"/>
      <c r="C393" s="788"/>
      <c r="D393" s="788"/>
      <c r="E393" s="790"/>
      <c r="F393" s="790"/>
      <c r="G393" s="774"/>
    </row>
    <row r="394" spans="1:7" ht="12.75">
      <c r="A394" s="788"/>
      <c r="B394" s="789"/>
      <c r="C394" s="788"/>
      <c r="D394" s="788"/>
      <c r="E394" s="790"/>
      <c r="F394" s="790"/>
      <c r="G394" s="774"/>
    </row>
    <row r="395" spans="1:7" ht="12.75">
      <c r="A395" s="788"/>
      <c r="B395" s="789"/>
      <c r="C395" s="788"/>
      <c r="D395" s="788"/>
      <c r="E395" s="790"/>
      <c r="F395" s="790"/>
      <c r="G395" s="774"/>
    </row>
    <row r="396" spans="1:7" ht="12.75">
      <c r="A396" s="788"/>
      <c r="B396" s="789"/>
      <c r="C396" s="788"/>
      <c r="D396" s="788"/>
      <c r="E396" s="790"/>
      <c r="F396" s="790"/>
      <c r="G396" s="774"/>
    </row>
    <row r="397" spans="1:7" ht="12.75">
      <c r="A397" s="788"/>
      <c r="B397" s="789"/>
      <c r="C397" s="788"/>
      <c r="D397" s="788"/>
      <c r="E397" s="790"/>
      <c r="F397" s="790"/>
      <c r="G397" s="774"/>
    </row>
    <row r="398" spans="1:7" ht="12.75">
      <c r="A398" s="788"/>
      <c r="B398" s="789"/>
      <c r="C398" s="788"/>
      <c r="D398" s="788"/>
      <c r="E398" s="790"/>
      <c r="F398" s="790"/>
      <c r="G398" s="774"/>
    </row>
    <row r="399" spans="1:7" ht="12.75">
      <c r="A399" s="788"/>
      <c r="B399" s="789"/>
      <c r="C399" s="788"/>
      <c r="D399" s="788"/>
      <c r="E399" s="790"/>
      <c r="F399" s="790"/>
      <c r="G399" s="774"/>
    </row>
    <row r="400" spans="1:7" ht="12.75">
      <c r="A400" s="788"/>
      <c r="B400" s="789"/>
      <c r="C400" s="788"/>
      <c r="D400" s="788"/>
      <c r="E400" s="790"/>
      <c r="F400" s="790"/>
      <c r="G400" s="774"/>
    </row>
    <row r="401" spans="1:7" ht="12.75">
      <c r="A401" s="788"/>
      <c r="B401" s="789"/>
      <c r="C401" s="788"/>
      <c r="D401" s="788"/>
      <c r="E401" s="790"/>
      <c r="F401" s="790"/>
      <c r="G401" s="774"/>
    </row>
    <row r="402" spans="1:7" ht="12.75">
      <c r="A402" s="788"/>
      <c r="B402" s="789"/>
      <c r="C402" s="788"/>
      <c r="D402" s="788"/>
      <c r="E402" s="790"/>
      <c r="F402" s="790"/>
      <c r="G402" s="774"/>
    </row>
    <row r="403" spans="1:7" ht="12.75">
      <c r="A403" s="788"/>
      <c r="B403" s="789"/>
      <c r="C403" s="788"/>
      <c r="D403" s="788"/>
      <c r="E403" s="790"/>
      <c r="F403" s="790"/>
      <c r="G403" s="774"/>
    </row>
    <row r="404" spans="1:7" ht="12.75">
      <c r="A404" s="788"/>
      <c r="B404" s="789"/>
      <c r="C404" s="788"/>
      <c r="D404" s="788"/>
      <c r="E404" s="790"/>
      <c r="F404" s="790"/>
      <c r="G404" s="774"/>
    </row>
    <row r="405" spans="1:7" ht="12.75">
      <c r="A405" s="788"/>
      <c r="B405" s="789"/>
      <c r="C405" s="788"/>
      <c r="D405" s="788"/>
      <c r="E405" s="790"/>
      <c r="F405" s="790"/>
      <c r="G405" s="774"/>
    </row>
    <row r="406" spans="1:7" ht="12.75">
      <c r="A406" s="788"/>
      <c r="B406" s="789"/>
      <c r="C406" s="788"/>
      <c r="D406" s="788"/>
      <c r="E406" s="790"/>
      <c r="F406" s="790"/>
      <c r="G406" s="774"/>
    </row>
    <row r="407" spans="1:7" ht="12.75">
      <c r="A407" s="788"/>
      <c r="B407" s="789"/>
      <c r="C407" s="788"/>
      <c r="D407" s="788"/>
      <c r="E407" s="790"/>
      <c r="F407" s="790"/>
      <c r="G407" s="774"/>
    </row>
    <row r="408" spans="1:7" ht="12.75">
      <c r="A408" s="788"/>
      <c r="B408" s="789"/>
      <c r="C408" s="788"/>
      <c r="D408" s="788"/>
      <c r="E408" s="790"/>
      <c r="F408" s="790"/>
      <c r="G408" s="774"/>
    </row>
    <row r="409" spans="1:7" ht="12.75">
      <c r="A409" s="788"/>
      <c r="B409" s="789"/>
      <c r="C409" s="788"/>
      <c r="D409" s="788"/>
      <c r="E409" s="790"/>
      <c r="F409" s="790"/>
      <c r="G409" s="774"/>
    </row>
    <row r="410" spans="1:7" ht="12.75">
      <c r="A410" s="788"/>
      <c r="B410" s="789"/>
      <c r="C410" s="788"/>
      <c r="D410" s="788"/>
      <c r="E410" s="790"/>
      <c r="F410" s="790"/>
      <c r="G410" s="774"/>
    </row>
    <row r="411" spans="1:7" ht="12.75">
      <c r="A411" s="788"/>
      <c r="B411" s="789"/>
      <c r="C411" s="788"/>
      <c r="D411" s="788"/>
      <c r="E411" s="790"/>
      <c r="F411" s="790"/>
      <c r="G411" s="774"/>
    </row>
    <row r="412" spans="1:7" ht="12.75">
      <c r="A412" s="788"/>
      <c r="B412" s="789"/>
      <c r="C412" s="788"/>
      <c r="D412" s="788"/>
      <c r="E412" s="790"/>
      <c r="F412" s="790"/>
      <c r="G412" s="774"/>
    </row>
    <row r="413" spans="1:7" ht="12.75">
      <c r="A413" s="788"/>
      <c r="B413" s="789"/>
      <c r="C413" s="788"/>
      <c r="D413" s="788"/>
      <c r="E413" s="790"/>
      <c r="F413" s="790"/>
      <c r="G413" s="774"/>
    </row>
    <row r="414" spans="1:7" ht="12.75">
      <c r="A414" s="788"/>
      <c r="B414" s="789"/>
      <c r="C414" s="788"/>
      <c r="D414" s="788"/>
      <c r="E414" s="790"/>
      <c r="F414" s="790"/>
      <c r="G414" s="774"/>
    </row>
    <row r="415" spans="1:7" ht="12.75">
      <c r="A415" s="788"/>
      <c r="B415" s="789"/>
      <c r="C415" s="788"/>
      <c r="D415" s="788"/>
      <c r="E415" s="790"/>
      <c r="F415" s="790"/>
      <c r="G415" s="774"/>
    </row>
    <row r="416" spans="1:7" ht="12.75">
      <c r="A416" s="788"/>
      <c r="B416" s="789"/>
      <c r="C416" s="788"/>
      <c r="D416" s="788"/>
      <c r="E416" s="790"/>
      <c r="F416" s="790"/>
      <c r="G416" s="774"/>
    </row>
    <row r="417" spans="1:7" ht="12.75">
      <c r="A417" s="788"/>
      <c r="B417" s="789"/>
      <c r="C417" s="788"/>
      <c r="D417" s="788"/>
      <c r="E417" s="790"/>
      <c r="F417" s="790"/>
      <c r="G417" s="774"/>
    </row>
    <row r="418" spans="1:7" ht="12.75">
      <c r="A418" s="788"/>
      <c r="B418" s="789"/>
      <c r="C418" s="788"/>
      <c r="D418" s="788"/>
      <c r="E418" s="790"/>
      <c r="F418" s="790"/>
      <c r="G418" s="774"/>
    </row>
    <row r="419" spans="1:7" ht="12.75">
      <c r="A419" s="788"/>
      <c r="B419" s="789"/>
      <c r="C419" s="788"/>
      <c r="D419" s="788"/>
      <c r="E419" s="790"/>
      <c r="F419" s="790"/>
      <c r="G419" s="774"/>
    </row>
    <row r="420" spans="1:7" ht="12.75">
      <c r="A420" s="788"/>
      <c r="B420" s="789"/>
      <c r="C420" s="788"/>
      <c r="D420" s="788"/>
      <c r="E420" s="790"/>
      <c r="F420" s="790"/>
      <c r="G420" s="774"/>
    </row>
    <row r="421" spans="1:7" ht="12.75">
      <c r="A421" s="788"/>
      <c r="B421" s="789"/>
      <c r="C421" s="788"/>
      <c r="D421" s="788"/>
      <c r="E421" s="790"/>
      <c r="F421" s="790"/>
      <c r="G421" s="774"/>
    </row>
    <row r="422" spans="1:7" ht="12.75">
      <c r="A422" s="788"/>
      <c r="B422" s="789"/>
      <c r="C422" s="788"/>
      <c r="D422" s="788"/>
      <c r="E422" s="790"/>
      <c r="F422" s="790"/>
      <c r="G422" s="774"/>
    </row>
    <row r="423" spans="1:7" ht="12.75">
      <c r="A423" s="788"/>
      <c r="B423" s="789"/>
      <c r="C423" s="788"/>
      <c r="D423" s="788"/>
      <c r="E423" s="790"/>
      <c r="F423" s="790"/>
      <c r="G423" s="774"/>
    </row>
    <row r="424" spans="1:7" ht="12.75">
      <c r="A424" s="788"/>
      <c r="B424" s="789"/>
      <c r="C424" s="788"/>
      <c r="D424" s="788"/>
      <c r="E424" s="790"/>
      <c r="F424" s="790"/>
      <c r="G424" s="774"/>
    </row>
    <row r="425" spans="1:7" ht="12.75">
      <c r="A425" s="788"/>
      <c r="B425" s="789"/>
      <c r="C425" s="788"/>
      <c r="D425" s="788"/>
      <c r="E425" s="790"/>
      <c r="F425" s="790"/>
      <c r="G425" s="774"/>
    </row>
    <row r="426" spans="1:7" ht="12.75">
      <c r="A426" s="788"/>
      <c r="B426" s="789"/>
      <c r="C426" s="788"/>
      <c r="D426" s="788"/>
      <c r="E426" s="790"/>
      <c r="F426" s="790"/>
      <c r="G426" s="774"/>
    </row>
    <row r="427" spans="1:7" ht="12.75">
      <c r="A427" s="788"/>
      <c r="B427" s="789"/>
      <c r="C427" s="788"/>
      <c r="D427" s="788"/>
      <c r="E427" s="790"/>
      <c r="F427" s="790"/>
      <c r="G427" s="774"/>
    </row>
    <row r="428" spans="1:7" ht="12.75">
      <c r="A428" s="788"/>
      <c r="B428" s="789"/>
      <c r="C428" s="788"/>
      <c r="D428" s="788"/>
      <c r="E428" s="790"/>
      <c r="F428" s="790"/>
      <c r="G428" s="774"/>
    </row>
    <row r="429" spans="1:7" ht="12.75">
      <c r="A429" s="788"/>
      <c r="B429" s="789"/>
      <c r="C429" s="788"/>
      <c r="D429" s="788"/>
      <c r="E429" s="790"/>
      <c r="F429" s="790"/>
      <c r="G429" s="774"/>
    </row>
    <row r="430" spans="1:7" ht="12.75">
      <c r="A430" s="788"/>
      <c r="B430" s="789"/>
      <c r="C430" s="788"/>
      <c r="D430" s="788"/>
      <c r="E430" s="790"/>
      <c r="F430" s="790"/>
      <c r="G430" s="774"/>
    </row>
    <row r="431" spans="1:7" ht="12.75">
      <c r="A431" s="788"/>
      <c r="B431" s="789"/>
      <c r="C431" s="788"/>
      <c r="D431" s="788"/>
      <c r="E431" s="790"/>
      <c r="F431" s="790"/>
      <c r="G431" s="774"/>
    </row>
    <row r="432" spans="1:7" ht="12.75">
      <c r="A432" s="788"/>
      <c r="B432" s="789"/>
      <c r="C432" s="788"/>
      <c r="D432" s="788"/>
      <c r="E432" s="790"/>
      <c r="F432" s="790"/>
      <c r="G432" s="774"/>
    </row>
    <row r="433" spans="1:7" ht="12.75">
      <c r="A433" s="788"/>
      <c r="B433" s="789"/>
      <c r="C433" s="788"/>
      <c r="D433" s="788"/>
      <c r="E433" s="790"/>
      <c r="F433" s="790"/>
      <c r="G433" s="774"/>
    </row>
    <row r="434" spans="1:7" ht="12.75">
      <c r="A434" s="788"/>
      <c r="B434" s="789"/>
      <c r="C434" s="788"/>
      <c r="D434" s="788"/>
      <c r="E434" s="790"/>
      <c r="F434" s="790"/>
      <c r="G434" s="774"/>
    </row>
    <row r="435" spans="1:7" ht="12.75">
      <c r="A435" s="788"/>
      <c r="B435" s="789"/>
      <c r="C435" s="788"/>
      <c r="D435" s="788"/>
      <c r="E435" s="790"/>
      <c r="F435" s="790"/>
      <c r="G435" s="774"/>
    </row>
    <row r="436" spans="1:7" ht="12.75">
      <c r="A436" s="788"/>
      <c r="B436" s="789"/>
      <c r="C436" s="788"/>
      <c r="D436" s="788"/>
      <c r="E436" s="790"/>
      <c r="F436" s="790"/>
      <c r="G436" s="774"/>
    </row>
    <row r="437" spans="1:7" ht="12.75">
      <c r="A437" s="788"/>
      <c r="B437" s="789"/>
      <c r="C437" s="788"/>
      <c r="D437" s="788"/>
      <c r="E437" s="790"/>
      <c r="F437" s="790"/>
      <c r="G437" s="774"/>
    </row>
    <row r="438" spans="1:7" ht="12.75">
      <c r="A438" s="788"/>
      <c r="B438" s="789"/>
      <c r="C438" s="788"/>
      <c r="D438" s="788"/>
      <c r="E438" s="790"/>
      <c r="F438" s="790"/>
      <c r="G438" s="774"/>
    </row>
    <row r="439" spans="1:7" ht="12.75">
      <c r="A439" s="788"/>
      <c r="B439" s="789"/>
      <c r="C439" s="788"/>
      <c r="D439" s="788"/>
      <c r="E439" s="790"/>
      <c r="F439" s="790"/>
      <c r="G439" s="774"/>
    </row>
    <row r="440" spans="1:7" ht="12.75">
      <c r="A440" s="788"/>
      <c r="B440" s="789"/>
      <c r="C440" s="788"/>
      <c r="D440" s="788"/>
      <c r="E440" s="790"/>
      <c r="F440" s="790"/>
      <c r="G440" s="774"/>
    </row>
    <row r="441" spans="1:7" ht="12.75">
      <c r="A441" s="788"/>
      <c r="B441" s="789"/>
      <c r="C441" s="788"/>
      <c r="D441" s="788"/>
      <c r="E441" s="790"/>
      <c r="F441" s="790"/>
      <c r="G441" s="774"/>
    </row>
    <row r="442" spans="1:7" ht="12.75">
      <c r="A442" s="788"/>
      <c r="B442" s="789"/>
      <c r="C442" s="788"/>
      <c r="D442" s="788"/>
      <c r="E442" s="790"/>
      <c r="F442" s="790"/>
      <c r="G442" s="774"/>
    </row>
    <row r="443" spans="1:7" ht="12.75">
      <c r="A443" s="788"/>
      <c r="B443" s="789"/>
      <c r="C443" s="788"/>
      <c r="D443" s="788"/>
      <c r="E443" s="790"/>
      <c r="F443" s="790"/>
      <c r="G443" s="774"/>
    </row>
    <row r="444" spans="1:7" ht="12.75">
      <c r="A444" s="788"/>
      <c r="B444" s="789"/>
      <c r="C444" s="788"/>
      <c r="D444" s="788"/>
      <c r="E444" s="790"/>
      <c r="F444" s="790"/>
      <c r="G444" s="774"/>
    </row>
    <row r="445" spans="1:7" ht="12.75">
      <c r="A445" s="788"/>
      <c r="B445" s="789"/>
      <c r="C445" s="788"/>
      <c r="D445" s="788"/>
      <c r="E445" s="790"/>
      <c r="F445" s="790"/>
      <c r="G445" s="774"/>
    </row>
    <row r="446" spans="1:7" ht="12.75">
      <c r="A446" s="788"/>
      <c r="B446" s="789"/>
      <c r="C446" s="788"/>
      <c r="D446" s="788"/>
      <c r="E446" s="790"/>
      <c r="F446" s="790"/>
      <c r="G446" s="774"/>
    </row>
    <row r="447" spans="1:7" ht="12.75">
      <c r="A447" s="788"/>
      <c r="B447" s="789"/>
      <c r="C447" s="788"/>
      <c r="D447" s="788"/>
      <c r="E447" s="790"/>
      <c r="F447" s="790"/>
      <c r="G447" s="774"/>
    </row>
    <row r="448" spans="1:7" ht="12.75">
      <c r="A448" s="788"/>
      <c r="B448" s="789"/>
      <c r="C448" s="788"/>
      <c r="D448" s="788"/>
      <c r="E448" s="790"/>
      <c r="F448" s="790"/>
      <c r="G448" s="774"/>
    </row>
    <row r="449" spans="1:7" ht="12.75">
      <c r="A449" s="788"/>
      <c r="B449" s="789"/>
      <c r="C449" s="788"/>
      <c r="D449" s="788"/>
      <c r="E449" s="790"/>
      <c r="F449" s="790"/>
      <c r="G449" s="774"/>
    </row>
    <row r="450" spans="1:7" ht="12.75">
      <c r="A450" s="788"/>
      <c r="B450" s="789"/>
      <c r="C450" s="788"/>
      <c r="D450" s="788"/>
      <c r="E450" s="790"/>
      <c r="F450" s="790"/>
      <c r="G450" s="774"/>
    </row>
    <row r="451" spans="1:7" ht="12.75">
      <c r="A451" s="788"/>
      <c r="B451" s="789"/>
      <c r="C451" s="788"/>
      <c r="D451" s="788"/>
      <c r="E451" s="790"/>
      <c r="F451" s="790"/>
      <c r="G451" s="774"/>
    </row>
    <row r="452" spans="1:7" ht="12.75">
      <c r="A452" s="788"/>
      <c r="B452" s="789"/>
      <c r="C452" s="788"/>
      <c r="D452" s="788"/>
      <c r="E452" s="790"/>
      <c r="F452" s="790"/>
      <c r="G452" s="774"/>
    </row>
    <row r="453" spans="1:7" ht="12.75">
      <c r="A453" s="788"/>
      <c r="B453" s="789"/>
      <c r="C453" s="788"/>
      <c r="D453" s="788"/>
      <c r="E453" s="790"/>
      <c r="F453" s="790"/>
      <c r="G453" s="774"/>
    </row>
    <row r="454" spans="1:7" ht="12.75">
      <c r="A454" s="788"/>
      <c r="B454" s="789"/>
      <c r="C454" s="788"/>
      <c r="D454" s="788"/>
      <c r="E454" s="790"/>
      <c r="F454" s="790"/>
      <c r="G454" s="774"/>
    </row>
    <row r="455" spans="1:7" ht="12.75">
      <c r="A455" s="788"/>
      <c r="B455" s="789"/>
      <c r="C455" s="788"/>
      <c r="D455" s="788"/>
      <c r="E455" s="790"/>
      <c r="F455" s="790"/>
      <c r="G455" s="774"/>
    </row>
    <row r="456" spans="1:7" ht="12.75">
      <c r="A456" s="788"/>
      <c r="B456" s="789"/>
      <c r="C456" s="788"/>
      <c r="D456" s="788"/>
      <c r="E456" s="790"/>
      <c r="F456" s="790"/>
      <c r="G456" s="774"/>
    </row>
    <row r="457" spans="1:7" ht="12.75">
      <c r="A457" s="788"/>
      <c r="B457" s="789"/>
      <c r="C457" s="788"/>
      <c r="D457" s="788"/>
      <c r="E457" s="790"/>
      <c r="F457" s="790"/>
      <c r="G457" s="774"/>
    </row>
    <row r="458" spans="1:7" ht="12.75">
      <c r="A458" s="788"/>
      <c r="B458" s="789"/>
      <c r="C458" s="788"/>
      <c r="D458" s="788"/>
      <c r="E458" s="790"/>
      <c r="F458" s="790"/>
      <c r="G458" s="774"/>
    </row>
    <row r="459" spans="1:7" ht="12.75">
      <c r="A459" s="788"/>
      <c r="B459" s="789"/>
      <c r="C459" s="788"/>
      <c r="D459" s="788"/>
      <c r="E459" s="790"/>
      <c r="F459" s="790"/>
      <c r="G459" s="774"/>
    </row>
    <row r="460" spans="1:7" ht="12.75">
      <c r="A460" s="788"/>
      <c r="B460" s="789"/>
      <c r="C460" s="788"/>
      <c r="D460" s="788"/>
      <c r="E460" s="790"/>
      <c r="F460" s="790"/>
      <c r="G460" s="774"/>
    </row>
    <row r="461" spans="1:7" ht="12.75">
      <c r="A461" s="788"/>
      <c r="B461" s="789"/>
      <c r="C461" s="788"/>
      <c r="D461" s="788"/>
      <c r="E461" s="790"/>
      <c r="F461" s="790"/>
      <c r="G461" s="774"/>
    </row>
    <row r="462" spans="1:7" ht="12.75">
      <c r="A462" s="788"/>
      <c r="B462" s="789"/>
      <c r="C462" s="788"/>
      <c r="D462" s="788"/>
      <c r="E462" s="790"/>
      <c r="F462" s="790"/>
      <c r="G462" s="774"/>
    </row>
    <row r="463" spans="1:7" ht="12.75">
      <c r="A463" s="788"/>
      <c r="B463" s="789"/>
      <c r="C463" s="788"/>
      <c r="D463" s="788"/>
      <c r="E463" s="790"/>
      <c r="F463" s="790"/>
      <c r="G463" s="774"/>
    </row>
    <row r="464" spans="1:7" ht="12.75">
      <c r="A464" s="788"/>
      <c r="B464" s="789"/>
      <c r="C464" s="788"/>
      <c r="D464" s="788"/>
      <c r="E464" s="790"/>
      <c r="F464" s="790"/>
      <c r="G464" s="774"/>
    </row>
    <row r="465" spans="1:7" ht="12.75">
      <c r="A465" s="788"/>
      <c r="B465" s="789"/>
      <c r="C465" s="788"/>
      <c r="D465" s="788"/>
      <c r="E465" s="790"/>
      <c r="F465" s="790"/>
      <c r="G465" s="774"/>
    </row>
    <row r="466" spans="1:7" ht="12.75">
      <c r="A466" s="788"/>
      <c r="B466" s="789"/>
      <c r="C466" s="788"/>
      <c r="D466" s="788"/>
      <c r="E466" s="790"/>
      <c r="F466" s="790"/>
      <c r="G466" s="774"/>
    </row>
    <row r="467" spans="1:7" ht="12.75">
      <c r="A467" s="788"/>
      <c r="B467" s="789"/>
      <c r="C467" s="788"/>
      <c r="D467" s="788"/>
      <c r="E467" s="790"/>
      <c r="F467" s="790"/>
      <c r="G467" s="774"/>
    </row>
    <row r="468" spans="1:7" ht="12.75">
      <c r="A468" s="788"/>
      <c r="B468" s="789"/>
      <c r="C468" s="788"/>
      <c r="D468" s="788"/>
      <c r="E468" s="790"/>
      <c r="F468" s="790"/>
      <c r="G468" s="774"/>
    </row>
    <row r="469" spans="1:7" ht="12.75">
      <c r="A469" s="788"/>
      <c r="B469" s="789"/>
      <c r="C469" s="788"/>
      <c r="D469" s="788"/>
      <c r="E469" s="790"/>
      <c r="F469" s="790"/>
      <c r="G469" s="774"/>
    </row>
    <row r="470" spans="1:7" ht="12.75">
      <c r="A470" s="788"/>
      <c r="B470" s="789"/>
      <c r="C470" s="788"/>
      <c r="D470" s="788"/>
      <c r="E470" s="790"/>
      <c r="F470" s="790"/>
      <c r="G470" s="774"/>
    </row>
    <row r="471" spans="1:7" ht="12.75">
      <c r="A471" s="788"/>
      <c r="B471" s="789"/>
      <c r="C471" s="788"/>
      <c r="D471" s="788"/>
      <c r="E471" s="790"/>
      <c r="F471" s="790"/>
      <c r="G471" s="774"/>
    </row>
    <row r="472" spans="1:7" ht="12.75">
      <c r="A472" s="788"/>
      <c r="B472" s="789"/>
      <c r="C472" s="788"/>
      <c r="D472" s="788"/>
      <c r="E472" s="790"/>
      <c r="F472" s="790"/>
      <c r="G472" s="774"/>
    </row>
    <row r="473" spans="1:7" ht="12.75">
      <c r="A473" s="788"/>
      <c r="B473" s="789"/>
      <c r="C473" s="788"/>
      <c r="D473" s="788"/>
      <c r="E473" s="790"/>
      <c r="F473" s="790"/>
      <c r="G473" s="774"/>
    </row>
    <row r="474" spans="1:7" ht="12.75">
      <c r="A474" s="788"/>
      <c r="B474" s="789"/>
      <c r="C474" s="788"/>
      <c r="D474" s="788"/>
      <c r="E474" s="790"/>
      <c r="F474" s="790"/>
      <c r="G474" s="774"/>
    </row>
    <row r="475" spans="1:7" ht="12.75">
      <c r="A475" s="788"/>
      <c r="B475" s="789"/>
      <c r="C475" s="788"/>
      <c r="D475" s="788"/>
      <c r="E475" s="790"/>
      <c r="F475" s="790"/>
      <c r="G475" s="774"/>
    </row>
    <row r="476" spans="1:7" ht="12.75">
      <c r="A476" s="788"/>
      <c r="B476" s="789"/>
      <c r="C476" s="788"/>
      <c r="D476" s="788"/>
      <c r="E476" s="790"/>
      <c r="F476" s="790"/>
      <c r="G476" s="774"/>
    </row>
    <row r="477" spans="1:7" ht="12.75">
      <c r="A477" s="788"/>
      <c r="B477" s="789"/>
      <c r="C477" s="788"/>
      <c r="D477" s="788"/>
      <c r="E477" s="790"/>
      <c r="F477" s="790"/>
      <c r="G477" s="774"/>
    </row>
    <row r="478" spans="1:7" ht="12.75">
      <c r="A478" s="788"/>
      <c r="B478" s="789"/>
      <c r="C478" s="788"/>
      <c r="D478" s="788"/>
      <c r="E478" s="790"/>
      <c r="F478" s="790"/>
      <c r="G478" s="774"/>
    </row>
    <row r="479" spans="1:7" ht="12.75">
      <c r="A479" s="788"/>
      <c r="B479" s="789"/>
      <c r="C479" s="788"/>
      <c r="D479" s="788"/>
      <c r="E479" s="790"/>
      <c r="F479" s="790"/>
      <c r="G479" s="774"/>
    </row>
    <row r="480" spans="1:7" ht="12.75">
      <c r="A480" s="788"/>
      <c r="B480" s="789"/>
      <c r="C480" s="788"/>
      <c r="D480" s="788"/>
      <c r="E480" s="790"/>
      <c r="F480" s="790"/>
      <c r="G480" s="774"/>
    </row>
    <row r="481" spans="1:7" ht="12.75">
      <c r="A481" s="788"/>
      <c r="B481" s="789"/>
      <c r="C481" s="788"/>
      <c r="D481" s="788"/>
      <c r="E481" s="790"/>
      <c r="F481" s="790"/>
      <c r="G481" s="774"/>
    </row>
    <row r="482" spans="1:7" ht="12.75">
      <c r="A482" s="788"/>
      <c r="B482" s="789"/>
      <c r="C482" s="788"/>
      <c r="D482" s="788"/>
      <c r="E482" s="790"/>
      <c r="F482" s="790"/>
      <c r="G482" s="774"/>
    </row>
    <row r="483" spans="1:7" ht="12.75">
      <c r="A483" s="788"/>
      <c r="B483" s="789"/>
      <c r="C483" s="788"/>
      <c r="D483" s="788"/>
      <c r="E483" s="790"/>
      <c r="F483" s="790"/>
      <c r="G483" s="774"/>
    </row>
    <row r="484" spans="1:7" ht="12.75">
      <c r="A484" s="788"/>
      <c r="B484" s="789"/>
      <c r="C484" s="788"/>
      <c r="D484" s="788"/>
      <c r="E484" s="790"/>
      <c r="F484" s="790"/>
      <c r="G484" s="774"/>
    </row>
    <row r="485" spans="1:7" ht="12.75">
      <c r="A485" s="788"/>
      <c r="B485" s="789"/>
      <c r="C485" s="788"/>
      <c r="D485" s="788"/>
      <c r="E485" s="790"/>
      <c r="F485" s="790"/>
      <c r="G485" s="774"/>
    </row>
    <row r="486" spans="1:7" ht="12.75">
      <c r="A486" s="788"/>
      <c r="B486" s="789"/>
      <c r="C486" s="788"/>
      <c r="D486" s="788"/>
      <c r="E486" s="790"/>
      <c r="F486" s="790"/>
      <c r="G486" s="774"/>
    </row>
    <row r="487" spans="1:7" ht="12.75">
      <c r="A487" s="788"/>
      <c r="B487" s="789"/>
      <c r="C487" s="788"/>
      <c r="D487" s="788"/>
      <c r="E487" s="790"/>
      <c r="F487" s="790"/>
      <c r="G487" s="774"/>
    </row>
    <row r="488" spans="1:7" ht="12.75">
      <c r="A488" s="788"/>
      <c r="B488" s="789"/>
      <c r="C488" s="788"/>
      <c r="D488" s="788"/>
      <c r="E488" s="790"/>
      <c r="F488" s="790"/>
      <c r="G488" s="774"/>
    </row>
    <row r="489" spans="1:7" ht="12.75">
      <c r="A489" s="788"/>
      <c r="B489" s="789"/>
      <c r="C489" s="788"/>
      <c r="D489" s="788"/>
      <c r="E489" s="790"/>
      <c r="F489" s="790"/>
      <c r="G489" s="774"/>
    </row>
    <row r="490" spans="1:7" ht="12.75">
      <c r="A490" s="788"/>
      <c r="B490" s="789"/>
      <c r="C490" s="788"/>
      <c r="D490" s="788"/>
      <c r="E490" s="790"/>
      <c r="F490" s="790"/>
      <c r="G490" s="774"/>
    </row>
    <row r="491" spans="1:7" ht="12.75">
      <c r="A491" s="788"/>
      <c r="B491" s="789"/>
      <c r="C491" s="788"/>
      <c r="D491" s="788"/>
      <c r="E491" s="790"/>
      <c r="F491" s="790"/>
      <c r="G491" s="774"/>
    </row>
    <row r="492" spans="1:7" ht="12.75">
      <c r="A492" s="788"/>
      <c r="B492" s="789"/>
      <c r="C492" s="788"/>
      <c r="D492" s="788"/>
      <c r="E492" s="790"/>
      <c r="F492" s="790"/>
      <c r="G492" s="774"/>
    </row>
    <row r="493" spans="1:7" ht="12.75">
      <c r="A493" s="788"/>
      <c r="B493" s="789"/>
      <c r="C493" s="788"/>
      <c r="D493" s="788"/>
      <c r="E493" s="790"/>
      <c r="F493" s="790"/>
      <c r="G493" s="774"/>
    </row>
    <row r="494" spans="1:7" ht="12.75">
      <c r="A494" s="788"/>
      <c r="B494" s="789"/>
      <c r="C494" s="788"/>
      <c r="D494" s="788"/>
      <c r="E494" s="790"/>
      <c r="F494" s="790"/>
      <c r="G494" s="774"/>
    </row>
    <row r="495" spans="1:7" ht="12.75">
      <c r="A495" s="788"/>
      <c r="B495" s="789"/>
      <c r="C495" s="788"/>
      <c r="D495" s="788"/>
      <c r="E495" s="790"/>
      <c r="F495" s="790"/>
      <c r="G495" s="774"/>
    </row>
    <row r="496" spans="1:7" ht="12.75">
      <c r="A496" s="788"/>
      <c r="B496" s="789"/>
      <c r="C496" s="788"/>
      <c r="D496" s="788"/>
      <c r="E496" s="790"/>
      <c r="F496" s="790"/>
      <c r="G496" s="774"/>
    </row>
    <row r="497" spans="1:7" ht="12.75">
      <c r="A497" s="788"/>
      <c r="B497" s="789"/>
      <c r="C497" s="788"/>
      <c r="D497" s="788"/>
      <c r="E497" s="790"/>
      <c r="F497" s="790"/>
      <c r="G497" s="774"/>
    </row>
    <row r="498" spans="1:7" ht="12.75">
      <c r="A498" s="788"/>
      <c r="B498" s="789"/>
      <c r="C498" s="788"/>
      <c r="D498" s="788"/>
      <c r="E498" s="790"/>
      <c r="F498" s="790"/>
      <c r="G498" s="774"/>
    </row>
    <row r="499" spans="1:7" ht="12.75">
      <c r="A499" s="788"/>
      <c r="B499" s="789"/>
      <c r="C499" s="788"/>
      <c r="D499" s="788"/>
      <c r="E499" s="790"/>
      <c r="F499" s="790"/>
      <c r="G499" s="774"/>
    </row>
    <row r="500" spans="1:7" ht="12.75">
      <c r="A500" s="788"/>
      <c r="B500" s="789"/>
      <c r="C500" s="788"/>
      <c r="D500" s="788"/>
      <c r="E500" s="790"/>
      <c r="F500" s="790"/>
      <c r="G500" s="774"/>
    </row>
    <row r="501" spans="1:7" ht="12.75">
      <c r="A501" s="788"/>
      <c r="B501" s="789"/>
      <c r="C501" s="788"/>
      <c r="D501" s="788"/>
      <c r="E501" s="790"/>
      <c r="F501" s="790"/>
      <c r="G501" s="774"/>
    </row>
    <row r="502" spans="1:7" ht="12.75">
      <c r="A502" s="788"/>
      <c r="B502" s="789"/>
      <c r="C502" s="788"/>
      <c r="D502" s="788"/>
      <c r="E502" s="790"/>
      <c r="F502" s="790"/>
      <c r="G502" s="774"/>
    </row>
    <row r="503" spans="1:7" ht="12.75">
      <c r="A503" s="788"/>
      <c r="B503" s="789"/>
      <c r="C503" s="788"/>
      <c r="D503" s="788"/>
      <c r="E503" s="790"/>
      <c r="F503" s="790"/>
      <c r="G503" s="774"/>
    </row>
    <row r="504" spans="1:7" ht="12.75">
      <c r="A504" s="788"/>
      <c r="B504" s="789"/>
      <c r="C504" s="788"/>
      <c r="D504" s="788"/>
      <c r="E504" s="790"/>
      <c r="F504" s="790"/>
      <c r="G504" s="774"/>
    </row>
    <row r="505" spans="1:7" ht="12.75">
      <c r="A505" s="788"/>
      <c r="B505" s="789"/>
      <c r="C505" s="788"/>
      <c r="D505" s="788"/>
      <c r="E505" s="790"/>
      <c r="F505" s="790"/>
      <c r="G505" s="774"/>
    </row>
    <row r="506" spans="1:7" ht="12.75">
      <c r="A506" s="788"/>
      <c r="B506" s="789"/>
      <c r="C506" s="788"/>
      <c r="D506" s="788"/>
      <c r="E506" s="790"/>
      <c r="F506" s="790"/>
      <c r="G506" s="774"/>
    </row>
    <row r="507" spans="1:7" ht="12.75">
      <c r="A507" s="788"/>
      <c r="B507" s="789"/>
      <c r="C507" s="788"/>
      <c r="D507" s="788"/>
      <c r="E507" s="790"/>
      <c r="F507" s="790"/>
      <c r="G507" s="774"/>
    </row>
    <row r="508" spans="1:7" ht="12.75">
      <c r="A508" s="788"/>
      <c r="B508" s="789"/>
      <c r="C508" s="788"/>
      <c r="D508" s="788"/>
      <c r="E508" s="790"/>
      <c r="F508" s="790"/>
      <c r="G508" s="774"/>
    </row>
    <row r="509" spans="1:7" ht="12.75">
      <c r="A509" s="788"/>
      <c r="B509" s="789"/>
      <c r="C509" s="788"/>
      <c r="D509" s="788"/>
      <c r="E509" s="790"/>
      <c r="F509" s="790"/>
      <c r="G509" s="774"/>
    </row>
    <row r="510" spans="1:7" ht="12.75">
      <c r="A510" s="788"/>
      <c r="B510" s="789"/>
      <c r="C510" s="788"/>
      <c r="D510" s="788"/>
      <c r="E510" s="790"/>
      <c r="F510" s="790"/>
      <c r="G510" s="774"/>
    </row>
    <row r="511" spans="1:7" ht="12.75">
      <c r="A511" s="788"/>
      <c r="B511" s="789"/>
      <c r="C511" s="788"/>
      <c r="D511" s="788"/>
      <c r="E511" s="790"/>
      <c r="F511" s="790"/>
      <c r="G511" s="774"/>
    </row>
    <row r="512" spans="1:7" ht="12.75">
      <c r="A512" s="788"/>
      <c r="B512" s="789"/>
      <c r="C512" s="788"/>
      <c r="D512" s="788"/>
      <c r="E512" s="790"/>
      <c r="F512" s="790"/>
      <c r="G512" s="774"/>
    </row>
    <row r="513" spans="1:7" ht="12.75">
      <c r="A513" s="788"/>
      <c r="B513" s="789"/>
      <c r="C513" s="788"/>
      <c r="D513" s="788"/>
      <c r="E513" s="790"/>
      <c r="F513" s="790"/>
      <c r="G513" s="774"/>
    </row>
    <row r="514" spans="1:7" ht="12.75">
      <c r="A514" s="788"/>
      <c r="B514" s="789"/>
      <c r="C514" s="788"/>
      <c r="D514" s="788"/>
      <c r="E514" s="790"/>
      <c r="F514" s="790"/>
      <c r="G514" s="774"/>
    </row>
    <row r="515" spans="1:7" ht="12.75">
      <c r="A515" s="788"/>
      <c r="B515" s="789"/>
      <c r="C515" s="788"/>
      <c r="D515" s="788"/>
      <c r="E515" s="790"/>
      <c r="F515" s="790"/>
      <c r="G515" s="774"/>
    </row>
    <row r="516" spans="1:7" ht="12.75">
      <c r="A516" s="788"/>
      <c r="B516" s="789"/>
      <c r="C516" s="788"/>
      <c r="D516" s="788"/>
      <c r="E516" s="790"/>
      <c r="F516" s="790"/>
      <c r="G516" s="774"/>
    </row>
    <row r="517" spans="1:7" ht="12.75">
      <c r="A517" s="788"/>
      <c r="B517" s="789"/>
      <c r="C517" s="788"/>
      <c r="D517" s="788"/>
      <c r="E517" s="790"/>
      <c r="F517" s="790"/>
      <c r="G517" s="774"/>
    </row>
    <row r="518" spans="1:7" ht="12.75">
      <c r="A518" s="788"/>
      <c r="B518" s="789"/>
      <c r="C518" s="788"/>
      <c r="D518" s="788"/>
      <c r="E518" s="790"/>
      <c r="F518" s="790"/>
      <c r="G518" s="774"/>
    </row>
    <row r="519" spans="1:7" ht="12.75">
      <c r="A519" s="788"/>
      <c r="B519" s="789"/>
      <c r="C519" s="788"/>
      <c r="D519" s="788"/>
      <c r="E519" s="790"/>
      <c r="F519" s="790"/>
      <c r="G519" s="774"/>
    </row>
    <row r="520" spans="1:7" ht="12.75">
      <c r="A520" s="788"/>
      <c r="B520" s="789"/>
      <c r="C520" s="788"/>
      <c r="D520" s="788"/>
      <c r="E520" s="790"/>
      <c r="F520" s="790"/>
      <c r="G520" s="774"/>
    </row>
    <row r="521" spans="1:7" ht="12.75">
      <c r="A521" s="788"/>
      <c r="B521" s="789"/>
      <c r="C521" s="788"/>
      <c r="D521" s="788"/>
      <c r="E521" s="790"/>
      <c r="F521" s="790"/>
      <c r="G521" s="774"/>
    </row>
    <row r="522" spans="1:7" ht="12.75">
      <c r="A522" s="788"/>
      <c r="B522" s="789"/>
      <c r="C522" s="788"/>
      <c r="D522" s="788"/>
      <c r="E522" s="790"/>
      <c r="F522" s="790"/>
      <c r="G522" s="774"/>
    </row>
    <row r="523" spans="1:7" ht="12.75">
      <c r="A523" s="788"/>
      <c r="B523" s="789"/>
      <c r="C523" s="788"/>
      <c r="D523" s="788"/>
      <c r="E523" s="790"/>
      <c r="F523" s="790"/>
      <c r="G523" s="774"/>
    </row>
    <row r="524" spans="1:7" ht="12.75">
      <c r="A524" s="788"/>
      <c r="B524" s="789"/>
      <c r="C524" s="788"/>
      <c r="D524" s="788"/>
      <c r="E524" s="790"/>
      <c r="F524" s="790"/>
      <c r="G524" s="774"/>
    </row>
    <row r="525" spans="1:7" ht="12.75">
      <c r="A525" s="788"/>
      <c r="B525" s="789"/>
      <c r="C525" s="788"/>
      <c r="D525" s="788"/>
      <c r="E525" s="790"/>
      <c r="F525" s="790"/>
      <c r="G525" s="774"/>
    </row>
    <row r="526" spans="1:7" ht="12.75">
      <c r="A526" s="788"/>
      <c r="B526" s="789"/>
      <c r="C526" s="788"/>
      <c r="D526" s="788"/>
      <c r="E526" s="790"/>
      <c r="F526" s="790"/>
      <c r="G526" s="774"/>
    </row>
    <row r="527" spans="1:7" ht="12.75">
      <c r="A527" s="788"/>
      <c r="B527" s="789"/>
      <c r="C527" s="788"/>
      <c r="D527" s="788"/>
      <c r="E527" s="790"/>
      <c r="F527" s="790"/>
      <c r="G527" s="774"/>
    </row>
    <row r="528" spans="1:7" ht="12.75">
      <c r="A528" s="788"/>
      <c r="B528" s="789"/>
      <c r="C528" s="788"/>
      <c r="D528" s="788"/>
      <c r="E528" s="790"/>
      <c r="F528" s="790"/>
      <c r="G528" s="774"/>
    </row>
    <row r="529" spans="1:7" ht="12.75">
      <c r="A529" s="788"/>
      <c r="B529" s="789"/>
      <c r="C529" s="788"/>
      <c r="D529" s="788"/>
      <c r="E529" s="790"/>
      <c r="F529" s="790"/>
      <c r="G529" s="774"/>
    </row>
    <row r="530" spans="1:7" ht="12.75">
      <c r="A530" s="788"/>
      <c r="B530" s="789"/>
      <c r="C530" s="788"/>
      <c r="D530" s="788"/>
      <c r="E530" s="790"/>
      <c r="F530" s="790"/>
      <c r="G530" s="774"/>
    </row>
    <row r="531" spans="1:7" ht="12.75">
      <c r="A531" s="788"/>
      <c r="B531" s="789"/>
      <c r="C531" s="788"/>
      <c r="D531" s="788"/>
      <c r="E531" s="790"/>
      <c r="F531" s="790"/>
      <c r="G531" s="774"/>
    </row>
    <row r="532" spans="1:7" ht="12.75">
      <c r="A532" s="788"/>
      <c r="B532" s="789"/>
      <c r="C532" s="788"/>
      <c r="D532" s="788"/>
      <c r="E532" s="790"/>
      <c r="F532" s="790"/>
      <c r="G532" s="774"/>
    </row>
    <row r="533" spans="1:7" ht="12.75">
      <c r="A533" s="788"/>
      <c r="B533" s="789"/>
      <c r="C533" s="788"/>
      <c r="D533" s="788"/>
      <c r="E533" s="790"/>
      <c r="F533" s="790"/>
      <c r="G533" s="774"/>
    </row>
    <row r="534" spans="1:7" ht="12.75">
      <c r="A534" s="788"/>
      <c r="B534" s="789"/>
      <c r="C534" s="788"/>
      <c r="D534" s="788"/>
      <c r="E534" s="790"/>
      <c r="F534" s="790"/>
      <c r="G534" s="774"/>
    </row>
    <row r="535" spans="1:7" ht="12.75">
      <c r="A535" s="788"/>
      <c r="B535" s="789"/>
      <c r="C535" s="788"/>
      <c r="D535" s="788"/>
      <c r="E535" s="790"/>
      <c r="F535" s="790"/>
      <c r="G535" s="774"/>
    </row>
    <row r="536" spans="1:7" ht="12.75">
      <c r="A536" s="788"/>
      <c r="B536" s="789"/>
      <c r="C536" s="788"/>
      <c r="D536" s="788"/>
      <c r="E536" s="790"/>
      <c r="F536" s="790"/>
      <c r="G536" s="774"/>
    </row>
    <row r="537" spans="1:7" ht="12.75">
      <c r="A537" s="788"/>
      <c r="B537" s="789"/>
      <c r="C537" s="788"/>
      <c r="D537" s="788"/>
      <c r="E537" s="790"/>
      <c r="F537" s="790"/>
      <c r="G537" s="774"/>
    </row>
    <row r="538" spans="1:7" ht="12.75">
      <c r="A538" s="788"/>
      <c r="B538" s="789"/>
      <c r="C538" s="788"/>
      <c r="D538" s="788"/>
      <c r="E538" s="790"/>
      <c r="F538" s="790"/>
      <c r="G538" s="774"/>
    </row>
    <row r="539" spans="1:7" ht="12.75">
      <c r="A539" s="788"/>
      <c r="B539" s="789"/>
      <c r="C539" s="788"/>
      <c r="D539" s="788"/>
      <c r="E539" s="790"/>
      <c r="F539" s="790"/>
      <c r="G539" s="774"/>
    </row>
    <row r="540" spans="1:7" ht="12.75">
      <c r="A540" s="788"/>
      <c r="B540" s="789"/>
      <c r="C540" s="788"/>
      <c r="D540" s="788"/>
      <c r="E540" s="790"/>
      <c r="F540" s="790"/>
      <c r="G540" s="774"/>
    </row>
    <row r="541" spans="1:7" ht="12.75">
      <c r="A541" s="788"/>
      <c r="B541" s="789"/>
      <c r="C541" s="788"/>
      <c r="D541" s="788"/>
      <c r="E541" s="790"/>
      <c r="F541" s="790"/>
      <c r="G541" s="774"/>
    </row>
    <row r="542" spans="1:7" ht="12.75">
      <c r="A542" s="788"/>
      <c r="B542" s="789"/>
      <c r="C542" s="788"/>
      <c r="D542" s="788"/>
      <c r="E542" s="790"/>
      <c r="F542" s="790"/>
      <c r="G542" s="774"/>
    </row>
    <row r="543" spans="1:7" ht="12.75">
      <c r="A543" s="788"/>
      <c r="B543" s="789"/>
      <c r="C543" s="788"/>
      <c r="D543" s="788"/>
      <c r="E543" s="790"/>
      <c r="F543" s="790"/>
      <c r="G543" s="774"/>
    </row>
    <row r="544" spans="1:7" ht="12.75">
      <c r="A544" s="788"/>
      <c r="B544" s="789"/>
      <c r="C544" s="788"/>
      <c r="D544" s="788"/>
      <c r="E544" s="790"/>
      <c r="F544" s="790"/>
      <c r="G544" s="774"/>
    </row>
    <row r="545" spans="1:7" ht="12.75">
      <c r="A545" s="788"/>
      <c r="B545" s="789"/>
      <c r="C545" s="788"/>
      <c r="D545" s="788"/>
      <c r="E545" s="790"/>
      <c r="F545" s="790"/>
      <c r="G545" s="774"/>
    </row>
    <row r="546" spans="1:7" ht="12.75">
      <c r="A546" s="788"/>
      <c r="B546" s="789"/>
      <c r="C546" s="788"/>
      <c r="D546" s="788"/>
      <c r="E546" s="790"/>
      <c r="F546" s="790"/>
      <c r="G546" s="774"/>
    </row>
    <row r="547" spans="1:7" ht="12.75">
      <c r="A547" s="788"/>
      <c r="B547" s="789"/>
      <c r="C547" s="788"/>
      <c r="D547" s="788"/>
      <c r="E547" s="790"/>
      <c r="F547" s="790"/>
      <c r="G547" s="774"/>
    </row>
    <row r="548" spans="1:7" ht="12.75">
      <c r="A548" s="788"/>
      <c r="B548" s="789"/>
      <c r="C548" s="788"/>
      <c r="D548" s="788"/>
      <c r="E548" s="790"/>
      <c r="F548" s="790"/>
      <c r="G548" s="774"/>
    </row>
    <row r="549" spans="1:7" ht="12.75">
      <c r="A549" s="788"/>
      <c r="B549" s="789"/>
      <c r="C549" s="788"/>
      <c r="D549" s="788"/>
      <c r="E549" s="790"/>
      <c r="F549" s="790"/>
      <c r="G549" s="774"/>
    </row>
    <row r="550" spans="1:7" ht="12.75">
      <c r="A550" s="788"/>
      <c r="B550" s="789"/>
      <c r="C550" s="788"/>
      <c r="D550" s="788"/>
      <c r="E550" s="790"/>
      <c r="F550" s="790"/>
      <c r="G550" s="774"/>
    </row>
    <row r="551" spans="1:7" ht="12.75">
      <c r="A551" s="788"/>
      <c r="B551" s="789"/>
      <c r="C551" s="788"/>
      <c r="D551" s="788"/>
      <c r="E551" s="790"/>
      <c r="F551" s="790"/>
      <c r="G551" s="774"/>
    </row>
    <row r="552" spans="1:7" ht="12.75">
      <c r="A552" s="788"/>
      <c r="B552" s="789"/>
      <c r="C552" s="788"/>
      <c r="D552" s="788"/>
      <c r="E552" s="790"/>
      <c r="F552" s="790"/>
      <c r="G552" s="774"/>
    </row>
    <row r="553" spans="1:7" ht="12.75">
      <c r="A553" s="788"/>
      <c r="B553" s="789"/>
      <c r="C553" s="788"/>
      <c r="D553" s="788"/>
      <c r="E553" s="790"/>
      <c r="F553" s="790"/>
      <c r="G553" s="774"/>
    </row>
    <row r="554" spans="1:7" ht="12.75">
      <c r="A554" s="788"/>
      <c r="B554" s="789"/>
      <c r="C554" s="788"/>
      <c r="D554" s="788"/>
      <c r="E554" s="790"/>
      <c r="F554" s="790"/>
      <c r="G554" s="774"/>
    </row>
    <row r="555" spans="1:7" ht="12.75">
      <c r="A555" s="788"/>
      <c r="B555" s="789"/>
      <c r="C555" s="788"/>
      <c r="D555" s="788"/>
      <c r="E555" s="790"/>
      <c r="F555" s="790"/>
      <c r="G555" s="774"/>
    </row>
    <row r="556" spans="1:7" ht="12.75">
      <c r="A556" s="788"/>
      <c r="B556" s="789"/>
      <c r="C556" s="788"/>
      <c r="D556" s="788"/>
      <c r="E556" s="790"/>
      <c r="F556" s="790"/>
      <c r="G556" s="774"/>
    </row>
    <row r="557" spans="1:7" ht="12.75">
      <c r="A557" s="788"/>
      <c r="B557" s="789"/>
      <c r="C557" s="788"/>
      <c r="D557" s="788"/>
      <c r="E557" s="790"/>
      <c r="F557" s="790"/>
      <c r="G557" s="774"/>
    </row>
    <row r="558" spans="1:7" ht="12.75">
      <c r="A558" s="788"/>
      <c r="B558" s="789"/>
      <c r="C558" s="788"/>
      <c r="D558" s="788"/>
      <c r="E558" s="790"/>
      <c r="F558" s="790"/>
      <c r="G558" s="774"/>
    </row>
    <row r="559" spans="1:7" ht="12.75">
      <c r="A559" s="788"/>
      <c r="B559" s="789"/>
      <c r="C559" s="788"/>
      <c r="D559" s="788"/>
      <c r="E559" s="790"/>
      <c r="F559" s="790"/>
      <c r="G559" s="774"/>
    </row>
    <row r="560" spans="1:7" ht="12.75">
      <c r="A560" s="788"/>
      <c r="B560" s="789"/>
      <c r="C560" s="788"/>
      <c r="D560" s="788"/>
      <c r="E560" s="790"/>
      <c r="F560" s="790"/>
      <c r="G560" s="774"/>
    </row>
    <row r="561" spans="1:7" ht="12.75">
      <c r="A561" s="788"/>
      <c r="B561" s="789"/>
      <c r="C561" s="788"/>
      <c r="D561" s="788"/>
      <c r="E561" s="790"/>
      <c r="F561" s="790"/>
      <c r="G561" s="774"/>
    </row>
    <row r="562" spans="1:7" ht="12.75">
      <c r="A562" s="788"/>
      <c r="B562" s="789"/>
      <c r="C562" s="788"/>
      <c r="D562" s="788"/>
      <c r="E562" s="790"/>
      <c r="F562" s="790"/>
      <c r="G562" s="774"/>
    </row>
    <row r="563" spans="1:7" ht="12.75">
      <c r="A563" s="788"/>
      <c r="B563" s="789"/>
      <c r="C563" s="788"/>
      <c r="D563" s="788"/>
      <c r="E563" s="790"/>
      <c r="F563" s="790"/>
      <c r="G563" s="774"/>
    </row>
    <row r="564" spans="1:7" ht="12.75">
      <c r="A564" s="788"/>
      <c r="B564" s="789"/>
      <c r="C564" s="788"/>
      <c r="D564" s="788"/>
      <c r="E564" s="790"/>
      <c r="F564" s="790"/>
      <c r="G564" s="774"/>
    </row>
    <row r="565" spans="1:7" ht="12.75">
      <c r="A565" s="788"/>
      <c r="B565" s="789"/>
      <c r="C565" s="788"/>
      <c r="D565" s="788"/>
      <c r="E565" s="790"/>
      <c r="F565" s="790"/>
      <c r="G565" s="774"/>
    </row>
    <row r="566" spans="1:7" ht="12.75">
      <c r="A566" s="788"/>
      <c r="B566" s="789"/>
      <c r="C566" s="788"/>
      <c r="D566" s="788"/>
      <c r="E566" s="790"/>
      <c r="F566" s="790"/>
      <c r="G566" s="774"/>
    </row>
    <row r="567" spans="1:7" ht="12.75">
      <c r="A567" s="788"/>
      <c r="B567" s="789"/>
      <c r="C567" s="788"/>
      <c r="D567" s="788"/>
      <c r="E567" s="790"/>
      <c r="F567" s="790"/>
      <c r="G567" s="774"/>
    </row>
    <row r="568" spans="1:7" ht="12.75">
      <c r="A568" s="788"/>
      <c r="B568" s="789"/>
      <c r="C568" s="788"/>
      <c r="D568" s="788"/>
      <c r="E568" s="790"/>
      <c r="F568" s="790"/>
      <c r="G568" s="774"/>
    </row>
    <row r="569" spans="1:7" ht="12.75">
      <c r="A569" s="788"/>
      <c r="B569" s="789"/>
      <c r="C569" s="788"/>
      <c r="D569" s="788"/>
      <c r="E569" s="790"/>
      <c r="F569" s="790"/>
      <c r="G569" s="774"/>
    </row>
    <row r="570" spans="1:7" ht="12.75">
      <c r="A570" s="788"/>
      <c r="B570" s="789"/>
      <c r="C570" s="788"/>
      <c r="D570" s="788"/>
      <c r="E570" s="790"/>
      <c r="F570" s="790"/>
      <c r="G570" s="774"/>
    </row>
    <row r="571" spans="1:7" ht="12.75">
      <c r="A571" s="788"/>
      <c r="B571" s="789"/>
      <c r="C571" s="788"/>
      <c r="D571" s="788"/>
      <c r="E571" s="790"/>
      <c r="F571" s="790"/>
      <c r="G571" s="774"/>
    </row>
    <row r="572" spans="1:7" ht="12.75">
      <c r="A572" s="788"/>
      <c r="B572" s="789"/>
      <c r="C572" s="788"/>
      <c r="D572" s="788"/>
      <c r="E572" s="790"/>
      <c r="F572" s="790"/>
      <c r="G572" s="774"/>
    </row>
    <row r="573" spans="1:7" ht="12.75">
      <c r="A573" s="788"/>
      <c r="B573" s="789"/>
      <c r="C573" s="788"/>
      <c r="D573" s="788"/>
      <c r="E573" s="790"/>
      <c r="F573" s="790"/>
      <c r="G573" s="774"/>
    </row>
    <row r="574" spans="1:7" ht="12.75">
      <c r="A574" s="788"/>
      <c r="B574" s="789"/>
      <c r="C574" s="788"/>
      <c r="D574" s="788"/>
      <c r="E574" s="790"/>
      <c r="F574" s="790"/>
      <c r="G574" s="774"/>
    </row>
    <row r="575" spans="1:7" ht="12.75">
      <c r="A575" s="788"/>
      <c r="B575" s="789"/>
      <c r="C575" s="788"/>
      <c r="D575" s="788"/>
      <c r="E575" s="790"/>
      <c r="F575" s="790"/>
      <c r="G575" s="774"/>
    </row>
    <row r="576" spans="1:7" ht="12.75">
      <c r="A576" s="788"/>
      <c r="B576" s="789"/>
      <c r="C576" s="788"/>
      <c r="D576" s="788"/>
      <c r="E576" s="790"/>
      <c r="F576" s="790"/>
      <c r="G576" s="774"/>
    </row>
    <row r="577" spans="1:7" ht="12.75">
      <c r="A577" s="788"/>
      <c r="B577" s="789"/>
      <c r="C577" s="788"/>
      <c r="D577" s="788"/>
      <c r="E577" s="790"/>
      <c r="F577" s="790"/>
      <c r="G577" s="774"/>
    </row>
    <row r="578" spans="1:7" ht="12.75">
      <c r="A578" s="788"/>
      <c r="B578" s="789"/>
      <c r="C578" s="788"/>
      <c r="D578" s="788"/>
      <c r="E578" s="790"/>
      <c r="F578" s="790"/>
      <c r="G578" s="774"/>
    </row>
    <row r="579" spans="1:7" ht="12.75">
      <c r="A579" s="788"/>
      <c r="B579" s="789"/>
      <c r="C579" s="788"/>
      <c r="D579" s="788"/>
      <c r="E579" s="790"/>
      <c r="F579" s="790"/>
      <c r="G579" s="774"/>
    </row>
    <row r="580" spans="1:7" ht="12.75">
      <c r="A580" s="788"/>
      <c r="B580" s="789"/>
      <c r="C580" s="788"/>
      <c r="D580" s="788"/>
      <c r="E580" s="790"/>
      <c r="F580" s="790"/>
      <c r="G580" s="774"/>
    </row>
    <row r="581" spans="1:7" ht="12.75">
      <c r="A581" s="788"/>
      <c r="B581" s="789"/>
      <c r="C581" s="788"/>
      <c r="D581" s="788"/>
      <c r="E581" s="790"/>
      <c r="F581" s="790"/>
      <c r="G581" s="774"/>
    </row>
    <row r="582" spans="1:7" ht="12.75">
      <c r="A582" s="788"/>
      <c r="B582" s="789"/>
      <c r="C582" s="788"/>
      <c r="D582" s="788"/>
      <c r="E582" s="790"/>
      <c r="F582" s="790"/>
      <c r="G582" s="774"/>
    </row>
    <row r="583" spans="1:7" ht="12.75">
      <c r="A583" s="788"/>
      <c r="B583" s="789"/>
      <c r="C583" s="788"/>
      <c r="D583" s="788"/>
      <c r="E583" s="790"/>
      <c r="F583" s="790"/>
      <c r="G583" s="774"/>
    </row>
    <row r="584" spans="1:7" ht="12.75">
      <c r="A584" s="788"/>
      <c r="B584" s="789"/>
      <c r="C584" s="788"/>
      <c r="D584" s="788"/>
      <c r="E584" s="790"/>
      <c r="F584" s="790"/>
      <c r="G584" s="774"/>
    </row>
    <row r="585" spans="1:7" ht="12.75">
      <c r="A585" s="788"/>
      <c r="B585" s="789"/>
      <c r="C585" s="788"/>
      <c r="D585" s="788"/>
      <c r="E585" s="790"/>
      <c r="F585" s="790"/>
      <c r="G585" s="774"/>
    </row>
    <row r="586" spans="1:7" ht="12.75">
      <c r="A586" s="788"/>
      <c r="B586" s="789"/>
      <c r="C586" s="788"/>
      <c r="D586" s="788"/>
      <c r="E586" s="790"/>
      <c r="F586" s="790"/>
      <c r="G586" s="774"/>
    </row>
    <row r="587" spans="1:7" ht="12.75">
      <c r="A587" s="788"/>
      <c r="B587" s="789"/>
      <c r="C587" s="788"/>
      <c r="D587" s="788"/>
      <c r="E587" s="790"/>
      <c r="F587" s="790"/>
      <c r="G587" s="774"/>
    </row>
    <row r="588" spans="1:7" ht="12.75">
      <c r="A588" s="788"/>
      <c r="B588" s="789"/>
      <c r="C588" s="788"/>
      <c r="D588" s="788"/>
      <c r="E588" s="790"/>
      <c r="F588" s="790"/>
      <c r="G588" s="774"/>
    </row>
    <row r="589" spans="1:7" ht="12.75">
      <c r="A589" s="788"/>
      <c r="B589" s="789"/>
      <c r="C589" s="788"/>
      <c r="D589" s="788"/>
      <c r="E589" s="790"/>
      <c r="F589" s="790"/>
      <c r="G589" s="774"/>
    </row>
    <row r="590" spans="1:7" ht="12.75">
      <c r="A590" s="788"/>
      <c r="B590" s="789"/>
      <c r="C590" s="788"/>
      <c r="D590" s="788"/>
      <c r="E590" s="790"/>
      <c r="F590" s="790"/>
      <c r="G590" s="774"/>
    </row>
    <row r="591" spans="1:7" ht="12.75">
      <c r="A591" s="788"/>
      <c r="B591" s="789"/>
      <c r="C591" s="788"/>
      <c r="D591" s="788"/>
      <c r="E591" s="790"/>
      <c r="F591" s="790"/>
      <c r="G591" s="774"/>
    </row>
    <row r="592" spans="1:7" ht="12.75">
      <c r="A592" s="788"/>
      <c r="B592" s="789"/>
      <c r="C592" s="788"/>
      <c r="D592" s="788"/>
      <c r="E592" s="790"/>
      <c r="F592" s="790"/>
      <c r="G592" s="774"/>
    </row>
    <row r="593" spans="1:7" ht="12.75">
      <c r="A593" s="788"/>
      <c r="B593" s="789"/>
      <c r="C593" s="788"/>
      <c r="D593" s="788"/>
      <c r="E593" s="790"/>
      <c r="F593" s="790"/>
      <c r="G593" s="774"/>
    </row>
    <row r="594" spans="1:7" ht="12.75">
      <c r="A594" s="788"/>
      <c r="B594" s="789"/>
      <c r="C594" s="788"/>
      <c r="D594" s="788"/>
      <c r="E594" s="790"/>
      <c r="F594" s="790"/>
      <c r="G594" s="774"/>
    </row>
    <row r="595" spans="1:7" ht="12.75">
      <c r="A595" s="788"/>
      <c r="B595" s="789"/>
      <c r="C595" s="788"/>
      <c r="D595" s="788"/>
      <c r="E595" s="790"/>
      <c r="F595" s="790"/>
      <c r="G595" s="774"/>
    </row>
    <row r="596" spans="1:7" ht="12.75">
      <c r="A596" s="788"/>
      <c r="B596" s="789"/>
      <c r="C596" s="788"/>
      <c r="D596" s="788"/>
      <c r="E596" s="790"/>
      <c r="F596" s="790"/>
      <c r="G596" s="774"/>
    </row>
    <row r="597" spans="1:7" ht="12.75">
      <c r="A597" s="788"/>
      <c r="B597" s="789"/>
      <c r="C597" s="788"/>
      <c r="D597" s="788"/>
      <c r="E597" s="790"/>
      <c r="F597" s="790"/>
      <c r="G597" s="774"/>
    </row>
    <row r="598" spans="1:7" ht="12.75">
      <c r="A598" s="788"/>
      <c r="B598" s="789"/>
      <c r="C598" s="788"/>
      <c r="D598" s="788"/>
      <c r="E598" s="790"/>
      <c r="F598" s="790"/>
      <c r="G598" s="774"/>
    </row>
    <row r="599" spans="1:7" ht="12.75">
      <c r="A599" s="788"/>
      <c r="B599" s="789"/>
      <c r="C599" s="788"/>
      <c r="D599" s="788"/>
      <c r="E599" s="790"/>
      <c r="F599" s="790"/>
      <c r="G599" s="774"/>
    </row>
    <row r="600" spans="1:7" ht="12.75">
      <c r="A600" s="788"/>
      <c r="B600" s="789"/>
      <c r="C600" s="788"/>
      <c r="D600" s="788"/>
      <c r="E600" s="790"/>
      <c r="F600" s="790"/>
      <c r="G600" s="774"/>
    </row>
    <row r="601" spans="1:7" ht="12.75">
      <c r="A601" s="788"/>
      <c r="B601" s="789"/>
      <c r="C601" s="788"/>
      <c r="D601" s="788"/>
      <c r="E601" s="790"/>
      <c r="F601" s="790"/>
      <c r="G601" s="774"/>
    </row>
    <row r="602" spans="1:7" ht="12.75">
      <c r="A602" s="788"/>
      <c r="B602" s="789"/>
      <c r="C602" s="788"/>
      <c r="D602" s="788"/>
      <c r="E602" s="790"/>
      <c r="F602" s="790"/>
      <c r="G602" s="774"/>
    </row>
    <row r="603" spans="1:7" ht="12.75">
      <c r="A603" s="788"/>
      <c r="B603" s="789"/>
      <c r="C603" s="788"/>
      <c r="D603" s="788"/>
      <c r="E603" s="790"/>
      <c r="F603" s="790"/>
      <c r="G603" s="774"/>
    </row>
    <row r="604" spans="1:7" ht="12.75">
      <c r="A604" s="788"/>
      <c r="B604" s="789"/>
      <c r="C604" s="788"/>
      <c r="D604" s="788"/>
      <c r="E604" s="790"/>
      <c r="F604" s="790"/>
      <c r="G604" s="774"/>
    </row>
    <row r="605" spans="1:7" ht="12.75">
      <c r="A605" s="788"/>
      <c r="B605" s="789"/>
      <c r="C605" s="788"/>
      <c r="D605" s="788"/>
      <c r="E605" s="790"/>
      <c r="F605" s="790"/>
      <c r="G605" s="774"/>
    </row>
    <row r="606" spans="1:7" ht="12.75">
      <c r="A606" s="788"/>
      <c r="B606" s="789"/>
      <c r="C606" s="788"/>
      <c r="D606" s="788"/>
      <c r="E606" s="790"/>
      <c r="F606" s="790"/>
      <c r="G606" s="774"/>
    </row>
    <row r="607" spans="1:7" ht="12.75">
      <c r="A607" s="788"/>
      <c r="B607" s="789"/>
      <c r="C607" s="788"/>
      <c r="D607" s="788"/>
      <c r="E607" s="790"/>
      <c r="F607" s="790"/>
      <c r="G607" s="774"/>
    </row>
    <row r="608" spans="1:7" ht="12.75">
      <c r="A608" s="788"/>
      <c r="B608" s="789"/>
      <c r="C608" s="788"/>
      <c r="D608" s="788"/>
      <c r="E608" s="790"/>
      <c r="F608" s="790"/>
      <c r="G608" s="774"/>
    </row>
    <row r="609" spans="1:7" ht="12.75">
      <c r="A609" s="788"/>
      <c r="B609" s="789"/>
      <c r="C609" s="788"/>
      <c r="D609" s="788"/>
      <c r="E609" s="790"/>
      <c r="F609" s="790"/>
      <c r="G609" s="774"/>
    </row>
    <row r="610" spans="1:7" ht="12.75">
      <c r="A610" s="788"/>
      <c r="B610" s="789"/>
      <c r="C610" s="788"/>
      <c r="D610" s="788"/>
      <c r="E610" s="790"/>
      <c r="F610" s="790"/>
      <c r="G610" s="774"/>
    </row>
    <row r="611" spans="1:7" ht="12.75">
      <c r="A611" s="788"/>
      <c r="B611" s="789"/>
      <c r="C611" s="788"/>
      <c r="D611" s="788"/>
      <c r="E611" s="790"/>
      <c r="F611" s="790"/>
      <c r="G611" s="774"/>
    </row>
    <row r="612" spans="1:7" ht="12.75">
      <c r="A612" s="788"/>
      <c r="B612" s="789"/>
      <c r="C612" s="788"/>
      <c r="D612" s="788"/>
      <c r="E612" s="790"/>
      <c r="F612" s="790"/>
      <c r="G612" s="774"/>
    </row>
    <row r="613" spans="1:7" ht="12.75">
      <c r="A613" s="788"/>
      <c r="B613" s="789"/>
      <c r="C613" s="788"/>
      <c r="D613" s="788"/>
      <c r="E613" s="790"/>
      <c r="F613" s="790"/>
      <c r="G613" s="774"/>
    </row>
    <row r="614" spans="1:7" ht="12.75">
      <c r="A614" s="788"/>
      <c r="B614" s="789"/>
      <c r="C614" s="788"/>
      <c r="D614" s="788"/>
      <c r="E614" s="790"/>
      <c r="F614" s="790"/>
      <c r="G614" s="774"/>
    </row>
    <row r="615" spans="1:7" ht="12.75">
      <c r="A615" s="788"/>
      <c r="B615" s="789"/>
      <c r="C615" s="788"/>
      <c r="D615" s="788"/>
      <c r="E615" s="790"/>
      <c r="F615" s="790"/>
      <c r="G615" s="774"/>
    </row>
    <row r="616" spans="1:7" ht="12.75">
      <c r="A616" s="788"/>
      <c r="B616" s="789"/>
      <c r="C616" s="788"/>
      <c r="D616" s="788"/>
      <c r="E616" s="790"/>
      <c r="F616" s="790"/>
      <c r="G616" s="774"/>
    </row>
    <row r="617" spans="1:7" ht="12.75">
      <c r="A617" s="788"/>
      <c r="B617" s="789"/>
      <c r="C617" s="788"/>
      <c r="D617" s="788"/>
      <c r="E617" s="790"/>
      <c r="F617" s="790"/>
      <c r="G617" s="774"/>
    </row>
    <row r="618" spans="1:7" ht="12.75">
      <c r="A618" s="788"/>
      <c r="B618" s="789"/>
      <c r="C618" s="788"/>
      <c r="D618" s="788"/>
      <c r="E618" s="790"/>
      <c r="F618" s="790"/>
      <c r="G618" s="774"/>
    </row>
    <row r="619" spans="1:7" ht="12.75">
      <c r="A619" s="788"/>
      <c r="B619" s="789"/>
      <c r="C619" s="788"/>
      <c r="D619" s="788"/>
      <c r="E619" s="790"/>
      <c r="F619" s="790"/>
      <c r="G619" s="774"/>
    </row>
    <row r="620" spans="1:7" ht="12.75">
      <c r="A620" s="788"/>
      <c r="B620" s="789"/>
      <c r="C620" s="788"/>
      <c r="D620" s="788"/>
      <c r="E620" s="790"/>
      <c r="F620" s="790"/>
      <c r="G620" s="774"/>
    </row>
    <row r="621" spans="1:7" ht="12.75">
      <c r="A621" s="788"/>
      <c r="B621" s="789"/>
      <c r="C621" s="788"/>
      <c r="D621" s="788"/>
      <c r="E621" s="790"/>
      <c r="F621" s="790"/>
      <c r="G621" s="774"/>
    </row>
    <row r="622" spans="1:7" ht="12.75">
      <c r="A622" s="788"/>
      <c r="B622" s="789"/>
      <c r="C622" s="788"/>
      <c r="D622" s="788"/>
      <c r="E622" s="790"/>
      <c r="F622" s="790"/>
      <c r="G622" s="774"/>
    </row>
    <row r="623" spans="1:7" ht="12.75">
      <c r="A623" s="788"/>
      <c r="B623" s="789"/>
      <c r="C623" s="788"/>
      <c r="D623" s="788"/>
      <c r="E623" s="790"/>
      <c r="F623" s="790"/>
      <c r="G623" s="774"/>
    </row>
    <row r="624" spans="1:7" ht="12.75">
      <c r="A624" s="788"/>
      <c r="B624" s="789"/>
      <c r="C624" s="788"/>
      <c r="D624" s="788"/>
      <c r="E624" s="790"/>
      <c r="F624" s="790"/>
      <c r="G624" s="774"/>
    </row>
    <row r="625" spans="1:7" ht="12.75">
      <c r="A625" s="788"/>
      <c r="B625" s="789"/>
      <c r="C625" s="788"/>
      <c r="D625" s="788"/>
      <c r="E625" s="790"/>
      <c r="F625" s="790"/>
      <c r="G625" s="774"/>
    </row>
    <row r="626" spans="1:7" ht="12.75">
      <c r="A626" s="788"/>
      <c r="B626" s="789"/>
      <c r="C626" s="788"/>
      <c r="D626" s="788"/>
      <c r="E626" s="790"/>
      <c r="F626" s="790"/>
      <c r="G626" s="774"/>
    </row>
    <row r="627" spans="1:7" ht="12.75">
      <c r="A627" s="788"/>
      <c r="B627" s="789"/>
      <c r="C627" s="788"/>
      <c r="D627" s="788"/>
      <c r="E627" s="790"/>
      <c r="F627" s="790"/>
      <c r="G627" s="774"/>
    </row>
    <row r="628" spans="1:7" ht="12.75">
      <c r="A628" s="788"/>
      <c r="B628" s="789"/>
      <c r="C628" s="788"/>
      <c r="D628" s="788"/>
      <c r="E628" s="790"/>
      <c r="F628" s="790"/>
      <c r="G628" s="774"/>
    </row>
    <row r="629" spans="1:7" ht="12.75">
      <c r="A629" s="788"/>
      <c r="B629" s="789"/>
      <c r="C629" s="788"/>
      <c r="D629" s="788"/>
      <c r="E629" s="790"/>
      <c r="F629" s="790"/>
      <c r="G629" s="774"/>
    </row>
    <row r="630" spans="1:7" ht="12.75">
      <c r="A630" s="788"/>
      <c r="B630" s="789"/>
      <c r="C630" s="788"/>
      <c r="D630" s="788"/>
      <c r="E630" s="790"/>
      <c r="F630" s="790"/>
      <c r="G630" s="774"/>
    </row>
    <row r="631" spans="1:7" ht="12.75">
      <c r="A631" s="788"/>
      <c r="B631" s="789"/>
      <c r="C631" s="788"/>
      <c r="D631" s="788"/>
      <c r="E631" s="790"/>
      <c r="F631" s="790"/>
      <c r="G631" s="774"/>
    </row>
    <row r="632" spans="1:7" ht="12.75">
      <c r="A632" s="788"/>
      <c r="B632" s="789"/>
      <c r="C632" s="788"/>
      <c r="D632" s="788"/>
      <c r="E632" s="790"/>
      <c r="F632" s="790"/>
      <c r="G632" s="774"/>
    </row>
    <row r="633" spans="1:7" ht="12.75">
      <c r="A633" s="788"/>
      <c r="B633" s="789"/>
      <c r="C633" s="788"/>
      <c r="D633" s="788"/>
      <c r="E633" s="790"/>
      <c r="F633" s="790"/>
      <c r="G633" s="774"/>
    </row>
    <row r="634" spans="1:7" ht="12.75">
      <c r="A634" s="788"/>
      <c r="B634" s="789"/>
      <c r="C634" s="788"/>
      <c r="D634" s="788"/>
      <c r="E634" s="790"/>
      <c r="F634" s="790"/>
      <c r="G634" s="774"/>
    </row>
    <row r="635" spans="1:7" ht="12.75">
      <c r="A635" s="788"/>
      <c r="B635" s="789"/>
      <c r="C635" s="788"/>
      <c r="D635" s="788"/>
      <c r="E635" s="790"/>
      <c r="F635" s="790"/>
      <c r="G635" s="774"/>
    </row>
    <row r="636" spans="1:7" ht="12.75">
      <c r="A636" s="788"/>
      <c r="B636" s="789"/>
      <c r="C636" s="788"/>
      <c r="D636" s="788"/>
      <c r="E636" s="790"/>
      <c r="F636" s="790"/>
      <c r="G636" s="774"/>
    </row>
    <row r="637" spans="1:7" ht="12.75">
      <c r="A637" s="788"/>
      <c r="B637" s="789"/>
      <c r="C637" s="788"/>
      <c r="D637" s="788"/>
      <c r="E637" s="790"/>
      <c r="F637" s="790"/>
      <c r="G637" s="774"/>
    </row>
    <row r="638" spans="1:7" ht="12.75">
      <c r="A638" s="788"/>
      <c r="B638" s="789"/>
      <c r="C638" s="788"/>
      <c r="D638" s="788"/>
      <c r="E638" s="790"/>
      <c r="F638" s="790"/>
      <c r="G638" s="774"/>
    </row>
    <row r="639" spans="1:7" ht="12.75">
      <c r="A639" s="788"/>
      <c r="B639" s="789"/>
      <c r="C639" s="788"/>
      <c r="D639" s="788"/>
      <c r="E639" s="790"/>
      <c r="F639" s="790"/>
      <c r="G639" s="774"/>
    </row>
    <row r="640" spans="1:7" ht="12.75">
      <c r="A640" s="788"/>
      <c r="B640" s="789"/>
      <c r="C640" s="788"/>
      <c r="D640" s="788"/>
      <c r="E640" s="790"/>
      <c r="F640" s="790"/>
      <c r="G640" s="774"/>
    </row>
    <row r="641" spans="1:7" ht="12.75">
      <c r="A641" s="788"/>
      <c r="B641" s="789"/>
      <c r="C641" s="788"/>
      <c r="D641" s="788"/>
      <c r="E641" s="790"/>
      <c r="F641" s="790"/>
      <c r="G641" s="774"/>
    </row>
    <row r="642" spans="1:7" ht="12.75">
      <c r="A642" s="788"/>
      <c r="B642" s="789"/>
      <c r="C642" s="788"/>
      <c r="D642" s="788"/>
      <c r="E642" s="790"/>
      <c r="F642" s="790"/>
      <c r="G642" s="774"/>
    </row>
    <row r="643" spans="1:7" ht="12.75">
      <c r="A643" s="788"/>
      <c r="B643" s="789"/>
      <c r="C643" s="788"/>
      <c r="D643" s="788"/>
      <c r="E643" s="790"/>
      <c r="F643" s="790"/>
      <c r="G643" s="774"/>
    </row>
    <row r="644" spans="1:7" ht="12.75">
      <c r="A644" s="788"/>
      <c r="B644" s="789"/>
      <c r="C644" s="788"/>
      <c r="D644" s="788"/>
      <c r="E644" s="790"/>
      <c r="F644" s="790"/>
      <c r="G644" s="774"/>
    </row>
    <row r="645" spans="1:7" ht="12.75">
      <c r="A645" s="788"/>
      <c r="B645" s="789"/>
      <c r="C645" s="788"/>
      <c r="D645" s="788"/>
      <c r="E645" s="790"/>
      <c r="F645" s="790"/>
      <c r="G645" s="774"/>
    </row>
    <row r="646" spans="1:7" ht="12.75">
      <c r="A646" s="788"/>
      <c r="B646" s="789"/>
      <c r="C646" s="788"/>
      <c r="D646" s="788"/>
      <c r="E646" s="790"/>
      <c r="F646" s="790"/>
      <c r="G646" s="774"/>
    </row>
    <row r="647" spans="1:7" ht="12.75">
      <c r="A647" s="788"/>
      <c r="B647" s="789"/>
      <c r="C647" s="788"/>
      <c r="D647" s="788"/>
      <c r="E647" s="790"/>
      <c r="F647" s="790"/>
      <c r="G647" s="774"/>
    </row>
    <row r="648" spans="1:7" ht="12.75">
      <c r="A648" s="788"/>
      <c r="B648" s="789"/>
      <c r="C648" s="788"/>
      <c r="D648" s="788"/>
      <c r="E648" s="790"/>
      <c r="F648" s="790"/>
      <c r="G648" s="774"/>
    </row>
    <row r="649" spans="1:7" ht="12.75">
      <c r="A649" s="788"/>
      <c r="B649" s="789"/>
      <c r="C649" s="788"/>
      <c r="D649" s="788"/>
      <c r="E649" s="790"/>
      <c r="F649" s="790"/>
      <c r="G649" s="774"/>
    </row>
    <row r="650" spans="1:7" ht="12.75">
      <c r="A650" s="788"/>
      <c r="B650" s="789"/>
      <c r="C650" s="788"/>
      <c r="D650" s="788"/>
      <c r="E650" s="790"/>
      <c r="F650" s="790"/>
      <c r="G650" s="774"/>
    </row>
    <row r="651" spans="1:7" ht="12.75">
      <c r="A651" s="788"/>
      <c r="B651" s="789"/>
      <c r="C651" s="788"/>
      <c r="D651" s="788"/>
      <c r="E651" s="790"/>
      <c r="F651" s="790"/>
      <c r="G651" s="774"/>
    </row>
    <row r="652" spans="1:7" ht="12.75">
      <c r="A652" s="788"/>
      <c r="B652" s="789"/>
      <c r="C652" s="788"/>
      <c r="D652" s="788"/>
      <c r="E652" s="790"/>
      <c r="F652" s="790"/>
      <c r="G652" s="774"/>
    </row>
    <row r="653" spans="1:7" ht="12.75">
      <c r="A653" s="788"/>
      <c r="B653" s="789"/>
      <c r="C653" s="788"/>
      <c r="D653" s="788"/>
      <c r="E653" s="790"/>
      <c r="F653" s="790"/>
      <c r="G653" s="774"/>
    </row>
    <row r="654" spans="1:7" ht="12.75">
      <c r="A654" s="788"/>
      <c r="B654" s="789"/>
      <c r="C654" s="788"/>
      <c r="D654" s="788"/>
      <c r="E654" s="790"/>
      <c r="F654" s="790"/>
      <c r="G654" s="774"/>
    </row>
    <row r="655" spans="1:7" ht="12.75">
      <c r="A655" s="788"/>
      <c r="B655" s="789"/>
      <c r="C655" s="788"/>
      <c r="D655" s="788"/>
      <c r="E655" s="790"/>
      <c r="F655" s="790"/>
      <c r="G655" s="774"/>
    </row>
    <row r="656" spans="1:7" ht="12.75">
      <c r="A656" s="788"/>
      <c r="B656" s="789"/>
      <c r="C656" s="788"/>
      <c r="D656" s="788"/>
      <c r="E656" s="790"/>
      <c r="F656" s="790"/>
      <c r="G656" s="774"/>
    </row>
    <row r="657" spans="1:7" ht="12.75">
      <c r="A657" s="788"/>
      <c r="B657" s="789"/>
      <c r="C657" s="788"/>
      <c r="D657" s="788"/>
      <c r="E657" s="790"/>
      <c r="F657" s="790"/>
      <c r="G657" s="774"/>
    </row>
    <row r="658" spans="1:7" ht="12.75">
      <c r="A658" s="788"/>
      <c r="B658" s="789"/>
      <c r="C658" s="788"/>
      <c r="D658" s="788"/>
      <c r="E658" s="790"/>
      <c r="F658" s="790"/>
      <c r="G658" s="774"/>
    </row>
    <row r="659" spans="1:7" ht="12.75">
      <c r="A659" s="788"/>
      <c r="B659" s="789"/>
      <c r="C659" s="788"/>
      <c r="D659" s="788"/>
      <c r="E659" s="790"/>
      <c r="F659" s="790"/>
      <c r="G659" s="774"/>
    </row>
    <row r="660" spans="1:7" ht="12.75">
      <c r="A660" s="788"/>
      <c r="B660" s="789"/>
      <c r="C660" s="788"/>
      <c r="D660" s="788"/>
      <c r="E660" s="790"/>
      <c r="F660" s="790"/>
      <c r="G660" s="774"/>
    </row>
    <row r="661" spans="1:7" ht="12.75">
      <c r="A661" s="788"/>
      <c r="B661" s="789"/>
      <c r="C661" s="788"/>
      <c r="D661" s="788"/>
      <c r="E661" s="790"/>
      <c r="F661" s="790"/>
      <c r="G661" s="774"/>
    </row>
    <row r="662" spans="1:7" ht="12.75">
      <c r="A662" s="788"/>
      <c r="B662" s="789"/>
      <c r="C662" s="788"/>
      <c r="D662" s="788"/>
      <c r="E662" s="790"/>
      <c r="F662" s="790"/>
      <c r="G662" s="774"/>
    </row>
    <row r="663" spans="1:7" ht="12.75">
      <c r="A663" s="788"/>
      <c r="B663" s="789"/>
      <c r="C663" s="788"/>
      <c r="D663" s="788"/>
      <c r="E663" s="790"/>
      <c r="F663" s="790"/>
      <c r="G663" s="774"/>
    </row>
    <row r="664" spans="1:7" ht="12.75">
      <c r="A664" s="788"/>
      <c r="B664" s="789"/>
      <c r="C664" s="788"/>
      <c r="D664" s="788"/>
      <c r="E664" s="790"/>
      <c r="F664" s="790"/>
      <c r="G664" s="774"/>
    </row>
    <row r="665" spans="1:7" ht="12.75">
      <c r="A665" s="788"/>
      <c r="B665" s="789"/>
      <c r="C665" s="788"/>
      <c r="D665" s="788"/>
      <c r="E665" s="790"/>
      <c r="F665" s="790"/>
      <c r="G665" s="774"/>
    </row>
    <row r="666" spans="1:7" ht="12.75">
      <c r="A666" s="788"/>
      <c r="B666" s="789"/>
      <c r="C666" s="788"/>
      <c r="D666" s="788"/>
      <c r="E666" s="790"/>
      <c r="F666" s="790"/>
      <c r="G666" s="774"/>
    </row>
    <row r="667" spans="1:7" ht="12.75">
      <c r="A667" s="788"/>
      <c r="B667" s="789"/>
      <c r="C667" s="788"/>
      <c r="D667" s="788"/>
      <c r="E667" s="790"/>
      <c r="F667" s="790"/>
      <c r="G667" s="774"/>
    </row>
    <row r="668" spans="1:7" ht="12.75">
      <c r="A668" s="788"/>
      <c r="B668" s="789"/>
      <c r="C668" s="788"/>
      <c r="D668" s="788"/>
      <c r="E668" s="790"/>
      <c r="F668" s="790"/>
      <c r="G668" s="774"/>
    </row>
    <row r="669" spans="1:7" ht="12.75">
      <c r="A669" s="788"/>
      <c r="B669" s="789"/>
      <c r="C669" s="788"/>
      <c r="D669" s="788"/>
      <c r="E669" s="790"/>
      <c r="F669" s="790"/>
      <c r="G669" s="774"/>
    </row>
    <row r="670" spans="1:7" ht="12.75">
      <c r="A670" s="788"/>
      <c r="B670" s="789"/>
      <c r="C670" s="788"/>
      <c r="D670" s="788"/>
      <c r="E670" s="790"/>
      <c r="F670" s="790"/>
      <c r="G670" s="774"/>
    </row>
    <row r="671" spans="1:7" ht="12.75">
      <c r="A671" s="788"/>
      <c r="B671" s="789"/>
      <c r="C671" s="788"/>
      <c r="D671" s="788"/>
      <c r="E671" s="790"/>
      <c r="F671" s="790"/>
      <c r="G671" s="774"/>
    </row>
    <row r="672" spans="1:7" ht="12.75">
      <c r="A672" s="788"/>
      <c r="B672" s="789"/>
      <c r="C672" s="788"/>
      <c r="D672" s="788"/>
      <c r="E672" s="790"/>
      <c r="F672" s="790"/>
      <c r="G672" s="774"/>
    </row>
    <row r="673" spans="1:6" ht="12.75">
      <c r="A673" s="788"/>
      <c r="B673" s="789"/>
      <c r="C673" s="788"/>
      <c r="D673" s="788"/>
      <c r="E673" s="790"/>
      <c r="F673" s="790"/>
    </row>
    <row r="674" spans="1:6" ht="12.75">
      <c r="A674" s="788"/>
      <c r="B674" s="789"/>
      <c r="C674" s="788"/>
      <c r="D674" s="788"/>
      <c r="E674" s="790"/>
      <c r="F674" s="790"/>
    </row>
    <row r="675" spans="1:6" ht="12.75">
      <c r="A675" s="788"/>
      <c r="B675" s="789"/>
      <c r="C675" s="788"/>
      <c r="D675" s="788"/>
      <c r="E675" s="790"/>
      <c r="F675" s="790"/>
    </row>
    <row r="676" spans="1:6" ht="12.75">
      <c r="A676" s="788"/>
      <c r="B676" s="789"/>
      <c r="C676" s="788"/>
      <c r="D676" s="788"/>
      <c r="E676" s="790"/>
      <c r="F676" s="790"/>
    </row>
    <row r="677" spans="1:6" ht="12.75">
      <c r="A677" s="788"/>
      <c r="B677" s="789"/>
      <c r="C677" s="788"/>
      <c r="D677" s="788"/>
      <c r="E677" s="790"/>
      <c r="F677" s="790"/>
    </row>
    <row r="678" spans="1:6" ht="12.75">
      <c r="A678" s="788"/>
      <c r="B678" s="789"/>
      <c r="C678" s="788"/>
      <c r="D678" s="788"/>
      <c r="E678" s="790"/>
      <c r="F678" s="790"/>
    </row>
    <row r="679" spans="1:6" ht="12.75">
      <c r="A679" s="788"/>
      <c r="B679" s="789"/>
      <c r="C679" s="788"/>
      <c r="D679" s="788"/>
      <c r="E679" s="790"/>
      <c r="F679" s="790"/>
    </row>
    <row r="680" spans="1:6" ht="12.75">
      <c r="A680" s="788"/>
      <c r="B680" s="789"/>
      <c r="C680" s="788"/>
      <c r="D680" s="788"/>
      <c r="E680" s="790"/>
      <c r="F680" s="790"/>
    </row>
    <row r="681" spans="1:6" ht="12.75">
      <c r="A681" s="788"/>
      <c r="B681" s="789"/>
      <c r="C681" s="788"/>
      <c r="D681" s="788"/>
      <c r="E681" s="790"/>
      <c r="F681" s="790"/>
    </row>
    <row r="682" spans="1:6" ht="12.75">
      <c r="A682" s="788"/>
      <c r="B682" s="789"/>
      <c r="C682" s="788"/>
      <c r="D682" s="788"/>
      <c r="E682" s="790"/>
      <c r="F682" s="790"/>
    </row>
    <row r="683" spans="1:6" ht="12.75">
      <c r="A683" s="788"/>
      <c r="B683" s="789"/>
      <c r="C683" s="788"/>
      <c r="D683" s="788"/>
      <c r="E683" s="790"/>
      <c r="F683" s="790"/>
    </row>
    <row r="684" spans="1:6" ht="12.75">
      <c r="A684" s="788"/>
      <c r="B684" s="789"/>
      <c r="C684" s="788"/>
      <c r="D684" s="788"/>
      <c r="E684" s="790"/>
      <c r="F684" s="790"/>
    </row>
    <row r="685" spans="1:6" ht="12.75">
      <c r="A685" s="788"/>
      <c r="B685" s="789"/>
      <c r="C685" s="788"/>
      <c r="D685" s="788"/>
      <c r="E685" s="790"/>
      <c r="F685" s="790"/>
    </row>
    <row r="686" spans="1:6" ht="12.75">
      <c r="A686" s="788"/>
      <c r="B686" s="789"/>
      <c r="C686" s="788"/>
      <c r="D686" s="788"/>
      <c r="E686" s="790"/>
      <c r="F686" s="790"/>
    </row>
    <row r="687" spans="1:6" ht="12.75">
      <c r="A687" s="788"/>
      <c r="B687" s="789"/>
      <c r="C687" s="788"/>
      <c r="D687" s="788"/>
      <c r="E687" s="790"/>
      <c r="F687" s="790"/>
    </row>
    <row r="688" spans="1:6" ht="12.75">
      <c r="A688" s="788"/>
      <c r="B688" s="789"/>
      <c r="C688" s="788"/>
      <c r="D688" s="788"/>
      <c r="E688" s="790"/>
      <c r="F688" s="790"/>
    </row>
    <row r="689" spans="1:6" ht="12.75">
      <c r="A689" s="788"/>
      <c r="B689" s="789"/>
      <c r="C689" s="788"/>
      <c r="D689" s="788"/>
      <c r="E689" s="790"/>
      <c r="F689" s="790"/>
    </row>
    <row r="690" spans="1:6" ht="12.75">
      <c r="A690" s="788"/>
      <c r="B690" s="789"/>
      <c r="C690" s="788"/>
      <c r="D690" s="788"/>
      <c r="E690" s="790"/>
      <c r="F690" s="790"/>
    </row>
    <row r="691" spans="1:6" ht="12.75">
      <c r="A691" s="788"/>
      <c r="B691" s="789"/>
      <c r="C691" s="788"/>
      <c r="D691" s="788"/>
      <c r="E691" s="790"/>
      <c r="F691" s="790"/>
    </row>
    <row r="692" spans="1:6" ht="12.75">
      <c r="A692" s="788"/>
      <c r="B692" s="789"/>
      <c r="C692" s="788"/>
      <c r="D692" s="788"/>
      <c r="E692" s="790"/>
      <c r="F692" s="790"/>
    </row>
    <row r="693" spans="1:6" ht="12.75">
      <c r="A693" s="788"/>
      <c r="B693" s="789"/>
      <c r="C693" s="788"/>
      <c r="D693" s="788"/>
      <c r="E693" s="790"/>
      <c r="F693" s="790"/>
    </row>
    <row r="694" spans="1:6" ht="12.75">
      <c r="A694" s="788"/>
      <c r="B694" s="789"/>
      <c r="C694" s="788"/>
      <c r="D694" s="788"/>
      <c r="E694" s="790"/>
      <c r="F694" s="790"/>
    </row>
    <row r="695" spans="1:6" ht="12.75">
      <c r="A695" s="788"/>
      <c r="B695" s="789"/>
      <c r="C695" s="788"/>
      <c r="D695" s="788"/>
      <c r="E695" s="790"/>
      <c r="F695" s="790"/>
    </row>
    <row r="696" spans="1:6" ht="12.75">
      <c r="A696" s="788"/>
      <c r="B696" s="789"/>
      <c r="C696" s="788"/>
      <c r="D696" s="788"/>
      <c r="E696" s="790"/>
      <c r="F696" s="790"/>
    </row>
    <row r="697" spans="1:6" ht="12.75">
      <c r="A697" s="788"/>
      <c r="B697" s="789"/>
      <c r="C697" s="788"/>
      <c r="D697" s="788"/>
      <c r="E697" s="790"/>
      <c r="F697" s="790"/>
    </row>
    <row r="698" spans="1:6" ht="12.75">
      <c r="A698" s="788"/>
      <c r="B698" s="789"/>
      <c r="C698" s="788"/>
      <c r="D698" s="788"/>
      <c r="E698" s="790"/>
      <c r="F698" s="790"/>
    </row>
    <row r="699" spans="1:6" ht="12.75">
      <c r="A699" s="788"/>
      <c r="B699" s="789"/>
      <c r="C699" s="788"/>
      <c r="D699" s="788"/>
      <c r="E699" s="790"/>
      <c r="F699" s="790"/>
    </row>
    <row r="700" spans="1:6" ht="12.75">
      <c r="A700" s="788"/>
      <c r="B700" s="789"/>
      <c r="C700" s="788"/>
      <c r="D700" s="788"/>
      <c r="E700" s="790"/>
      <c r="F700" s="790"/>
    </row>
    <row r="701" spans="1:6" ht="12.75">
      <c r="A701" s="788"/>
      <c r="B701" s="789"/>
      <c r="C701" s="788"/>
      <c r="D701" s="788"/>
      <c r="E701" s="790"/>
      <c r="F701" s="790"/>
    </row>
    <row r="702" spans="1:6" ht="12.75">
      <c r="A702" s="788"/>
      <c r="B702" s="789"/>
      <c r="C702" s="788"/>
      <c r="D702" s="788"/>
      <c r="E702" s="790"/>
      <c r="F702" s="790"/>
    </row>
    <row r="703" spans="1:6" ht="12.75">
      <c r="A703" s="788"/>
      <c r="B703" s="789"/>
      <c r="C703" s="788"/>
      <c r="D703" s="788"/>
      <c r="E703" s="790"/>
      <c r="F703" s="790"/>
    </row>
    <row r="704" spans="1:6" ht="12.75">
      <c r="A704" s="788"/>
      <c r="B704" s="789"/>
      <c r="C704" s="788"/>
      <c r="D704" s="788"/>
      <c r="E704" s="790"/>
      <c r="F704" s="790"/>
    </row>
    <row r="705" spans="1:6" ht="12.75">
      <c r="A705" s="788"/>
      <c r="B705" s="789"/>
      <c r="C705" s="788"/>
      <c r="D705" s="788"/>
      <c r="E705" s="790"/>
      <c r="F705" s="790"/>
    </row>
    <row r="706" spans="1:6" ht="12.75">
      <c r="A706" s="788"/>
      <c r="B706" s="789"/>
      <c r="C706" s="788"/>
      <c r="D706" s="788"/>
      <c r="E706" s="790"/>
      <c r="F706" s="790"/>
    </row>
    <row r="707" spans="1:6" ht="12.75">
      <c r="A707" s="788"/>
      <c r="B707" s="789"/>
      <c r="C707" s="788"/>
      <c r="D707" s="788"/>
      <c r="E707" s="790"/>
      <c r="F707" s="790"/>
    </row>
    <row r="708" spans="1:6" ht="12.75">
      <c r="A708" s="788"/>
      <c r="B708" s="789"/>
      <c r="C708" s="788"/>
      <c r="D708" s="788"/>
      <c r="E708" s="790"/>
      <c r="F708" s="790"/>
    </row>
    <row r="709" spans="1:6" ht="12.75">
      <c r="A709" s="788"/>
      <c r="B709" s="789"/>
      <c r="C709" s="788"/>
      <c r="D709" s="788"/>
      <c r="E709" s="790"/>
      <c r="F709" s="790"/>
    </row>
    <row r="710" spans="1:6" ht="12.75">
      <c r="A710" s="788"/>
      <c r="B710" s="789"/>
      <c r="C710" s="788"/>
      <c r="D710" s="788"/>
      <c r="E710" s="790"/>
      <c r="F710" s="790"/>
    </row>
    <row r="711" spans="1:6" ht="12.75">
      <c r="A711" s="788"/>
      <c r="B711" s="789"/>
      <c r="C711" s="788"/>
      <c r="D711" s="788"/>
      <c r="E711" s="790"/>
      <c r="F711" s="790"/>
    </row>
    <row r="712" spans="1:6" ht="12.75">
      <c r="A712" s="788"/>
      <c r="B712" s="789"/>
      <c r="C712" s="788"/>
      <c r="D712" s="788"/>
      <c r="E712" s="790"/>
      <c r="F712" s="790"/>
    </row>
    <row r="713" spans="1:6" ht="12.75">
      <c r="A713" s="788"/>
      <c r="B713" s="789"/>
      <c r="C713" s="788"/>
      <c r="D713" s="788"/>
      <c r="E713" s="790"/>
      <c r="F713" s="790"/>
    </row>
    <row r="714" spans="1:6" ht="12.75">
      <c r="A714" s="788"/>
      <c r="B714" s="789"/>
      <c r="C714" s="788"/>
      <c r="D714" s="788"/>
      <c r="E714" s="790"/>
      <c r="F714" s="790"/>
    </row>
    <row r="715" spans="1:6" ht="12.75">
      <c r="A715" s="788"/>
      <c r="B715" s="789"/>
      <c r="C715" s="788"/>
      <c r="D715" s="788"/>
      <c r="E715" s="790"/>
      <c r="F715" s="790"/>
    </row>
    <row r="716" spans="1:6" ht="12.75">
      <c r="A716" s="788"/>
      <c r="B716" s="789"/>
      <c r="C716" s="788"/>
      <c r="D716" s="788"/>
      <c r="E716" s="790"/>
      <c r="F716" s="790"/>
    </row>
    <row r="717" spans="1:6" ht="12.75">
      <c r="A717" s="788"/>
      <c r="B717" s="789"/>
      <c r="C717" s="788"/>
      <c r="D717" s="788"/>
      <c r="E717" s="790"/>
      <c r="F717" s="790"/>
    </row>
    <row r="718" spans="1:6" ht="12.75">
      <c r="A718" s="788"/>
      <c r="B718" s="789"/>
      <c r="C718" s="788"/>
      <c r="D718" s="788"/>
      <c r="E718" s="790"/>
      <c r="F718" s="790"/>
    </row>
    <row r="719" spans="1:6" ht="12.75">
      <c r="A719" s="788"/>
      <c r="B719" s="789"/>
      <c r="C719" s="788"/>
      <c r="D719" s="788"/>
      <c r="E719" s="790"/>
      <c r="F719" s="790"/>
    </row>
    <row r="720" spans="1:6" ht="12.75">
      <c r="A720" s="788"/>
      <c r="B720" s="789"/>
      <c r="C720" s="788"/>
      <c r="D720" s="788"/>
      <c r="E720" s="790"/>
      <c r="F720" s="790"/>
    </row>
    <row r="721" spans="1:6" ht="12.75">
      <c r="A721" s="788"/>
      <c r="B721" s="789"/>
      <c r="C721" s="788"/>
      <c r="D721" s="788"/>
      <c r="E721" s="790"/>
      <c r="F721" s="790"/>
    </row>
    <row r="722" spans="1:6" ht="12.75">
      <c r="A722" s="788"/>
      <c r="B722" s="789"/>
      <c r="C722" s="788"/>
      <c r="D722" s="788"/>
      <c r="E722" s="790"/>
      <c r="F722" s="790"/>
    </row>
    <row r="723" spans="1:6" ht="12.75">
      <c r="A723" s="788"/>
      <c r="B723" s="789"/>
      <c r="C723" s="788"/>
      <c r="D723" s="788"/>
      <c r="E723" s="790"/>
      <c r="F723" s="790"/>
    </row>
    <row r="724" spans="1:6" ht="12.75">
      <c r="A724" s="788"/>
      <c r="B724" s="789"/>
      <c r="C724" s="788"/>
      <c r="D724" s="788"/>
      <c r="E724" s="790"/>
      <c r="F724" s="790"/>
    </row>
    <row r="725" spans="1:6" ht="12.75">
      <c r="A725" s="788"/>
      <c r="B725" s="789"/>
      <c r="C725" s="788"/>
      <c r="D725" s="788"/>
      <c r="E725" s="790"/>
      <c r="F725" s="790"/>
    </row>
    <row r="726" spans="1:6" ht="12.75">
      <c r="A726" s="788"/>
      <c r="B726" s="789"/>
      <c r="C726" s="788"/>
      <c r="D726" s="788"/>
      <c r="E726" s="790"/>
      <c r="F726" s="790"/>
    </row>
    <row r="727" spans="1:6" ht="12.75">
      <c r="A727" s="788"/>
      <c r="B727" s="789"/>
      <c r="C727" s="788"/>
      <c r="D727" s="788"/>
      <c r="E727" s="790"/>
      <c r="F727" s="790"/>
    </row>
    <row r="728" spans="1:6" ht="12.75">
      <c r="A728" s="788"/>
      <c r="B728" s="789"/>
      <c r="C728" s="788"/>
      <c r="D728" s="788"/>
      <c r="E728" s="790"/>
      <c r="F728" s="790"/>
    </row>
    <row r="729" spans="1:6" ht="12.75">
      <c r="A729" s="788"/>
      <c r="B729" s="789"/>
      <c r="C729" s="788"/>
      <c r="D729" s="788"/>
      <c r="E729" s="790"/>
      <c r="F729" s="790"/>
    </row>
    <row r="730" spans="1:6" ht="12.75">
      <c r="A730" s="788"/>
      <c r="B730" s="789"/>
      <c r="C730" s="788"/>
      <c r="D730" s="788"/>
      <c r="E730" s="790"/>
      <c r="F730" s="790"/>
    </row>
    <row r="731" spans="1:6" ht="12.75">
      <c r="A731" s="788"/>
      <c r="B731" s="789"/>
      <c r="C731" s="788"/>
      <c r="D731" s="788"/>
      <c r="E731" s="790"/>
      <c r="F731" s="790"/>
    </row>
    <row r="732" spans="1:6" ht="12.75">
      <c r="A732" s="788"/>
      <c r="B732" s="789"/>
      <c r="C732" s="788"/>
      <c r="D732" s="788"/>
      <c r="E732" s="790"/>
      <c r="F732" s="790"/>
    </row>
    <row r="733" spans="1:6" ht="12.75">
      <c r="A733" s="788"/>
      <c r="B733" s="789"/>
      <c r="C733" s="788"/>
      <c r="D733" s="788"/>
      <c r="E733" s="790"/>
      <c r="F733" s="790"/>
    </row>
    <row r="734" spans="1:6" ht="12.75">
      <c r="A734" s="788"/>
      <c r="B734" s="789"/>
      <c r="C734" s="788"/>
      <c r="D734" s="788"/>
      <c r="E734" s="790"/>
      <c r="F734" s="790"/>
    </row>
    <row r="735" spans="1:6" ht="12.75">
      <c r="A735" s="788"/>
      <c r="B735" s="789"/>
      <c r="C735" s="788"/>
      <c r="D735" s="788"/>
      <c r="E735" s="790"/>
      <c r="F735" s="790"/>
    </row>
    <row r="736" spans="1:6" ht="12.75">
      <c r="A736" s="788"/>
      <c r="B736" s="789"/>
      <c r="C736" s="788"/>
      <c r="D736" s="788"/>
      <c r="E736" s="790"/>
      <c r="F736" s="790"/>
    </row>
    <row r="737" spans="1:6" ht="12.75">
      <c r="A737" s="788"/>
      <c r="B737" s="789"/>
      <c r="C737" s="788"/>
      <c r="D737" s="788"/>
      <c r="E737" s="790"/>
      <c r="F737" s="790"/>
    </row>
    <row r="738" spans="1:6" ht="12.75">
      <c r="A738" s="788"/>
      <c r="B738" s="789"/>
      <c r="C738" s="788"/>
      <c r="D738" s="788"/>
      <c r="E738" s="790"/>
      <c r="F738" s="790"/>
    </row>
    <row r="739" spans="1:6" ht="12.75">
      <c r="A739" s="788"/>
      <c r="B739" s="789"/>
      <c r="C739" s="788"/>
      <c r="D739" s="788"/>
      <c r="E739" s="790"/>
      <c r="F739" s="790"/>
    </row>
    <row r="740" spans="1:6" ht="12.75">
      <c r="A740" s="788"/>
      <c r="B740" s="789"/>
      <c r="C740" s="788"/>
      <c r="D740" s="788"/>
      <c r="E740" s="790"/>
      <c r="F740" s="790"/>
    </row>
    <row r="741" spans="1:6" ht="12.75">
      <c r="A741" s="788"/>
      <c r="B741" s="789"/>
      <c r="C741" s="788"/>
      <c r="D741" s="788"/>
      <c r="E741" s="790"/>
      <c r="F741" s="790"/>
    </row>
    <row r="742" spans="1:6" ht="12.75">
      <c r="A742" s="788"/>
      <c r="B742" s="789"/>
      <c r="C742" s="788"/>
      <c r="D742" s="788"/>
      <c r="E742" s="790"/>
      <c r="F742" s="790"/>
    </row>
    <row r="743" spans="1:6" ht="12.75">
      <c r="A743" s="788"/>
      <c r="B743" s="789"/>
      <c r="C743" s="788"/>
      <c r="D743" s="788"/>
      <c r="E743" s="790"/>
      <c r="F743" s="790"/>
    </row>
    <row r="744" spans="1:6" ht="12.75">
      <c r="A744" s="788"/>
      <c r="B744" s="789"/>
      <c r="C744" s="788"/>
      <c r="D744" s="788"/>
      <c r="E744" s="790"/>
      <c r="F744" s="790"/>
    </row>
    <row r="745" spans="1:6" ht="12.75">
      <c r="A745" s="788"/>
      <c r="B745" s="789"/>
      <c r="C745" s="788"/>
      <c r="D745" s="788"/>
      <c r="E745" s="790"/>
      <c r="F745" s="790"/>
    </row>
    <row r="746" spans="1:6" ht="12.75">
      <c r="A746" s="788"/>
      <c r="B746" s="789"/>
      <c r="C746" s="788"/>
      <c r="D746" s="788"/>
      <c r="E746" s="790"/>
      <c r="F746" s="790"/>
    </row>
    <row r="747" spans="1:6" ht="12.75">
      <c r="A747" s="788"/>
      <c r="B747" s="789"/>
      <c r="C747" s="788"/>
      <c r="D747" s="788"/>
      <c r="E747" s="790"/>
      <c r="F747" s="790"/>
    </row>
    <row r="748" spans="1:6" ht="12.75">
      <c r="A748" s="788"/>
      <c r="B748" s="789"/>
      <c r="C748" s="788"/>
      <c r="D748" s="788"/>
      <c r="E748" s="790"/>
      <c r="F748" s="790"/>
    </row>
    <row r="749" spans="1:6" ht="12.75">
      <c r="A749" s="788"/>
      <c r="B749" s="789"/>
      <c r="C749" s="788"/>
      <c r="D749" s="788"/>
      <c r="E749" s="790"/>
      <c r="F749" s="790"/>
    </row>
    <row r="750" spans="1:6" ht="12.75">
      <c r="A750" s="788"/>
      <c r="B750" s="789"/>
      <c r="C750" s="788"/>
      <c r="D750" s="788"/>
      <c r="E750" s="790"/>
      <c r="F750" s="790"/>
    </row>
    <row r="751" spans="1:6" ht="12.75">
      <c r="A751" s="788"/>
      <c r="B751" s="789"/>
      <c r="C751" s="788"/>
      <c r="D751" s="788"/>
      <c r="E751" s="790"/>
      <c r="F751" s="790"/>
    </row>
    <row r="752" spans="1:6" ht="12.75">
      <c r="A752" s="788"/>
      <c r="B752" s="789"/>
      <c r="C752" s="788"/>
      <c r="D752" s="788"/>
      <c r="E752" s="790"/>
      <c r="F752" s="790"/>
    </row>
    <row r="753" spans="1:6" ht="12.75">
      <c r="A753" s="788"/>
      <c r="B753" s="789"/>
      <c r="C753" s="788"/>
      <c r="D753" s="788"/>
      <c r="E753" s="790"/>
      <c r="F753" s="790"/>
    </row>
    <row r="754" spans="1:6" ht="12.75">
      <c r="A754" s="788"/>
      <c r="B754" s="789"/>
      <c r="C754" s="788"/>
      <c r="D754" s="788"/>
      <c r="E754" s="790"/>
      <c r="F754" s="790"/>
    </row>
    <row r="755" spans="1:6" ht="12.75">
      <c r="A755" s="788"/>
      <c r="B755" s="789"/>
      <c r="C755" s="788"/>
      <c r="D755" s="788"/>
      <c r="E755" s="790"/>
      <c r="F755" s="790"/>
    </row>
    <row r="756" spans="1:6" ht="12.75">
      <c r="A756" s="788"/>
      <c r="B756" s="789"/>
      <c r="C756" s="788"/>
      <c r="D756" s="788"/>
      <c r="E756" s="790"/>
      <c r="F756" s="790"/>
    </row>
    <row r="757" spans="1:6" ht="12.75">
      <c r="A757" s="788"/>
      <c r="B757" s="789"/>
      <c r="C757" s="788"/>
      <c r="D757" s="788"/>
      <c r="E757" s="790"/>
      <c r="F757" s="790"/>
    </row>
    <row r="758" spans="1:6" ht="12.75">
      <c r="A758" s="788"/>
      <c r="B758" s="789"/>
      <c r="C758" s="788"/>
      <c r="D758" s="788"/>
      <c r="E758" s="790"/>
      <c r="F758" s="790"/>
    </row>
    <row r="759" spans="1:6" ht="12.75">
      <c r="A759" s="788"/>
      <c r="B759" s="789"/>
      <c r="C759" s="788"/>
      <c r="D759" s="788"/>
      <c r="E759" s="790"/>
      <c r="F759" s="790"/>
    </row>
    <row r="760" spans="1:6" ht="12.75">
      <c r="A760" s="788"/>
      <c r="B760" s="789"/>
      <c r="C760" s="788"/>
      <c r="D760" s="788"/>
      <c r="E760" s="790"/>
      <c r="F760" s="790"/>
    </row>
    <row r="761" spans="1:6" ht="12.75">
      <c r="A761" s="788"/>
      <c r="B761" s="789"/>
      <c r="C761" s="788"/>
      <c r="D761" s="788"/>
      <c r="E761" s="790"/>
      <c r="F761" s="790"/>
    </row>
    <row r="762" spans="1:6" ht="12.75">
      <c r="A762" s="788"/>
      <c r="B762" s="789"/>
      <c r="C762" s="788"/>
      <c r="D762" s="788"/>
      <c r="E762" s="790"/>
      <c r="F762" s="790"/>
    </row>
    <row r="763" spans="1:6" ht="12.75">
      <c r="A763" s="788"/>
      <c r="B763" s="789"/>
      <c r="C763" s="788"/>
      <c r="D763" s="788"/>
      <c r="E763" s="790"/>
      <c r="F763" s="790"/>
    </row>
    <row r="764" spans="1:6" ht="12.75">
      <c r="A764" s="788"/>
      <c r="B764" s="789"/>
      <c r="C764" s="788"/>
      <c r="D764" s="788"/>
      <c r="E764" s="790"/>
      <c r="F764" s="790"/>
    </row>
    <row r="765" spans="1:6" ht="12.75">
      <c r="A765" s="788"/>
      <c r="B765" s="789"/>
      <c r="C765" s="788"/>
      <c r="D765" s="788"/>
      <c r="E765" s="790"/>
      <c r="F765" s="790"/>
    </row>
    <row r="766" spans="1:6" ht="12.75">
      <c r="A766" s="788"/>
      <c r="B766" s="789"/>
      <c r="C766" s="788"/>
      <c r="D766" s="788"/>
      <c r="E766" s="790"/>
      <c r="F766" s="790"/>
    </row>
    <row r="767" spans="1:6" ht="12.75">
      <c r="A767" s="788"/>
      <c r="B767" s="789"/>
      <c r="C767" s="788"/>
      <c r="D767" s="788"/>
      <c r="E767" s="790"/>
      <c r="F767" s="790"/>
    </row>
    <row r="768" spans="1:6" ht="12.75">
      <c r="A768" s="788"/>
      <c r="B768" s="789"/>
      <c r="C768" s="788"/>
      <c r="D768" s="788"/>
      <c r="E768" s="790"/>
      <c r="F768" s="790"/>
    </row>
    <row r="769" spans="1:6" ht="12.75">
      <c r="A769" s="788"/>
      <c r="B769" s="789"/>
      <c r="C769" s="788"/>
      <c r="D769" s="788"/>
      <c r="E769" s="790"/>
      <c r="F769" s="790"/>
    </row>
    <row r="770" spans="1:6" ht="12.75">
      <c r="A770" s="788"/>
      <c r="B770" s="789"/>
      <c r="C770" s="788"/>
      <c r="D770" s="788"/>
      <c r="E770" s="790"/>
      <c r="F770" s="790"/>
    </row>
    <row r="771" spans="1:6" ht="12.75">
      <c r="A771" s="788"/>
      <c r="B771" s="789"/>
      <c r="C771" s="788"/>
      <c r="D771" s="788"/>
      <c r="E771" s="790"/>
      <c r="F771" s="790"/>
    </row>
    <row r="772" spans="1:6" ht="12.75">
      <c r="A772" s="788"/>
      <c r="B772" s="789"/>
      <c r="C772" s="788"/>
      <c r="D772" s="788"/>
      <c r="E772" s="790"/>
      <c r="F772" s="790"/>
    </row>
    <row r="773" spans="1:6" ht="12.75">
      <c r="A773" s="788"/>
      <c r="B773" s="789"/>
      <c r="C773" s="788"/>
      <c r="D773" s="788"/>
      <c r="E773" s="790"/>
      <c r="F773" s="790"/>
    </row>
    <row r="774" spans="1:6" ht="12.75">
      <c r="A774" s="788"/>
      <c r="B774" s="789"/>
      <c r="C774" s="788"/>
      <c r="D774" s="788"/>
      <c r="E774" s="790"/>
      <c r="F774" s="790"/>
    </row>
    <row r="775" spans="1:6" ht="12.75">
      <c r="A775" s="788"/>
      <c r="B775" s="789"/>
      <c r="C775" s="788"/>
      <c r="D775" s="788"/>
      <c r="E775" s="790"/>
      <c r="F775" s="790"/>
    </row>
    <row r="776" spans="1:6" ht="12.75">
      <c r="A776" s="788"/>
      <c r="B776" s="789"/>
      <c r="C776" s="788"/>
      <c r="D776" s="788"/>
      <c r="E776" s="790"/>
      <c r="F776" s="790"/>
    </row>
    <row r="777" spans="1:6" ht="12.75">
      <c r="A777" s="788"/>
      <c r="B777" s="789"/>
      <c r="C777" s="788"/>
      <c r="D777" s="788"/>
      <c r="E777" s="790"/>
      <c r="F777" s="790"/>
    </row>
    <row r="778" spans="1:6" ht="12.75">
      <c r="A778" s="788"/>
      <c r="B778" s="789"/>
      <c r="C778" s="788"/>
      <c r="D778" s="788"/>
      <c r="E778" s="790"/>
      <c r="F778" s="790"/>
    </row>
    <row r="779" spans="1:6" ht="12.75">
      <c r="A779" s="788"/>
      <c r="B779" s="789"/>
      <c r="C779" s="788"/>
      <c r="D779" s="788"/>
      <c r="E779" s="790"/>
      <c r="F779" s="790"/>
    </row>
    <row r="780" spans="1:6" ht="12.75">
      <c r="A780" s="788"/>
      <c r="B780" s="789"/>
      <c r="C780" s="788"/>
      <c r="D780" s="788"/>
      <c r="E780" s="790"/>
      <c r="F780" s="790"/>
    </row>
    <row r="781" spans="1:6" ht="12.75">
      <c r="A781" s="788"/>
      <c r="B781" s="789"/>
      <c r="C781" s="788"/>
      <c r="D781" s="788"/>
      <c r="E781" s="790"/>
      <c r="F781" s="790"/>
    </row>
    <row r="782" spans="1:6" ht="12.75">
      <c r="A782" s="788"/>
      <c r="B782" s="789"/>
      <c r="C782" s="788"/>
      <c r="D782" s="788"/>
      <c r="E782" s="790"/>
      <c r="F782" s="790"/>
    </row>
    <row r="783" spans="1:6" ht="12.75">
      <c r="A783" s="788"/>
      <c r="B783" s="789"/>
      <c r="C783" s="788"/>
      <c r="D783" s="788"/>
      <c r="E783" s="790"/>
      <c r="F783" s="790"/>
    </row>
    <row r="784" spans="1:6" ht="12.75">
      <c r="A784" s="788"/>
      <c r="B784" s="789"/>
      <c r="C784" s="788"/>
      <c r="D784" s="788"/>
      <c r="E784" s="790"/>
      <c r="F784" s="790"/>
    </row>
    <row r="785" spans="1:6" ht="12.75">
      <c r="A785" s="788"/>
      <c r="B785" s="789"/>
      <c r="C785" s="788"/>
      <c r="D785" s="788"/>
      <c r="E785" s="790"/>
      <c r="F785" s="790"/>
    </row>
    <row r="786" spans="1:6" ht="12.75">
      <c r="A786" s="788"/>
      <c r="B786" s="789"/>
      <c r="C786" s="788"/>
      <c r="D786" s="788"/>
      <c r="E786" s="790"/>
      <c r="F786" s="790"/>
    </row>
    <row r="787" spans="1:6" ht="12.75">
      <c r="A787" s="788"/>
      <c r="B787" s="789"/>
      <c r="C787" s="788"/>
      <c r="D787" s="788"/>
      <c r="E787" s="790"/>
      <c r="F787" s="790"/>
    </row>
    <row r="788" spans="1:6" ht="12.75">
      <c r="A788" s="788"/>
      <c r="B788" s="789"/>
      <c r="C788" s="788"/>
      <c r="D788" s="788"/>
      <c r="E788" s="790"/>
      <c r="F788" s="790"/>
    </row>
    <row r="789" spans="1:6" ht="12.75">
      <c r="A789" s="788"/>
      <c r="B789" s="789"/>
      <c r="C789" s="788"/>
      <c r="D789" s="788"/>
      <c r="E789" s="790"/>
      <c r="F789" s="790"/>
    </row>
    <row r="790" spans="2:6" ht="12.75">
      <c r="B790" s="791"/>
      <c r="F790" s="792"/>
    </row>
    <row r="791" spans="2:6" ht="12.75">
      <c r="B791" s="791"/>
      <c r="F791" s="792"/>
    </row>
    <row r="792" spans="2:6" ht="12.75">
      <c r="B792" s="791"/>
      <c r="F792" s="792"/>
    </row>
    <row r="793" spans="2:6" ht="12.75">
      <c r="B793" s="791"/>
      <c r="F793" s="792"/>
    </row>
    <row r="794" spans="2:6" ht="12.75">
      <c r="B794" s="791"/>
      <c r="F794" s="792"/>
    </row>
    <row r="795" spans="2:6" ht="12.75">
      <c r="B795" s="791"/>
      <c r="F795" s="792"/>
    </row>
    <row r="796" spans="2:6" ht="12.75">
      <c r="B796" s="791"/>
      <c r="F796" s="792"/>
    </row>
    <row r="797" spans="2:6" ht="12.75">
      <c r="B797" s="791"/>
      <c r="F797" s="792"/>
    </row>
    <row r="798" spans="2:6" ht="12.75">
      <c r="B798" s="791"/>
      <c r="F798" s="792"/>
    </row>
    <row r="799" spans="2:6" ht="12.75">
      <c r="B799" s="791"/>
      <c r="F799" s="792"/>
    </row>
    <row r="800" spans="2:6" ht="12.75">
      <c r="B800" s="791"/>
      <c r="F800" s="792"/>
    </row>
    <row r="801" spans="2:6" ht="12.75">
      <c r="B801" s="791"/>
      <c r="F801" s="792"/>
    </row>
    <row r="802" spans="2:6" ht="12.75">
      <c r="B802" s="791"/>
      <c r="F802" s="792"/>
    </row>
    <row r="803" spans="2:6" ht="12.75">
      <c r="B803" s="791"/>
      <c r="F803" s="792"/>
    </row>
    <row r="804" spans="2:6" ht="12.75">
      <c r="B804" s="791"/>
      <c r="F804" s="792"/>
    </row>
    <row r="805" spans="2:6" ht="12.75">
      <c r="B805" s="791"/>
      <c r="F805" s="792"/>
    </row>
    <row r="806" spans="2:6" ht="12.75">
      <c r="B806" s="791"/>
      <c r="F806" s="792"/>
    </row>
    <row r="807" spans="2:6" ht="12.75">
      <c r="B807" s="791"/>
      <c r="F807" s="792"/>
    </row>
    <row r="808" spans="2:6" ht="12.75">
      <c r="B808" s="791"/>
      <c r="F808" s="792"/>
    </row>
    <row r="809" spans="2:6" ht="12.75">
      <c r="B809" s="791"/>
      <c r="F809" s="792"/>
    </row>
    <row r="810" spans="2:6" ht="12.75">
      <c r="B810" s="791"/>
      <c r="F810" s="792"/>
    </row>
    <row r="811" spans="2:6" ht="12.75">
      <c r="B811" s="791"/>
      <c r="F811" s="792"/>
    </row>
    <row r="812" spans="2:6" ht="12.75">
      <c r="B812" s="791"/>
      <c r="F812" s="792"/>
    </row>
    <row r="813" spans="2:6" ht="12.75">
      <c r="B813" s="791"/>
      <c r="F813" s="792"/>
    </row>
    <row r="814" spans="2:6" ht="12.75">
      <c r="B814" s="791"/>
      <c r="F814" s="792"/>
    </row>
    <row r="815" spans="2:6" ht="12.75">
      <c r="B815" s="791"/>
      <c r="F815" s="792"/>
    </row>
    <row r="816" spans="2:6" ht="12.75">
      <c r="B816" s="791"/>
      <c r="F816" s="792"/>
    </row>
    <row r="817" spans="2:6" ht="12.75">
      <c r="B817" s="791"/>
      <c r="F817" s="792"/>
    </row>
    <row r="818" spans="2:6" ht="12.75">
      <c r="B818" s="791"/>
      <c r="F818" s="792"/>
    </row>
    <row r="819" spans="2:6" ht="12.75">
      <c r="B819" s="791"/>
      <c r="F819" s="792"/>
    </row>
    <row r="820" spans="2:6" ht="12.75">
      <c r="B820" s="791"/>
      <c r="F820" s="792"/>
    </row>
    <row r="821" spans="2:6" ht="12.75">
      <c r="B821" s="791"/>
      <c r="F821" s="792"/>
    </row>
    <row r="822" spans="2:6" ht="12.75">
      <c r="B822" s="791"/>
      <c r="F822" s="792"/>
    </row>
    <row r="823" spans="2:6" ht="12.75">
      <c r="B823" s="791"/>
      <c r="F823" s="792"/>
    </row>
    <row r="824" spans="2:6" ht="12.75">
      <c r="B824" s="791"/>
      <c r="F824" s="792"/>
    </row>
    <row r="825" spans="2:6" ht="12.75">
      <c r="B825" s="791"/>
      <c r="F825" s="792"/>
    </row>
    <row r="826" spans="2:6" ht="12.75">
      <c r="B826" s="791"/>
      <c r="F826" s="792"/>
    </row>
    <row r="827" spans="2:6" ht="12.75">
      <c r="B827" s="791"/>
      <c r="F827" s="792"/>
    </row>
    <row r="828" spans="2:6" ht="12.75">
      <c r="B828" s="791"/>
      <c r="F828" s="792"/>
    </row>
    <row r="829" spans="2:6" ht="12.75">
      <c r="B829" s="791"/>
      <c r="F829" s="792"/>
    </row>
    <row r="830" spans="2:6" ht="12.75">
      <c r="B830" s="791"/>
      <c r="F830" s="792"/>
    </row>
    <row r="831" spans="2:6" ht="12.75">
      <c r="B831" s="791"/>
      <c r="F831" s="792"/>
    </row>
    <row r="832" spans="2:6" ht="12.75">
      <c r="B832" s="791"/>
      <c r="F832" s="792"/>
    </row>
    <row r="833" spans="2:6" ht="12.75">
      <c r="B833" s="791"/>
      <c r="F833" s="792"/>
    </row>
    <row r="834" spans="2:6" ht="12.75">
      <c r="B834" s="791"/>
      <c r="F834" s="792"/>
    </row>
    <row r="835" spans="2:6" ht="12.75">
      <c r="B835" s="791"/>
      <c r="F835" s="792"/>
    </row>
    <row r="836" spans="2:6" ht="12.75">
      <c r="B836" s="791"/>
      <c r="F836" s="792"/>
    </row>
    <row r="837" spans="2:6" ht="12.75">
      <c r="B837" s="791"/>
      <c r="F837" s="792"/>
    </row>
    <row r="838" spans="2:6" ht="12.75">
      <c r="B838" s="791"/>
      <c r="F838" s="792"/>
    </row>
    <row r="839" spans="2:6" ht="12.75">
      <c r="B839" s="791"/>
      <c r="F839" s="792"/>
    </row>
    <row r="840" spans="2:6" ht="12.75">
      <c r="B840" s="791"/>
      <c r="F840" s="792"/>
    </row>
    <row r="841" spans="2:6" ht="12.75">
      <c r="B841" s="791"/>
      <c r="F841" s="792"/>
    </row>
    <row r="842" spans="2:6" ht="12.75">
      <c r="B842" s="791"/>
      <c r="F842" s="792"/>
    </row>
    <row r="843" spans="2:6" ht="12.75">
      <c r="B843" s="791"/>
      <c r="F843" s="792"/>
    </row>
    <row r="844" spans="2:6" ht="12.75">
      <c r="B844" s="791"/>
      <c r="F844" s="792"/>
    </row>
    <row r="845" spans="2:6" ht="12.75">
      <c r="B845" s="791"/>
      <c r="F845" s="792"/>
    </row>
    <row r="846" spans="2:6" ht="12.75">
      <c r="B846" s="791"/>
      <c r="F846" s="792"/>
    </row>
    <row r="847" spans="2:6" ht="12.75">
      <c r="B847" s="791"/>
      <c r="F847" s="792"/>
    </row>
    <row r="848" spans="2:6" ht="12.75">
      <c r="B848" s="791"/>
      <c r="F848" s="792"/>
    </row>
    <row r="849" spans="2:6" ht="12.75">
      <c r="B849" s="791"/>
      <c r="F849" s="792"/>
    </row>
    <row r="850" spans="2:6" ht="12.75">
      <c r="B850" s="791"/>
      <c r="F850" s="792"/>
    </row>
    <row r="851" spans="2:6" ht="12.75">
      <c r="B851" s="791"/>
      <c r="F851" s="792"/>
    </row>
    <row r="852" spans="2:6" ht="12.75">
      <c r="B852" s="791"/>
      <c r="F852" s="792"/>
    </row>
    <row r="853" spans="2:6" ht="12.75">
      <c r="B853" s="791"/>
      <c r="F853" s="792"/>
    </row>
    <row r="854" spans="2:6" ht="12.75">
      <c r="B854" s="791"/>
      <c r="F854" s="792"/>
    </row>
    <row r="855" spans="2:6" ht="12.75">
      <c r="B855" s="791"/>
      <c r="F855" s="792"/>
    </row>
    <row r="856" spans="2:6" ht="12.75">
      <c r="B856" s="791"/>
      <c r="F856" s="792"/>
    </row>
    <row r="857" spans="2:6" ht="12.75">
      <c r="B857" s="791"/>
      <c r="F857" s="792"/>
    </row>
    <row r="858" spans="2:6" ht="12.75">
      <c r="B858" s="791"/>
      <c r="F858" s="792"/>
    </row>
    <row r="859" spans="2:6" ht="12.75">
      <c r="B859" s="791"/>
      <c r="F859" s="792"/>
    </row>
    <row r="860" spans="2:6" ht="12.75">
      <c r="B860" s="791"/>
      <c r="F860" s="792"/>
    </row>
    <row r="861" spans="2:6" ht="12.75">
      <c r="B861" s="791"/>
      <c r="F861" s="792"/>
    </row>
    <row r="862" spans="2:6" ht="12.75">
      <c r="B862" s="791"/>
      <c r="F862" s="792"/>
    </row>
    <row r="863" spans="2:6" ht="12.75">
      <c r="B863" s="791"/>
      <c r="F863" s="792"/>
    </row>
    <row r="864" spans="2:6" ht="12.75">
      <c r="B864" s="791"/>
      <c r="F864" s="792"/>
    </row>
    <row r="865" spans="2:6" ht="12.75">
      <c r="B865" s="791"/>
      <c r="F865" s="792"/>
    </row>
    <row r="866" spans="2:6" ht="12.75">
      <c r="B866" s="791"/>
      <c r="F866" s="792"/>
    </row>
    <row r="867" spans="2:6" ht="12.75">
      <c r="B867" s="791"/>
      <c r="F867" s="792"/>
    </row>
    <row r="868" spans="2:6" ht="12.75">
      <c r="B868" s="791"/>
      <c r="F868" s="792"/>
    </row>
    <row r="869" spans="2:6" ht="12.75">
      <c r="B869" s="791"/>
      <c r="F869" s="792"/>
    </row>
    <row r="870" spans="2:6" ht="12.75">
      <c r="B870" s="791"/>
      <c r="F870" s="792"/>
    </row>
    <row r="871" spans="2:6" ht="12.75">
      <c r="B871" s="791"/>
      <c r="F871" s="792"/>
    </row>
    <row r="872" spans="2:6" ht="12.75">
      <c r="B872" s="791"/>
      <c r="F872" s="792"/>
    </row>
    <row r="873" spans="2:6" ht="12.75">
      <c r="B873" s="791"/>
      <c r="F873" s="792"/>
    </row>
    <row r="874" spans="2:6" ht="12.75">
      <c r="B874" s="791"/>
      <c r="F874" s="792"/>
    </row>
    <row r="875" spans="2:6" ht="12.75">
      <c r="B875" s="791"/>
      <c r="F875" s="792"/>
    </row>
    <row r="876" spans="2:6" ht="12.75">
      <c r="B876" s="791"/>
      <c r="F876" s="792"/>
    </row>
    <row r="877" spans="2:6" ht="12.75">
      <c r="B877" s="791"/>
      <c r="F877" s="792"/>
    </row>
    <row r="878" spans="2:6" ht="12.75">
      <c r="B878" s="791"/>
      <c r="F878" s="792"/>
    </row>
    <row r="879" spans="2:6" ht="12.75">
      <c r="B879" s="791"/>
      <c r="F879" s="792"/>
    </row>
    <row r="880" spans="2:6" ht="12.75">
      <c r="B880" s="791"/>
      <c r="F880" s="792"/>
    </row>
    <row r="881" spans="2:6" ht="12.75">
      <c r="B881" s="791"/>
      <c r="F881" s="792"/>
    </row>
    <row r="882" spans="2:6" ht="12.75">
      <c r="B882" s="791"/>
      <c r="F882" s="792"/>
    </row>
    <row r="883" spans="2:6" ht="12.75">
      <c r="B883" s="791"/>
      <c r="F883" s="792"/>
    </row>
    <row r="884" spans="2:6" ht="12.75">
      <c r="B884" s="791"/>
      <c r="F884" s="792"/>
    </row>
    <row r="885" spans="2:6" ht="12.75">
      <c r="B885" s="791"/>
      <c r="F885" s="792"/>
    </row>
    <row r="886" spans="2:6" ht="12.75">
      <c r="B886" s="791"/>
      <c r="F886" s="792"/>
    </row>
    <row r="887" spans="2:6" ht="12.75">
      <c r="B887" s="791"/>
      <c r="F887" s="792"/>
    </row>
    <row r="888" spans="2:6" ht="12.75">
      <c r="B888" s="791"/>
      <c r="F888" s="792"/>
    </row>
    <row r="889" spans="2:6" ht="12.75">
      <c r="B889" s="791"/>
      <c r="F889" s="792"/>
    </row>
    <row r="890" spans="2:6" ht="12.75">
      <c r="B890" s="791"/>
      <c r="F890" s="792"/>
    </row>
    <row r="891" spans="2:6" ht="12.75">
      <c r="B891" s="791"/>
      <c r="F891" s="792"/>
    </row>
    <row r="892" spans="2:6" ht="12.75">
      <c r="B892" s="791"/>
      <c r="F892" s="792"/>
    </row>
    <row r="893" spans="2:6" ht="12.75">
      <c r="B893" s="791"/>
      <c r="F893" s="792"/>
    </row>
    <row r="894" spans="2:6" ht="12.75">
      <c r="B894" s="791"/>
      <c r="F894" s="792"/>
    </row>
    <row r="895" spans="2:6" ht="12.75">
      <c r="B895" s="791"/>
      <c r="F895" s="792"/>
    </row>
    <row r="896" spans="2:6" ht="12.75">
      <c r="B896" s="791"/>
      <c r="F896" s="792"/>
    </row>
    <row r="897" spans="2:6" ht="12.75">
      <c r="B897" s="791"/>
      <c r="F897" s="792"/>
    </row>
    <row r="898" spans="2:6" ht="12.75">
      <c r="B898" s="791"/>
      <c r="F898" s="792"/>
    </row>
    <row r="899" spans="2:6" ht="12.75">
      <c r="B899" s="791"/>
      <c r="F899" s="792"/>
    </row>
    <row r="900" spans="2:6" ht="12.75">
      <c r="B900" s="791"/>
      <c r="F900" s="792"/>
    </row>
    <row r="901" spans="2:6" ht="12.75">
      <c r="B901" s="791"/>
      <c r="F901" s="792"/>
    </row>
    <row r="902" spans="2:6" ht="12.75">
      <c r="B902" s="791"/>
      <c r="F902" s="792"/>
    </row>
    <row r="903" spans="2:6" ht="12.75">
      <c r="B903" s="791"/>
      <c r="F903" s="792"/>
    </row>
    <row r="904" spans="2:6" ht="12.75">
      <c r="B904" s="791"/>
      <c r="F904" s="792"/>
    </row>
    <row r="905" spans="2:6" ht="12.75">
      <c r="B905" s="791"/>
      <c r="F905" s="792"/>
    </row>
    <row r="906" spans="2:6" ht="12.75">
      <c r="B906" s="791"/>
      <c r="F906" s="792"/>
    </row>
    <row r="907" spans="2:6" ht="12.75">
      <c r="B907" s="791"/>
      <c r="F907" s="792"/>
    </row>
    <row r="908" spans="2:6" ht="12.75">
      <c r="B908" s="791"/>
      <c r="F908" s="792"/>
    </row>
    <row r="909" spans="2:6" ht="12.75">
      <c r="B909" s="791"/>
      <c r="F909" s="792"/>
    </row>
    <row r="910" spans="2:6" ht="12.75">
      <c r="B910" s="791"/>
      <c r="F910" s="792"/>
    </row>
    <row r="911" spans="2:6" ht="12.75">
      <c r="B911" s="791"/>
      <c r="F911" s="792"/>
    </row>
    <row r="912" spans="2:6" ht="12.75">
      <c r="B912" s="791"/>
      <c r="F912" s="792"/>
    </row>
    <row r="913" spans="2:6" ht="12.75">
      <c r="B913" s="791"/>
      <c r="F913" s="792"/>
    </row>
    <row r="914" spans="2:6" ht="12.75">
      <c r="B914" s="791"/>
      <c r="F914" s="792"/>
    </row>
    <row r="915" ht="12.75">
      <c r="F915" s="792"/>
    </row>
    <row r="916" ht="12.75">
      <c r="F916" s="792"/>
    </row>
    <row r="917" ht="12.75">
      <c r="F917" s="792"/>
    </row>
    <row r="918" ht="12.75">
      <c r="F918" s="792"/>
    </row>
    <row r="919" ht="12.75">
      <c r="F919" s="792"/>
    </row>
    <row r="920" ht="12.75">
      <c r="F920" s="792"/>
    </row>
    <row r="921" ht="12.75">
      <c r="F921" s="792"/>
    </row>
    <row r="922" ht="12.75">
      <c r="F922" s="792"/>
    </row>
    <row r="923" ht="12.75">
      <c r="F923" s="792"/>
    </row>
    <row r="924" ht="12.75">
      <c r="F924" s="792"/>
    </row>
    <row r="925" ht="12.75">
      <c r="F925" s="792"/>
    </row>
    <row r="926" ht="12.75">
      <c r="F926" s="792"/>
    </row>
    <row r="927" ht="12.75">
      <c r="F927" s="792"/>
    </row>
    <row r="928" ht="12.75">
      <c r="F928" s="792"/>
    </row>
    <row r="929" ht="12.75">
      <c r="F929" s="792"/>
    </row>
    <row r="930" ht="12.75">
      <c r="F930" s="792"/>
    </row>
    <row r="931" ht="12.75">
      <c r="F931" s="792"/>
    </row>
    <row r="932" ht="12.75">
      <c r="F932" s="792"/>
    </row>
    <row r="933" ht="12.75">
      <c r="F933" s="792"/>
    </row>
    <row r="934" ht="12.75">
      <c r="F934" s="792"/>
    </row>
    <row r="935" ht="12.75">
      <c r="F935" s="792"/>
    </row>
    <row r="936" ht="12.75">
      <c r="F936" s="792"/>
    </row>
    <row r="937" ht="12.75">
      <c r="F937" s="792"/>
    </row>
    <row r="938" ht="12.75">
      <c r="F938" s="792"/>
    </row>
    <row r="939" ht="12.75">
      <c r="F939" s="792"/>
    </row>
    <row r="940" ht="12.75">
      <c r="F940" s="792"/>
    </row>
    <row r="941" ht="12.75">
      <c r="F941" s="792"/>
    </row>
    <row r="942" ht="12.75">
      <c r="F942" s="792"/>
    </row>
    <row r="943" ht="12.75">
      <c r="F943" s="792"/>
    </row>
    <row r="944" ht="12.75">
      <c r="F944" s="792"/>
    </row>
    <row r="945" ht="12.75">
      <c r="F945" s="792"/>
    </row>
    <row r="946" ht="12.75">
      <c r="F946" s="792"/>
    </row>
    <row r="947" ht="12.75">
      <c r="F947" s="792"/>
    </row>
    <row r="948" ht="12.75">
      <c r="F948" s="792"/>
    </row>
    <row r="949" ht="12.75">
      <c r="F949" s="792"/>
    </row>
    <row r="950" ht="12.75">
      <c r="F950" s="792"/>
    </row>
    <row r="951" ht="12.75">
      <c r="F951" s="792"/>
    </row>
    <row r="952" ht="12.75">
      <c r="F952" s="792"/>
    </row>
    <row r="953" ht="12.75">
      <c r="F953" s="792"/>
    </row>
    <row r="954" ht="12.75">
      <c r="F954" s="792"/>
    </row>
    <row r="955" ht="12.75">
      <c r="F955" s="792"/>
    </row>
    <row r="956" ht="12.75">
      <c r="F956" s="792"/>
    </row>
    <row r="957" ht="12.75">
      <c r="F957" s="792"/>
    </row>
    <row r="958" ht="12.75">
      <c r="F958" s="792"/>
    </row>
    <row r="959" ht="12.75">
      <c r="F959" s="792"/>
    </row>
    <row r="960" ht="12.75">
      <c r="F960" s="792"/>
    </row>
    <row r="961" ht="12.75">
      <c r="F961" s="792"/>
    </row>
    <row r="962" ht="12.75">
      <c r="F962" s="792"/>
    </row>
    <row r="963" ht="12.75">
      <c r="F963" s="792"/>
    </row>
    <row r="964" ht="12.75">
      <c r="F964" s="792"/>
    </row>
    <row r="965" ht="12.75">
      <c r="F965" s="792"/>
    </row>
    <row r="966" ht="12.75">
      <c r="F966" s="792"/>
    </row>
    <row r="967" ht="12.75">
      <c r="F967" s="792"/>
    </row>
    <row r="968" ht="12.75">
      <c r="F968" s="792"/>
    </row>
    <row r="969" ht="12.75">
      <c r="F969" s="792"/>
    </row>
    <row r="970" ht="12.75">
      <c r="F970" s="792"/>
    </row>
    <row r="971" ht="12.75">
      <c r="F971" s="792"/>
    </row>
    <row r="972" ht="12.75">
      <c r="F972" s="792"/>
    </row>
    <row r="973" ht="12.75">
      <c r="F973" s="792"/>
    </row>
    <row r="974" ht="12.75">
      <c r="F974" s="792"/>
    </row>
    <row r="975" ht="12.75">
      <c r="F975" s="792"/>
    </row>
    <row r="976" ht="12.75">
      <c r="F976" s="792"/>
    </row>
    <row r="977" ht="12.75">
      <c r="F977" s="792"/>
    </row>
    <row r="978" ht="12.75">
      <c r="F978" s="792"/>
    </row>
    <row r="979" ht="12.75">
      <c r="F979" s="792"/>
    </row>
    <row r="980" ht="12.75">
      <c r="F980" s="792"/>
    </row>
    <row r="981" ht="12.75">
      <c r="F981" s="792"/>
    </row>
    <row r="982" ht="12.75">
      <c r="F982" s="792"/>
    </row>
    <row r="983" ht="12.75">
      <c r="F983" s="792"/>
    </row>
    <row r="984" ht="12.75">
      <c r="F984" s="792"/>
    </row>
    <row r="985" ht="12.75">
      <c r="F985" s="792"/>
    </row>
    <row r="986" ht="12.75">
      <c r="F986" s="792"/>
    </row>
    <row r="987" ht="12.75">
      <c r="F987" s="792"/>
    </row>
    <row r="988" ht="12.75">
      <c r="F988" s="792"/>
    </row>
    <row r="989" ht="12.75">
      <c r="F989" s="792"/>
    </row>
    <row r="990" ht="12.75">
      <c r="F990" s="792"/>
    </row>
    <row r="991" ht="12.75">
      <c r="F991" s="792"/>
    </row>
    <row r="992" ht="12.75">
      <c r="F992" s="792"/>
    </row>
    <row r="993" ht="12.75">
      <c r="F993" s="792"/>
    </row>
    <row r="994" ht="12.75">
      <c r="F994" s="792"/>
    </row>
    <row r="995" ht="12.75">
      <c r="F995" s="792"/>
    </row>
    <row r="996" ht="12.75">
      <c r="F996" s="792"/>
    </row>
    <row r="997" ht="12.75">
      <c r="F997" s="792"/>
    </row>
    <row r="998" ht="12.75">
      <c r="F998" s="792"/>
    </row>
    <row r="999" ht="12.75">
      <c r="F999" s="792"/>
    </row>
    <row r="1000" ht="12.75">
      <c r="F1000" s="792"/>
    </row>
    <row r="1001" ht="12.75">
      <c r="F1001" s="792"/>
    </row>
    <row r="1002" ht="12.75">
      <c r="F1002" s="792"/>
    </row>
    <row r="1003" ht="12.75">
      <c r="F1003" s="792"/>
    </row>
    <row r="1004" ht="12.75">
      <c r="F1004" s="792"/>
    </row>
    <row r="1005" ht="12.75">
      <c r="F1005" s="792"/>
    </row>
    <row r="1006" ht="12.75">
      <c r="F1006" s="792"/>
    </row>
    <row r="1007" ht="12.75">
      <c r="F1007" s="792"/>
    </row>
    <row r="1008" ht="12.75">
      <c r="F1008" s="792"/>
    </row>
    <row r="1009" ht="12.75">
      <c r="F1009" s="792"/>
    </row>
    <row r="1010" ht="12.75">
      <c r="F1010" s="792"/>
    </row>
    <row r="1011" ht="12.75">
      <c r="F1011" s="792"/>
    </row>
    <row r="1012" ht="12.75">
      <c r="F1012" s="792"/>
    </row>
    <row r="1013" ht="12.75">
      <c r="F1013" s="792"/>
    </row>
    <row r="1014" ht="12.75">
      <c r="F1014" s="792"/>
    </row>
    <row r="1015" ht="12.75">
      <c r="F1015" s="792"/>
    </row>
    <row r="1016" ht="12.75">
      <c r="F1016" s="792"/>
    </row>
    <row r="1017" ht="12.75">
      <c r="F1017" s="792"/>
    </row>
    <row r="1018" ht="12.75">
      <c r="F1018" s="792"/>
    </row>
    <row r="1019" ht="12.75">
      <c r="F1019" s="792"/>
    </row>
    <row r="1020" ht="12.75">
      <c r="F1020" s="792"/>
    </row>
    <row r="1021" ht="12.75">
      <c r="F1021" s="792"/>
    </row>
    <row r="1022" ht="12.75">
      <c r="F1022" s="792"/>
    </row>
    <row r="1023" ht="12.75">
      <c r="F1023" s="792"/>
    </row>
    <row r="1024" ht="12.75">
      <c r="F1024" s="792"/>
    </row>
    <row r="1025" ht="12.75">
      <c r="F1025" s="792"/>
    </row>
    <row r="1026" ht="12.75">
      <c r="F1026" s="792"/>
    </row>
    <row r="1027" ht="12.75">
      <c r="F1027" s="792"/>
    </row>
    <row r="1028" ht="12.75">
      <c r="F1028" s="792"/>
    </row>
    <row r="1029" ht="12.75">
      <c r="F1029" s="792"/>
    </row>
    <row r="1030" ht="12.75">
      <c r="F1030" s="792"/>
    </row>
    <row r="1031" ht="12.75">
      <c r="F1031" s="792"/>
    </row>
    <row r="1032" ht="12.75">
      <c r="F1032" s="792"/>
    </row>
    <row r="1033" ht="12.75">
      <c r="F1033" s="792"/>
    </row>
    <row r="1034" ht="12.75">
      <c r="F1034" s="792"/>
    </row>
    <row r="1035" ht="12.75">
      <c r="F1035" s="792"/>
    </row>
    <row r="1036" ht="12.75">
      <c r="F1036" s="792"/>
    </row>
    <row r="1037" ht="12.75">
      <c r="F1037" s="792"/>
    </row>
    <row r="1038" ht="12.75">
      <c r="F1038" s="792"/>
    </row>
    <row r="1039" ht="12.75">
      <c r="F1039" s="792"/>
    </row>
    <row r="1040" ht="12.75">
      <c r="F1040" s="792"/>
    </row>
    <row r="1041" ht="12.75">
      <c r="F1041" s="792"/>
    </row>
    <row r="1042" ht="12.75">
      <c r="F1042" s="792"/>
    </row>
    <row r="1043" ht="12.75">
      <c r="F1043" s="792"/>
    </row>
    <row r="1044" ht="12.75">
      <c r="F1044" s="792"/>
    </row>
    <row r="1045" ht="12.75">
      <c r="F1045" s="792"/>
    </row>
    <row r="1046" ht="12.75">
      <c r="F1046" s="792"/>
    </row>
    <row r="1047" ht="12.75">
      <c r="F1047" s="792"/>
    </row>
    <row r="1048" ht="12.75">
      <c r="F1048" s="792"/>
    </row>
    <row r="1049" ht="12.75">
      <c r="F1049" s="792"/>
    </row>
    <row r="1050" ht="12.75">
      <c r="F1050" s="792"/>
    </row>
    <row r="1051" ht="12.75">
      <c r="F1051" s="792"/>
    </row>
    <row r="1052" ht="12.75">
      <c r="F1052" s="792"/>
    </row>
    <row r="1053" ht="12.75">
      <c r="F1053" s="792"/>
    </row>
    <row r="1054" ht="12.75">
      <c r="F1054" s="792"/>
    </row>
    <row r="1055" ht="12.75">
      <c r="F1055" s="792"/>
    </row>
    <row r="1056" ht="12.75">
      <c r="F1056" s="792"/>
    </row>
    <row r="1057" ht="12.75">
      <c r="F1057" s="792"/>
    </row>
    <row r="1058" ht="12.75">
      <c r="F1058" s="792"/>
    </row>
    <row r="1059" ht="12.75">
      <c r="F1059" s="792"/>
    </row>
    <row r="1060" ht="12.75">
      <c r="F1060" s="792"/>
    </row>
    <row r="1061" ht="12.75">
      <c r="F1061" s="792"/>
    </row>
    <row r="1062" ht="12.75">
      <c r="F1062" s="792"/>
    </row>
    <row r="1063" ht="12.75">
      <c r="F1063" s="792"/>
    </row>
    <row r="1064" ht="12.75">
      <c r="F1064" s="792"/>
    </row>
    <row r="1065" ht="12.75">
      <c r="F1065" s="792"/>
    </row>
    <row r="1066" ht="12.75">
      <c r="F1066" s="792"/>
    </row>
    <row r="1067" ht="12.75">
      <c r="F1067" s="792"/>
    </row>
    <row r="1068" ht="12.75">
      <c r="F1068" s="792"/>
    </row>
    <row r="1069" ht="12.75">
      <c r="F1069" s="792"/>
    </row>
    <row r="1070" ht="12.75">
      <c r="F1070" s="792"/>
    </row>
    <row r="1071" ht="12.75">
      <c r="F1071" s="792"/>
    </row>
    <row r="1072" ht="12.75">
      <c r="F1072" s="792"/>
    </row>
    <row r="1073" ht="12.75">
      <c r="F1073" s="792"/>
    </row>
    <row r="1074" ht="12.75">
      <c r="F1074" s="792"/>
    </row>
    <row r="1075" ht="12.75">
      <c r="F1075" s="792"/>
    </row>
    <row r="1076" ht="12.75">
      <c r="F1076" s="792"/>
    </row>
    <row r="1077" ht="12.75">
      <c r="F1077" s="792"/>
    </row>
    <row r="1078" ht="12.75">
      <c r="F1078" s="792"/>
    </row>
    <row r="1079" ht="12.75">
      <c r="F1079" s="792"/>
    </row>
    <row r="1080" ht="12.75">
      <c r="F1080" s="792"/>
    </row>
    <row r="1081" ht="12.75">
      <c r="F1081" s="792"/>
    </row>
    <row r="1082" ht="12.75">
      <c r="F1082" s="792"/>
    </row>
    <row r="1083" ht="12.75">
      <c r="F1083" s="792"/>
    </row>
    <row r="1084" ht="12.75">
      <c r="F1084" s="792"/>
    </row>
    <row r="1085" ht="12.75">
      <c r="F1085" s="792"/>
    </row>
    <row r="1086" ht="12.75">
      <c r="F1086" s="792"/>
    </row>
    <row r="1087" ht="12.75">
      <c r="F1087" s="792"/>
    </row>
    <row r="1088" ht="12.75">
      <c r="F1088" s="792"/>
    </row>
    <row r="1089" ht="12.75">
      <c r="F1089" s="792"/>
    </row>
    <row r="1090" ht="12.75">
      <c r="F1090" s="792"/>
    </row>
    <row r="1091" ht="12.75">
      <c r="F1091" s="792"/>
    </row>
    <row r="1092" ht="12.75">
      <c r="F1092" s="792"/>
    </row>
    <row r="1093" ht="12.75">
      <c r="F1093" s="792"/>
    </row>
    <row r="1094" ht="12.75">
      <c r="F1094" s="792"/>
    </row>
    <row r="1095" ht="12.75">
      <c r="F1095" s="792"/>
    </row>
    <row r="1096" ht="12.75">
      <c r="F1096" s="792"/>
    </row>
    <row r="1097" ht="12.75">
      <c r="F1097" s="792"/>
    </row>
    <row r="1098" ht="12.75">
      <c r="F1098" s="792"/>
    </row>
    <row r="1099" ht="12.75">
      <c r="F1099" s="792"/>
    </row>
    <row r="1100" ht="12.75">
      <c r="F1100" s="792"/>
    </row>
    <row r="1101" ht="12.75">
      <c r="F1101" s="792"/>
    </row>
    <row r="1102" ht="12.75">
      <c r="F1102" s="792"/>
    </row>
    <row r="1103" ht="12.75">
      <c r="F1103" s="792"/>
    </row>
    <row r="1104" ht="12.75">
      <c r="F1104" s="792"/>
    </row>
    <row r="1105" ht="12.75">
      <c r="F1105" s="792"/>
    </row>
    <row r="1106" ht="12.75">
      <c r="F1106" s="792"/>
    </row>
    <row r="1107" ht="12.75">
      <c r="F1107" s="792"/>
    </row>
    <row r="1108" ht="12.75">
      <c r="F1108" s="792"/>
    </row>
    <row r="1109" ht="12.75">
      <c r="F1109" s="792"/>
    </row>
    <row r="1110" ht="12.75">
      <c r="F1110" s="792"/>
    </row>
    <row r="1111" ht="12.75">
      <c r="F1111" s="792"/>
    </row>
    <row r="1112" ht="12.75">
      <c r="F1112" s="792"/>
    </row>
    <row r="1113" ht="12.75">
      <c r="F1113" s="792"/>
    </row>
    <row r="1114" ht="12.75">
      <c r="F1114" s="792"/>
    </row>
    <row r="1115" ht="12.75">
      <c r="F1115" s="792"/>
    </row>
    <row r="1116" ht="12.75">
      <c r="F1116" s="792"/>
    </row>
    <row r="1117" ht="12.75">
      <c r="F1117" s="792"/>
    </row>
    <row r="1118" ht="12.75">
      <c r="F1118" s="792"/>
    </row>
    <row r="1119" ht="12.75">
      <c r="F1119" s="792"/>
    </row>
    <row r="1120" ht="12.75">
      <c r="F1120" s="792"/>
    </row>
    <row r="1121" ht="12.75">
      <c r="F1121" s="792"/>
    </row>
    <row r="1122" ht="12.75">
      <c r="F1122" s="792"/>
    </row>
    <row r="1123" ht="12.75">
      <c r="F1123" s="792"/>
    </row>
    <row r="1124" ht="12.75">
      <c r="F1124" s="792"/>
    </row>
    <row r="1125" ht="12.75">
      <c r="F1125" s="792"/>
    </row>
    <row r="1126" ht="12.75">
      <c r="F1126" s="792"/>
    </row>
    <row r="1127" ht="12.75">
      <c r="F1127" s="792"/>
    </row>
    <row r="1128" ht="12.75">
      <c r="F1128" s="792"/>
    </row>
    <row r="1129" ht="12.75">
      <c r="F1129" s="792"/>
    </row>
    <row r="1130" ht="12.75">
      <c r="F1130" s="792"/>
    </row>
    <row r="1131" ht="12.75">
      <c r="F1131" s="792"/>
    </row>
    <row r="1132" ht="12.75">
      <c r="F1132" s="792"/>
    </row>
    <row r="1133" ht="12.75">
      <c r="F1133" s="792"/>
    </row>
    <row r="1134" ht="12.75">
      <c r="F1134" s="792"/>
    </row>
    <row r="1135" ht="12.75">
      <c r="F1135" s="792"/>
    </row>
    <row r="1136" ht="12.75">
      <c r="F1136" s="792"/>
    </row>
    <row r="1137" ht="12.75">
      <c r="F1137" s="792"/>
    </row>
    <row r="1138" ht="12.75">
      <c r="F1138" s="792"/>
    </row>
    <row r="1139" ht="12.75">
      <c r="F1139" s="792"/>
    </row>
    <row r="1140" ht="12.75">
      <c r="F1140" s="792"/>
    </row>
    <row r="1141" ht="12.75">
      <c r="F1141" s="792"/>
    </row>
    <row r="1142" ht="12.75">
      <c r="F1142" s="792"/>
    </row>
    <row r="1143" ht="12.75">
      <c r="F1143" s="792"/>
    </row>
    <row r="1144" ht="12.75">
      <c r="F1144" s="792"/>
    </row>
    <row r="1145" ht="12.75">
      <c r="F1145" s="792"/>
    </row>
    <row r="1146" ht="12.75">
      <c r="F1146" s="792"/>
    </row>
    <row r="1147" ht="12.75">
      <c r="F1147" s="792"/>
    </row>
    <row r="1148" ht="12.75">
      <c r="F1148" s="792"/>
    </row>
    <row r="1149" ht="12.75">
      <c r="F1149" s="792"/>
    </row>
    <row r="1150" ht="12.75">
      <c r="F1150" s="792"/>
    </row>
    <row r="1151" ht="12.75">
      <c r="F1151" s="792"/>
    </row>
    <row r="1152" ht="12.75">
      <c r="F1152" s="792"/>
    </row>
    <row r="1153" ht="12.75">
      <c r="F1153" s="792"/>
    </row>
    <row r="1154" ht="12.75">
      <c r="F1154" s="792"/>
    </row>
    <row r="1155" ht="12.75">
      <c r="F1155" s="792"/>
    </row>
    <row r="1156" ht="12.75">
      <c r="F1156" s="792"/>
    </row>
    <row r="1157" ht="12.75">
      <c r="F1157" s="792"/>
    </row>
    <row r="1158" ht="12.75">
      <c r="F1158" s="792"/>
    </row>
    <row r="1159" ht="12.75">
      <c r="F1159" s="792"/>
    </row>
    <row r="1160" ht="12.75">
      <c r="F1160" s="792"/>
    </row>
    <row r="1161" ht="12.75">
      <c r="F1161" s="792"/>
    </row>
    <row r="1162" ht="12.75">
      <c r="F1162" s="792"/>
    </row>
    <row r="1163" ht="12.75">
      <c r="F1163" s="792"/>
    </row>
    <row r="1164" ht="12.75">
      <c r="F1164" s="792"/>
    </row>
    <row r="1165" ht="12.75">
      <c r="F1165" s="792"/>
    </row>
    <row r="1166" ht="12.75">
      <c r="F1166" s="792"/>
    </row>
    <row r="1167" ht="12.75">
      <c r="F1167" s="792"/>
    </row>
    <row r="1168" ht="12.75">
      <c r="F1168" s="792"/>
    </row>
    <row r="1169" ht="12.75">
      <c r="F1169" s="792"/>
    </row>
    <row r="1170" ht="12.75">
      <c r="F1170" s="792"/>
    </row>
    <row r="1171" ht="12.75">
      <c r="F1171" s="792"/>
    </row>
    <row r="1172" ht="12.75">
      <c r="F1172" s="792"/>
    </row>
    <row r="1173" ht="12.75">
      <c r="F1173" s="792"/>
    </row>
    <row r="1174" ht="12.75">
      <c r="F1174" s="792"/>
    </row>
    <row r="1175" ht="12.75">
      <c r="F1175" s="792"/>
    </row>
    <row r="1176" ht="12.75">
      <c r="F1176" s="792"/>
    </row>
    <row r="1177" ht="12.75">
      <c r="F1177" s="792"/>
    </row>
    <row r="1178" ht="12.75">
      <c r="F1178" s="792"/>
    </row>
    <row r="1179" ht="12.75">
      <c r="F1179" s="792"/>
    </row>
    <row r="1180" ht="12.75">
      <c r="F1180" s="792"/>
    </row>
    <row r="1181" ht="12.75">
      <c r="F1181" s="792"/>
    </row>
    <row r="1182" ht="12.75">
      <c r="F1182" s="792"/>
    </row>
    <row r="1183" ht="12.75">
      <c r="F1183" s="792"/>
    </row>
    <row r="1184" ht="12.75">
      <c r="F1184" s="792"/>
    </row>
    <row r="1185" ht="12.75">
      <c r="F1185" s="792"/>
    </row>
    <row r="1186" ht="12.75">
      <c r="F1186" s="792"/>
    </row>
    <row r="1187" ht="12.75">
      <c r="F1187" s="792"/>
    </row>
    <row r="1188" ht="12.75">
      <c r="F1188" s="792"/>
    </row>
    <row r="1189" ht="12.75">
      <c r="F1189" s="792"/>
    </row>
    <row r="1190" ht="12.75">
      <c r="F1190" s="792"/>
    </row>
    <row r="1191" ht="12.75">
      <c r="F1191" s="792"/>
    </row>
    <row r="1192" ht="12.75">
      <c r="F1192" s="792"/>
    </row>
    <row r="1193" ht="12.75">
      <c r="F1193" s="792"/>
    </row>
    <row r="1194" ht="12.75">
      <c r="F1194" s="792"/>
    </row>
    <row r="1195" ht="12.75">
      <c r="F1195" s="792"/>
    </row>
    <row r="1196" ht="12.75">
      <c r="F1196" s="792"/>
    </row>
    <row r="1197" ht="12.75">
      <c r="F1197" s="792"/>
    </row>
    <row r="1198" ht="12.75">
      <c r="F1198" s="792"/>
    </row>
    <row r="1199" ht="12.75">
      <c r="F1199" s="792"/>
    </row>
    <row r="1200" ht="12.75">
      <c r="F1200" s="792"/>
    </row>
    <row r="1201" ht="12.75">
      <c r="F1201" s="792"/>
    </row>
    <row r="1202" ht="12.75">
      <c r="F1202" s="792"/>
    </row>
    <row r="1203" ht="12.75">
      <c r="F1203" s="792"/>
    </row>
    <row r="1204" ht="12.75">
      <c r="F1204" s="792"/>
    </row>
    <row r="1205" ht="12.75">
      <c r="F1205" s="792"/>
    </row>
    <row r="1206" ht="12.75">
      <c r="F1206" s="792"/>
    </row>
    <row r="1207" ht="12.75">
      <c r="F1207" s="792"/>
    </row>
    <row r="1208" ht="12.75">
      <c r="F1208" s="792"/>
    </row>
    <row r="1209" ht="12.75">
      <c r="F1209" s="792"/>
    </row>
    <row r="1210" ht="12.75">
      <c r="F1210" s="792"/>
    </row>
    <row r="1211" ht="12.75">
      <c r="F1211" s="792"/>
    </row>
    <row r="1212" ht="12.75">
      <c r="F1212" s="792"/>
    </row>
    <row r="1213" ht="12.75">
      <c r="F1213" s="792"/>
    </row>
    <row r="1214" ht="12.75">
      <c r="F1214" s="792"/>
    </row>
    <row r="1215" ht="12.75">
      <c r="F1215" s="792"/>
    </row>
    <row r="1216" ht="12.75">
      <c r="F1216" s="792"/>
    </row>
    <row r="1217" ht="12.75">
      <c r="F1217" s="792"/>
    </row>
    <row r="1218" ht="12.75">
      <c r="F1218" s="792"/>
    </row>
    <row r="1219" ht="12.75">
      <c r="F1219" s="792"/>
    </row>
    <row r="1220" ht="12.75">
      <c r="F1220" s="792"/>
    </row>
    <row r="1221" ht="12.75">
      <c r="F1221" s="792"/>
    </row>
    <row r="1222" ht="12.75">
      <c r="F1222" s="792"/>
    </row>
    <row r="1223" ht="12.75">
      <c r="F1223" s="792"/>
    </row>
    <row r="1224" ht="12.75">
      <c r="F1224" s="792"/>
    </row>
    <row r="1225" ht="12.75">
      <c r="F1225" s="792"/>
    </row>
    <row r="1226" ht="12.75">
      <c r="F1226" s="792"/>
    </row>
    <row r="1227" ht="12.75">
      <c r="F1227" s="792"/>
    </row>
    <row r="1228" ht="12.75">
      <c r="F1228" s="792"/>
    </row>
    <row r="1229" ht="12.75">
      <c r="F1229" s="792"/>
    </row>
    <row r="1230" ht="12.75">
      <c r="F1230" s="792"/>
    </row>
    <row r="1231" ht="12.75">
      <c r="F1231" s="792"/>
    </row>
    <row r="1232" ht="12.75">
      <c r="F1232" s="792"/>
    </row>
    <row r="1233" ht="12.75">
      <c r="F1233" s="792"/>
    </row>
    <row r="1234" ht="12.75">
      <c r="F1234" s="792"/>
    </row>
    <row r="1235" ht="12.75">
      <c r="F1235" s="792"/>
    </row>
    <row r="1236" ht="12.75">
      <c r="F1236" s="792"/>
    </row>
    <row r="1237" ht="12.75">
      <c r="F1237" s="792"/>
    </row>
    <row r="1238" ht="12.75">
      <c r="F1238" s="792"/>
    </row>
    <row r="1239" ht="12.75">
      <c r="F1239" s="792"/>
    </row>
    <row r="1240" ht="12.75">
      <c r="F1240" s="792"/>
    </row>
    <row r="1241" ht="12.75">
      <c r="F1241" s="792"/>
    </row>
    <row r="1242" ht="12.75">
      <c r="F1242" s="792"/>
    </row>
    <row r="1243" ht="12.75">
      <c r="F1243" s="792"/>
    </row>
    <row r="1244" ht="12.75">
      <c r="F1244" s="792"/>
    </row>
    <row r="1245" ht="12.75">
      <c r="F1245" s="792"/>
    </row>
    <row r="1246" ht="12.75">
      <c r="F1246" s="792"/>
    </row>
    <row r="1247" ht="12.75">
      <c r="F1247" s="792"/>
    </row>
    <row r="1248" ht="12.75">
      <c r="F1248" s="792"/>
    </row>
    <row r="1249" ht="12.75">
      <c r="F1249" s="792"/>
    </row>
    <row r="1250" ht="12.75">
      <c r="F1250" s="792"/>
    </row>
    <row r="1251" ht="12.75">
      <c r="F1251" s="792"/>
    </row>
    <row r="1252" ht="12.75">
      <c r="F1252" s="792"/>
    </row>
    <row r="1253" ht="12.75">
      <c r="F1253" s="792"/>
    </row>
    <row r="1254" ht="12.75">
      <c r="F1254" s="792"/>
    </row>
    <row r="1255" ht="12.75">
      <c r="F1255" s="792"/>
    </row>
    <row r="1256" ht="12.75">
      <c r="F1256" s="792"/>
    </row>
    <row r="1257" ht="12.75">
      <c r="F1257" s="792"/>
    </row>
    <row r="1258" ht="12.75">
      <c r="F1258" s="792"/>
    </row>
    <row r="1259" ht="12.75">
      <c r="F1259" s="792"/>
    </row>
    <row r="1260" ht="12.75">
      <c r="F1260" s="792"/>
    </row>
    <row r="1261" ht="12.75">
      <c r="F1261" s="792"/>
    </row>
    <row r="1262" ht="12.75">
      <c r="F1262" s="792"/>
    </row>
    <row r="1263" ht="12.75">
      <c r="F1263" s="792"/>
    </row>
    <row r="1264" ht="12.75">
      <c r="F1264" s="792"/>
    </row>
    <row r="1265" ht="12.75">
      <c r="F1265" s="792"/>
    </row>
    <row r="1266" ht="12.75">
      <c r="F1266" s="792"/>
    </row>
    <row r="1267" ht="12.75">
      <c r="F1267" s="792"/>
    </row>
    <row r="1268" ht="12.75">
      <c r="F1268" s="792"/>
    </row>
    <row r="1269" ht="12.75">
      <c r="F1269" s="792"/>
    </row>
    <row r="1270" ht="12.75">
      <c r="F1270" s="792"/>
    </row>
    <row r="1271" ht="12.75">
      <c r="F1271" s="792"/>
    </row>
    <row r="1272" ht="12.75">
      <c r="F1272" s="792"/>
    </row>
    <row r="1273" ht="12.75">
      <c r="F1273" s="792"/>
    </row>
    <row r="1274" ht="12.75">
      <c r="F1274" s="792"/>
    </row>
    <row r="1275" ht="12.75">
      <c r="F1275" s="792"/>
    </row>
    <row r="1276" ht="12.75">
      <c r="F1276" s="792"/>
    </row>
    <row r="1277" ht="12.75">
      <c r="F1277" s="792"/>
    </row>
    <row r="1278" ht="12.75">
      <c r="F1278" s="792"/>
    </row>
    <row r="1279" ht="12.75">
      <c r="F1279" s="792"/>
    </row>
    <row r="1280" ht="12.75">
      <c r="F1280" s="792"/>
    </row>
    <row r="1281" ht="12.75">
      <c r="F1281" s="792"/>
    </row>
    <row r="1282" ht="12.75">
      <c r="F1282" s="792"/>
    </row>
    <row r="1283" ht="12.75">
      <c r="F1283" s="792"/>
    </row>
    <row r="1284" ht="12.75">
      <c r="F1284" s="792"/>
    </row>
    <row r="1285" ht="12.75">
      <c r="F1285" s="792"/>
    </row>
    <row r="1286" ht="12.75">
      <c r="F1286" s="792"/>
    </row>
    <row r="1287" ht="12.75">
      <c r="F1287" s="792"/>
    </row>
    <row r="1288" ht="12.75">
      <c r="F1288" s="792"/>
    </row>
    <row r="1289" ht="12.75">
      <c r="F1289" s="792"/>
    </row>
    <row r="1290" ht="12.75">
      <c r="F1290" s="792"/>
    </row>
    <row r="1291" ht="12.75">
      <c r="F1291" s="792"/>
    </row>
    <row r="1292" ht="12.75">
      <c r="F1292" s="792"/>
    </row>
    <row r="1293" ht="12.75">
      <c r="F1293" s="792"/>
    </row>
    <row r="1294" ht="12.75">
      <c r="F1294" s="792"/>
    </row>
    <row r="1295" ht="12.75">
      <c r="F1295" s="792"/>
    </row>
    <row r="1296" ht="12.75">
      <c r="F1296" s="792"/>
    </row>
    <row r="1297" ht="12.75">
      <c r="F1297" s="792"/>
    </row>
    <row r="1298" ht="12.75">
      <c r="F1298" s="792"/>
    </row>
    <row r="1299" ht="12.75">
      <c r="F1299" s="792"/>
    </row>
    <row r="1300" ht="12.75">
      <c r="F1300" s="792"/>
    </row>
    <row r="1301" ht="12.75">
      <c r="F1301" s="792"/>
    </row>
    <row r="1302" ht="12.75">
      <c r="F1302" s="792"/>
    </row>
    <row r="1303" ht="12.75">
      <c r="F1303" s="792"/>
    </row>
    <row r="1304" ht="12.75">
      <c r="F1304" s="792"/>
    </row>
    <row r="1305" ht="12.75">
      <c r="F1305" s="792"/>
    </row>
    <row r="1306" ht="12.75">
      <c r="F1306" s="792"/>
    </row>
    <row r="1307" ht="12.75">
      <c r="F1307" s="792"/>
    </row>
    <row r="1308" ht="12.75">
      <c r="F1308" s="792"/>
    </row>
    <row r="1309" ht="12.75">
      <c r="F1309" s="792"/>
    </row>
    <row r="1310" ht="12.75">
      <c r="F1310" s="792"/>
    </row>
    <row r="1311" ht="12.75">
      <c r="F1311" s="792"/>
    </row>
    <row r="1312" ht="12.75">
      <c r="F1312" s="792"/>
    </row>
    <row r="1313" ht="12.75">
      <c r="F1313" s="792"/>
    </row>
    <row r="1314" ht="12.75">
      <c r="F1314" s="792"/>
    </row>
    <row r="1315" ht="12.75">
      <c r="F1315" s="792"/>
    </row>
    <row r="1316" ht="12.75">
      <c r="F1316" s="792"/>
    </row>
    <row r="1317" ht="12.75">
      <c r="F1317" s="792"/>
    </row>
    <row r="1318" ht="12.75">
      <c r="F1318" s="792"/>
    </row>
    <row r="1319" ht="12.75">
      <c r="F1319" s="792"/>
    </row>
    <row r="1320" ht="12.75">
      <c r="F1320" s="792"/>
    </row>
    <row r="1321" ht="12.75">
      <c r="F1321" s="792"/>
    </row>
    <row r="1322" ht="12.75">
      <c r="F1322" s="792"/>
    </row>
    <row r="1323" ht="12.75">
      <c r="F1323" s="792"/>
    </row>
    <row r="1324" ht="12.75">
      <c r="F1324" s="792"/>
    </row>
    <row r="1325" ht="12.75">
      <c r="F1325" s="792"/>
    </row>
    <row r="1326" ht="12.75">
      <c r="F1326" s="792"/>
    </row>
    <row r="1327" ht="12.75">
      <c r="F1327" s="792"/>
    </row>
    <row r="1328" ht="12.75">
      <c r="F1328" s="792"/>
    </row>
    <row r="1329" ht="12.75">
      <c r="F1329" s="792"/>
    </row>
    <row r="1330" ht="12.75">
      <c r="F1330" s="792"/>
    </row>
    <row r="1331" ht="12.75">
      <c r="F1331" s="792"/>
    </row>
    <row r="1332" ht="12.75">
      <c r="F1332" s="792"/>
    </row>
    <row r="1333" ht="12.75">
      <c r="F1333" s="792"/>
    </row>
    <row r="1334" ht="12.75">
      <c r="F1334" s="792"/>
    </row>
    <row r="1335" ht="12.75">
      <c r="F1335" s="792"/>
    </row>
    <row r="1336" ht="12.75">
      <c r="F1336" s="792"/>
    </row>
    <row r="1337" ht="12.75">
      <c r="F1337" s="792"/>
    </row>
    <row r="1338" ht="12.75">
      <c r="F1338" s="792"/>
    </row>
    <row r="1339" ht="12.75">
      <c r="F1339" s="792"/>
    </row>
    <row r="1340" ht="12.75">
      <c r="F1340" s="792"/>
    </row>
    <row r="1341" ht="12.75">
      <c r="F1341" s="792"/>
    </row>
    <row r="1342" ht="12.75">
      <c r="F1342" s="792"/>
    </row>
    <row r="1343" ht="12.75">
      <c r="F1343" s="792"/>
    </row>
    <row r="1344" ht="12.75">
      <c r="F1344" s="792"/>
    </row>
    <row r="1345" ht="12.75">
      <c r="F1345" s="792"/>
    </row>
    <row r="1346" ht="12.75">
      <c r="F1346" s="792"/>
    </row>
    <row r="1347" ht="12.75">
      <c r="F1347" s="792"/>
    </row>
    <row r="1348" ht="12.75">
      <c r="F1348" s="792"/>
    </row>
    <row r="1349" ht="12.75">
      <c r="F1349" s="792"/>
    </row>
    <row r="1350" ht="12.75">
      <c r="F1350" s="792"/>
    </row>
    <row r="1351" ht="12.75">
      <c r="F1351" s="792"/>
    </row>
    <row r="1352" ht="12.75">
      <c r="F1352" s="792"/>
    </row>
    <row r="1353" ht="12.75">
      <c r="F1353" s="792"/>
    </row>
    <row r="1354" ht="12.75">
      <c r="F1354" s="792"/>
    </row>
    <row r="1355" ht="12.75">
      <c r="F1355" s="792"/>
    </row>
    <row r="1356" ht="12.75">
      <c r="F1356" s="792"/>
    </row>
    <row r="1357" ht="12.75">
      <c r="F1357" s="792"/>
    </row>
    <row r="1358" ht="12.75">
      <c r="F1358" s="792"/>
    </row>
    <row r="1359" ht="12.75">
      <c r="F1359" s="792"/>
    </row>
    <row r="1360" ht="12.75">
      <c r="F1360" s="792"/>
    </row>
    <row r="1361" ht="12.75">
      <c r="F1361" s="792"/>
    </row>
    <row r="1362" ht="12.75">
      <c r="F1362" s="792"/>
    </row>
    <row r="1363" ht="12.75">
      <c r="F1363" s="792"/>
    </row>
    <row r="1364" ht="12.75">
      <c r="F1364" s="792"/>
    </row>
    <row r="1365" ht="12.75">
      <c r="F1365" s="792"/>
    </row>
    <row r="1366" ht="12.75">
      <c r="F1366" s="792"/>
    </row>
    <row r="1367" ht="12.75">
      <c r="F1367" s="792"/>
    </row>
    <row r="1368" ht="12.75">
      <c r="F1368" s="792"/>
    </row>
    <row r="1369" ht="12.75">
      <c r="F1369" s="792"/>
    </row>
    <row r="1370" ht="12.75">
      <c r="F1370" s="792"/>
    </row>
    <row r="1371" ht="12.75">
      <c r="F1371" s="792"/>
    </row>
    <row r="1372" ht="12.75">
      <c r="F1372" s="792"/>
    </row>
    <row r="1373" ht="12.75">
      <c r="F1373" s="792"/>
    </row>
    <row r="1374" ht="12.75">
      <c r="F1374" s="792"/>
    </row>
    <row r="1375" ht="12.75">
      <c r="F1375" s="792"/>
    </row>
    <row r="1376" ht="12.75">
      <c r="F1376" s="792"/>
    </row>
    <row r="1377" ht="12.75">
      <c r="F1377" s="792"/>
    </row>
    <row r="1378" ht="12.75">
      <c r="F1378" s="792"/>
    </row>
    <row r="1379" ht="12.75">
      <c r="F1379" s="792"/>
    </row>
    <row r="1380" ht="12.75">
      <c r="F1380" s="792"/>
    </row>
    <row r="1381" ht="12.75">
      <c r="F1381" s="792"/>
    </row>
    <row r="1382" ht="12.75">
      <c r="F1382" s="792"/>
    </row>
    <row r="1383" ht="12.75">
      <c r="F1383" s="792"/>
    </row>
    <row r="1384" ht="12.75">
      <c r="F1384" s="792"/>
    </row>
    <row r="1385" ht="12.75">
      <c r="F1385" s="792"/>
    </row>
    <row r="1386" ht="12.75">
      <c r="F1386" s="792"/>
    </row>
    <row r="1387" ht="12.75">
      <c r="F1387" s="792"/>
    </row>
    <row r="1388" ht="12.75">
      <c r="F1388" s="792"/>
    </row>
    <row r="1389" ht="12.75">
      <c r="F1389" s="792"/>
    </row>
    <row r="1390" ht="12.75">
      <c r="F1390" s="792"/>
    </row>
    <row r="1391" ht="12.75">
      <c r="F1391" s="792"/>
    </row>
    <row r="1392" ht="12.75">
      <c r="F1392" s="792"/>
    </row>
    <row r="1393" ht="12.75">
      <c r="F1393" s="792"/>
    </row>
    <row r="1394" ht="12.75">
      <c r="F1394" s="792"/>
    </row>
    <row r="1395" ht="12.75">
      <c r="F1395" s="792"/>
    </row>
    <row r="1396" ht="12.75">
      <c r="F1396" s="792"/>
    </row>
    <row r="1397" ht="12.75">
      <c r="F1397" s="792"/>
    </row>
    <row r="1398" ht="12.75">
      <c r="F1398" s="792"/>
    </row>
    <row r="1399" ht="12.75">
      <c r="F1399" s="792"/>
    </row>
    <row r="1400" ht="12.75">
      <c r="F1400" s="792"/>
    </row>
    <row r="1401" ht="12.75">
      <c r="F1401" s="792"/>
    </row>
    <row r="1402" ht="12.75">
      <c r="F1402" s="792"/>
    </row>
    <row r="1403" ht="12.75">
      <c r="F1403" s="792"/>
    </row>
    <row r="1404" ht="12.75">
      <c r="F1404" s="792"/>
    </row>
    <row r="1405" ht="12.75">
      <c r="F1405" s="792"/>
    </row>
    <row r="1406" ht="12.75">
      <c r="F1406" s="792"/>
    </row>
    <row r="1407" ht="12.75">
      <c r="F1407" s="792"/>
    </row>
    <row r="1408" ht="12.75">
      <c r="F1408" s="792"/>
    </row>
    <row r="1409" ht="12.75">
      <c r="F1409" s="792"/>
    </row>
    <row r="1410" ht="12.75">
      <c r="F1410" s="792"/>
    </row>
    <row r="1411" ht="12.75">
      <c r="F1411" s="792"/>
    </row>
    <row r="1412" ht="12.75">
      <c r="F1412" s="792"/>
    </row>
    <row r="1413" ht="12.75">
      <c r="F1413" s="792"/>
    </row>
    <row r="1414" ht="12.75">
      <c r="F1414" s="792"/>
    </row>
    <row r="1415" ht="12.75">
      <c r="F1415" s="792"/>
    </row>
    <row r="1416" ht="12.75">
      <c r="F1416" s="792"/>
    </row>
    <row r="1417" ht="12.75">
      <c r="F1417" s="792"/>
    </row>
    <row r="1418" ht="12.75">
      <c r="F1418" s="792"/>
    </row>
    <row r="1419" ht="12.75">
      <c r="F1419" s="792"/>
    </row>
    <row r="1420" ht="12.75">
      <c r="F1420" s="792"/>
    </row>
    <row r="1421" ht="12.75">
      <c r="F1421" s="792"/>
    </row>
    <row r="1422" ht="12.75">
      <c r="F1422" s="792"/>
    </row>
    <row r="1423" ht="12.75">
      <c r="F1423" s="792"/>
    </row>
    <row r="1424" ht="12.75">
      <c r="F1424" s="792"/>
    </row>
    <row r="1425" ht="12.75">
      <c r="F1425" s="792"/>
    </row>
    <row r="1426" ht="12.75">
      <c r="F1426" s="792"/>
    </row>
    <row r="1427" ht="12.75">
      <c r="F1427" s="792"/>
    </row>
    <row r="1428" ht="12.75">
      <c r="F1428" s="792"/>
    </row>
    <row r="1429" ht="12.75">
      <c r="F1429" s="792"/>
    </row>
    <row r="1430" ht="12.75">
      <c r="F1430" s="792"/>
    </row>
    <row r="1431" ht="12.75">
      <c r="F1431" s="792"/>
    </row>
    <row r="1432" ht="12.75">
      <c r="F1432" s="792"/>
    </row>
    <row r="1433" ht="12.75">
      <c r="F1433" s="792"/>
    </row>
    <row r="1434" ht="12.75">
      <c r="F1434" s="792"/>
    </row>
    <row r="1435" ht="12.75">
      <c r="F1435" s="792"/>
    </row>
    <row r="1436" ht="12.75">
      <c r="F1436" s="792"/>
    </row>
    <row r="1437" ht="12.75">
      <c r="F1437" s="792"/>
    </row>
    <row r="1438" ht="12.75">
      <c r="F1438" s="792"/>
    </row>
    <row r="1439" ht="12.75">
      <c r="F1439" s="792"/>
    </row>
    <row r="1440" ht="12.75">
      <c r="F1440" s="792"/>
    </row>
    <row r="1441" ht="12.75">
      <c r="F1441" s="792"/>
    </row>
    <row r="1442" ht="12.75">
      <c r="F1442" s="792"/>
    </row>
    <row r="1443" ht="12.75">
      <c r="F1443" s="792"/>
    </row>
    <row r="1444" ht="12.75">
      <c r="F1444" s="792"/>
    </row>
    <row r="1445" ht="12.75">
      <c r="F1445" s="792"/>
    </row>
    <row r="1446" ht="12.75">
      <c r="F1446" s="792"/>
    </row>
    <row r="1447" ht="12.75">
      <c r="F1447" s="792"/>
    </row>
    <row r="1448" ht="12.75">
      <c r="F1448" s="792"/>
    </row>
    <row r="1449" ht="12.75">
      <c r="F1449" s="792"/>
    </row>
    <row r="1450" ht="12.75">
      <c r="F1450" s="792"/>
    </row>
    <row r="1451" ht="12.75">
      <c r="F1451" s="792"/>
    </row>
    <row r="1452" ht="12.75">
      <c r="F1452" s="792"/>
    </row>
    <row r="1453" ht="12.75">
      <c r="F1453" s="792"/>
    </row>
    <row r="1454" ht="12.75">
      <c r="F1454" s="792"/>
    </row>
    <row r="1455" ht="12.75">
      <c r="F1455" s="792"/>
    </row>
    <row r="1456" ht="12.75">
      <c r="F1456" s="792"/>
    </row>
    <row r="1457" ht="12.75">
      <c r="F1457" s="792"/>
    </row>
    <row r="1458" ht="12.75">
      <c r="F1458" s="792"/>
    </row>
    <row r="1459" ht="12.75">
      <c r="F1459" s="792"/>
    </row>
    <row r="1460" ht="12.75">
      <c r="F1460" s="792"/>
    </row>
    <row r="1461" ht="12.75">
      <c r="F1461" s="792"/>
    </row>
    <row r="1462" ht="12.75">
      <c r="F1462" s="792"/>
    </row>
    <row r="1463" ht="12.75">
      <c r="F1463" s="792"/>
    </row>
    <row r="1464" ht="12.75">
      <c r="F1464" s="792"/>
    </row>
    <row r="1465" ht="12.75">
      <c r="F1465" s="792"/>
    </row>
    <row r="1466" ht="12.75">
      <c r="F1466" s="792"/>
    </row>
    <row r="1467" ht="12.75">
      <c r="F1467" s="792"/>
    </row>
    <row r="1468" ht="12.75">
      <c r="F1468" s="792"/>
    </row>
    <row r="1469" ht="12.75">
      <c r="F1469" s="792"/>
    </row>
    <row r="1470" ht="12.75">
      <c r="F1470" s="792"/>
    </row>
    <row r="1471" ht="12.75">
      <c r="F1471" s="792"/>
    </row>
    <row r="1472" ht="12.75">
      <c r="F1472" s="792"/>
    </row>
    <row r="1473" ht="12.75">
      <c r="F1473" s="792"/>
    </row>
    <row r="1474" ht="12.75">
      <c r="F1474" s="792"/>
    </row>
    <row r="1475" ht="12.75">
      <c r="F1475" s="792"/>
    </row>
    <row r="1476" ht="12.75">
      <c r="F1476" s="792"/>
    </row>
    <row r="1477" ht="12.75">
      <c r="F1477" s="792"/>
    </row>
    <row r="1478" ht="12.75">
      <c r="F1478" s="792"/>
    </row>
    <row r="1479" ht="12.75">
      <c r="F1479" s="792"/>
    </row>
    <row r="1480" ht="12.75">
      <c r="F1480" s="792"/>
    </row>
    <row r="1481" ht="12.75">
      <c r="F1481" s="792"/>
    </row>
    <row r="1482" ht="12.75">
      <c r="F1482" s="792"/>
    </row>
    <row r="1483" ht="12.75">
      <c r="F1483" s="792"/>
    </row>
    <row r="1484" ht="12.75">
      <c r="F1484" s="792"/>
    </row>
    <row r="1485" ht="12.75">
      <c r="F1485" s="792"/>
    </row>
    <row r="1486" ht="12.75">
      <c r="F1486" s="792"/>
    </row>
    <row r="1487" ht="12.75">
      <c r="F1487" s="792"/>
    </row>
    <row r="1488" ht="12.75">
      <c r="F1488" s="792"/>
    </row>
    <row r="1489" ht="12.75">
      <c r="F1489" s="792"/>
    </row>
    <row r="1490" ht="12.75">
      <c r="F1490" s="792"/>
    </row>
    <row r="1491" ht="12.75">
      <c r="F1491" s="792"/>
    </row>
    <row r="1492" ht="12.75">
      <c r="F1492" s="792"/>
    </row>
    <row r="1493" ht="12.75">
      <c r="F1493" s="792"/>
    </row>
    <row r="1494" ht="12.75">
      <c r="F1494" s="792"/>
    </row>
    <row r="1495" ht="12.75">
      <c r="F1495" s="792"/>
    </row>
    <row r="1496" ht="12.75">
      <c r="F1496" s="792"/>
    </row>
    <row r="1497" ht="12.75">
      <c r="F1497" s="792"/>
    </row>
    <row r="1498" ht="12.75">
      <c r="F1498" s="792"/>
    </row>
    <row r="1499" ht="12.75">
      <c r="F1499" s="792"/>
    </row>
    <row r="1500" ht="12.75">
      <c r="F1500" s="792"/>
    </row>
    <row r="1501" ht="12.75">
      <c r="F1501" s="792"/>
    </row>
    <row r="1502" ht="12.75">
      <c r="F1502" s="792"/>
    </row>
    <row r="1503" ht="12.75">
      <c r="F1503" s="792"/>
    </row>
    <row r="1504" ht="12.75">
      <c r="F1504" s="792"/>
    </row>
    <row r="1505" ht="12.75">
      <c r="F1505" s="792"/>
    </row>
    <row r="1506" ht="12.75">
      <c r="F1506" s="792"/>
    </row>
    <row r="1507" ht="12.75">
      <c r="F1507" s="792"/>
    </row>
    <row r="1508" ht="12.75">
      <c r="F1508" s="792"/>
    </row>
    <row r="1509" ht="12.75">
      <c r="F1509" s="792"/>
    </row>
    <row r="1510" ht="12.75">
      <c r="F1510" s="792"/>
    </row>
    <row r="1511" ht="12.75">
      <c r="F1511" s="792"/>
    </row>
    <row r="1512" ht="12.75">
      <c r="F1512" s="792"/>
    </row>
    <row r="1513" ht="12.75">
      <c r="F1513" s="792"/>
    </row>
    <row r="1514" ht="12.75">
      <c r="F1514" s="792"/>
    </row>
    <row r="1515" ht="12.75">
      <c r="F1515" s="792"/>
    </row>
    <row r="1516" ht="12.75">
      <c r="F1516" s="792"/>
    </row>
    <row r="1517" ht="12.75">
      <c r="F1517" s="792"/>
    </row>
    <row r="1518" ht="12.75">
      <c r="F1518" s="792"/>
    </row>
    <row r="1519" ht="12.75">
      <c r="F1519" s="792"/>
    </row>
    <row r="1520" ht="12.75">
      <c r="F1520" s="792"/>
    </row>
    <row r="1521" ht="12.75">
      <c r="F1521" s="792"/>
    </row>
    <row r="1522" ht="12.75">
      <c r="F1522" s="792"/>
    </row>
    <row r="1523" ht="12.75">
      <c r="F1523" s="792"/>
    </row>
    <row r="1524" ht="12.75">
      <c r="F1524" s="792"/>
    </row>
    <row r="1525" ht="12.75">
      <c r="F1525" s="792"/>
    </row>
    <row r="1526" ht="12.75">
      <c r="F1526" s="792"/>
    </row>
    <row r="1527" ht="12.75">
      <c r="F1527" s="792"/>
    </row>
    <row r="1528" ht="12.75">
      <c r="F1528" s="792"/>
    </row>
    <row r="1529" ht="12.75">
      <c r="F1529" s="792"/>
    </row>
    <row r="1530" ht="12.75">
      <c r="F1530" s="792"/>
    </row>
    <row r="1531" ht="12.75">
      <c r="F1531" s="792"/>
    </row>
    <row r="1532" ht="12.75">
      <c r="F1532" s="792"/>
    </row>
    <row r="1533" ht="12.75">
      <c r="F1533" s="792"/>
    </row>
    <row r="1534" ht="12.75">
      <c r="F1534" s="792"/>
    </row>
    <row r="1535" ht="12.75">
      <c r="F1535" s="792"/>
    </row>
    <row r="1536" ht="12.75">
      <c r="F1536" s="792"/>
    </row>
    <row r="1537" ht="12.75">
      <c r="F1537" s="792"/>
    </row>
    <row r="1538" ht="12.75">
      <c r="F1538" s="792"/>
    </row>
    <row r="1539" ht="12.75">
      <c r="F1539" s="792"/>
    </row>
    <row r="1540" ht="12.75">
      <c r="F1540" s="792"/>
    </row>
    <row r="1541" ht="12.75">
      <c r="F1541" s="792"/>
    </row>
    <row r="1542" ht="12.75">
      <c r="F1542" s="792"/>
    </row>
    <row r="1543" ht="12.75">
      <c r="F1543" s="792"/>
    </row>
    <row r="1544" ht="12.75">
      <c r="F1544" s="792"/>
    </row>
    <row r="1545" ht="12.75">
      <c r="F1545" s="792"/>
    </row>
    <row r="1546" ht="12.75">
      <c r="F1546" s="792"/>
    </row>
    <row r="1547" ht="12.75">
      <c r="F1547" s="792"/>
    </row>
    <row r="1548" ht="12.75">
      <c r="F1548" s="792"/>
    </row>
    <row r="1549" ht="12.75">
      <c r="F1549" s="792"/>
    </row>
    <row r="1550" ht="12.75">
      <c r="F1550" s="792"/>
    </row>
    <row r="1551" ht="12.75">
      <c r="F1551" s="792"/>
    </row>
    <row r="1552" ht="12.75">
      <c r="F1552" s="792"/>
    </row>
    <row r="1553" ht="12.75">
      <c r="F1553" s="792"/>
    </row>
    <row r="1554" ht="12.75">
      <c r="F1554" s="792"/>
    </row>
    <row r="1555" ht="12.75">
      <c r="F1555" s="792"/>
    </row>
    <row r="1556" ht="12.75">
      <c r="F1556" s="792"/>
    </row>
    <row r="1557" ht="12.75">
      <c r="F1557" s="792"/>
    </row>
    <row r="1558" ht="12.75">
      <c r="F1558" s="792"/>
    </row>
    <row r="1559" ht="12.75">
      <c r="F1559" s="792"/>
    </row>
    <row r="1560" ht="12.75">
      <c r="F1560" s="792"/>
    </row>
    <row r="1561" ht="12.75">
      <c r="F1561" s="792"/>
    </row>
    <row r="1562" ht="12.75">
      <c r="F1562" s="792"/>
    </row>
    <row r="1563" ht="12.75">
      <c r="F1563" s="792"/>
    </row>
    <row r="1564" ht="12.75">
      <c r="F1564" s="792"/>
    </row>
    <row r="1565" ht="12.75">
      <c r="F1565" s="792"/>
    </row>
    <row r="1566" ht="12.75">
      <c r="F1566" s="792"/>
    </row>
    <row r="1567" ht="12.75">
      <c r="F1567" s="792"/>
    </row>
    <row r="1568" ht="12.75">
      <c r="F1568" s="792"/>
    </row>
    <row r="1569" ht="12.75">
      <c r="F1569" s="792"/>
    </row>
    <row r="1570" ht="12.75">
      <c r="F1570" s="792"/>
    </row>
    <row r="1571" ht="12.75">
      <c r="F1571" s="792"/>
    </row>
    <row r="1572" ht="12.75">
      <c r="F1572" s="792"/>
    </row>
    <row r="1573" ht="12.75">
      <c r="F1573" s="792"/>
    </row>
    <row r="1574" ht="12.75">
      <c r="F1574" s="792"/>
    </row>
    <row r="1575" ht="12.75">
      <c r="F1575" s="792"/>
    </row>
    <row r="1576" ht="12.75">
      <c r="F1576" s="792"/>
    </row>
    <row r="1577" ht="12.75">
      <c r="F1577" s="792"/>
    </row>
    <row r="1578" ht="12.75">
      <c r="F1578" s="792"/>
    </row>
    <row r="1579" ht="12.75">
      <c r="F1579" s="792"/>
    </row>
    <row r="1580" ht="12.75">
      <c r="F1580" s="792"/>
    </row>
    <row r="1581" ht="12.75">
      <c r="F1581" s="792"/>
    </row>
    <row r="1582" ht="12.75">
      <c r="F1582" s="792"/>
    </row>
    <row r="1583" ht="12.75">
      <c r="F1583" s="792"/>
    </row>
    <row r="1584" ht="12.75">
      <c r="F1584" s="792"/>
    </row>
    <row r="1585" ht="12.75">
      <c r="F1585" s="792"/>
    </row>
    <row r="1586" ht="12.75">
      <c r="F1586" s="792"/>
    </row>
    <row r="1587" ht="12.75">
      <c r="F1587" s="792"/>
    </row>
    <row r="1588" ht="12.75">
      <c r="F1588" s="792"/>
    </row>
    <row r="1589" ht="12.75">
      <c r="F1589" s="792"/>
    </row>
    <row r="1590" ht="12.75">
      <c r="F1590" s="792"/>
    </row>
    <row r="1591" ht="12.75">
      <c r="F1591" s="792"/>
    </row>
    <row r="1592" ht="12.75">
      <c r="F1592" s="792"/>
    </row>
    <row r="1593" ht="12.75">
      <c r="F1593" s="792"/>
    </row>
    <row r="1594" ht="12.75">
      <c r="F1594" s="792"/>
    </row>
    <row r="1595" ht="12.75">
      <c r="F1595" s="792"/>
    </row>
    <row r="1596" ht="12.75">
      <c r="F1596" s="792"/>
    </row>
    <row r="1597" ht="12.75">
      <c r="F1597" s="792"/>
    </row>
    <row r="1598" ht="12.75">
      <c r="F1598" s="792"/>
    </row>
    <row r="1599" ht="12.75">
      <c r="F1599" s="792"/>
    </row>
    <row r="1600" ht="12.75">
      <c r="F1600" s="792"/>
    </row>
    <row r="1601" ht="12.75">
      <c r="F1601" s="792"/>
    </row>
    <row r="1602" ht="12.75">
      <c r="F1602" s="792"/>
    </row>
    <row r="1603" ht="12.75">
      <c r="F1603" s="792"/>
    </row>
    <row r="1604" ht="12.75">
      <c r="F1604" s="792"/>
    </row>
    <row r="1605" ht="12.75">
      <c r="F1605" s="792"/>
    </row>
    <row r="1606" ht="12.75">
      <c r="F1606" s="792"/>
    </row>
    <row r="1607" ht="12.75">
      <c r="F1607" s="792"/>
    </row>
    <row r="1608" ht="12.75">
      <c r="F1608" s="792"/>
    </row>
    <row r="1609" ht="12.75">
      <c r="F1609" s="792"/>
    </row>
    <row r="1610" ht="12.75">
      <c r="F1610" s="792"/>
    </row>
    <row r="1611" ht="12.75">
      <c r="F1611" s="792"/>
    </row>
    <row r="1612" ht="12.75">
      <c r="F1612" s="792"/>
    </row>
    <row r="1613" ht="12.75">
      <c r="F1613" s="792"/>
    </row>
    <row r="1614" ht="12.75">
      <c r="F1614" s="792"/>
    </row>
    <row r="1615" ht="12.75">
      <c r="F1615" s="792"/>
    </row>
    <row r="1616" ht="12.75">
      <c r="F1616" s="792"/>
    </row>
    <row r="1617" ht="12.75">
      <c r="F1617" s="792"/>
    </row>
    <row r="1618" ht="12.75">
      <c r="F1618" s="792"/>
    </row>
    <row r="1619" ht="12.75">
      <c r="F1619" s="792"/>
    </row>
    <row r="1620" ht="12.75">
      <c r="F1620" s="792"/>
    </row>
    <row r="1621" ht="12.75">
      <c r="F1621" s="792"/>
    </row>
    <row r="1622" ht="12.75">
      <c r="F1622" s="792"/>
    </row>
    <row r="1623" ht="12.75">
      <c r="F1623" s="792"/>
    </row>
    <row r="1624" ht="12.75">
      <c r="F1624" s="792"/>
    </row>
    <row r="1625" ht="12.75">
      <c r="F1625" s="792"/>
    </row>
    <row r="1626" ht="12.75">
      <c r="F1626" s="792"/>
    </row>
    <row r="1627" ht="12.75">
      <c r="F1627" s="792"/>
    </row>
    <row r="1628" ht="12.75">
      <c r="F1628" s="792"/>
    </row>
    <row r="1629" ht="12.75">
      <c r="F1629" s="792"/>
    </row>
    <row r="1630" ht="12.75">
      <c r="F1630" s="792"/>
    </row>
    <row r="1631" ht="12.75">
      <c r="F1631" s="792"/>
    </row>
    <row r="1632" ht="12.75">
      <c r="F1632" s="792"/>
    </row>
    <row r="1633" ht="12.75">
      <c r="F1633" s="792"/>
    </row>
    <row r="1634" ht="12.75">
      <c r="F1634" s="792"/>
    </row>
    <row r="1635" ht="12.75">
      <c r="F1635" s="792"/>
    </row>
    <row r="1636" ht="12.75">
      <c r="F1636" s="792"/>
    </row>
    <row r="1637" ht="12.75">
      <c r="F1637" s="792"/>
    </row>
    <row r="1638" ht="12.75">
      <c r="F1638" s="792"/>
    </row>
    <row r="1639" ht="12.75">
      <c r="F1639" s="792"/>
    </row>
    <row r="1640" ht="12.75">
      <c r="F1640" s="792"/>
    </row>
    <row r="1641" ht="12.75">
      <c r="F1641" s="792"/>
    </row>
    <row r="1642" ht="12.75">
      <c r="F1642" s="792"/>
    </row>
    <row r="1643" ht="12.75">
      <c r="F1643" s="792"/>
    </row>
    <row r="1644" ht="12.75">
      <c r="F1644" s="792"/>
    </row>
    <row r="1645" ht="12.75">
      <c r="F1645" s="792"/>
    </row>
    <row r="1646" ht="12.75">
      <c r="F1646" s="792"/>
    </row>
    <row r="1647" ht="12.75">
      <c r="F1647" s="792"/>
    </row>
    <row r="1648" ht="12.75">
      <c r="F1648" s="792"/>
    </row>
    <row r="1649" ht="12.75">
      <c r="F1649" s="792"/>
    </row>
    <row r="1650" ht="12.75">
      <c r="F1650" s="792"/>
    </row>
    <row r="1651" ht="12.75">
      <c r="F1651" s="792"/>
    </row>
    <row r="1652" ht="12.75">
      <c r="F1652" s="792"/>
    </row>
    <row r="1653" ht="12.75">
      <c r="F1653" s="792"/>
    </row>
    <row r="1654" ht="12.75">
      <c r="F1654" s="792"/>
    </row>
    <row r="1655" ht="12.75">
      <c r="F1655" s="792"/>
    </row>
    <row r="1656" ht="12.75">
      <c r="F1656" s="792"/>
    </row>
    <row r="1657" ht="12.75">
      <c r="F1657" s="792"/>
    </row>
    <row r="1658" ht="12.75">
      <c r="F1658" s="792"/>
    </row>
    <row r="1659" ht="12.75">
      <c r="F1659" s="792"/>
    </row>
    <row r="1660" ht="12.75">
      <c r="F1660" s="792"/>
    </row>
    <row r="1661" ht="12.75">
      <c r="F1661" s="792"/>
    </row>
    <row r="1662" ht="12.75">
      <c r="F1662" s="792"/>
    </row>
    <row r="1663" ht="12.75">
      <c r="F1663" s="792"/>
    </row>
    <row r="1664" ht="12.75">
      <c r="F1664" s="792"/>
    </row>
    <row r="1665" ht="12.75">
      <c r="F1665" s="792"/>
    </row>
    <row r="1666" ht="12.75">
      <c r="F1666" s="792"/>
    </row>
    <row r="1667" ht="12.75">
      <c r="F1667" s="792"/>
    </row>
    <row r="1668" ht="12.75">
      <c r="F1668" s="792"/>
    </row>
    <row r="1669" ht="12.75">
      <c r="F1669" s="792"/>
    </row>
    <row r="1670" ht="12.75">
      <c r="F1670" s="792"/>
    </row>
    <row r="1671" ht="12.75">
      <c r="F1671" s="792"/>
    </row>
    <row r="1672" ht="12.75">
      <c r="F1672" s="792"/>
    </row>
    <row r="1673" ht="12.75">
      <c r="F1673" s="792"/>
    </row>
    <row r="1674" ht="12.75">
      <c r="F1674" s="792"/>
    </row>
    <row r="1675" ht="12.75">
      <c r="F1675" s="792"/>
    </row>
    <row r="1676" ht="12.75">
      <c r="F1676" s="792"/>
    </row>
    <row r="1677" ht="12.75">
      <c r="F1677" s="792"/>
    </row>
    <row r="1678" ht="12.75">
      <c r="F1678" s="792"/>
    </row>
    <row r="1679" ht="12.75">
      <c r="F1679" s="792"/>
    </row>
    <row r="1680" ht="12.75">
      <c r="F1680" s="792"/>
    </row>
    <row r="1681" ht="12.75">
      <c r="F1681" s="792"/>
    </row>
    <row r="1682" ht="12.75">
      <c r="F1682" s="792"/>
    </row>
    <row r="1683" ht="12.75">
      <c r="F1683" s="792"/>
    </row>
    <row r="1684" ht="12.75">
      <c r="F1684" s="792"/>
    </row>
    <row r="1685" ht="12.75">
      <c r="F1685" s="792"/>
    </row>
    <row r="1686" ht="12.75">
      <c r="F1686" s="792"/>
    </row>
    <row r="1687" ht="12.75">
      <c r="F1687" s="792"/>
    </row>
    <row r="1688" ht="12.75">
      <c r="F1688" s="792"/>
    </row>
    <row r="1689" ht="12.75">
      <c r="F1689" s="792"/>
    </row>
    <row r="1690" ht="12.75">
      <c r="F1690" s="792"/>
    </row>
    <row r="1691" ht="12.75">
      <c r="F1691" s="792"/>
    </row>
    <row r="1692" ht="12.75">
      <c r="F1692" s="792"/>
    </row>
    <row r="1693" ht="12.75">
      <c r="F1693" s="792"/>
    </row>
    <row r="1694" ht="12.75">
      <c r="F1694" s="792"/>
    </row>
    <row r="1695" ht="12.75">
      <c r="F1695" s="792"/>
    </row>
    <row r="1696" ht="12.75">
      <c r="F1696" s="792"/>
    </row>
    <row r="1697" ht="12.75">
      <c r="F1697" s="792"/>
    </row>
    <row r="1698" ht="12.75">
      <c r="F1698" s="792"/>
    </row>
    <row r="1699" ht="12.75">
      <c r="F1699" s="792"/>
    </row>
    <row r="1700" ht="12.75">
      <c r="F1700" s="792"/>
    </row>
    <row r="1701" ht="12.75">
      <c r="F1701" s="792"/>
    </row>
    <row r="1702" ht="12.75">
      <c r="F1702" s="792"/>
    </row>
    <row r="1703" ht="12.75">
      <c r="F1703" s="792"/>
    </row>
    <row r="1704" ht="12.75">
      <c r="F1704" s="792"/>
    </row>
    <row r="1705" ht="12.75">
      <c r="F1705" s="792"/>
    </row>
    <row r="1706" ht="12.75">
      <c r="F1706" s="792"/>
    </row>
    <row r="1707" ht="12.75">
      <c r="F1707" s="792"/>
    </row>
    <row r="1708" ht="12.75">
      <c r="F1708" s="792"/>
    </row>
    <row r="1709" ht="12.75">
      <c r="F1709" s="792"/>
    </row>
    <row r="1710" ht="12.75">
      <c r="F1710" s="792"/>
    </row>
    <row r="1711" ht="12.75">
      <c r="F1711" s="792"/>
    </row>
    <row r="1712" ht="12.75">
      <c r="F1712" s="792"/>
    </row>
    <row r="1713" ht="12.75">
      <c r="F1713" s="792"/>
    </row>
    <row r="1714" ht="12.75">
      <c r="F1714" s="792"/>
    </row>
    <row r="1715" ht="12.75">
      <c r="F1715" s="792"/>
    </row>
    <row r="1716" ht="12.75">
      <c r="F1716" s="792"/>
    </row>
    <row r="1717" ht="12.75">
      <c r="F1717" s="792"/>
    </row>
    <row r="1718" ht="12.75">
      <c r="F1718" s="792"/>
    </row>
    <row r="1719" ht="12.75">
      <c r="F1719" s="792"/>
    </row>
    <row r="1720" ht="12.75">
      <c r="F1720" s="792"/>
    </row>
    <row r="1721" ht="12.75">
      <c r="F1721" s="792"/>
    </row>
    <row r="1722" ht="12.75">
      <c r="F1722" s="792"/>
    </row>
    <row r="1723" ht="12.75">
      <c r="F1723" s="792"/>
    </row>
    <row r="1724" ht="12.75">
      <c r="F1724" s="792"/>
    </row>
    <row r="1725" ht="12.75">
      <c r="F1725" s="792"/>
    </row>
    <row r="1726" ht="12.75">
      <c r="F1726" s="792"/>
    </row>
    <row r="1727" ht="12.75">
      <c r="F1727" s="792"/>
    </row>
    <row r="1728" ht="12.75">
      <c r="F1728" s="792"/>
    </row>
    <row r="1729" ht="12.75">
      <c r="F1729" s="792"/>
    </row>
    <row r="1730" ht="12.75">
      <c r="F1730" s="792"/>
    </row>
    <row r="1731" ht="12.75">
      <c r="F1731" s="792"/>
    </row>
    <row r="1732" ht="12.75">
      <c r="F1732" s="792"/>
    </row>
    <row r="1733" ht="12.75">
      <c r="F1733" s="792"/>
    </row>
    <row r="1734" ht="12.75">
      <c r="F1734" s="792"/>
    </row>
    <row r="1735" ht="12.75">
      <c r="F1735" s="792"/>
    </row>
    <row r="1736" ht="12.75">
      <c r="F1736" s="792"/>
    </row>
    <row r="1737" ht="12.75">
      <c r="F1737" s="792"/>
    </row>
    <row r="1738" ht="12.75">
      <c r="F1738" s="792"/>
    </row>
    <row r="1739" ht="12.75">
      <c r="F1739" s="792"/>
    </row>
    <row r="1740" ht="12.75">
      <c r="F1740" s="792"/>
    </row>
    <row r="1741" ht="12.75">
      <c r="F1741" s="792"/>
    </row>
    <row r="1742" ht="12.75">
      <c r="F1742" s="792"/>
    </row>
    <row r="1743" ht="12.75">
      <c r="F1743" s="792"/>
    </row>
    <row r="1744" ht="12.75">
      <c r="F1744" s="792"/>
    </row>
    <row r="1745" ht="12.75">
      <c r="F1745" s="792"/>
    </row>
    <row r="1746" ht="12.75">
      <c r="F1746" s="792"/>
    </row>
    <row r="1747" ht="12.75">
      <c r="F1747" s="792"/>
    </row>
    <row r="1748" ht="12.75">
      <c r="F1748" s="792"/>
    </row>
    <row r="1749" ht="12.75">
      <c r="F1749" s="792"/>
    </row>
    <row r="1750" ht="12.75">
      <c r="F1750" s="792"/>
    </row>
    <row r="1751" ht="12.75">
      <c r="F1751" s="792"/>
    </row>
    <row r="1752" ht="12.75">
      <c r="F1752" s="792"/>
    </row>
    <row r="1753" ht="12.75">
      <c r="F1753" s="792"/>
    </row>
    <row r="1754" ht="12.75">
      <c r="F1754" s="792"/>
    </row>
    <row r="1755" ht="12.75">
      <c r="F1755" s="792"/>
    </row>
    <row r="1756" ht="12.75">
      <c r="F1756" s="792"/>
    </row>
    <row r="1757" ht="12.75">
      <c r="F1757" s="792"/>
    </row>
    <row r="1758" ht="12.75">
      <c r="F1758" s="792"/>
    </row>
    <row r="1759" ht="12.75">
      <c r="F1759" s="792"/>
    </row>
    <row r="1760" ht="12.75">
      <c r="F1760" s="792"/>
    </row>
    <row r="1761" ht="12.75">
      <c r="F1761" s="792"/>
    </row>
    <row r="1762" ht="12.75">
      <c r="F1762" s="792"/>
    </row>
    <row r="1763" ht="12.75">
      <c r="F1763" s="792"/>
    </row>
    <row r="1764" ht="12.75">
      <c r="F1764" s="792"/>
    </row>
    <row r="1765" ht="12.75">
      <c r="F1765" s="792"/>
    </row>
    <row r="1766" ht="12.75">
      <c r="F1766" s="792"/>
    </row>
    <row r="1767" ht="12.75">
      <c r="F1767" s="792"/>
    </row>
    <row r="1768" ht="12.75">
      <c r="F1768" s="792"/>
    </row>
    <row r="1769" ht="12.75">
      <c r="F1769" s="792"/>
    </row>
    <row r="1770" ht="12.75">
      <c r="F1770" s="792"/>
    </row>
    <row r="1771" ht="12.75">
      <c r="F1771" s="792"/>
    </row>
    <row r="1772" ht="12.75">
      <c r="F1772" s="792"/>
    </row>
    <row r="1773" ht="12.75">
      <c r="F1773" s="792"/>
    </row>
    <row r="1774" ht="12.75">
      <c r="F1774" s="792"/>
    </row>
    <row r="1775" ht="12.75">
      <c r="F1775" s="792"/>
    </row>
    <row r="1776" ht="12.75">
      <c r="F1776" s="792"/>
    </row>
    <row r="1777" ht="12.75">
      <c r="F1777" s="792"/>
    </row>
    <row r="1778" ht="12.75">
      <c r="F1778" s="792"/>
    </row>
    <row r="1779" ht="12.75">
      <c r="F1779" s="792"/>
    </row>
    <row r="1780" ht="12.75">
      <c r="F1780" s="792"/>
    </row>
    <row r="1781" ht="12.75">
      <c r="F1781" s="792"/>
    </row>
    <row r="1782" ht="12.75">
      <c r="F1782" s="792"/>
    </row>
    <row r="1783" ht="12.75">
      <c r="F1783" s="792"/>
    </row>
    <row r="1784" ht="12.75">
      <c r="F1784" s="792"/>
    </row>
    <row r="1785" ht="12.75">
      <c r="F1785" s="792"/>
    </row>
    <row r="1786" ht="12.75">
      <c r="F1786" s="792"/>
    </row>
    <row r="1787" ht="12.75">
      <c r="F1787" s="792"/>
    </row>
    <row r="1788" ht="12.75">
      <c r="F1788" s="792"/>
    </row>
    <row r="1789" ht="12.75">
      <c r="F1789" s="792"/>
    </row>
    <row r="1790" ht="12.75">
      <c r="F1790" s="792"/>
    </row>
    <row r="1791" ht="12.75">
      <c r="F1791" s="792"/>
    </row>
    <row r="1792" ht="12.75">
      <c r="F1792" s="792"/>
    </row>
    <row r="1793" ht="12.75">
      <c r="F1793" s="792"/>
    </row>
    <row r="1794" ht="12.75">
      <c r="F1794" s="792"/>
    </row>
    <row r="1795" ht="12.75">
      <c r="F1795" s="792"/>
    </row>
    <row r="1796" ht="12.75">
      <c r="F1796" s="792"/>
    </row>
    <row r="1797" ht="12.75">
      <c r="F1797" s="792"/>
    </row>
    <row r="1798" ht="12.75">
      <c r="F1798" s="792"/>
    </row>
    <row r="1799" ht="12.75">
      <c r="F1799" s="792"/>
    </row>
    <row r="1800" ht="12.75">
      <c r="F1800" s="792"/>
    </row>
    <row r="1801" ht="12.75">
      <c r="F1801" s="792"/>
    </row>
    <row r="1802" ht="12.75">
      <c r="F1802" s="792"/>
    </row>
    <row r="1803" ht="12.75">
      <c r="F1803" s="792"/>
    </row>
    <row r="1804" ht="12.75">
      <c r="F1804" s="792"/>
    </row>
    <row r="1805" ht="12.75">
      <c r="F1805" s="792"/>
    </row>
    <row r="1806" ht="12.75">
      <c r="F1806" s="792"/>
    </row>
    <row r="1807" ht="12.75">
      <c r="F1807" s="792"/>
    </row>
    <row r="1808" ht="12.75">
      <c r="F1808" s="792"/>
    </row>
    <row r="1809" ht="12.75">
      <c r="F1809" s="792"/>
    </row>
    <row r="1810" ht="12.75">
      <c r="F1810" s="792"/>
    </row>
    <row r="1811" ht="12.75">
      <c r="F1811" s="792"/>
    </row>
    <row r="1812" ht="12.75">
      <c r="F1812" s="792"/>
    </row>
    <row r="1813" ht="12.75">
      <c r="F1813" s="792"/>
    </row>
    <row r="1814" ht="12.75">
      <c r="F1814" s="792"/>
    </row>
    <row r="1815" ht="12.75">
      <c r="F1815" s="792"/>
    </row>
    <row r="1816" ht="12.75">
      <c r="F1816" s="792"/>
    </row>
    <row r="1817" ht="12.75">
      <c r="F1817" s="792"/>
    </row>
    <row r="1818" ht="12.75">
      <c r="F1818" s="792"/>
    </row>
    <row r="1819" ht="12.75">
      <c r="F1819" s="792"/>
    </row>
    <row r="1820" ht="12.75">
      <c r="F1820" s="792"/>
    </row>
    <row r="1821" ht="12.75">
      <c r="F1821" s="792"/>
    </row>
    <row r="1822" ht="12.75">
      <c r="F1822" s="792"/>
    </row>
    <row r="1823" ht="12.75">
      <c r="F1823" s="792"/>
    </row>
    <row r="1824" ht="12.75">
      <c r="F1824" s="792"/>
    </row>
    <row r="1825" ht="12.75">
      <c r="F1825" s="792"/>
    </row>
    <row r="1826" ht="12.75">
      <c r="F1826" s="792"/>
    </row>
    <row r="1827" ht="12.75">
      <c r="F1827" s="792"/>
    </row>
    <row r="1828" ht="12.75">
      <c r="F1828" s="792"/>
    </row>
    <row r="1829" ht="12.75">
      <c r="F1829" s="792"/>
    </row>
    <row r="1830" ht="12.75">
      <c r="F1830" s="792"/>
    </row>
    <row r="1831" ht="12.75">
      <c r="F1831" s="792"/>
    </row>
    <row r="1832" ht="12.75">
      <c r="F1832" s="792"/>
    </row>
    <row r="1833" ht="12.75">
      <c r="F1833" s="792"/>
    </row>
    <row r="1834" ht="12.75">
      <c r="F1834" s="792"/>
    </row>
    <row r="1835" ht="12.75">
      <c r="F1835" s="792"/>
    </row>
    <row r="1836" ht="12.75">
      <c r="F1836" s="792"/>
    </row>
    <row r="1837" ht="12.75">
      <c r="F1837" s="792"/>
    </row>
    <row r="1838" ht="12.75">
      <c r="F1838" s="792"/>
    </row>
    <row r="1839" ht="12.75">
      <c r="F1839" s="792"/>
    </row>
    <row r="1840" ht="12.75">
      <c r="F1840" s="792"/>
    </row>
    <row r="1841" ht="12.75">
      <c r="F1841" s="792"/>
    </row>
    <row r="1842" ht="12.75">
      <c r="F1842" s="792"/>
    </row>
    <row r="1843" ht="12.75">
      <c r="F1843" s="792"/>
    </row>
    <row r="1844" ht="12.75">
      <c r="F1844" s="792"/>
    </row>
    <row r="1845" ht="12.75">
      <c r="F1845" s="792"/>
    </row>
    <row r="1846" ht="12.75">
      <c r="F1846" s="792"/>
    </row>
    <row r="1847" ht="12.75">
      <c r="F1847" s="792"/>
    </row>
    <row r="1848" ht="12.75">
      <c r="F1848" s="792"/>
    </row>
    <row r="1849" ht="12.75">
      <c r="F1849" s="792"/>
    </row>
    <row r="1850" ht="12.75">
      <c r="F1850" s="792"/>
    </row>
    <row r="1851" ht="12.75">
      <c r="F1851" s="792"/>
    </row>
    <row r="1852" ht="12.75">
      <c r="F1852" s="792"/>
    </row>
    <row r="1853" ht="12.75">
      <c r="F1853" s="792"/>
    </row>
    <row r="1854" ht="12.75">
      <c r="F1854" s="792"/>
    </row>
    <row r="1855" ht="12.75">
      <c r="F1855" s="792"/>
    </row>
    <row r="1856" ht="12.75">
      <c r="F1856" s="792"/>
    </row>
    <row r="1857" ht="12.75">
      <c r="F1857" s="792"/>
    </row>
    <row r="1858" ht="12.75">
      <c r="F1858" s="792"/>
    </row>
    <row r="1859" ht="12.75">
      <c r="F1859" s="792"/>
    </row>
    <row r="1860" ht="12.75">
      <c r="F1860" s="792"/>
    </row>
    <row r="1861" ht="12.75">
      <c r="F1861" s="792"/>
    </row>
    <row r="1862" ht="12.75">
      <c r="F1862" s="792"/>
    </row>
    <row r="1863" ht="12.75">
      <c r="F1863" s="792"/>
    </row>
    <row r="1864" ht="12.75">
      <c r="F1864" s="792"/>
    </row>
    <row r="1865" ht="12.75">
      <c r="F1865" s="792"/>
    </row>
    <row r="1866" ht="12.75">
      <c r="F1866" s="792"/>
    </row>
    <row r="1867" ht="12.75">
      <c r="F1867" s="792"/>
    </row>
    <row r="1868" ht="12.75">
      <c r="F1868" s="792"/>
    </row>
    <row r="1869" ht="12.75">
      <c r="F1869" s="792"/>
    </row>
    <row r="1870" ht="12.75">
      <c r="F1870" s="792"/>
    </row>
    <row r="1871" ht="12.75">
      <c r="F1871" s="792"/>
    </row>
    <row r="1872" ht="12.75">
      <c r="F1872" s="792"/>
    </row>
    <row r="1873" ht="12.75">
      <c r="F1873" s="792"/>
    </row>
    <row r="1874" ht="12.75">
      <c r="F1874" s="792"/>
    </row>
    <row r="1875" ht="12.75">
      <c r="F1875" s="792"/>
    </row>
    <row r="1876" ht="12.75">
      <c r="F1876" s="792"/>
    </row>
    <row r="1877" ht="12.75">
      <c r="F1877" s="792"/>
    </row>
    <row r="1878" ht="12.75">
      <c r="F1878" s="792"/>
    </row>
    <row r="1879" ht="12.75">
      <c r="F1879" s="792"/>
    </row>
    <row r="1880" ht="12.75">
      <c r="F1880" s="792"/>
    </row>
    <row r="1881" ht="12.75">
      <c r="F1881" s="792"/>
    </row>
    <row r="1882" ht="12.75">
      <c r="F1882" s="792"/>
    </row>
    <row r="1883" ht="12.75">
      <c r="F1883" s="792"/>
    </row>
    <row r="1884" ht="12.75">
      <c r="F1884" s="792"/>
    </row>
    <row r="1885" ht="12.75">
      <c r="F1885" s="792"/>
    </row>
    <row r="1886" ht="12.75">
      <c r="F1886" s="792"/>
    </row>
    <row r="1887" ht="12.75">
      <c r="F1887" s="792"/>
    </row>
    <row r="1888" ht="12.75">
      <c r="F1888" s="792"/>
    </row>
    <row r="1889" ht="12.75">
      <c r="F1889" s="792"/>
    </row>
    <row r="1890" ht="12.75">
      <c r="F1890" s="792"/>
    </row>
    <row r="1891" ht="12.75">
      <c r="F1891" s="792"/>
    </row>
    <row r="1892" ht="12.75">
      <c r="F1892" s="792"/>
    </row>
    <row r="1893" ht="12.75">
      <c r="F1893" s="792"/>
    </row>
    <row r="1894" ht="12.75">
      <c r="F1894" s="792"/>
    </row>
    <row r="1895" ht="12.75">
      <c r="F1895" s="792"/>
    </row>
    <row r="1896" ht="12.75">
      <c r="F1896" s="792"/>
    </row>
    <row r="1897" ht="12.75">
      <c r="F1897" s="792"/>
    </row>
    <row r="1898" ht="12.75">
      <c r="F1898" s="792"/>
    </row>
    <row r="1899" ht="12.75">
      <c r="F1899" s="792"/>
    </row>
    <row r="1900" ht="12.75">
      <c r="F1900" s="792"/>
    </row>
    <row r="1901" ht="12.75">
      <c r="F1901" s="792"/>
    </row>
    <row r="1902" ht="12.75">
      <c r="F1902" s="792"/>
    </row>
    <row r="1903" ht="12.75">
      <c r="F1903" s="792"/>
    </row>
    <row r="1904" ht="12.75">
      <c r="F1904" s="792"/>
    </row>
    <row r="1905" ht="12.75">
      <c r="F1905" s="792"/>
    </row>
    <row r="1906" ht="12.75">
      <c r="F1906" s="792"/>
    </row>
    <row r="1907" ht="12.75">
      <c r="F1907" s="792"/>
    </row>
    <row r="1908" ht="12.75">
      <c r="F1908" s="792"/>
    </row>
    <row r="1909" ht="12.75">
      <c r="F1909" s="792"/>
    </row>
    <row r="1910" ht="12.75">
      <c r="F1910" s="792"/>
    </row>
    <row r="1911" ht="12.75">
      <c r="F1911" s="792"/>
    </row>
    <row r="1912" ht="12.75">
      <c r="F1912" s="792"/>
    </row>
    <row r="1913" ht="12.75">
      <c r="F1913" s="792"/>
    </row>
    <row r="1914" ht="12.75">
      <c r="F1914" s="792"/>
    </row>
    <row r="1915" ht="12.75">
      <c r="F1915" s="792"/>
    </row>
    <row r="1916" ht="12.75">
      <c r="F1916" s="792"/>
    </row>
    <row r="1917" ht="12.75">
      <c r="F1917" s="792"/>
    </row>
    <row r="1918" ht="12.75">
      <c r="F1918" s="792"/>
    </row>
    <row r="1919" ht="12.75">
      <c r="F1919" s="792"/>
    </row>
    <row r="1920" ht="12.75">
      <c r="F1920" s="792"/>
    </row>
    <row r="1921" ht="12.75">
      <c r="F1921" s="792"/>
    </row>
    <row r="1922" ht="12.75">
      <c r="F1922" s="792"/>
    </row>
    <row r="1923" ht="12.75">
      <c r="F1923" s="792"/>
    </row>
    <row r="1924" ht="12.75">
      <c r="F1924" s="792"/>
    </row>
    <row r="1925" ht="12.75">
      <c r="F1925" s="792"/>
    </row>
    <row r="1926" ht="12.75">
      <c r="F1926" s="792"/>
    </row>
    <row r="1927" ht="12.75">
      <c r="F1927" s="792"/>
    </row>
    <row r="1928" ht="12.75">
      <c r="F1928" s="792"/>
    </row>
    <row r="1929" ht="12.75">
      <c r="F1929" s="792"/>
    </row>
    <row r="1930" ht="12.75">
      <c r="F1930" s="792"/>
    </row>
    <row r="1931" ht="12.75">
      <c r="F1931" s="792"/>
    </row>
    <row r="1932" ht="12.75">
      <c r="F1932" s="792"/>
    </row>
    <row r="1933" ht="12.75">
      <c r="F1933" s="792"/>
    </row>
    <row r="1934" ht="12.75">
      <c r="F1934" s="792"/>
    </row>
    <row r="1935" ht="12.75">
      <c r="F1935" s="792"/>
    </row>
    <row r="1936" ht="12.75">
      <c r="F1936" s="792"/>
    </row>
    <row r="1937" ht="12.75">
      <c r="F1937" s="792"/>
    </row>
    <row r="1938" ht="12.75">
      <c r="F1938" s="792"/>
    </row>
    <row r="1939" ht="12.75">
      <c r="F1939" s="792"/>
    </row>
    <row r="1940" ht="12.75">
      <c r="F1940" s="792"/>
    </row>
    <row r="1941" ht="12.75">
      <c r="F1941" s="792"/>
    </row>
    <row r="1942" ht="12.75">
      <c r="F1942" s="792"/>
    </row>
    <row r="1943" ht="12.75">
      <c r="F1943" s="792"/>
    </row>
    <row r="1944" ht="12.75">
      <c r="F1944" s="792"/>
    </row>
    <row r="1945" ht="12.75">
      <c r="F1945" s="792"/>
    </row>
    <row r="1946" ht="12.75">
      <c r="F1946" s="792"/>
    </row>
    <row r="1947" ht="12.75">
      <c r="F1947" s="792"/>
    </row>
    <row r="1948" ht="12.75">
      <c r="F1948" s="792"/>
    </row>
    <row r="1949" ht="12.75">
      <c r="F1949" s="792"/>
    </row>
    <row r="1950" ht="12.75">
      <c r="F1950" s="792"/>
    </row>
    <row r="1951" ht="12.75">
      <c r="F1951" s="792"/>
    </row>
    <row r="1952" ht="12.75">
      <c r="F1952" s="792"/>
    </row>
    <row r="1953" ht="12.75">
      <c r="F1953" s="792"/>
    </row>
    <row r="1954" ht="12.75">
      <c r="F1954" s="792"/>
    </row>
    <row r="1955" ht="12.75">
      <c r="F1955" s="792"/>
    </row>
    <row r="1956" ht="12.75">
      <c r="F1956" s="792"/>
    </row>
    <row r="1957" ht="12.75">
      <c r="F1957" s="792"/>
    </row>
    <row r="1958" ht="12.75">
      <c r="F1958" s="792"/>
    </row>
    <row r="1959" ht="12.75">
      <c r="F1959" s="792"/>
    </row>
    <row r="1960" ht="12.75">
      <c r="F1960" s="792"/>
    </row>
    <row r="1961" ht="12.75">
      <c r="F1961" s="792"/>
    </row>
    <row r="1962" ht="12.75">
      <c r="F1962" s="792"/>
    </row>
    <row r="1963" ht="12.75">
      <c r="F1963" s="792"/>
    </row>
    <row r="1964" ht="12.75">
      <c r="F1964" s="792"/>
    </row>
    <row r="1965" ht="12.75">
      <c r="F1965" s="792"/>
    </row>
    <row r="1966" ht="12.75">
      <c r="F1966" s="792"/>
    </row>
    <row r="1967" ht="12.75">
      <c r="F1967" s="792"/>
    </row>
    <row r="1968" ht="12.75">
      <c r="F1968" s="792"/>
    </row>
    <row r="1969" ht="12.75">
      <c r="F1969" s="792"/>
    </row>
    <row r="1970" ht="12.75">
      <c r="F1970" s="792"/>
    </row>
    <row r="1971" ht="12.75">
      <c r="F1971" s="792"/>
    </row>
    <row r="1972" ht="12.75">
      <c r="F1972" s="792"/>
    </row>
    <row r="1973" ht="12.75">
      <c r="F1973" s="792"/>
    </row>
    <row r="1974" ht="12.75">
      <c r="F1974" s="792"/>
    </row>
    <row r="1975" ht="12.75">
      <c r="F1975" s="792"/>
    </row>
    <row r="1976" ht="12.75">
      <c r="F1976" s="792"/>
    </row>
    <row r="1977" ht="12.75">
      <c r="F1977" s="792"/>
    </row>
    <row r="1978" ht="12.75">
      <c r="F1978" s="792"/>
    </row>
    <row r="1979" ht="12.75">
      <c r="F1979" s="792"/>
    </row>
    <row r="1980" ht="12.75">
      <c r="F1980" s="792"/>
    </row>
    <row r="1981" ht="12.75">
      <c r="F1981" s="792"/>
    </row>
    <row r="1982" ht="12.75">
      <c r="F1982" s="792"/>
    </row>
    <row r="1983" ht="12.75">
      <c r="F1983" s="792"/>
    </row>
    <row r="1984" ht="12.75">
      <c r="F1984" s="792"/>
    </row>
    <row r="1985" ht="12.75">
      <c r="F1985" s="792"/>
    </row>
    <row r="1986" ht="12.75">
      <c r="F1986" s="792"/>
    </row>
    <row r="1987" ht="12.75">
      <c r="F1987" s="792"/>
    </row>
    <row r="1988" ht="12.75">
      <c r="F1988" s="792"/>
    </row>
    <row r="1989" ht="12.75">
      <c r="F1989" s="792"/>
    </row>
    <row r="1990" ht="12.75">
      <c r="F1990" s="792"/>
    </row>
    <row r="1991" ht="12.75">
      <c r="F1991" s="792"/>
    </row>
    <row r="1992" ht="12.75">
      <c r="F1992" s="792"/>
    </row>
    <row r="1993" ht="12.75">
      <c r="F1993" s="792"/>
    </row>
    <row r="1994" ht="12.75">
      <c r="F1994" s="792"/>
    </row>
    <row r="1995" ht="12.75">
      <c r="F1995" s="792"/>
    </row>
    <row r="1996" ht="12.75">
      <c r="F1996" s="792"/>
    </row>
    <row r="1997" ht="12.75">
      <c r="F1997" s="792"/>
    </row>
    <row r="1998" ht="12.75">
      <c r="F1998" s="792"/>
    </row>
    <row r="1999" ht="12.75">
      <c r="F1999" s="792"/>
    </row>
    <row r="2000" ht="12.75">
      <c r="F2000" s="792"/>
    </row>
    <row r="2001" ht="12.75">
      <c r="F2001" s="792"/>
    </row>
    <row r="2002" ht="12.75">
      <c r="F2002" s="792"/>
    </row>
    <row r="2003" ht="12.75">
      <c r="F2003" s="792"/>
    </row>
    <row r="2004" ht="12.75">
      <c r="F2004" s="792"/>
    </row>
    <row r="2005" ht="12.75">
      <c r="F2005" s="792"/>
    </row>
    <row r="2006" ht="12.75">
      <c r="F2006" s="792"/>
    </row>
    <row r="2007" ht="12.75">
      <c r="F2007" s="792"/>
    </row>
    <row r="2008" ht="12.75">
      <c r="F2008" s="792"/>
    </row>
    <row r="2009" ht="12.75">
      <c r="F2009" s="792"/>
    </row>
    <row r="2010" ht="12.75">
      <c r="F2010" s="792"/>
    </row>
    <row r="2011" ht="12.75">
      <c r="F2011" s="792"/>
    </row>
    <row r="2012" ht="12.75">
      <c r="F2012" s="792"/>
    </row>
    <row r="2013" ht="12.75">
      <c r="F2013" s="792"/>
    </row>
    <row r="2014" ht="12.75">
      <c r="F2014" s="792"/>
    </row>
    <row r="2015" ht="12.75">
      <c r="F2015" s="792"/>
    </row>
    <row r="2016" ht="12.75">
      <c r="F2016" s="792"/>
    </row>
    <row r="2017" ht="12.75">
      <c r="F2017" s="792"/>
    </row>
    <row r="2018" ht="12.75">
      <c r="F2018" s="792"/>
    </row>
    <row r="2019" ht="12.75">
      <c r="F2019" s="792"/>
    </row>
    <row r="2020" ht="12.75">
      <c r="F2020" s="792"/>
    </row>
    <row r="2021" ht="12.75">
      <c r="F2021" s="792"/>
    </row>
    <row r="2022" ht="12.75">
      <c r="F2022" s="792"/>
    </row>
    <row r="2023" ht="12.75">
      <c r="F2023" s="792"/>
    </row>
    <row r="2024" ht="12.75">
      <c r="F2024" s="792"/>
    </row>
    <row r="2025" ht="12.75">
      <c r="F2025" s="792"/>
    </row>
    <row r="2026" ht="12.75">
      <c r="F2026" s="792"/>
    </row>
    <row r="2027" ht="12.75">
      <c r="F2027" s="792"/>
    </row>
    <row r="2028" ht="12.75">
      <c r="F2028" s="792"/>
    </row>
    <row r="2029" ht="12.75">
      <c r="F2029" s="792"/>
    </row>
    <row r="2030" ht="12.75">
      <c r="F2030" s="792"/>
    </row>
    <row r="2031" ht="12.75">
      <c r="F2031" s="792"/>
    </row>
    <row r="2032" ht="12.75">
      <c r="F2032" s="792"/>
    </row>
    <row r="2033" ht="12.75">
      <c r="F2033" s="792"/>
    </row>
    <row r="2034" ht="12.75">
      <c r="F2034" s="792"/>
    </row>
    <row r="2035" ht="12.75">
      <c r="F2035" s="792"/>
    </row>
    <row r="2036" ht="12.75">
      <c r="F2036" s="792"/>
    </row>
    <row r="2037" ht="12.75">
      <c r="F2037" s="792"/>
    </row>
    <row r="2038" ht="12.75">
      <c r="F2038" s="792"/>
    </row>
    <row r="2039" ht="12.75">
      <c r="F2039" s="792"/>
    </row>
    <row r="2040" ht="12.75">
      <c r="F2040" s="792"/>
    </row>
    <row r="2041" ht="12.75">
      <c r="F2041" s="792"/>
    </row>
    <row r="2042" ht="12.75">
      <c r="F2042" s="792"/>
    </row>
    <row r="2043" ht="12.75">
      <c r="F2043" s="792"/>
    </row>
    <row r="2044" ht="12.75">
      <c r="F2044" s="792"/>
    </row>
    <row r="2045" ht="12.75">
      <c r="F2045" s="792"/>
    </row>
    <row r="2046" ht="12.75">
      <c r="F2046" s="792"/>
    </row>
    <row r="2047" ht="12.75">
      <c r="F2047" s="792"/>
    </row>
    <row r="2048" ht="12.75">
      <c r="F2048" s="792"/>
    </row>
    <row r="2049" ht="12.75">
      <c r="F2049" s="792"/>
    </row>
    <row r="2050" ht="12.75">
      <c r="F2050" s="792"/>
    </row>
    <row r="2051" ht="12.75">
      <c r="F2051" s="792"/>
    </row>
    <row r="2052" ht="12.75">
      <c r="F2052" s="792"/>
    </row>
    <row r="2053" ht="12.75">
      <c r="F2053" s="792"/>
    </row>
    <row r="2054" ht="12.75">
      <c r="F2054" s="792"/>
    </row>
    <row r="2055" ht="12.75">
      <c r="F2055" s="792"/>
    </row>
    <row r="2056" ht="12.75">
      <c r="F2056" s="792"/>
    </row>
    <row r="2057" ht="12.75">
      <c r="F2057" s="792"/>
    </row>
    <row r="2058" ht="12.75">
      <c r="F2058" s="792"/>
    </row>
    <row r="2059" ht="12.75">
      <c r="F2059" s="792"/>
    </row>
    <row r="2060" ht="12.75">
      <c r="F2060" s="792"/>
    </row>
    <row r="2061" ht="12.75">
      <c r="F2061" s="792"/>
    </row>
    <row r="2062" ht="12.75">
      <c r="F2062" s="792"/>
    </row>
    <row r="2063" ht="12.75">
      <c r="F2063" s="792"/>
    </row>
    <row r="2064" ht="12.75">
      <c r="F2064" s="792"/>
    </row>
    <row r="2065" ht="12.75">
      <c r="F2065" s="792"/>
    </row>
    <row r="2066" ht="12.75">
      <c r="F2066" s="792"/>
    </row>
    <row r="2067" ht="12.75">
      <c r="F2067" s="792"/>
    </row>
    <row r="2068" ht="12.75">
      <c r="F2068" s="792"/>
    </row>
    <row r="2069" ht="12.75">
      <c r="F2069" s="792"/>
    </row>
    <row r="2070" ht="12.75">
      <c r="F2070" s="792"/>
    </row>
    <row r="2071" ht="12.75">
      <c r="F2071" s="792"/>
    </row>
    <row r="2072" ht="12.75">
      <c r="F2072" s="792"/>
    </row>
    <row r="2073" ht="12.75">
      <c r="F2073" s="792"/>
    </row>
    <row r="2074" ht="12.75">
      <c r="F2074" s="792"/>
    </row>
    <row r="2075" ht="12.75">
      <c r="F2075" s="792"/>
    </row>
    <row r="2076" ht="12.75">
      <c r="F2076" s="792"/>
    </row>
    <row r="2077" ht="12.75">
      <c r="F2077" s="792"/>
    </row>
    <row r="2078" ht="12.75">
      <c r="F2078" s="792"/>
    </row>
    <row r="2079" ht="12.75">
      <c r="F2079" s="792"/>
    </row>
    <row r="2080" ht="12.75">
      <c r="F2080" s="792"/>
    </row>
    <row r="2081" ht="12.75">
      <c r="F2081" s="792"/>
    </row>
    <row r="2082" ht="12.75">
      <c r="F2082" s="792"/>
    </row>
    <row r="2083" ht="12.75">
      <c r="F2083" s="792"/>
    </row>
    <row r="2084" ht="12.75">
      <c r="F2084" s="792"/>
    </row>
    <row r="2085" ht="12.75">
      <c r="F2085" s="792"/>
    </row>
    <row r="2086" ht="12.75">
      <c r="F2086" s="792"/>
    </row>
    <row r="2087" ht="12.75">
      <c r="F2087" s="792"/>
    </row>
    <row r="2088" ht="12.75">
      <c r="F2088" s="792"/>
    </row>
    <row r="2089" ht="12.75">
      <c r="F2089" s="792"/>
    </row>
    <row r="2090" ht="12.75">
      <c r="F2090" s="792"/>
    </row>
    <row r="2091" ht="12.75">
      <c r="F2091" s="792"/>
    </row>
    <row r="2092" ht="12.75">
      <c r="F2092" s="792"/>
    </row>
    <row r="2093" ht="12.75">
      <c r="F2093" s="792"/>
    </row>
    <row r="2094" ht="12.75">
      <c r="F2094" s="792"/>
    </row>
    <row r="2095" ht="12.75">
      <c r="F2095" s="792"/>
    </row>
    <row r="2096" ht="12.75">
      <c r="F2096" s="792"/>
    </row>
    <row r="2097" ht="12.75">
      <c r="F2097" s="792"/>
    </row>
    <row r="2098" ht="12.75">
      <c r="F2098" s="792"/>
    </row>
    <row r="2099" ht="12.75">
      <c r="F2099" s="792"/>
    </row>
    <row r="2100" ht="12.75">
      <c r="F2100" s="792"/>
    </row>
    <row r="2101" ht="12.75">
      <c r="F2101" s="792"/>
    </row>
    <row r="2102" ht="12.75">
      <c r="F2102" s="792"/>
    </row>
    <row r="2103" ht="12.75">
      <c r="F2103" s="792"/>
    </row>
    <row r="2104" ht="12.75">
      <c r="F2104" s="792"/>
    </row>
    <row r="2105" ht="12.75">
      <c r="F2105" s="792"/>
    </row>
    <row r="2106" ht="12.75">
      <c r="F2106" s="792"/>
    </row>
    <row r="2107" ht="12.75">
      <c r="F2107" s="792"/>
    </row>
    <row r="2108" ht="12.75">
      <c r="F2108" s="792"/>
    </row>
    <row r="2109" ht="12.75">
      <c r="F2109" s="792"/>
    </row>
    <row r="2110" ht="12.75">
      <c r="F2110" s="792"/>
    </row>
    <row r="2111" ht="12.75">
      <c r="F2111" s="792"/>
    </row>
    <row r="2112" ht="12.75">
      <c r="F2112" s="792"/>
    </row>
    <row r="2113" ht="12.75">
      <c r="F2113" s="792"/>
    </row>
    <row r="2114" ht="12.75">
      <c r="F2114" s="792"/>
    </row>
    <row r="2115" ht="12.75">
      <c r="F2115" s="792"/>
    </row>
    <row r="2116" ht="12.75">
      <c r="F2116" s="792"/>
    </row>
    <row r="2117" ht="12.75">
      <c r="F2117" s="792"/>
    </row>
    <row r="2118" ht="12.75">
      <c r="F2118" s="792"/>
    </row>
    <row r="2119" ht="12.75">
      <c r="F2119" s="792"/>
    </row>
    <row r="2120" ht="12.75">
      <c r="F2120" s="792"/>
    </row>
    <row r="2121" ht="12.75">
      <c r="F2121" s="792"/>
    </row>
    <row r="2122" ht="12.75">
      <c r="F2122" s="792"/>
    </row>
    <row r="2123" ht="12.75">
      <c r="F2123" s="792"/>
    </row>
    <row r="2124" ht="12.75">
      <c r="F2124" s="792"/>
    </row>
    <row r="2125" ht="12.75">
      <c r="F2125" s="792"/>
    </row>
    <row r="2126" ht="12.75">
      <c r="F2126" s="792"/>
    </row>
    <row r="2127" ht="12.75">
      <c r="F2127" s="792"/>
    </row>
    <row r="2128" ht="12.75">
      <c r="F2128" s="792"/>
    </row>
    <row r="2129" ht="12.75">
      <c r="F2129" s="792"/>
    </row>
    <row r="2130" ht="12.75">
      <c r="F2130" s="792"/>
    </row>
    <row r="2131" ht="12.75">
      <c r="F2131" s="792"/>
    </row>
    <row r="2132" ht="12.75">
      <c r="F2132" s="792"/>
    </row>
    <row r="2133" ht="12.75">
      <c r="F2133" s="792"/>
    </row>
    <row r="2134" ht="12.75">
      <c r="F2134" s="792"/>
    </row>
    <row r="2135" ht="12.75">
      <c r="F2135" s="792"/>
    </row>
    <row r="2136" ht="12.75">
      <c r="F2136" s="792"/>
    </row>
    <row r="2137" ht="12.75">
      <c r="F2137" s="792"/>
    </row>
    <row r="2138" ht="12.75">
      <c r="F2138" s="792"/>
    </row>
    <row r="2139" ht="12.75">
      <c r="F2139" s="792"/>
    </row>
    <row r="2140" ht="12.75">
      <c r="F2140" s="792"/>
    </row>
    <row r="2141" ht="12.75">
      <c r="F2141" s="792"/>
    </row>
    <row r="2142" ht="12.75">
      <c r="F2142" s="792"/>
    </row>
    <row r="2143" ht="12.75">
      <c r="F2143" s="792"/>
    </row>
    <row r="2144" ht="12.75">
      <c r="F2144" s="792"/>
    </row>
    <row r="2145" ht="12.75">
      <c r="F2145" s="792"/>
    </row>
    <row r="2146" ht="12.75">
      <c r="F2146" s="792"/>
    </row>
    <row r="2147" ht="12.75">
      <c r="F2147" s="792"/>
    </row>
    <row r="2148" ht="12.75">
      <c r="F2148" s="792"/>
    </row>
    <row r="2149" ht="12.75">
      <c r="F2149" s="792"/>
    </row>
    <row r="2150" ht="12.75">
      <c r="F2150" s="792"/>
    </row>
    <row r="2151" ht="12.75">
      <c r="F2151" s="792"/>
    </row>
    <row r="2152" ht="12.75">
      <c r="F2152" s="792"/>
    </row>
    <row r="2153" ht="12.75">
      <c r="F2153" s="792"/>
    </row>
    <row r="2154" ht="12.75">
      <c r="F2154" s="792"/>
    </row>
    <row r="2155" ht="12.75">
      <c r="F2155" s="792"/>
    </row>
    <row r="2156" ht="12.75">
      <c r="F2156" s="792"/>
    </row>
    <row r="2157" ht="12.75">
      <c r="F2157" s="792"/>
    </row>
    <row r="2158" ht="12.75">
      <c r="F2158" s="792"/>
    </row>
    <row r="2159" ht="12.75">
      <c r="F2159" s="792"/>
    </row>
    <row r="2160" ht="12.75">
      <c r="F2160" s="792"/>
    </row>
    <row r="2161" ht="12.75">
      <c r="F2161" s="792"/>
    </row>
    <row r="2162" ht="12.75">
      <c r="F2162" s="792"/>
    </row>
    <row r="2163" ht="12.75">
      <c r="F2163" s="792"/>
    </row>
    <row r="2164" ht="12.75">
      <c r="F2164" s="792"/>
    </row>
    <row r="2165" ht="12.75">
      <c r="F2165" s="792"/>
    </row>
    <row r="2166" ht="12.75">
      <c r="F2166" s="792"/>
    </row>
    <row r="2167" ht="12.75">
      <c r="F2167" s="792"/>
    </row>
    <row r="2168" ht="12.75">
      <c r="F2168" s="792"/>
    </row>
    <row r="2169" ht="12.75">
      <c r="F2169" s="792"/>
    </row>
    <row r="2170" ht="12.75">
      <c r="F2170" s="792"/>
    </row>
    <row r="2171" ht="12.75">
      <c r="F2171" s="792"/>
    </row>
    <row r="2172" ht="12.75">
      <c r="F2172" s="792"/>
    </row>
    <row r="2173" ht="12.75">
      <c r="F2173" s="792"/>
    </row>
    <row r="2174" ht="12.75">
      <c r="F2174" s="792"/>
    </row>
    <row r="2175" ht="12.75">
      <c r="F2175" s="792"/>
    </row>
    <row r="2176" ht="12.75">
      <c r="F2176" s="792"/>
    </row>
    <row r="2177" ht="12.75">
      <c r="F2177" s="792"/>
    </row>
    <row r="2178" ht="12.75">
      <c r="F2178" s="792"/>
    </row>
    <row r="2179" ht="12.75">
      <c r="F2179" s="792"/>
    </row>
    <row r="2180" ht="12.75">
      <c r="F2180" s="792"/>
    </row>
    <row r="2181" ht="12.75">
      <c r="F2181" s="792"/>
    </row>
    <row r="2182" ht="12.75">
      <c r="F2182" s="792"/>
    </row>
    <row r="2183" ht="12.75">
      <c r="F2183" s="792"/>
    </row>
    <row r="2184" ht="12.75">
      <c r="F2184" s="792"/>
    </row>
    <row r="2185" ht="12.75">
      <c r="F2185" s="792"/>
    </row>
    <row r="2186" ht="12.75">
      <c r="F2186" s="792"/>
    </row>
    <row r="2187" ht="12.75">
      <c r="F2187" s="792"/>
    </row>
    <row r="2188" ht="12.75">
      <c r="F2188" s="792"/>
    </row>
    <row r="2189" ht="12.75">
      <c r="F2189" s="792"/>
    </row>
    <row r="2190" ht="12.75">
      <c r="F2190" s="792"/>
    </row>
    <row r="2191" ht="12.75">
      <c r="F2191" s="792"/>
    </row>
    <row r="2192" ht="12.75">
      <c r="F2192" s="792"/>
    </row>
    <row r="2193" ht="12.75">
      <c r="F2193" s="792"/>
    </row>
    <row r="2194" ht="12.75">
      <c r="F2194" s="792"/>
    </row>
    <row r="2195" ht="12.75">
      <c r="F2195" s="792"/>
    </row>
    <row r="2196" ht="12.75">
      <c r="F2196" s="792"/>
    </row>
    <row r="2197" ht="12.75">
      <c r="F2197" s="792"/>
    </row>
    <row r="2198" ht="12.75">
      <c r="F2198" s="792"/>
    </row>
    <row r="2199" ht="12.75">
      <c r="F2199" s="792"/>
    </row>
    <row r="2200" ht="12.75">
      <c r="F2200" s="792"/>
    </row>
    <row r="2201" ht="12.75">
      <c r="F2201" s="792"/>
    </row>
    <row r="2202" ht="12.75">
      <c r="F2202" s="792"/>
    </row>
    <row r="2203" ht="12.75">
      <c r="F2203" s="792"/>
    </row>
    <row r="2204" ht="12.75">
      <c r="F2204" s="792"/>
    </row>
    <row r="2205" ht="12.75">
      <c r="F2205" s="792"/>
    </row>
    <row r="2206" ht="12.75">
      <c r="F2206" s="792"/>
    </row>
    <row r="2207" ht="12.75">
      <c r="F2207" s="792"/>
    </row>
    <row r="2208" ht="12.75">
      <c r="F2208" s="792"/>
    </row>
    <row r="2209" ht="12.75">
      <c r="F2209" s="792"/>
    </row>
    <row r="2210" ht="12.75">
      <c r="F2210" s="792"/>
    </row>
    <row r="2211" ht="12.75">
      <c r="F2211" s="792"/>
    </row>
    <row r="2212" ht="12.75">
      <c r="F2212" s="792"/>
    </row>
    <row r="2213" ht="12.75">
      <c r="F2213" s="792"/>
    </row>
    <row r="2214" ht="12.75">
      <c r="F2214" s="792"/>
    </row>
    <row r="2215" ht="12.75">
      <c r="F2215" s="792"/>
    </row>
    <row r="2216" ht="12.75">
      <c r="F2216" s="792"/>
    </row>
    <row r="2217" ht="12.75">
      <c r="F2217" s="792"/>
    </row>
    <row r="2218" ht="12.75">
      <c r="F2218" s="792"/>
    </row>
    <row r="2219" ht="12.75">
      <c r="F2219" s="792"/>
    </row>
    <row r="2220" ht="12.75">
      <c r="F2220" s="792"/>
    </row>
    <row r="2221" ht="12.75">
      <c r="F2221" s="792"/>
    </row>
    <row r="2222" ht="12.75">
      <c r="F2222" s="792"/>
    </row>
    <row r="2223" ht="12.75">
      <c r="F2223" s="792"/>
    </row>
    <row r="2224" ht="12.75">
      <c r="F2224" s="792"/>
    </row>
    <row r="2225" ht="12.75">
      <c r="F2225" s="792"/>
    </row>
    <row r="2226" ht="12.75">
      <c r="F2226" s="792"/>
    </row>
    <row r="2227" ht="12.75">
      <c r="F2227" s="792"/>
    </row>
    <row r="2228" ht="12.75">
      <c r="F2228" s="792"/>
    </row>
    <row r="2229" ht="12.75">
      <c r="F2229" s="792"/>
    </row>
    <row r="2230" ht="12.75">
      <c r="F2230" s="792"/>
    </row>
    <row r="2231" ht="12.75">
      <c r="F2231" s="792"/>
    </row>
    <row r="2232" ht="12.75">
      <c r="F2232" s="792"/>
    </row>
    <row r="2233" ht="12.75">
      <c r="F2233" s="792"/>
    </row>
    <row r="2234" ht="12.75">
      <c r="F2234" s="792"/>
    </row>
    <row r="2235" ht="12.75">
      <c r="F2235" s="792"/>
    </row>
    <row r="2236" ht="12.75">
      <c r="F2236" s="792"/>
    </row>
    <row r="2237" ht="12.75">
      <c r="F2237" s="792"/>
    </row>
    <row r="2238" ht="12.75">
      <c r="F2238" s="792"/>
    </row>
    <row r="2239" ht="12.75">
      <c r="F2239" s="792"/>
    </row>
    <row r="2240" ht="12.75">
      <c r="F2240" s="792"/>
    </row>
    <row r="2241" ht="12.75">
      <c r="F2241" s="792"/>
    </row>
    <row r="2242" ht="12.75">
      <c r="F2242" s="792"/>
    </row>
    <row r="2243" ht="12.75">
      <c r="F2243" s="792"/>
    </row>
    <row r="2244" ht="12.75">
      <c r="F2244" s="792"/>
    </row>
    <row r="2245" ht="12.75">
      <c r="F2245" s="792"/>
    </row>
    <row r="2246" ht="12.75">
      <c r="F2246" s="792"/>
    </row>
    <row r="2247" ht="12.75">
      <c r="F2247" s="792"/>
    </row>
    <row r="2248" ht="12.75">
      <c r="F2248" s="792"/>
    </row>
    <row r="2249" ht="12.75">
      <c r="F2249" s="792"/>
    </row>
    <row r="2250" ht="12.75">
      <c r="F2250" s="792"/>
    </row>
    <row r="2251" ht="12.75">
      <c r="F2251" s="792"/>
    </row>
    <row r="2252" ht="12.75">
      <c r="F2252" s="792"/>
    </row>
    <row r="2253" ht="12.75">
      <c r="F2253" s="792"/>
    </row>
    <row r="2254" ht="12.75">
      <c r="F2254" s="792"/>
    </row>
    <row r="2255" ht="12.75">
      <c r="F2255" s="792"/>
    </row>
    <row r="2256" ht="12.75">
      <c r="F2256" s="792"/>
    </row>
    <row r="2257" ht="12.75">
      <c r="F2257" s="792"/>
    </row>
    <row r="2258" ht="12.75">
      <c r="F2258" s="792"/>
    </row>
    <row r="2259" ht="12.75">
      <c r="F2259" s="792"/>
    </row>
    <row r="2260" ht="12.75">
      <c r="F2260" s="792"/>
    </row>
    <row r="2261" ht="12.75">
      <c r="F2261" s="792"/>
    </row>
    <row r="2262" ht="12.75">
      <c r="F2262" s="792"/>
    </row>
    <row r="2263" ht="12.75">
      <c r="F2263" s="792"/>
    </row>
    <row r="2264" ht="12.75">
      <c r="F2264" s="792"/>
    </row>
    <row r="2265" ht="12.75">
      <c r="F2265" s="792"/>
    </row>
    <row r="2266" ht="12.75">
      <c r="F2266" s="792"/>
    </row>
    <row r="2267" ht="12.75">
      <c r="F2267" s="792"/>
    </row>
    <row r="2268" ht="12.75">
      <c r="F2268" s="792"/>
    </row>
    <row r="2269" ht="12.75">
      <c r="F2269" s="792"/>
    </row>
    <row r="2270" ht="12.75">
      <c r="F2270" s="792"/>
    </row>
    <row r="2271" ht="12.75">
      <c r="F2271" s="792"/>
    </row>
    <row r="2272" ht="12.75">
      <c r="F2272" s="792"/>
    </row>
    <row r="2273" ht="12.75">
      <c r="F2273" s="792"/>
    </row>
    <row r="2274" ht="12.75">
      <c r="F2274" s="792"/>
    </row>
    <row r="2275" ht="12.75">
      <c r="F2275" s="792"/>
    </row>
    <row r="2276" ht="12.75">
      <c r="F2276" s="792"/>
    </row>
    <row r="2277" ht="12.75">
      <c r="F2277" s="792"/>
    </row>
    <row r="2278" ht="12.75">
      <c r="F2278" s="792"/>
    </row>
    <row r="2279" ht="12.75">
      <c r="F2279" s="792"/>
    </row>
    <row r="2280" ht="12.75">
      <c r="F2280" s="792"/>
    </row>
    <row r="2281" ht="12.75">
      <c r="F2281" s="792"/>
    </row>
    <row r="2282" ht="12.75">
      <c r="F2282" s="792"/>
    </row>
    <row r="2283" ht="12.75">
      <c r="F2283" s="792"/>
    </row>
    <row r="2284" ht="12.75">
      <c r="F2284" s="792"/>
    </row>
    <row r="2285" ht="12.75">
      <c r="F2285" s="792"/>
    </row>
    <row r="2286" ht="12.75">
      <c r="F2286" s="792"/>
    </row>
    <row r="2287" ht="12.75">
      <c r="F2287" s="792"/>
    </row>
    <row r="2288" ht="12.75">
      <c r="F2288" s="792"/>
    </row>
    <row r="2289" ht="12.75">
      <c r="F2289" s="792"/>
    </row>
    <row r="2290" ht="12.75">
      <c r="F2290" s="792"/>
    </row>
    <row r="2291" ht="12.75">
      <c r="F2291" s="792"/>
    </row>
    <row r="2292" ht="12.75">
      <c r="F2292" s="792"/>
    </row>
    <row r="2293" ht="12.75">
      <c r="F2293" s="792"/>
    </row>
    <row r="2294" ht="12.75">
      <c r="F2294" s="792"/>
    </row>
    <row r="2295" ht="12.75">
      <c r="F2295" s="792"/>
    </row>
    <row r="2296" ht="12.75">
      <c r="F2296" s="792"/>
    </row>
    <row r="2297" ht="12.75">
      <c r="F2297" s="792"/>
    </row>
    <row r="2298" ht="12.75">
      <c r="F2298" s="792"/>
    </row>
    <row r="2299" ht="12.75">
      <c r="F2299" s="792"/>
    </row>
    <row r="2300" ht="12.75">
      <c r="F2300" s="792"/>
    </row>
    <row r="2301" ht="12.75">
      <c r="F2301" s="792"/>
    </row>
    <row r="2302" ht="12.75">
      <c r="F2302" s="792"/>
    </row>
    <row r="2303" ht="12.75">
      <c r="F2303" s="792"/>
    </row>
    <row r="2304" ht="12.75">
      <c r="F2304" s="792"/>
    </row>
    <row r="2305" ht="12.75">
      <c r="F2305" s="792"/>
    </row>
    <row r="2306" ht="12.75">
      <c r="F2306" s="792"/>
    </row>
    <row r="2307" ht="12.75">
      <c r="F2307" s="792"/>
    </row>
    <row r="2308" ht="12.75">
      <c r="F2308" s="792"/>
    </row>
    <row r="2309" ht="12.75">
      <c r="F2309" s="792"/>
    </row>
    <row r="2310" ht="12.75">
      <c r="F2310" s="792"/>
    </row>
    <row r="2311" ht="12.75">
      <c r="F2311" s="792"/>
    </row>
    <row r="2312" ht="12.75">
      <c r="F2312" s="792"/>
    </row>
    <row r="2313" ht="12.75">
      <c r="F2313" s="792"/>
    </row>
    <row r="2314" ht="12.75">
      <c r="F2314" s="792"/>
    </row>
    <row r="2315" ht="12.75">
      <c r="F2315" s="792"/>
    </row>
    <row r="2316" ht="12.75">
      <c r="F2316" s="792"/>
    </row>
    <row r="2317" ht="12.75">
      <c r="F2317" s="792"/>
    </row>
    <row r="2318" ht="12.75">
      <c r="F2318" s="792"/>
    </row>
    <row r="2319" ht="12.75">
      <c r="F2319" s="792"/>
    </row>
    <row r="2320" ht="12.75">
      <c r="F2320" s="792"/>
    </row>
    <row r="2321" ht="12.75">
      <c r="F2321" s="792"/>
    </row>
    <row r="2322" ht="12.75">
      <c r="F2322" s="792"/>
    </row>
    <row r="2323" ht="12.75">
      <c r="F2323" s="792"/>
    </row>
    <row r="2324" ht="12.75">
      <c r="F2324" s="792"/>
    </row>
    <row r="2325" ht="12.75">
      <c r="F2325" s="792"/>
    </row>
    <row r="2326" ht="12.75">
      <c r="F2326" s="792"/>
    </row>
    <row r="2327" ht="12.75">
      <c r="F2327" s="792"/>
    </row>
    <row r="2328" ht="12.75">
      <c r="F2328" s="792"/>
    </row>
    <row r="2329" ht="12.75">
      <c r="F2329" s="792"/>
    </row>
    <row r="2330" ht="12.75">
      <c r="F2330" s="792"/>
    </row>
    <row r="2331" ht="12.75">
      <c r="F2331" s="792"/>
    </row>
    <row r="2332" ht="12.75">
      <c r="F2332" s="792"/>
    </row>
    <row r="2333" ht="12.75">
      <c r="F2333" s="792"/>
    </row>
    <row r="2334" ht="12.75">
      <c r="F2334" s="792"/>
    </row>
    <row r="2335" ht="12.75">
      <c r="F2335" s="792"/>
    </row>
    <row r="2336" ht="12.75">
      <c r="F2336" s="792"/>
    </row>
    <row r="2337" ht="12.75">
      <c r="F2337" s="792"/>
    </row>
    <row r="2338" ht="12.75">
      <c r="F2338" s="792"/>
    </row>
    <row r="2339" ht="12.75">
      <c r="F2339" s="792"/>
    </row>
    <row r="2340" ht="12.75">
      <c r="F2340" s="792"/>
    </row>
    <row r="2341" ht="12.75">
      <c r="F2341" s="792"/>
    </row>
    <row r="2342" ht="12.75">
      <c r="F2342" s="792"/>
    </row>
    <row r="2343" ht="12.75">
      <c r="F2343" s="792"/>
    </row>
    <row r="2344" ht="12.75">
      <c r="F2344" s="792"/>
    </row>
    <row r="2345" ht="12.75">
      <c r="F2345" s="792"/>
    </row>
    <row r="2346" ht="12.75">
      <c r="F2346" s="792"/>
    </row>
    <row r="2347" ht="12.75">
      <c r="F2347" s="792"/>
    </row>
    <row r="2348" ht="12.75">
      <c r="F2348" s="792"/>
    </row>
    <row r="2349" ht="12.75">
      <c r="F2349" s="792"/>
    </row>
    <row r="2350" ht="12.75">
      <c r="F2350" s="792"/>
    </row>
    <row r="2351" ht="12.75">
      <c r="F2351" s="792"/>
    </row>
    <row r="2352" ht="12.75">
      <c r="F2352" s="792"/>
    </row>
    <row r="2353" ht="12.75">
      <c r="F2353" s="792"/>
    </row>
    <row r="2354" ht="12.75">
      <c r="F2354" s="792"/>
    </row>
    <row r="2355" ht="12.75">
      <c r="F2355" s="792"/>
    </row>
    <row r="2356" ht="12.75">
      <c r="F2356" s="792"/>
    </row>
    <row r="2357" ht="12.75">
      <c r="F2357" s="792"/>
    </row>
    <row r="2358" ht="12.75">
      <c r="F2358" s="792"/>
    </row>
    <row r="2359" ht="12.75">
      <c r="F2359" s="792"/>
    </row>
    <row r="2360" ht="12.75">
      <c r="F2360" s="792"/>
    </row>
    <row r="2361" ht="12.75">
      <c r="F2361" s="792"/>
    </row>
    <row r="2362" ht="12.75">
      <c r="F2362" s="792"/>
    </row>
    <row r="2363" ht="12.75">
      <c r="F2363" s="792"/>
    </row>
    <row r="2364" ht="12.75">
      <c r="F2364" s="792"/>
    </row>
    <row r="2365" ht="12.75">
      <c r="F2365" s="792"/>
    </row>
    <row r="2366" ht="12.75">
      <c r="F2366" s="792"/>
    </row>
    <row r="2367" ht="12.75">
      <c r="F2367" s="792"/>
    </row>
    <row r="2368" ht="12.75">
      <c r="F2368" s="792"/>
    </row>
    <row r="2369" ht="12.75">
      <c r="F2369" s="792"/>
    </row>
    <row r="2370" ht="12.75">
      <c r="F2370" s="792"/>
    </row>
    <row r="2371" ht="12.75">
      <c r="F2371" s="792"/>
    </row>
    <row r="2372" ht="12.75">
      <c r="F2372" s="792"/>
    </row>
    <row r="2373" ht="12.75">
      <c r="F2373" s="792"/>
    </row>
    <row r="2374" ht="12.75">
      <c r="F2374" s="792"/>
    </row>
    <row r="2375" ht="12.75">
      <c r="F2375" s="792"/>
    </row>
    <row r="2376" ht="12.75">
      <c r="F2376" s="792"/>
    </row>
    <row r="2377" ht="12.75">
      <c r="F2377" s="792"/>
    </row>
    <row r="2378" ht="12.75">
      <c r="F2378" s="792"/>
    </row>
    <row r="2379" ht="12.75">
      <c r="F2379" s="792"/>
    </row>
    <row r="2380" ht="12.75">
      <c r="F2380" s="792"/>
    </row>
    <row r="2381" ht="12.75">
      <c r="F2381" s="792"/>
    </row>
    <row r="2382" ht="12.75">
      <c r="F2382" s="792"/>
    </row>
    <row r="2383" ht="12.75">
      <c r="F2383" s="792"/>
    </row>
    <row r="2384" ht="12.75">
      <c r="F2384" s="792"/>
    </row>
    <row r="2385" ht="12.75">
      <c r="F2385" s="792"/>
    </row>
    <row r="2386" ht="12.75">
      <c r="F2386" s="792"/>
    </row>
    <row r="2387" ht="12.75">
      <c r="F2387" s="792"/>
    </row>
    <row r="2388" ht="12.75">
      <c r="F2388" s="792"/>
    </row>
    <row r="2389" ht="12.75">
      <c r="F2389" s="792"/>
    </row>
    <row r="2390" ht="12.75">
      <c r="F2390" s="792"/>
    </row>
    <row r="2391" ht="12.75">
      <c r="F2391" s="792"/>
    </row>
    <row r="2392" ht="12.75">
      <c r="F2392" s="792"/>
    </row>
    <row r="2393" ht="12.75">
      <c r="F2393" s="792"/>
    </row>
    <row r="2394" ht="12.75">
      <c r="F2394" s="792"/>
    </row>
    <row r="2395" ht="12.75">
      <c r="F2395" s="792"/>
    </row>
    <row r="2396" ht="12.75">
      <c r="F2396" s="792"/>
    </row>
    <row r="2397" ht="12.75">
      <c r="F2397" s="792"/>
    </row>
    <row r="2398" ht="12.75">
      <c r="F2398" s="792"/>
    </row>
    <row r="2399" ht="12.75">
      <c r="F2399" s="792"/>
    </row>
    <row r="2400" ht="12.75">
      <c r="F2400" s="792"/>
    </row>
    <row r="2401" ht="12.75">
      <c r="F2401" s="792"/>
    </row>
    <row r="2402" ht="12.75">
      <c r="F2402" s="792"/>
    </row>
    <row r="2403" ht="12.75">
      <c r="F2403" s="792"/>
    </row>
    <row r="2404" ht="12.75">
      <c r="F2404" s="792"/>
    </row>
    <row r="2405" ht="12.75">
      <c r="F2405" s="792"/>
    </row>
    <row r="2406" ht="12.75">
      <c r="F2406" s="792"/>
    </row>
    <row r="2407" ht="12.75">
      <c r="F2407" s="792"/>
    </row>
    <row r="2408" ht="12.75">
      <c r="F2408" s="792"/>
    </row>
    <row r="2409" ht="12.75">
      <c r="F2409" s="792"/>
    </row>
    <row r="2410" ht="12.75">
      <c r="F2410" s="792"/>
    </row>
    <row r="2411" ht="12.75">
      <c r="F2411" s="792"/>
    </row>
    <row r="2412" ht="12.75">
      <c r="F2412" s="792"/>
    </row>
    <row r="2413" ht="12.75">
      <c r="F2413" s="792"/>
    </row>
    <row r="2414" ht="12.75">
      <c r="F2414" s="792"/>
    </row>
    <row r="2415" ht="12.75">
      <c r="F2415" s="792"/>
    </row>
    <row r="2416" ht="12.75">
      <c r="F2416" s="792"/>
    </row>
    <row r="2417" ht="12.75">
      <c r="F2417" s="792"/>
    </row>
    <row r="2418" ht="12.75">
      <c r="F2418" s="792"/>
    </row>
    <row r="2419" ht="12.75">
      <c r="F2419" s="792"/>
    </row>
    <row r="2420" ht="12.75">
      <c r="F2420" s="792"/>
    </row>
    <row r="2421" ht="12.75">
      <c r="F2421" s="792"/>
    </row>
    <row r="2422" ht="12.75">
      <c r="F2422" s="792"/>
    </row>
    <row r="2423" ht="12.75">
      <c r="F2423" s="792"/>
    </row>
    <row r="2424" ht="12.75">
      <c r="F2424" s="792"/>
    </row>
    <row r="2425" ht="12.75">
      <c r="F2425" s="792"/>
    </row>
    <row r="2426" ht="12.75">
      <c r="F2426" s="792"/>
    </row>
    <row r="2427" ht="12.75">
      <c r="F2427" s="792"/>
    </row>
    <row r="2428" ht="12.75">
      <c r="F2428" s="792"/>
    </row>
    <row r="2429" ht="12.75">
      <c r="F2429" s="792"/>
    </row>
    <row r="2430" ht="12.75">
      <c r="F2430" s="792"/>
    </row>
    <row r="2431" ht="12.75">
      <c r="F2431" s="792"/>
    </row>
    <row r="2432" ht="12.75">
      <c r="F2432" s="792"/>
    </row>
    <row r="2433" ht="12.75">
      <c r="F2433" s="792"/>
    </row>
    <row r="2434" ht="12.75">
      <c r="F2434" s="792"/>
    </row>
    <row r="2435" ht="12.75">
      <c r="F2435" s="792"/>
    </row>
    <row r="2436" ht="12.75">
      <c r="F2436" s="792"/>
    </row>
    <row r="2437" ht="12.75">
      <c r="F2437" s="792"/>
    </row>
    <row r="2438" ht="12.75">
      <c r="F2438" s="792"/>
    </row>
    <row r="2439" ht="12.75">
      <c r="F2439" s="792"/>
    </row>
    <row r="2440" ht="12.75">
      <c r="F2440" s="792"/>
    </row>
    <row r="2441" ht="12.75">
      <c r="F2441" s="792"/>
    </row>
    <row r="2442" ht="12.75">
      <c r="F2442" s="792"/>
    </row>
    <row r="2443" ht="12.75">
      <c r="F2443" s="792"/>
    </row>
    <row r="2444" ht="12.75">
      <c r="F2444" s="792"/>
    </row>
    <row r="2445" ht="12.75">
      <c r="F2445" s="792"/>
    </row>
    <row r="2446" ht="12.75">
      <c r="F2446" s="792"/>
    </row>
    <row r="2447" ht="12.75">
      <c r="F2447" s="792"/>
    </row>
    <row r="2448" ht="12.75">
      <c r="F2448" s="792"/>
    </row>
    <row r="2449" ht="12.75">
      <c r="F2449" s="792"/>
    </row>
    <row r="2450" ht="12.75">
      <c r="F2450" s="792"/>
    </row>
    <row r="2451" ht="12.75">
      <c r="F2451" s="792"/>
    </row>
    <row r="2452" ht="12.75">
      <c r="F2452" s="792"/>
    </row>
    <row r="2453" ht="12.75">
      <c r="F2453" s="792"/>
    </row>
    <row r="2454" ht="12.75">
      <c r="F2454" s="792"/>
    </row>
    <row r="2455" ht="12.75">
      <c r="F2455" s="792"/>
    </row>
    <row r="2456" ht="12.75">
      <c r="F2456" s="792"/>
    </row>
    <row r="2457" ht="12.75">
      <c r="F2457" s="792"/>
    </row>
    <row r="2458" ht="12.75">
      <c r="F2458" s="792"/>
    </row>
    <row r="2459" ht="12.75">
      <c r="F2459" s="792"/>
    </row>
    <row r="2460" ht="12.75">
      <c r="F2460" s="792"/>
    </row>
    <row r="2461" ht="12.75">
      <c r="F2461" s="792"/>
    </row>
    <row r="2462" ht="12.75">
      <c r="F2462" s="792"/>
    </row>
    <row r="2463" ht="12.75">
      <c r="F2463" s="792"/>
    </row>
    <row r="2464" ht="12.75">
      <c r="F2464" s="792"/>
    </row>
    <row r="2465" ht="12.75">
      <c r="F2465" s="792"/>
    </row>
    <row r="2466" ht="12.75">
      <c r="F2466" s="792"/>
    </row>
    <row r="2467" ht="12.75">
      <c r="F2467" s="792"/>
    </row>
    <row r="2468" ht="12.75">
      <c r="F2468" s="792"/>
    </row>
    <row r="2469" ht="12.75">
      <c r="F2469" s="792"/>
    </row>
    <row r="2470" ht="12.75">
      <c r="F2470" s="792"/>
    </row>
    <row r="2471" ht="12.75">
      <c r="F2471" s="792"/>
    </row>
    <row r="2472" ht="12.75">
      <c r="F2472" s="792"/>
    </row>
    <row r="2473" ht="12.75">
      <c r="F2473" s="792"/>
    </row>
    <row r="2474" ht="12.75">
      <c r="F2474" s="792"/>
    </row>
    <row r="2475" ht="12.75">
      <c r="F2475" s="792"/>
    </row>
    <row r="2476" ht="12.75">
      <c r="F2476" s="792"/>
    </row>
    <row r="2477" ht="12.75">
      <c r="F2477" s="792"/>
    </row>
    <row r="2478" ht="12.75">
      <c r="F2478" s="792"/>
    </row>
    <row r="2479" ht="12.75">
      <c r="F2479" s="792"/>
    </row>
    <row r="2480" ht="12.75">
      <c r="F2480" s="792"/>
    </row>
    <row r="2481" ht="12.75">
      <c r="F2481" s="792"/>
    </row>
    <row r="2482" ht="12.75">
      <c r="F2482" s="792"/>
    </row>
    <row r="2483" ht="12.75">
      <c r="F2483" s="792"/>
    </row>
    <row r="2484" ht="12.75">
      <c r="F2484" s="792"/>
    </row>
    <row r="2485" ht="12.75">
      <c r="F2485" s="792"/>
    </row>
    <row r="2486" ht="12.75">
      <c r="F2486" s="792"/>
    </row>
    <row r="2487" ht="12.75">
      <c r="F2487" s="792"/>
    </row>
    <row r="2488" ht="12.75">
      <c r="F2488" s="792"/>
    </row>
    <row r="2489" ht="12.75">
      <c r="F2489" s="792"/>
    </row>
    <row r="2490" ht="12.75">
      <c r="F2490" s="792"/>
    </row>
    <row r="2491" ht="12.75">
      <c r="F2491" s="792"/>
    </row>
    <row r="2492" ht="12.75">
      <c r="F2492" s="792"/>
    </row>
    <row r="2493" ht="12.75">
      <c r="F2493" s="792"/>
    </row>
    <row r="2494" ht="12.75">
      <c r="F2494" s="792"/>
    </row>
    <row r="2495" ht="12.75">
      <c r="F2495" s="792"/>
    </row>
    <row r="2496" ht="12.75">
      <c r="F2496" s="792"/>
    </row>
    <row r="2497" ht="12.75">
      <c r="F2497" s="792"/>
    </row>
    <row r="2498" ht="12.75">
      <c r="F2498" s="792"/>
    </row>
    <row r="2499" ht="12.75">
      <c r="F2499" s="792"/>
    </row>
    <row r="2500" ht="12.75">
      <c r="F2500" s="792"/>
    </row>
    <row r="2501" ht="12.75">
      <c r="F2501" s="792"/>
    </row>
    <row r="2502" ht="12.75">
      <c r="F2502" s="792"/>
    </row>
    <row r="2503" ht="12.75">
      <c r="F2503" s="792"/>
    </row>
    <row r="2504" ht="12.75">
      <c r="F2504" s="792"/>
    </row>
    <row r="2505" ht="12.75">
      <c r="F2505" s="792"/>
    </row>
    <row r="2506" ht="12.75">
      <c r="F2506" s="792"/>
    </row>
    <row r="2507" ht="12.75">
      <c r="F2507" s="792"/>
    </row>
    <row r="2508" ht="12.75">
      <c r="F2508" s="792"/>
    </row>
    <row r="2509" ht="12.75">
      <c r="F2509" s="792"/>
    </row>
    <row r="2510" ht="12.75">
      <c r="F2510" s="792"/>
    </row>
    <row r="2511" ht="12.75">
      <c r="F2511" s="792"/>
    </row>
    <row r="2512" ht="12.75">
      <c r="F2512" s="792"/>
    </row>
    <row r="2513" ht="12.75">
      <c r="F2513" s="792"/>
    </row>
    <row r="2514" ht="12.75">
      <c r="F2514" s="792"/>
    </row>
    <row r="2515" ht="12.75">
      <c r="F2515" s="792"/>
    </row>
    <row r="2516" ht="12.75">
      <c r="F2516" s="792"/>
    </row>
    <row r="2517" ht="12.75">
      <c r="F2517" s="792"/>
    </row>
    <row r="2518" ht="12.75">
      <c r="F2518" s="792"/>
    </row>
    <row r="2519" ht="12.75">
      <c r="F2519" s="792"/>
    </row>
    <row r="2520" ht="12.75">
      <c r="F2520" s="792"/>
    </row>
    <row r="2521" ht="12.75">
      <c r="F2521" s="792"/>
    </row>
    <row r="2522" ht="12.75">
      <c r="F2522" s="792"/>
    </row>
    <row r="2523" ht="12.75">
      <c r="F2523" s="792"/>
    </row>
    <row r="2524" ht="12.75">
      <c r="F2524" s="792"/>
    </row>
    <row r="2525" ht="12.75">
      <c r="F2525" s="792"/>
    </row>
    <row r="2526" ht="12.75">
      <c r="F2526" s="792"/>
    </row>
    <row r="2527" ht="12.75">
      <c r="F2527" s="792"/>
    </row>
    <row r="2528" ht="12.75">
      <c r="F2528" s="792"/>
    </row>
    <row r="2529" ht="12.75">
      <c r="F2529" s="792"/>
    </row>
    <row r="2530" ht="12.75">
      <c r="F2530" s="792"/>
    </row>
    <row r="2531" ht="12.75">
      <c r="F2531" s="792"/>
    </row>
    <row r="2532" ht="12.75">
      <c r="F2532" s="792"/>
    </row>
    <row r="2533" ht="12.75">
      <c r="F2533" s="792"/>
    </row>
    <row r="2534" ht="12.75">
      <c r="F2534" s="792"/>
    </row>
    <row r="2535" ht="12.75">
      <c r="F2535" s="792"/>
    </row>
    <row r="2536" ht="12.75">
      <c r="F2536" s="792"/>
    </row>
    <row r="2537" ht="12.75">
      <c r="F2537" s="792"/>
    </row>
    <row r="2538" ht="12.75">
      <c r="F2538" s="792"/>
    </row>
    <row r="2539" ht="12.75">
      <c r="F2539" s="792"/>
    </row>
    <row r="2540" ht="12.75">
      <c r="F2540" s="792"/>
    </row>
    <row r="2541" ht="12.75">
      <c r="F2541" s="792"/>
    </row>
    <row r="2542" ht="12.75">
      <c r="F2542" s="792"/>
    </row>
    <row r="2543" ht="12.75">
      <c r="F2543" s="792"/>
    </row>
    <row r="2544" ht="12.75">
      <c r="F2544" s="792"/>
    </row>
    <row r="2545" ht="12.75">
      <c r="F2545" s="792"/>
    </row>
    <row r="2546" ht="12.75">
      <c r="F2546" s="792"/>
    </row>
    <row r="2547" ht="12.75">
      <c r="F2547" s="792"/>
    </row>
    <row r="2548" ht="12.75">
      <c r="F2548" s="792"/>
    </row>
    <row r="2549" ht="12.75">
      <c r="F2549" s="792"/>
    </row>
    <row r="2550" ht="12.75">
      <c r="F2550" s="792"/>
    </row>
    <row r="2551" ht="12.75">
      <c r="F2551" s="792"/>
    </row>
    <row r="2552" ht="12.75">
      <c r="F2552" s="792"/>
    </row>
    <row r="2553" ht="12.75">
      <c r="F2553" s="792"/>
    </row>
    <row r="2554" ht="12.75">
      <c r="F2554" s="792"/>
    </row>
    <row r="2555" ht="12.75">
      <c r="F2555" s="792"/>
    </row>
    <row r="2556" ht="12.75">
      <c r="F2556" s="792"/>
    </row>
    <row r="2557" ht="12.75">
      <c r="F2557" s="792"/>
    </row>
    <row r="2558" ht="12.75">
      <c r="F2558" s="792"/>
    </row>
    <row r="2559" ht="12.75">
      <c r="F2559" s="792"/>
    </row>
    <row r="2560" ht="12.75">
      <c r="F2560" s="792"/>
    </row>
    <row r="2561" ht="12.75">
      <c r="F2561" s="792"/>
    </row>
    <row r="2562" ht="12.75">
      <c r="F2562" s="792"/>
    </row>
    <row r="2563" ht="12.75">
      <c r="F2563" s="792"/>
    </row>
    <row r="2564" ht="12.75">
      <c r="F2564" s="792"/>
    </row>
    <row r="2565" ht="12.75">
      <c r="F2565" s="792"/>
    </row>
    <row r="2566" ht="12.75">
      <c r="F2566" s="792"/>
    </row>
    <row r="2567" ht="12.75">
      <c r="F2567" s="792"/>
    </row>
    <row r="2568" ht="12.75">
      <c r="F2568" s="792"/>
    </row>
    <row r="2569" ht="12.75">
      <c r="F2569" s="792"/>
    </row>
    <row r="2570" ht="12.75">
      <c r="F2570" s="792"/>
    </row>
    <row r="2571" ht="12.75">
      <c r="F2571" s="792"/>
    </row>
    <row r="2572" ht="12.75">
      <c r="F2572" s="792"/>
    </row>
    <row r="2573" ht="12.75">
      <c r="F2573" s="792"/>
    </row>
    <row r="2574" ht="12.75">
      <c r="F2574" s="792"/>
    </row>
    <row r="2575" ht="12.75">
      <c r="F2575" s="792"/>
    </row>
    <row r="2576" ht="12.75">
      <c r="F2576" s="792"/>
    </row>
    <row r="2577" ht="12.75">
      <c r="F2577" s="792"/>
    </row>
    <row r="2578" ht="12.75">
      <c r="F2578" s="792"/>
    </row>
    <row r="2579" ht="12.75">
      <c r="F2579" s="792"/>
    </row>
    <row r="2580" ht="12.75">
      <c r="F2580" s="792"/>
    </row>
    <row r="2581" ht="12.75">
      <c r="F2581" s="792"/>
    </row>
    <row r="2582" ht="12.75">
      <c r="F2582" s="792"/>
    </row>
    <row r="2583" ht="12.75">
      <c r="F2583" s="792"/>
    </row>
    <row r="2584" ht="12.75">
      <c r="F2584" s="792"/>
    </row>
    <row r="2585" ht="12.75">
      <c r="F2585" s="792"/>
    </row>
    <row r="2586" ht="12.75">
      <c r="F2586" s="792"/>
    </row>
    <row r="2587" ht="12.75">
      <c r="F2587" s="792"/>
    </row>
    <row r="2588" ht="12.75">
      <c r="F2588" s="792"/>
    </row>
    <row r="2589" ht="12.75">
      <c r="F2589" s="792"/>
    </row>
    <row r="2590" ht="12.75">
      <c r="F2590" s="792"/>
    </row>
    <row r="2591" ht="12.75">
      <c r="F2591" s="792"/>
    </row>
    <row r="2592" ht="12.75">
      <c r="F2592" s="792"/>
    </row>
    <row r="2593" ht="12.75">
      <c r="F2593" s="792"/>
    </row>
    <row r="2594" ht="12.75">
      <c r="F2594" s="792"/>
    </row>
    <row r="2595" ht="12.75">
      <c r="F2595" s="792"/>
    </row>
    <row r="2596" ht="12.75">
      <c r="F2596" s="792"/>
    </row>
    <row r="2597" ht="12.75">
      <c r="F2597" s="792"/>
    </row>
    <row r="2598" ht="12.75">
      <c r="F2598" s="792"/>
    </row>
    <row r="2599" ht="12.75">
      <c r="F2599" s="792"/>
    </row>
    <row r="2600" ht="12.75">
      <c r="F2600" s="792"/>
    </row>
    <row r="2601" ht="12.75">
      <c r="F2601" s="792"/>
    </row>
    <row r="2602" ht="12.75">
      <c r="F2602" s="792"/>
    </row>
    <row r="2603" ht="12.75">
      <c r="F2603" s="792"/>
    </row>
    <row r="2604" ht="12.75">
      <c r="F2604" s="792"/>
    </row>
    <row r="2605" ht="12.75">
      <c r="F2605" s="792"/>
    </row>
    <row r="2606" ht="12.75">
      <c r="F2606" s="792"/>
    </row>
    <row r="2607" ht="12.75">
      <c r="F2607" s="792"/>
    </row>
    <row r="2608" ht="12.75">
      <c r="F2608" s="792"/>
    </row>
    <row r="2609" ht="12.75">
      <c r="F2609" s="792"/>
    </row>
    <row r="2610" ht="12.75">
      <c r="F2610" s="792"/>
    </row>
    <row r="2611" ht="12.75">
      <c r="F2611" s="792"/>
    </row>
    <row r="2612" ht="12.75">
      <c r="F2612" s="792"/>
    </row>
    <row r="2613" ht="12.75">
      <c r="F2613" s="792"/>
    </row>
    <row r="2614" ht="12.75">
      <c r="F2614" s="792"/>
    </row>
    <row r="2615" ht="12.75">
      <c r="F2615" s="792"/>
    </row>
    <row r="2616" ht="12.75">
      <c r="F2616" s="792"/>
    </row>
    <row r="2617" ht="12.75">
      <c r="F2617" s="792"/>
    </row>
    <row r="2618" ht="12.75">
      <c r="F2618" s="792"/>
    </row>
    <row r="2619" ht="12.75">
      <c r="F2619" s="792"/>
    </row>
    <row r="2620" ht="12.75">
      <c r="F2620" s="792"/>
    </row>
    <row r="2621" ht="12.75">
      <c r="F2621" s="792"/>
    </row>
    <row r="2622" ht="12.75">
      <c r="F2622" s="792"/>
    </row>
    <row r="2623" ht="12.75">
      <c r="F2623" s="792"/>
    </row>
    <row r="2624" ht="12.75">
      <c r="F2624" s="792"/>
    </row>
    <row r="2625" ht="12.75">
      <c r="F2625" s="792"/>
    </row>
    <row r="2626" ht="12.75">
      <c r="F2626" s="792"/>
    </row>
    <row r="2627" ht="12.75">
      <c r="F2627" s="792"/>
    </row>
    <row r="2628" ht="12.75">
      <c r="F2628" s="792"/>
    </row>
    <row r="2629" ht="12.75">
      <c r="F2629" s="792"/>
    </row>
    <row r="2630" ht="12.75">
      <c r="F2630" s="792"/>
    </row>
    <row r="2631" ht="12.75">
      <c r="F2631" s="792"/>
    </row>
    <row r="2632" ht="12.75">
      <c r="F2632" s="792"/>
    </row>
    <row r="2633" ht="12.75">
      <c r="F2633" s="792"/>
    </row>
    <row r="2634" ht="12.75">
      <c r="F2634" s="792"/>
    </row>
    <row r="2635" ht="12.75">
      <c r="F2635" s="792"/>
    </row>
    <row r="2636" ht="12.75">
      <c r="F2636" s="792"/>
    </row>
    <row r="2637" ht="12.75">
      <c r="F2637" s="792"/>
    </row>
    <row r="2638" ht="12.75">
      <c r="F2638" s="792"/>
    </row>
    <row r="2639" ht="12.75">
      <c r="F2639" s="792"/>
    </row>
    <row r="2640" ht="12.75">
      <c r="F2640" s="792"/>
    </row>
    <row r="2641" ht="12.75">
      <c r="F2641" s="792"/>
    </row>
    <row r="2642" ht="12.75">
      <c r="F2642" s="792"/>
    </row>
    <row r="2643" ht="12.75">
      <c r="F2643" s="792"/>
    </row>
    <row r="2644" ht="12.75">
      <c r="F2644" s="792"/>
    </row>
    <row r="2645" ht="12.75">
      <c r="F2645" s="792"/>
    </row>
    <row r="2646" ht="12.75">
      <c r="F2646" s="792"/>
    </row>
    <row r="2647" ht="12.75">
      <c r="F2647" s="792"/>
    </row>
    <row r="2648" ht="12.75">
      <c r="F2648" s="792"/>
    </row>
    <row r="2649" ht="12.75">
      <c r="F2649" s="792"/>
    </row>
    <row r="2650" ht="12.75">
      <c r="F2650" s="792"/>
    </row>
    <row r="2651" ht="12.75">
      <c r="F2651" s="792"/>
    </row>
    <row r="2652" ht="12.75">
      <c r="F2652" s="792"/>
    </row>
    <row r="2653" ht="12.75">
      <c r="F2653" s="792"/>
    </row>
    <row r="2654" ht="12.75">
      <c r="F2654" s="792"/>
    </row>
    <row r="2655" ht="12.75">
      <c r="F2655" s="792"/>
    </row>
    <row r="2656" ht="12.75">
      <c r="F2656" s="792"/>
    </row>
    <row r="2657" ht="12.75">
      <c r="F2657" s="792"/>
    </row>
    <row r="2658" ht="12.75">
      <c r="F2658" s="792"/>
    </row>
    <row r="2659" ht="12.75">
      <c r="F2659" s="792"/>
    </row>
    <row r="2660" ht="12.75">
      <c r="F2660" s="792"/>
    </row>
    <row r="2661" ht="12.75">
      <c r="F2661" s="792"/>
    </row>
    <row r="2662" ht="12.75">
      <c r="F2662" s="792"/>
    </row>
    <row r="2663" ht="12.75">
      <c r="F2663" s="792"/>
    </row>
    <row r="2664" ht="12.75">
      <c r="F2664" s="792"/>
    </row>
    <row r="2665" ht="12.75">
      <c r="F2665" s="792"/>
    </row>
    <row r="2666" ht="12.75">
      <c r="F2666" s="792"/>
    </row>
    <row r="2667" ht="12.75">
      <c r="F2667" s="792"/>
    </row>
    <row r="2668" ht="12.75">
      <c r="F2668" s="792"/>
    </row>
    <row r="2669" ht="12.75">
      <c r="F2669" s="792"/>
    </row>
    <row r="2670" ht="12.75">
      <c r="F2670" s="792"/>
    </row>
    <row r="2671" ht="12.75">
      <c r="F2671" s="792"/>
    </row>
    <row r="2672" ht="12.75">
      <c r="F2672" s="792"/>
    </row>
    <row r="2673" ht="12.75">
      <c r="F2673" s="792"/>
    </row>
    <row r="2674" ht="12.75">
      <c r="F2674" s="792"/>
    </row>
    <row r="2675" ht="12.75">
      <c r="F2675" s="792"/>
    </row>
    <row r="2676" ht="12.75">
      <c r="F2676" s="792"/>
    </row>
    <row r="2677" ht="12.75">
      <c r="F2677" s="792"/>
    </row>
    <row r="2678" ht="12.75">
      <c r="F2678" s="792"/>
    </row>
    <row r="2679" ht="12.75">
      <c r="F2679" s="792"/>
    </row>
    <row r="2680" ht="12.75">
      <c r="F2680" s="792"/>
    </row>
    <row r="2681" ht="12.75">
      <c r="F2681" s="792"/>
    </row>
    <row r="2682" ht="12.75">
      <c r="F2682" s="792"/>
    </row>
    <row r="2683" ht="12.75">
      <c r="F2683" s="792"/>
    </row>
    <row r="2684" ht="12.75">
      <c r="F2684" s="792"/>
    </row>
    <row r="2685" ht="12.75">
      <c r="F2685" s="792"/>
    </row>
    <row r="2686" ht="12.75">
      <c r="F2686" s="792"/>
    </row>
    <row r="2687" ht="12.75">
      <c r="F2687" s="792"/>
    </row>
    <row r="2688" ht="12.75">
      <c r="F2688" s="792"/>
    </row>
    <row r="2689" ht="12.75">
      <c r="F2689" s="792"/>
    </row>
    <row r="2690" ht="12.75">
      <c r="F2690" s="792"/>
    </row>
    <row r="2691" ht="12.75">
      <c r="F2691" s="792"/>
    </row>
    <row r="2692" ht="12.75">
      <c r="F2692" s="792"/>
    </row>
    <row r="2693" ht="12.75">
      <c r="F2693" s="792"/>
    </row>
    <row r="2694" ht="12.75">
      <c r="F2694" s="792"/>
    </row>
    <row r="2695" ht="12.75">
      <c r="F2695" s="792"/>
    </row>
    <row r="2696" ht="12.75">
      <c r="F2696" s="792"/>
    </row>
    <row r="2697" ht="12.75">
      <c r="F2697" s="792"/>
    </row>
    <row r="2698" ht="12.75">
      <c r="F2698" s="792"/>
    </row>
    <row r="2699" ht="12.75">
      <c r="F2699" s="792"/>
    </row>
    <row r="2700" ht="12.75">
      <c r="F2700" s="792"/>
    </row>
    <row r="2701" ht="12.75">
      <c r="F2701" s="792"/>
    </row>
    <row r="2702" ht="12.75">
      <c r="F2702" s="792"/>
    </row>
    <row r="2703" ht="12.75">
      <c r="F2703" s="792"/>
    </row>
    <row r="2704" ht="12.75">
      <c r="F2704" s="792"/>
    </row>
    <row r="2705" ht="12.75">
      <c r="F2705" s="792"/>
    </row>
    <row r="2706" ht="12.75">
      <c r="F2706" s="792"/>
    </row>
    <row r="2707" ht="12.75">
      <c r="F2707" s="792"/>
    </row>
    <row r="2708" ht="12.75">
      <c r="F2708" s="792"/>
    </row>
    <row r="2709" ht="12.75">
      <c r="F2709" s="792"/>
    </row>
    <row r="2710" ht="12.75">
      <c r="F2710" s="792"/>
    </row>
    <row r="2711" ht="12.75">
      <c r="F2711" s="792"/>
    </row>
    <row r="2712" ht="12.75">
      <c r="F2712" s="792"/>
    </row>
    <row r="2713" ht="12.75">
      <c r="F2713" s="792"/>
    </row>
    <row r="2714" ht="12.75">
      <c r="F2714" s="792"/>
    </row>
    <row r="2715" ht="12.75">
      <c r="F2715" s="792"/>
    </row>
    <row r="2716" ht="12.75">
      <c r="F2716" s="792"/>
    </row>
    <row r="2717" ht="12.75">
      <c r="F2717" s="792"/>
    </row>
    <row r="2718" ht="12.75">
      <c r="F2718" s="792"/>
    </row>
    <row r="2719" ht="12.75">
      <c r="F2719" s="792"/>
    </row>
    <row r="2720" ht="12.75">
      <c r="F2720" s="792"/>
    </row>
    <row r="2721" ht="12.75">
      <c r="F2721" s="792"/>
    </row>
    <row r="2722" ht="12.75">
      <c r="F2722" s="792"/>
    </row>
    <row r="2723" ht="12.75">
      <c r="F2723" s="792"/>
    </row>
    <row r="2724" ht="12.75">
      <c r="F2724" s="792"/>
    </row>
    <row r="2725" ht="12.75">
      <c r="F2725" s="792"/>
    </row>
    <row r="2726" ht="12.75">
      <c r="F2726" s="792"/>
    </row>
    <row r="2727" ht="12.75">
      <c r="F2727" s="792"/>
    </row>
    <row r="2728" ht="12.75">
      <c r="F2728" s="792"/>
    </row>
    <row r="2729" ht="12.75">
      <c r="F2729" s="792"/>
    </row>
    <row r="2730" ht="12.75">
      <c r="F2730" s="792"/>
    </row>
    <row r="2731" ht="12.75">
      <c r="F2731" s="792"/>
    </row>
    <row r="2732" ht="12.75">
      <c r="F2732" s="792"/>
    </row>
    <row r="2733" ht="12.75">
      <c r="F2733" s="792"/>
    </row>
    <row r="2734" ht="12.75">
      <c r="F2734" s="792"/>
    </row>
    <row r="2735" ht="12.75">
      <c r="F2735" s="792"/>
    </row>
    <row r="2736" ht="12.75">
      <c r="F2736" s="792"/>
    </row>
    <row r="2737" ht="12.75">
      <c r="F2737" s="792"/>
    </row>
    <row r="2738" ht="12.75">
      <c r="F2738" s="792"/>
    </row>
    <row r="2739" ht="12.75">
      <c r="F2739" s="792"/>
    </row>
    <row r="2740" ht="12.75">
      <c r="F2740" s="792"/>
    </row>
    <row r="2741" ht="12.75">
      <c r="F2741" s="792"/>
    </row>
    <row r="2742" ht="12.75">
      <c r="F2742" s="792"/>
    </row>
    <row r="2743" ht="12.75">
      <c r="F2743" s="792"/>
    </row>
    <row r="2744" ht="12.75">
      <c r="F2744" s="792"/>
    </row>
    <row r="2745" ht="12.75">
      <c r="F2745" s="792"/>
    </row>
    <row r="2746" ht="12.75">
      <c r="F2746" s="792"/>
    </row>
    <row r="2747" ht="12.75">
      <c r="F2747" s="792"/>
    </row>
    <row r="2748" ht="12.75">
      <c r="F2748" s="792"/>
    </row>
    <row r="2749" ht="12.75">
      <c r="F2749" s="792"/>
    </row>
    <row r="2750" ht="12.75">
      <c r="F2750" s="792"/>
    </row>
    <row r="2751" ht="12.75">
      <c r="F2751" s="792"/>
    </row>
    <row r="2752" ht="12.75">
      <c r="F2752" s="792"/>
    </row>
    <row r="2753" ht="12.75">
      <c r="F2753" s="792"/>
    </row>
    <row r="2754" ht="12.75">
      <c r="F2754" s="792"/>
    </row>
    <row r="2755" ht="12.75">
      <c r="F2755" s="792"/>
    </row>
    <row r="2756" ht="12.75">
      <c r="F2756" s="792"/>
    </row>
    <row r="2757" ht="12.75">
      <c r="F2757" s="792"/>
    </row>
    <row r="2758" ht="12.75">
      <c r="F2758" s="792"/>
    </row>
    <row r="2759" ht="12.75">
      <c r="F2759" s="792"/>
    </row>
    <row r="2760" ht="12.75">
      <c r="F2760" s="792"/>
    </row>
    <row r="2761" ht="12.75">
      <c r="F2761" s="792"/>
    </row>
    <row r="2762" ht="12.75">
      <c r="F2762" s="792"/>
    </row>
    <row r="2763" ht="12.75">
      <c r="F2763" s="792"/>
    </row>
    <row r="2764" ht="12.75">
      <c r="F2764" s="792"/>
    </row>
    <row r="2765" ht="12.75">
      <c r="F2765" s="792"/>
    </row>
    <row r="2766" ht="12.75">
      <c r="F2766" s="792"/>
    </row>
    <row r="2767" ht="12.75">
      <c r="F2767" s="792"/>
    </row>
    <row r="2768" ht="12.75">
      <c r="F2768" s="792"/>
    </row>
    <row r="2769" ht="12.75">
      <c r="F2769" s="792"/>
    </row>
    <row r="2770" ht="12.75">
      <c r="F2770" s="792"/>
    </row>
    <row r="2771" ht="12.75">
      <c r="F2771" s="792"/>
    </row>
    <row r="2772" ht="12.75">
      <c r="F2772" s="792"/>
    </row>
    <row r="2773" ht="12.75">
      <c r="F2773" s="792"/>
    </row>
    <row r="2774" ht="12.75">
      <c r="F2774" s="792"/>
    </row>
    <row r="2775" ht="12.75">
      <c r="F2775" s="792"/>
    </row>
    <row r="2776" ht="12.75">
      <c r="F2776" s="792"/>
    </row>
    <row r="2777" ht="12.75">
      <c r="F2777" s="792"/>
    </row>
    <row r="2778" ht="12.75">
      <c r="F2778" s="792"/>
    </row>
    <row r="2779" ht="12.75">
      <c r="F2779" s="792"/>
    </row>
    <row r="2780" ht="12.75">
      <c r="F2780" s="792"/>
    </row>
    <row r="2781" ht="12.75">
      <c r="F2781" s="792"/>
    </row>
    <row r="2782" ht="12.75">
      <c r="F2782" s="792"/>
    </row>
    <row r="2783" ht="12.75">
      <c r="F2783" s="792"/>
    </row>
    <row r="2784" ht="12.75">
      <c r="F2784" s="792"/>
    </row>
    <row r="2785" ht="12.75">
      <c r="F2785" s="792"/>
    </row>
    <row r="2786" ht="12.75">
      <c r="F2786" s="792"/>
    </row>
    <row r="2787" ht="12.75">
      <c r="F2787" s="792"/>
    </row>
    <row r="2788" ht="12.75">
      <c r="F2788" s="792"/>
    </row>
    <row r="2789" ht="12.75">
      <c r="F2789" s="792"/>
    </row>
    <row r="2790" ht="12.75">
      <c r="F2790" s="792"/>
    </row>
    <row r="2791" ht="12.75">
      <c r="F2791" s="792"/>
    </row>
    <row r="2792" ht="12.75">
      <c r="F2792" s="792"/>
    </row>
    <row r="2793" ht="12.75">
      <c r="F2793" s="792"/>
    </row>
    <row r="2794" ht="12.75">
      <c r="F2794" s="792"/>
    </row>
    <row r="2795" ht="12.75">
      <c r="F2795" s="792"/>
    </row>
    <row r="2796" ht="12.75">
      <c r="F2796" s="792"/>
    </row>
    <row r="2797" ht="12.75">
      <c r="F2797" s="792"/>
    </row>
    <row r="2798" ht="12.75">
      <c r="F2798" s="792"/>
    </row>
    <row r="2799" ht="12.75">
      <c r="F2799" s="792"/>
    </row>
    <row r="2800" ht="12.75">
      <c r="F2800" s="792"/>
    </row>
    <row r="2801" ht="12.75">
      <c r="F2801" s="792"/>
    </row>
    <row r="2802" ht="12.75">
      <c r="F2802" s="792"/>
    </row>
    <row r="2803" ht="12.75">
      <c r="F2803" s="792"/>
    </row>
    <row r="2804" ht="12.75">
      <c r="F2804" s="792"/>
    </row>
    <row r="2805" ht="12.75">
      <c r="F2805" s="792"/>
    </row>
    <row r="2806" ht="12.75">
      <c r="F2806" s="792"/>
    </row>
    <row r="2807" ht="12.75">
      <c r="F2807" s="792"/>
    </row>
    <row r="2808" ht="12.75">
      <c r="F2808" s="792"/>
    </row>
    <row r="2809" ht="12.75">
      <c r="F2809" s="792"/>
    </row>
  </sheetData>
  <sheetProtection password="F5C7" sheet="1" objects="1" scenarios="1"/>
  <mergeCells count="8">
    <mergeCell ref="A13:F13"/>
    <mergeCell ref="A50:C50"/>
    <mergeCell ref="A2:F2"/>
    <mergeCell ref="A8:F8"/>
    <mergeCell ref="A9:F9"/>
    <mergeCell ref="A10:F10"/>
    <mergeCell ref="A11:F11"/>
    <mergeCell ref="A12:F1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D138"/>
  <sheetViews>
    <sheetView showGridLines="0" zoomScale="120" zoomScaleNormal="120" zoomScaleSheetLayoutView="85" workbookViewId="0" topLeftCell="A55">
      <selection activeCell="H65" sqref="H65:I65"/>
    </sheetView>
  </sheetViews>
  <sheetFormatPr defaultColWidth="8.875" defaultRowHeight="14.25" customHeight="1"/>
  <cols>
    <col min="1" max="1" width="3.125" style="560" customWidth="1"/>
    <col min="2" max="2" width="4.625" style="560" customWidth="1"/>
    <col min="3" max="3" width="6.75390625" style="560" customWidth="1"/>
    <col min="4" max="4" width="31.125" style="560" customWidth="1"/>
    <col min="5" max="5" width="31.875" style="560" customWidth="1"/>
    <col min="6" max="6" width="14.00390625" style="560" customWidth="1"/>
    <col min="7" max="7" width="13.00390625" style="560" customWidth="1"/>
    <col min="8" max="8" width="12.25390625" style="748" customWidth="1"/>
    <col min="9" max="9" width="5.125" style="749" hidden="1" customWidth="1"/>
    <col min="10" max="10" width="13.625" style="749" customWidth="1"/>
    <col min="11" max="11" width="17.00390625" style="748" customWidth="1"/>
    <col min="12" max="12" width="25.375" style="560" hidden="1" customWidth="1"/>
    <col min="13" max="13" width="14.00390625" style="560" hidden="1" customWidth="1"/>
    <col min="14" max="14" width="10.625" style="560" hidden="1" customWidth="1"/>
    <col min="15" max="15" width="14.00390625" style="560" hidden="1" customWidth="1"/>
    <col min="16" max="16" width="10.375" style="560" hidden="1" customWidth="1"/>
    <col min="17" max="17" width="12.875" style="560" hidden="1" customWidth="1"/>
    <col min="18" max="18" width="9.375" style="560" hidden="1" customWidth="1"/>
    <col min="19" max="19" width="12.875" style="560" hidden="1" customWidth="1"/>
    <col min="20" max="20" width="14.00390625" style="560" hidden="1" customWidth="1"/>
    <col min="21" max="21" width="12.875" style="560" hidden="1" customWidth="1"/>
    <col min="22" max="22" width="14.00390625" style="560" hidden="1" customWidth="1"/>
    <col min="23" max="43" width="8.875" style="560" hidden="1" customWidth="1"/>
    <col min="44" max="46" width="8.875" style="560" customWidth="1"/>
    <col min="47" max="57" width="8.875" style="560" hidden="1" customWidth="1"/>
    <col min="58" max="16384" width="8.875" style="560" customWidth="1"/>
  </cols>
  <sheetData>
    <row r="1" spans="2:12" ht="12.75" customHeight="1">
      <c r="B1" s="962" t="s">
        <v>1623</v>
      </c>
      <c r="C1" s="962"/>
      <c r="D1" s="962"/>
      <c r="E1" s="962"/>
      <c r="F1" s="962"/>
      <c r="G1" s="962"/>
      <c r="H1" s="962"/>
      <c r="I1" s="962"/>
      <c r="J1" s="962"/>
      <c r="K1" s="962"/>
      <c r="L1" s="559" t="s">
        <v>1624</v>
      </c>
    </row>
    <row r="2" spans="2:12" ht="12.75" customHeight="1">
      <c r="B2" s="561"/>
      <c r="C2" s="562"/>
      <c r="D2" s="562"/>
      <c r="E2" s="562"/>
      <c r="F2" s="562"/>
      <c r="G2" s="562"/>
      <c r="H2" s="711"/>
      <c r="I2" s="712"/>
      <c r="J2" s="712"/>
      <c r="K2" s="711"/>
      <c r="L2" s="559"/>
    </row>
    <row r="3" spans="2:11" ht="12.75" customHeight="1">
      <c r="B3" s="563"/>
      <c r="C3" s="564" t="s">
        <v>1625</v>
      </c>
      <c r="D3" s="565"/>
      <c r="E3" s="566" t="s">
        <v>1626</v>
      </c>
      <c r="F3" s="566"/>
      <c r="G3" s="566"/>
      <c r="H3" s="713"/>
      <c r="I3" s="714"/>
      <c r="J3" s="714"/>
      <c r="K3" s="715"/>
    </row>
    <row r="4" spans="2:11" s="559" customFormat="1" ht="12.75" customHeight="1">
      <c r="B4" s="567"/>
      <c r="C4" s="568"/>
      <c r="D4" s="569"/>
      <c r="E4" s="569"/>
      <c r="F4" s="569"/>
      <c r="G4" s="569"/>
      <c r="H4" s="716"/>
      <c r="I4" s="717"/>
      <c r="J4" s="717"/>
      <c r="K4" s="718"/>
    </row>
    <row r="5" spans="2:11" s="559" customFormat="1" ht="12.75" customHeight="1">
      <c r="B5" s="567"/>
      <c r="C5" s="568" t="s">
        <v>1544</v>
      </c>
      <c r="D5" s="569"/>
      <c r="E5" s="569" t="s">
        <v>1627</v>
      </c>
      <c r="F5" s="569"/>
      <c r="G5" s="569"/>
      <c r="H5" s="716"/>
      <c r="I5" s="717"/>
      <c r="J5" s="717"/>
      <c r="K5" s="718"/>
    </row>
    <row r="6" spans="2:11" s="559" customFormat="1" ht="12.75" customHeight="1">
      <c r="B6" s="567"/>
      <c r="C6" s="568" t="s">
        <v>1628</v>
      </c>
      <c r="D6" s="569"/>
      <c r="E6" s="569" t="s">
        <v>1629</v>
      </c>
      <c r="F6" s="569"/>
      <c r="G6" s="569"/>
      <c r="H6" s="716"/>
      <c r="I6" s="717"/>
      <c r="J6" s="717"/>
      <c r="K6" s="718"/>
    </row>
    <row r="7" spans="2:11" s="559" customFormat="1" ht="12.75" customHeight="1">
      <c r="B7" s="567"/>
      <c r="C7" s="568" t="s">
        <v>1630</v>
      </c>
      <c r="D7" s="569"/>
      <c r="E7" s="569" t="s">
        <v>1631</v>
      </c>
      <c r="F7" s="569"/>
      <c r="G7" s="569"/>
      <c r="H7" s="716"/>
      <c r="I7" s="717"/>
      <c r="J7" s="717"/>
      <c r="K7" s="718"/>
    </row>
    <row r="8" spans="2:11" s="559" customFormat="1" ht="12.75" customHeight="1">
      <c r="B8" s="567"/>
      <c r="C8" s="568" t="s">
        <v>1632</v>
      </c>
      <c r="D8" s="569"/>
      <c r="E8" s="569" t="s">
        <v>1631</v>
      </c>
      <c r="F8" s="569"/>
      <c r="G8" s="569"/>
      <c r="H8" s="716"/>
      <c r="I8" s="717"/>
      <c r="J8" s="717"/>
      <c r="K8" s="718"/>
    </row>
    <row r="9" spans="2:11" s="559" customFormat="1" ht="15" customHeight="1">
      <c r="B9" s="567"/>
      <c r="C9" s="568" t="s">
        <v>1633</v>
      </c>
      <c r="D9" s="569"/>
      <c r="E9" s="568" t="s">
        <v>1634</v>
      </c>
      <c r="F9" s="569"/>
      <c r="G9" s="569"/>
      <c r="H9" s="716"/>
      <c r="I9" s="717"/>
      <c r="J9" s="717"/>
      <c r="K9" s="718"/>
    </row>
    <row r="10" spans="2:11" s="559" customFormat="1" ht="15" customHeight="1">
      <c r="B10" s="567"/>
      <c r="C10" s="569"/>
      <c r="D10" s="569"/>
      <c r="E10" s="568"/>
      <c r="F10" s="569"/>
      <c r="G10" s="569"/>
      <c r="H10" s="716"/>
      <c r="I10" s="717"/>
      <c r="J10" s="717"/>
      <c r="K10" s="718"/>
    </row>
    <row r="11" spans="2:11" s="572" customFormat="1" ht="16.5" customHeight="1">
      <c r="B11" s="570"/>
      <c r="C11" s="571"/>
      <c r="D11" s="963"/>
      <c r="E11" s="963"/>
      <c r="F11" s="963"/>
      <c r="G11" s="963"/>
      <c r="H11" s="963"/>
      <c r="I11" s="963"/>
      <c r="J11" s="963"/>
      <c r="K11" s="963"/>
    </row>
    <row r="12" spans="2:11" s="559" customFormat="1" ht="7.5" customHeight="1">
      <c r="B12" s="567"/>
      <c r="C12" s="569"/>
      <c r="D12" s="569"/>
      <c r="E12" s="569"/>
      <c r="F12" s="569"/>
      <c r="G12" s="569"/>
      <c r="H12" s="716"/>
      <c r="I12" s="717"/>
      <c r="J12" s="717"/>
      <c r="K12" s="718"/>
    </row>
    <row r="13" spans="2:11" s="576" customFormat="1" ht="26.25" customHeight="1">
      <c r="B13" s="573"/>
      <c r="C13" s="574" t="s">
        <v>1635</v>
      </c>
      <c r="D13" s="568"/>
      <c r="E13" s="575">
        <f>K30</f>
        <v>0</v>
      </c>
      <c r="F13" s="568"/>
      <c r="G13" s="568"/>
      <c r="H13" s="719"/>
      <c r="I13" s="964"/>
      <c r="J13" s="964"/>
      <c r="K13" s="964"/>
    </row>
    <row r="14" spans="2:11" s="559" customFormat="1" ht="15" customHeight="1">
      <c r="B14" s="567"/>
      <c r="C14" s="569"/>
      <c r="D14" s="569"/>
      <c r="E14" s="569"/>
      <c r="F14" s="569"/>
      <c r="G14" s="569"/>
      <c r="H14" s="716"/>
      <c r="I14" s="717"/>
      <c r="J14" s="717"/>
      <c r="K14" s="718"/>
    </row>
    <row r="15" spans="2:11" ht="14.25" customHeight="1">
      <c r="B15" s="577"/>
      <c r="C15" s="578"/>
      <c r="D15" s="578"/>
      <c r="E15" s="578"/>
      <c r="F15" s="578"/>
      <c r="G15" s="578"/>
      <c r="H15" s="720"/>
      <c r="I15" s="721"/>
      <c r="J15" s="721"/>
      <c r="K15" s="722"/>
    </row>
    <row r="16" spans="2:11" ht="14.25" customHeight="1">
      <c r="B16" s="579"/>
      <c r="C16" s="562"/>
      <c r="D16" s="562"/>
      <c r="E16" s="562"/>
      <c r="F16" s="562"/>
      <c r="G16" s="562"/>
      <c r="H16" s="711"/>
      <c r="I16" s="712"/>
      <c r="J16" s="712"/>
      <c r="K16" s="723"/>
    </row>
    <row r="17" spans="2:11" ht="14.25" customHeight="1">
      <c r="B17" s="579"/>
      <c r="C17" s="562"/>
      <c r="D17" s="562"/>
      <c r="E17" s="562"/>
      <c r="F17" s="562"/>
      <c r="G17" s="562"/>
      <c r="H17" s="711"/>
      <c r="I17" s="712"/>
      <c r="J17" s="712"/>
      <c r="K17" s="723"/>
    </row>
    <row r="18" spans="2:11" s="559" customFormat="1" ht="7.5" customHeight="1">
      <c r="B18" s="580"/>
      <c r="C18" s="566"/>
      <c r="D18" s="566"/>
      <c r="E18" s="566"/>
      <c r="F18" s="566"/>
      <c r="G18" s="566"/>
      <c r="H18" s="713"/>
      <c r="I18" s="714"/>
      <c r="J18" s="714"/>
      <c r="K18" s="715"/>
    </row>
    <row r="19" spans="2:11" s="559" customFormat="1" ht="37.5" customHeight="1">
      <c r="B19" s="965" t="s">
        <v>1636</v>
      </c>
      <c r="C19" s="965"/>
      <c r="D19" s="965"/>
      <c r="E19" s="965"/>
      <c r="F19" s="965"/>
      <c r="G19" s="965"/>
      <c r="H19" s="965"/>
      <c r="I19" s="965"/>
      <c r="J19" s="965"/>
      <c r="K19" s="965"/>
    </row>
    <row r="20" spans="2:11" s="559" customFormat="1" ht="37.5" customHeight="1">
      <c r="B20" s="581"/>
      <c r="C20" s="569"/>
      <c r="D20" s="569"/>
      <c r="E20" s="569"/>
      <c r="F20" s="569"/>
      <c r="G20" s="569"/>
      <c r="H20" s="716"/>
      <c r="I20" s="717"/>
      <c r="J20" s="717"/>
      <c r="K20" s="718"/>
    </row>
    <row r="21" spans="2:11" s="559" customFormat="1" ht="15" customHeight="1">
      <c r="B21" s="573"/>
      <c r="C21" s="568" t="s">
        <v>1625</v>
      </c>
      <c r="D21" s="569"/>
      <c r="E21" s="569" t="str">
        <f>E3</f>
        <v>Stavební úpravy v objektu DPS Branická č.p.65 a č.p.43, Praha 4</v>
      </c>
      <c r="F21" s="569"/>
      <c r="G21" s="569"/>
      <c r="H21" s="716"/>
      <c r="I21" s="717"/>
      <c r="J21" s="717"/>
      <c r="K21" s="718"/>
    </row>
    <row r="22" spans="2:11" s="559" customFormat="1" ht="15" customHeight="1">
      <c r="B22" s="573"/>
      <c r="C22" s="568"/>
      <c r="D22" s="569"/>
      <c r="E22" s="569"/>
      <c r="F22" s="569"/>
      <c r="G22" s="569"/>
      <c r="H22" s="716"/>
      <c r="I22" s="717"/>
      <c r="J22" s="717"/>
      <c r="K22" s="718"/>
    </row>
    <row r="23" spans="2:11" s="559" customFormat="1" ht="15" customHeight="1">
      <c r="B23" s="573"/>
      <c r="C23" s="568" t="s">
        <v>1544</v>
      </c>
      <c r="D23" s="569"/>
      <c r="E23" s="569" t="str">
        <f>E5</f>
        <v>Elektro – silnoproud</v>
      </c>
      <c r="F23" s="569"/>
      <c r="G23" s="569"/>
      <c r="H23" s="716"/>
      <c r="I23" s="717"/>
      <c r="J23" s="717"/>
      <c r="K23" s="718"/>
    </row>
    <row r="24" spans="2:11" s="559" customFormat="1" ht="18.75" customHeight="1">
      <c r="B24" s="573"/>
      <c r="C24" s="568" t="s">
        <v>1628</v>
      </c>
      <c r="D24" s="569"/>
      <c r="E24" s="569" t="str">
        <f>E6</f>
        <v>ul. Branická, Praha 4</v>
      </c>
      <c r="F24" s="569"/>
      <c r="G24" s="569"/>
      <c r="H24" s="716"/>
      <c r="I24" s="717"/>
      <c r="J24" s="717"/>
      <c r="K24" s="718"/>
    </row>
    <row r="25" spans="2:11" s="559" customFormat="1" ht="15.75" customHeight="1">
      <c r="B25" s="573"/>
      <c r="C25" s="568" t="s">
        <v>1630</v>
      </c>
      <c r="D25" s="569"/>
      <c r="E25" s="569" t="str">
        <f>E7</f>
        <v>Jiří Flosman</v>
      </c>
      <c r="F25" s="569"/>
      <c r="G25" s="569"/>
      <c r="H25" s="716"/>
      <c r="I25" s="717"/>
      <c r="J25" s="717"/>
      <c r="K25" s="718"/>
    </row>
    <row r="26" spans="2:11" s="559" customFormat="1" ht="15.75" customHeight="1">
      <c r="B26" s="573"/>
      <c r="C26" s="568" t="s">
        <v>1632</v>
      </c>
      <c r="D26" s="569"/>
      <c r="E26" s="569" t="str">
        <f>E8</f>
        <v>Jiří Flosman</v>
      </c>
      <c r="F26" s="569"/>
      <c r="G26" s="569"/>
      <c r="H26" s="716"/>
      <c r="I26" s="717"/>
      <c r="J26" s="717"/>
      <c r="K26" s="718"/>
    </row>
    <row r="27" spans="2:11" s="559" customFormat="1" ht="15.75" customHeight="1">
      <c r="B27" s="567"/>
      <c r="C27" s="569"/>
      <c r="D27" s="569"/>
      <c r="E27" s="568"/>
      <c r="F27" s="569"/>
      <c r="G27" s="569"/>
      <c r="H27" s="716"/>
      <c r="I27" s="724"/>
      <c r="J27" s="717"/>
      <c r="K27" s="725"/>
    </row>
    <row r="28" spans="2:11" s="559" customFormat="1" ht="15.75" customHeight="1">
      <c r="B28" s="567"/>
      <c r="C28" s="569"/>
      <c r="D28" s="569"/>
      <c r="E28" s="568"/>
      <c r="F28" s="569"/>
      <c r="G28" s="569"/>
      <c r="H28" s="716"/>
      <c r="I28" s="724"/>
      <c r="J28" s="717"/>
      <c r="K28" s="725"/>
    </row>
    <row r="29" spans="2:11" s="559" customFormat="1" ht="15.75" customHeight="1">
      <c r="B29" s="567"/>
      <c r="C29" s="569"/>
      <c r="D29" s="569"/>
      <c r="E29" s="568"/>
      <c r="F29" s="569"/>
      <c r="G29" s="569"/>
      <c r="H29" s="716"/>
      <c r="I29" s="724"/>
      <c r="J29" s="717"/>
      <c r="K29" s="725"/>
    </row>
    <row r="30" spans="2:38" s="559" customFormat="1" ht="30" customHeight="1">
      <c r="B30" s="573"/>
      <c r="C30" s="574" t="s">
        <v>1637</v>
      </c>
      <c r="D30" s="569"/>
      <c r="E30" s="569"/>
      <c r="F30" s="569"/>
      <c r="G30" s="569"/>
      <c r="H30" s="716"/>
      <c r="I30" s="717"/>
      <c r="J30" s="717"/>
      <c r="K30" s="726">
        <f>SUM(K31:K37)</f>
        <v>0</v>
      </c>
      <c r="AL30" s="559" t="s">
        <v>1638</v>
      </c>
    </row>
    <row r="31" spans="2:11" s="559" customFormat="1" ht="17.45" customHeight="1">
      <c r="B31" s="573"/>
      <c r="C31" s="568" t="str">
        <f>B64</f>
        <v>Kabely a kabelové trasy silnoproud</v>
      </c>
      <c r="D31" s="569"/>
      <c r="E31" s="569"/>
      <c r="F31" s="569"/>
      <c r="G31" s="569"/>
      <c r="H31" s="716"/>
      <c r="I31" s="717"/>
      <c r="J31" s="717"/>
      <c r="K31" s="725">
        <f>K64</f>
        <v>0</v>
      </c>
    </row>
    <row r="32" spans="2:11" s="559" customFormat="1" ht="21" customHeight="1">
      <c r="B32" s="567"/>
      <c r="C32" s="568" t="str">
        <f>B79</f>
        <v>Rozvaděč R1</v>
      </c>
      <c r="D32" s="568"/>
      <c r="E32" s="569"/>
      <c r="F32" s="569"/>
      <c r="G32" s="569"/>
      <c r="H32" s="716"/>
      <c r="I32" s="717"/>
      <c r="J32" s="717"/>
      <c r="K32" s="725">
        <f>K79</f>
        <v>0</v>
      </c>
    </row>
    <row r="33" spans="2:11" s="559" customFormat="1" ht="17.45" customHeight="1">
      <c r="B33" s="573"/>
      <c r="C33" s="568" t="str">
        <f>B90</f>
        <v>Rozvaděč R2</v>
      </c>
      <c r="D33" s="569"/>
      <c r="E33" s="569"/>
      <c r="F33" s="569"/>
      <c r="G33" s="569"/>
      <c r="H33" s="716"/>
      <c r="I33" s="717"/>
      <c r="J33" s="717"/>
      <c r="K33" s="725">
        <f>K90</f>
        <v>0</v>
      </c>
    </row>
    <row r="34" spans="2:11" s="559" customFormat="1" ht="21" customHeight="1">
      <c r="B34" s="567"/>
      <c r="C34" s="568" t="str">
        <f>B98</f>
        <v>Elektrické přístroje silnoproud č.p.43</v>
      </c>
      <c r="D34" s="568"/>
      <c r="E34" s="569"/>
      <c r="F34" s="569"/>
      <c r="G34" s="569"/>
      <c r="H34" s="716"/>
      <c r="I34" s="717"/>
      <c r="J34" s="717"/>
      <c r="K34" s="725">
        <f>K98</f>
        <v>0</v>
      </c>
    </row>
    <row r="35" spans="2:11" s="559" customFormat="1" ht="21" customHeight="1">
      <c r="B35" s="567"/>
      <c r="C35" s="568" t="str">
        <f>B116</f>
        <v>Bezbariérová instalace</v>
      </c>
      <c r="D35" s="568"/>
      <c r="E35" s="569"/>
      <c r="F35" s="569"/>
      <c r="G35" s="569"/>
      <c r="H35" s="716"/>
      <c r="I35" s="717"/>
      <c r="J35" s="717"/>
      <c r="K35" s="725">
        <f>K116</f>
        <v>0</v>
      </c>
    </row>
    <row r="36" spans="2:11" s="559" customFormat="1" ht="21" customHeight="1">
      <c r="B36" s="567"/>
      <c r="C36" s="568" t="str">
        <f>B122</f>
        <v xml:space="preserve">Osvětlení č.p.43 </v>
      </c>
      <c r="D36" s="568"/>
      <c r="E36" s="569"/>
      <c r="F36" s="569"/>
      <c r="G36" s="569"/>
      <c r="H36" s="716"/>
      <c r="I36" s="717"/>
      <c r="J36" s="717"/>
      <c r="K36" s="725">
        <f>K122</f>
        <v>0</v>
      </c>
    </row>
    <row r="37" spans="2:11" s="559" customFormat="1" ht="21" customHeight="1">
      <c r="B37" s="567"/>
      <c r="C37" s="568" t="str">
        <f>B129</f>
        <v>Montážní a inženýrská činnost</v>
      </c>
      <c r="D37" s="568"/>
      <c r="E37" s="569"/>
      <c r="F37" s="569"/>
      <c r="G37" s="569"/>
      <c r="H37" s="716"/>
      <c r="I37" s="717"/>
      <c r="J37" s="717"/>
      <c r="K37" s="725">
        <f>K129</f>
        <v>0</v>
      </c>
    </row>
    <row r="38" spans="2:11" s="559" customFormat="1" ht="21" customHeight="1">
      <c r="B38" s="567"/>
      <c r="C38" s="568"/>
      <c r="D38" s="568"/>
      <c r="E38" s="569"/>
      <c r="F38" s="569"/>
      <c r="G38" s="569"/>
      <c r="H38" s="716"/>
      <c r="I38" s="717"/>
      <c r="J38" s="717"/>
      <c r="K38" s="725"/>
    </row>
    <row r="39" spans="2:11" s="559" customFormat="1" ht="21" customHeight="1">
      <c r="B39" s="567"/>
      <c r="C39" s="568"/>
      <c r="D39" s="568"/>
      <c r="E39" s="569"/>
      <c r="F39" s="569"/>
      <c r="G39" s="569"/>
      <c r="H39" s="716"/>
      <c r="I39" s="717"/>
      <c r="J39" s="717"/>
      <c r="K39" s="725"/>
    </row>
    <row r="40" spans="2:11" s="559" customFormat="1" ht="21" customHeight="1">
      <c r="B40" s="567"/>
      <c r="C40" s="568"/>
      <c r="D40" s="568"/>
      <c r="E40" s="569"/>
      <c r="F40" s="569"/>
      <c r="G40" s="569"/>
      <c r="H40" s="716"/>
      <c r="I40" s="717"/>
      <c r="J40" s="717"/>
      <c r="K40" s="725"/>
    </row>
    <row r="41" spans="2:11" s="559" customFormat="1" ht="21" customHeight="1">
      <c r="B41" s="567"/>
      <c r="C41" s="568"/>
      <c r="D41" s="568"/>
      <c r="E41" s="569"/>
      <c r="F41" s="569"/>
      <c r="G41" s="569"/>
      <c r="H41" s="716"/>
      <c r="I41" s="717"/>
      <c r="J41" s="717"/>
      <c r="K41" s="725"/>
    </row>
    <row r="42" spans="2:11" s="559" customFormat="1" ht="21" customHeight="1">
      <c r="B42" s="567"/>
      <c r="C42" s="568"/>
      <c r="D42" s="568"/>
      <c r="E42" s="569"/>
      <c r="F42" s="569"/>
      <c r="G42" s="569"/>
      <c r="H42" s="716"/>
      <c r="I42" s="717"/>
      <c r="J42" s="717"/>
      <c r="K42" s="725"/>
    </row>
    <row r="43" spans="2:11" s="559" customFormat="1" ht="21" customHeight="1">
      <c r="B43" s="567"/>
      <c r="C43" s="568"/>
      <c r="D43" s="568"/>
      <c r="E43" s="569"/>
      <c r="F43" s="569"/>
      <c r="G43" s="569"/>
      <c r="H43" s="716"/>
      <c r="I43" s="717"/>
      <c r="J43" s="717"/>
      <c r="K43" s="725"/>
    </row>
    <row r="44" spans="2:11" s="559" customFormat="1" ht="21" customHeight="1">
      <c r="B44" s="567"/>
      <c r="C44" s="568"/>
      <c r="D44" s="568"/>
      <c r="E44" s="569"/>
      <c r="F44" s="569"/>
      <c r="G44" s="569"/>
      <c r="H44" s="716"/>
      <c r="I44" s="717"/>
      <c r="J44" s="717"/>
      <c r="K44" s="725"/>
    </row>
    <row r="45" spans="2:11" s="559" customFormat="1" ht="21" customHeight="1">
      <c r="B45" s="567"/>
      <c r="C45" s="568"/>
      <c r="D45" s="568"/>
      <c r="E45" s="569"/>
      <c r="F45" s="569"/>
      <c r="G45" s="569"/>
      <c r="H45" s="716"/>
      <c r="I45" s="717"/>
      <c r="J45" s="717"/>
      <c r="K45" s="725"/>
    </row>
    <row r="46" spans="2:11" s="559" customFormat="1" ht="21" customHeight="1">
      <c r="B46" s="582"/>
      <c r="C46" s="583"/>
      <c r="D46" s="583"/>
      <c r="E46" s="584"/>
      <c r="F46" s="584"/>
      <c r="G46" s="584"/>
      <c r="H46" s="727"/>
      <c r="I46" s="728"/>
      <c r="J46" s="728"/>
      <c r="K46" s="729"/>
    </row>
    <row r="47" spans="2:11" ht="14.25" customHeight="1">
      <c r="B47" s="579"/>
      <c r="C47" s="562"/>
      <c r="D47" s="562"/>
      <c r="E47" s="562"/>
      <c r="F47" s="562"/>
      <c r="G47" s="562"/>
      <c r="H47" s="711"/>
      <c r="I47" s="712"/>
      <c r="J47" s="712"/>
      <c r="K47" s="723"/>
    </row>
    <row r="48" spans="2:11" s="559" customFormat="1" ht="7.5" customHeight="1">
      <c r="B48" s="580"/>
      <c r="C48" s="566"/>
      <c r="D48" s="566"/>
      <c r="E48" s="566"/>
      <c r="F48" s="566"/>
      <c r="G48" s="566"/>
      <c r="H48" s="713"/>
      <c r="I48" s="714"/>
      <c r="J48" s="714"/>
      <c r="K48" s="715"/>
    </row>
    <row r="49" spans="2:11" s="559" customFormat="1" ht="37.5" customHeight="1">
      <c r="B49" s="965" t="s">
        <v>1639</v>
      </c>
      <c r="C49" s="965"/>
      <c r="D49" s="965"/>
      <c r="E49" s="965"/>
      <c r="F49" s="965"/>
      <c r="G49" s="965"/>
      <c r="H49" s="965"/>
      <c r="I49" s="965"/>
      <c r="J49" s="965"/>
      <c r="K49" s="965"/>
    </row>
    <row r="50" spans="2:11" s="559" customFormat="1" ht="7.5" customHeight="1">
      <c r="B50" s="567"/>
      <c r="C50" s="569"/>
      <c r="D50" s="569"/>
      <c r="E50" s="569"/>
      <c r="F50" s="569"/>
      <c r="G50" s="569"/>
      <c r="H50" s="716"/>
      <c r="I50" s="717"/>
      <c r="J50" s="717"/>
      <c r="K50" s="718"/>
    </row>
    <row r="51" spans="2:11" s="559" customFormat="1" ht="15" customHeight="1">
      <c r="B51" s="573"/>
      <c r="C51" s="568" t="s">
        <v>1625</v>
      </c>
      <c r="D51" s="569"/>
      <c r="E51" s="569" t="str">
        <f>E21</f>
        <v>Stavební úpravy v objektu DPS Branická č.p.65 a č.p.43, Praha 4</v>
      </c>
      <c r="F51" s="569"/>
      <c r="G51" s="569"/>
      <c r="H51" s="716"/>
      <c r="I51" s="717"/>
      <c r="J51" s="717"/>
      <c r="K51" s="718"/>
    </row>
    <row r="52" spans="2:11" s="559" customFormat="1" ht="15" customHeight="1">
      <c r="B52" s="573"/>
      <c r="C52" s="568" t="s">
        <v>1544</v>
      </c>
      <c r="D52" s="569"/>
      <c r="E52" s="569" t="str">
        <f>E23</f>
        <v>Elektro – silnoproud</v>
      </c>
      <c r="F52" s="569"/>
      <c r="G52" s="569"/>
      <c r="H52" s="716"/>
      <c r="I52" s="717"/>
      <c r="J52" s="717"/>
      <c r="K52" s="718"/>
    </row>
    <row r="53" spans="2:11" s="559" customFormat="1" ht="15" customHeight="1">
      <c r="B53" s="573"/>
      <c r="C53" s="568" t="s">
        <v>1628</v>
      </c>
      <c r="D53" s="569"/>
      <c r="E53" s="569" t="str">
        <f>E24</f>
        <v>ul. Branická, Praha 4</v>
      </c>
      <c r="F53" s="569"/>
      <c r="G53" s="569"/>
      <c r="H53" s="716"/>
      <c r="I53" s="717"/>
      <c r="J53" s="717"/>
      <c r="K53" s="718"/>
    </row>
    <row r="54" spans="2:11" s="559" customFormat="1" ht="18.75" customHeight="1">
      <c r="B54" s="573"/>
      <c r="C54" s="568" t="s">
        <v>1630</v>
      </c>
      <c r="D54" s="569"/>
      <c r="E54" s="569" t="str">
        <f>E25</f>
        <v>Jiří Flosman</v>
      </c>
      <c r="F54" s="569"/>
      <c r="G54" s="569"/>
      <c r="H54" s="716"/>
      <c r="I54" s="717"/>
      <c r="J54" s="717"/>
      <c r="K54" s="718"/>
    </row>
    <row r="55" spans="2:11" s="559" customFormat="1" ht="15.75" customHeight="1">
      <c r="B55" s="573"/>
      <c r="C55" s="568" t="s">
        <v>1632</v>
      </c>
      <c r="D55" s="569"/>
      <c r="E55" s="569" t="str">
        <f>E26</f>
        <v>Jiří Flosman</v>
      </c>
      <c r="F55" s="569"/>
      <c r="G55" s="569"/>
      <c r="H55" s="716"/>
      <c r="I55" s="717"/>
      <c r="J55" s="717"/>
      <c r="K55" s="718"/>
    </row>
    <row r="56" spans="2:11" s="559" customFormat="1" ht="13.9" customHeight="1">
      <c r="B56" s="573"/>
      <c r="C56" s="568" t="s">
        <v>1640</v>
      </c>
      <c r="D56" s="569"/>
      <c r="E56" s="574"/>
      <c r="F56" s="569"/>
      <c r="G56" s="569"/>
      <c r="H56" s="716"/>
      <c r="I56" s="966"/>
      <c r="J56" s="966"/>
      <c r="K56" s="966"/>
    </row>
    <row r="57" spans="2:11" s="559" customFormat="1" ht="13.9" customHeight="1">
      <c r="B57" s="573"/>
      <c r="C57" s="568"/>
      <c r="D57" s="569"/>
      <c r="E57" s="568"/>
      <c r="F57" s="569"/>
      <c r="G57" s="569"/>
      <c r="H57" s="716"/>
      <c r="I57" s="724"/>
      <c r="J57" s="717"/>
      <c r="K57" s="725"/>
    </row>
    <row r="58" spans="2:11" s="559" customFormat="1" ht="13.9" customHeight="1">
      <c r="B58" s="573"/>
      <c r="C58" s="568"/>
      <c r="D58" s="569"/>
      <c r="E58" s="568"/>
      <c r="F58" s="569"/>
      <c r="G58" s="569"/>
      <c r="H58" s="716"/>
      <c r="I58" s="724"/>
      <c r="J58" s="717"/>
      <c r="K58" s="725"/>
    </row>
    <row r="59" spans="2:11" s="559" customFormat="1" ht="13.9" customHeight="1">
      <c r="B59" s="573"/>
      <c r="C59" s="568"/>
      <c r="D59" s="569"/>
      <c r="E59" s="568"/>
      <c r="F59" s="569"/>
      <c r="G59" s="569"/>
      <c r="H59" s="716"/>
      <c r="I59" s="724"/>
      <c r="J59" s="717"/>
      <c r="K59" s="725"/>
    </row>
    <row r="60" spans="2:11" s="559" customFormat="1" ht="13.9" customHeight="1">
      <c r="B60" s="573"/>
      <c r="C60" s="568"/>
      <c r="D60" s="569"/>
      <c r="E60" s="568"/>
      <c r="F60" s="569"/>
      <c r="G60" s="569"/>
      <c r="H60" s="716"/>
      <c r="I60" s="724"/>
      <c r="J60" s="717"/>
      <c r="K60" s="725"/>
    </row>
    <row r="61" spans="2:54" s="559" customFormat="1" ht="30" customHeight="1">
      <c r="B61" s="573"/>
      <c r="C61" s="568" t="s">
        <v>1641</v>
      </c>
      <c r="D61" s="569"/>
      <c r="E61" s="569"/>
      <c r="F61" s="569"/>
      <c r="G61" s="569"/>
      <c r="H61" s="716"/>
      <c r="I61" s="717"/>
      <c r="J61" s="717"/>
      <c r="K61" s="730" t="e">
        <f>K64+#REF!+K79+K90+#REF!+#REF!+K98+#REF!+#REF!+K116+K122+K129</f>
        <v>#REF!</v>
      </c>
      <c r="L61" s="585"/>
      <c r="M61" s="585"/>
      <c r="N61" s="585"/>
      <c r="O61" s="586" t="e">
        <f>#REF!</f>
        <v>#REF!</v>
      </c>
      <c r="P61" s="585"/>
      <c r="Q61" s="586" t="e">
        <f>#REF!</f>
        <v>#REF!</v>
      </c>
      <c r="R61" s="585"/>
      <c r="S61" s="587" t="e">
        <f>#REF!</f>
        <v>#REF!</v>
      </c>
      <c r="AK61" s="559" t="s">
        <v>1642</v>
      </c>
      <c r="AL61" s="559" t="s">
        <v>1638</v>
      </c>
      <c r="BB61" s="588" t="e">
        <f>#REF!</f>
        <v>#REF!</v>
      </c>
    </row>
    <row r="62" spans="2:54" s="559" customFormat="1" ht="30" customHeight="1">
      <c r="B62" s="573"/>
      <c r="C62" s="584"/>
      <c r="D62" s="584"/>
      <c r="E62" s="584"/>
      <c r="F62" s="584"/>
      <c r="G62" s="584"/>
      <c r="H62" s="727"/>
      <c r="I62" s="728"/>
      <c r="J62" s="728"/>
      <c r="K62" s="730"/>
      <c r="L62" s="585"/>
      <c r="M62" s="585"/>
      <c r="N62" s="585"/>
      <c r="O62" s="586"/>
      <c r="P62" s="585"/>
      <c r="Q62" s="586"/>
      <c r="R62" s="585"/>
      <c r="S62" s="587"/>
      <c r="BB62" s="588"/>
    </row>
    <row r="63" spans="2:56" s="568" customFormat="1" ht="28.7" customHeight="1">
      <c r="B63" s="589" t="s">
        <v>1643</v>
      </c>
      <c r="C63" s="589" t="s">
        <v>1644</v>
      </c>
      <c r="D63" s="590" t="s">
        <v>102</v>
      </c>
      <c r="E63" s="591" t="s">
        <v>1645</v>
      </c>
      <c r="F63" s="592" t="s">
        <v>1646</v>
      </c>
      <c r="G63" s="593" t="s">
        <v>101</v>
      </c>
      <c r="H63" s="967" t="s">
        <v>1647</v>
      </c>
      <c r="I63" s="967"/>
      <c r="J63" s="731" t="s">
        <v>1648</v>
      </c>
      <c r="K63" s="732" t="s">
        <v>1649</v>
      </c>
      <c r="L63" s="594" t="s">
        <v>1650</v>
      </c>
      <c r="M63" s="595" t="s">
        <v>71</v>
      </c>
      <c r="N63" s="568" t="s">
        <v>1651</v>
      </c>
      <c r="O63" s="568" t="s">
        <v>1652</v>
      </c>
      <c r="P63" s="596" t="s">
        <v>1653</v>
      </c>
      <c r="Q63" s="596" t="s">
        <v>1654</v>
      </c>
      <c r="R63" s="596" t="s">
        <v>1655</v>
      </c>
      <c r="S63" s="596" t="s">
        <v>1656</v>
      </c>
      <c r="AI63" s="594"/>
      <c r="AK63" s="594"/>
      <c r="AL63" s="594"/>
      <c r="AV63" s="597"/>
      <c r="AW63" s="597"/>
      <c r="AX63" s="597"/>
      <c r="AY63" s="597"/>
      <c r="AZ63" s="597"/>
      <c r="BA63" s="594"/>
      <c r="BB63" s="597"/>
      <c r="BC63" s="594"/>
      <c r="BD63" s="594"/>
    </row>
    <row r="64" spans="2:54" s="601" customFormat="1" ht="21" customHeight="1">
      <c r="B64" s="598" t="s">
        <v>1657</v>
      </c>
      <c r="C64" s="599"/>
      <c r="D64" s="600"/>
      <c r="E64" s="600"/>
      <c r="F64" s="600"/>
      <c r="G64" s="600"/>
      <c r="H64" s="733"/>
      <c r="I64" s="734"/>
      <c r="J64" s="734"/>
      <c r="K64" s="735">
        <f>SUM(K65:K78)</f>
        <v>0</v>
      </c>
      <c r="O64" s="602" t="e">
        <f>SUM(#REF!)</f>
        <v>#REF!</v>
      </c>
      <c r="Q64" s="602" t="e">
        <f>SUM(#REF!)</f>
        <v>#REF!</v>
      </c>
      <c r="S64" s="602" t="e">
        <f>SUM(#REF!)</f>
        <v>#REF!</v>
      </c>
      <c r="AI64" s="601" t="s">
        <v>99</v>
      </c>
      <c r="AK64" s="601" t="s">
        <v>1642</v>
      </c>
      <c r="AL64" s="601" t="s">
        <v>99</v>
      </c>
      <c r="AP64" s="601" t="s">
        <v>1658</v>
      </c>
      <c r="BB64" s="603" t="e">
        <f>SUM(#REF!)</f>
        <v>#REF!</v>
      </c>
    </row>
    <row r="65" spans="2:56" s="610" customFormat="1" ht="16.5" customHeight="1">
      <c r="B65" s="604">
        <v>1</v>
      </c>
      <c r="C65" s="604" t="s">
        <v>1659</v>
      </c>
      <c r="D65" s="605" t="s">
        <v>1660</v>
      </c>
      <c r="E65" s="606" t="s">
        <v>1661</v>
      </c>
      <c r="F65" s="606" t="s">
        <v>142</v>
      </c>
      <c r="G65" s="607">
        <v>10</v>
      </c>
      <c r="H65" s="961"/>
      <c r="I65" s="961"/>
      <c r="J65" s="736"/>
      <c r="K65" s="737">
        <f aca="true" t="shared" si="0" ref="K65:K78">(G65*H65)+(G65*J65)</f>
        <v>0</v>
      </c>
      <c r="L65" s="608"/>
      <c r="M65" s="609"/>
      <c r="P65" s="611"/>
      <c r="Q65" s="611"/>
      <c r="R65" s="611"/>
      <c r="S65" s="611"/>
      <c r="AI65" s="608"/>
      <c r="AK65" s="608"/>
      <c r="AL65" s="608"/>
      <c r="AV65" s="612"/>
      <c r="AW65" s="612"/>
      <c r="AX65" s="612"/>
      <c r="AY65" s="612"/>
      <c r="AZ65" s="612"/>
      <c r="BA65" s="608"/>
      <c r="BB65" s="612"/>
      <c r="BC65" s="608"/>
      <c r="BD65" s="608"/>
    </row>
    <row r="66" spans="2:56" s="610" customFormat="1" ht="16.5" customHeight="1">
      <c r="B66" s="604">
        <v>2</v>
      </c>
      <c r="C66" s="604" t="s">
        <v>1659</v>
      </c>
      <c r="D66" s="605" t="s">
        <v>1662</v>
      </c>
      <c r="E66" s="606"/>
      <c r="F66" s="606" t="s">
        <v>142</v>
      </c>
      <c r="G66" s="607">
        <v>18</v>
      </c>
      <c r="H66" s="738"/>
      <c r="I66" s="738"/>
      <c r="J66" s="738"/>
      <c r="K66" s="737">
        <f t="shared" si="0"/>
        <v>0</v>
      </c>
      <c r="L66" s="608"/>
      <c r="M66" s="609"/>
      <c r="P66" s="611"/>
      <c r="Q66" s="611"/>
      <c r="R66" s="611"/>
      <c r="S66" s="611"/>
      <c r="AI66" s="608"/>
      <c r="AK66" s="608"/>
      <c r="AL66" s="608"/>
      <c r="AV66" s="612"/>
      <c r="AW66" s="612"/>
      <c r="AX66" s="612"/>
      <c r="AY66" s="612"/>
      <c r="AZ66" s="612"/>
      <c r="BA66" s="608"/>
      <c r="BB66" s="612"/>
      <c r="BC66" s="608"/>
      <c r="BD66" s="608"/>
    </row>
    <row r="67" spans="2:56" s="610" customFormat="1" ht="16.5" customHeight="1">
      <c r="B67" s="604">
        <v>3</v>
      </c>
      <c r="C67" s="604" t="s">
        <v>1659</v>
      </c>
      <c r="D67" s="605" t="s">
        <v>1663</v>
      </c>
      <c r="E67" s="606"/>
      <c r="F67" s="606" t="s">
        <v>142</v>
      </c>
      <c r="G67" s="607">
        <v>96</v>
      </c>
      <c r="H67" s="738"/>
      <c r="I67" s="738"/>
      <c r="J67" s="738"/>
      <c r="K67" s="737">
        <f t="shared" si="0"/>
        <v>0</v>
      </c>
      <c r="L67" s="608"/>
      <c r="M67" s="609"/>
      <c r="P67" s="611"/>
      <c r="Q67" s="611"/>
      <c r="R67" s="611"/>
      <c r="S67" s="611"/>
      <c r="AI67" s="608"/>
      <c r="AK67" s="608"/>
      <c r="AL67" s="608"/>
      <c r="AV67" s="612"/>
      <c r="AW67" s="612"/>
      <c r="AX67" s="612"/>
      <c r="AY67" s="612"/>
      <c r="AZ67" s="612"/>
      <c r="BA67" s="608"/>
      <c r="BB67" s="612"/>
      <c r="BC67" s="608"/>
      <c r="BD67" s="608"/>
    </row>
    <row r="68" spans="2:56" s="610" customFormat="1" ht="16.5" customHeight="1">
      <c r="B68" s="604">
        <v>4</v>
      </c>
      <c r="C68" s="604" t="s">
        <v>1659</v>
      </c>
      <c r="D68" s="605" t="s">
        <v>1664</v>
      </c>
      <c r="E68" s="606"/>
      <c r="F68" s="606" t="s">
        <v>142</v>
      </c>
      <c r="G68" s="607">
        <v>42</v>
      </c>
      <c r="H68" s="738"/>
      <c r="I68" s="738"/>
      <c r="J68" s="738"/>
      <c r="K68" s="737">
        <f t="shared" si="0"/>
        <v>0</v>
      </c>
      <c r="L68" s="608"/>
      <c r="M68" s="609"/>
      <c r="P68" s="611"/>
      <c r="Q68" s="611"/>
      <c r="R68" s="611"/>
      <c r="S68" s="611"/>
      <c r="AI68" s="608"/>
      <c r="AK68" s="608"/>
      <c r="AL68" s="608"/>
      <c r="AV68" s="612"/>
      <c r="AW68" s="612"/>
      <c r="AX68" s="612"/>
      <c r="AY68" s="612"/>
      <c r="AZ68" s="612"/>
      <c r="BA68" s="608"/>
      <c r="BB68" s="612"/>
      <c r="BC68" s="608"/>
      <c r="BD68" s="608"/>
    </row>
    <row r="69" spans="2:56" s="610" customFormat="1" ht="16.5" customHeight="1">
      <c r="B69" s="604">
        <v>5</v>
      </c>
      <c r="C69" s="604" t="s">
        <v>1659</v>
      </c>
      <c r="D69" s="605" t="s">
        <v>1665</v>
      </c>
      <c r="E69" s="606"/>
      <c r="F69" s="606" t="s">
        <v>142</v>
      </c>
      <c r="G69" s="607">
        <v>960</v>
      </c>
      <c r="H69" s="961"/>
      <c r="I69" s="961"/>
      <c r="J69" s="738"/>
      <c r="K69" s="737">
        <f t="shared" si="0"/>
        <v>0</v>
      </c>
      <c r="L69" s="608"/>
      <c r="M69" s="609"/>
      <c r="P69" s="611"/>
      <c r="Q69" s="611"/>
      <c r="R69" s="611"/>
      <c r="S69" s="611"/>
      <c r="AI69" s="608"/>
      <c r="AK69" s="608"/>
      <c r="AL69" s="608"/>
      <c r="AV69" s="612"/>
      <c r="AW69" s="612"/>
      <c r="AX69" s="612"/>
      <c r="AY69" s="612"/>
      <c r="AZ69" s="612"/>
      <c r="BA69" s="608"/>
      <c r="BB69" s="612"/>
      <c r="BC69" s="608"/>
      <c r="BD69" s="608"/>
    </row>
    <row r="70" spans="2:56" s="610" customFormat="1" ht="16.5" customHeight="1">
      <c r="B70" s="604">
        <v>6</v>
      </c>
      <c r="C70" s="604" t="s">
        <v>1659</v>
      </c>
      <c r="D70" s="605" t="s">
        <v>1666</v>
      </c>
      <c r="E70" s="606"/>
      <c r="F70" s="606" t="s">
        <v>142</v>
      </c>
      <c r="G70" s="607">
        <v>60</v>
      </c>
      <c r="H70" s="961"/>
      <c r="I70" s="961"/>
      <c r="J70" s="738"/>
      <c r="K70" s="737">
        <f t="shared" si="0"/>
        <v>0</v>
      </c>
      <c r="L70" s="608"/>
      <c r="M70" s="609"/>
      <c r="P70" s="611"/>
      <c r="Q70" s="611"/>
      <c r="R70" s="611"/>
      <c r="S70" s="611"/>
      <c r="AI70" s="608"/>
      <c r="AK70" s="608"/>
      <c r="AL70" s="608"/>
      <c r="AV70" s="612"/>
      <c r="AW70" s="612"/>
      <c r="AX70" s="612"/>
      <c r="AY70" s="612"/>
      <c r="AZ70" s="612"/>
      <c r="BA70" s="608"/>
      <c r="BB70" s="612"/>
      <c r="BC70" s="608"/>
      <c r="BD70" s="608"/>
    </row>
    <row r="71" spans="2:56" s="610" customFormat="1" ht="16.5" customHeight="1">
      <c r="B71" s="604">
        <v>7</v>
      </c>
      <c r="C71" s="604" t="s">
        <v>1659</v>
      </c>
      <c r="D71" s="605" t="s">
        <v>1667</v>
      </c>
      <c r="E71" s="606"/>
      <c r="F71" s="606" t="s">
        <v>142</v>
      </c>
      <c r="G71" s="607">
        <v>310</v>
      </c>
      <c r="H71" s="961"/>
      <c r="I71" s="961"/>
      <c r="J71" s="738"/>
      <c r="K71" s="737">
        <f t="shared" si="0"/>
        <v>0</v>
      </c>
      <c r="L71" s="608"/>
      <c r="M71" s="609"/>
      <c r="P71" s="611"/>
      <c r="Q71" s="611"/>
      <c r="R71" s="611"/>
      <c r="S71" s="611"/>
      <c r="AI71" s="608"/>
      <c r="AK71" s="608"/>
      <c r="AL71" s="608"/>
      <c r="AV71" s="612"/>
      <c r="AW71" s="612"/>
      <c r="AX71" s="612"/>
      <c r="AY71" s="612"/>
      <c r="AZ71" s="612"/>
      <c r="BA71" s="608"/>
      <c r="BB71" s="612"/>
      <c r="BC71" s="608"/>
      <c r="BD71" s="608"/>
    </row>
    <row r="72" spans="2:56" s="610" customFormat="1" ht="16.5" customHeight="1">
      <c r="B72" s="604">
        <v>8</v>
      </c>
      <c r="C72" s="604" t="s">
        <v>1659</v>
      </c>
      <c r="D72" s="605" t="s">
        <v>1668</v>
      </c>
      <c r="E72" s="606"/>
      <c r="F72" s="606" t="s">
        <v>142</v>
      </c>
      <c r="G72" s="607">
        <v>1710</v>
      </c>
      <c r="H72" s="961"/>
      <c r="I72" s="961"/>
      <c r="J72" s="738"/>
      <c r="K72" s="737">
        <f t="shared" si="0"/>
        <v>0</v>
      </c>
      <c r="L72" s="608"/>
      <c r="M72" s="609"/>
      <c r="P72" s="611"/>
      <c r="Q72" s="611"/>
      <c r="R72" s="611"/>
      <c r="S72" s="611"/>
      <c r="AI72" s="608"/>
      <c r="AK72" s="608"/>
      <c r="AL72" s="608"/>
      <c r="AV72" s="612"/>
      <c r="AW72" s="612"/>
      <c r="AX72" s="612"/>
      <c r="AY72" s="612"/>
      <c r="AZ72" s="612"/>
      <c r="BA72" s="608"/>
      <c r="BB72" s="612"/>
      <c r="BC72" s="608"/>
      <c r="BD72" s="608"/>
    </row>
    <row r="73" spans="2:56" s="610" customFormat="1" ht="16.5" customHeight="1">
      <c r="B73" s="604">
        <v>9</v>
      </c>
      <c r="C73" s="604" t="s">
        <v>1659</v>
      </c>
      <c r="D73" s="605" t="s">
        <v>1669</v>
      </c>
      <c r="E73" s="606"/>
      <c r="F73" s="606" t="s">
        <v>142</v>
      </c>
      <c r="G73" s="607">
        <v>42</v>
      </c>
      <c r="H73" s="961"/>
      <c r="I73" s="961"/>
      <c r="J73" s="738"/>
      <c r="K73" s="737">
        <f t="shared" si="0"/>
        <v>0</v>
      </c>
      <c r="L73" s="608"/>
      <c r="M73" s="609"/>
      <c r="P73" s="611"/>
      <c r="Q73" s="611"/>
      <c r="R73" s="611"/>
      <c r="S73" s="611"/>
      <c r="AI73" s="608"/>
      <c r="AK73" s="608"/>
      <c r="AL73" s="608"/>
      <c r="AV73" s="612"/>
      <c r="AW73" s="612"/>
      <c r="AX73" s="612"/>
      <c r="AY73" s="612"/>
      <c r="AZ73" s="612"/>
      <c r="BA73" s="608"/>
      <c r="BB73" s="612"/>
      <c r="BC73" s="608"/>
      <c r="BD73" s="608"/>
    </row>
    <row r="74" spans="2:56" s="610" customFormat="1" ht="16.5" customHeight="1">
      <c r="B74" s="604">
        <v>10</v>
      </c>
      <c r="C74" s="604" t="s">
        <v>1659</v>
      </c>
      <c r="D74" s="605" t="s">
        <v>1670</v>
      </c>
      <c r="E74" s="606" t="s">
        <v>1671</v>
      </c>
      <c r="F74" s="606" t="s">
        <v>142</v>
      </c>
      <c r="G74" s="607">
        <v>90</v>
      </c>
      <c r="H74" s="961"/>
      <c r="I74" s="961"/>
      <c r="J74" s="738"/>
      <c r="K74" s="737">
        <f t="shared" si="0"/>
        <v>0</v>
      </c>
      <c r="L74" s="608"/>
      <c r="M74" s="609" t="s">
        <v>1672</v>
      </c>
      <c r="P74" s="611">
        <v>0</v>
      </c>
      <c r="Q74" s="611" t="e">
        <f>#REF!*#REF!</f>
        <v>#REF!</v>
      </c>
      <c r="R74" s="611">
        <v>0.4</v>
      </c>
      <c r="S74" s="611" t="e">
        <f>#REF!*#REF!</f>
        <v>#REF!</v>
      </c>
      <c r="AI74" s="608" t="s">
        <v>228</v>
      </c>
      <c r="AK74" s="608" t="s">
        <v>1673</v>
      </c>
      <c r="AL74" s="608" t="s">
        <v>137</v>
      </c>
      <c r="AP74" s="610" t="s">
        <v>1658</v>
      </c>
      <c r="AV74" s="612" t="e">
        <f>IF(#REF!="základní",#REF!,0)</f>
        <v>#REF!</v>
      </c>
      <c r="AW74" s="612" t="e">
        <f>IF(#REF!="snížená",#REF!,0)</f>
        <v>#REF!</v>
      </c>
      <c r="AX74" s="612" t="e">
        <f>IF(#REF!="zákl. přenesená",#REF!,0)</f>
        <v>#REF!</v>
      </c>
      <c r="AY74" s="612" t="e">
        <f>IF(#REF!="sníž. přenesená",#REF!,0)</f>
        <v>#REF!</v>
      </c>
      <c r="AZ74" s="612" t="e">
        <f>IF(#REF!="nulová",#REF!,0)</f>
        <v>#REF!</v>
      </c>
      <c r="BA74" s="608" t="s">
        <v>99</v>
      </c>
      <c r="BB74" s="612" t="e">
        <f>ROUND(#REF!*#REF!,2)</f>
        <v>#REF!</v>
      </c>
      <c r="BC74" s="608" t="s">
        <v>228</v>
      </c>
      <c r="BD74" s="608" t="s">
        <v>1674</v>
      </c>
    </row>
    <row r="75" spans="2:56" s="610" customFormat="1" ht="16.5" customHeight="1">
      <c r="B75" s="604">
        <v>11</v>
      </c>
      <c r="C75" s="604" t="s">
        <v>1659</v>
      </c>
      <c r="D75" s="605" t="s">
        <v>1675</v>
      </c>
      <c r="E75" s="606" t="s">
        <v>1676</v>
      </c>
      <c r="F75" s="606" t="s">
        <v>142</v>
      </c>
      <c r="G75" s="607">
        <v>30</v>
      </c>
      <c r="H75" s="961"/>
      <c r="I75" s="961"/>
      <c r="J75" s="738"/>
      <c r="K75" s="737">
        <f t="shared" si="0"/>
        <v>0</v>
      </c>
      <c r="L75" s="608"/>
      <c r="M75" s="609" t="s">
        <v>1672</v>
      </c>
      <c r="P75" s="611">
        <v>0</v>
      </c>
      <c r="Q75" s="611" t="e">
        <f>#REF!*#REF!</f>
        <v>#REF!</v>
      </c>
      <c r="R75" s="611">
        <v>0.4</v>
      </c>
      <c r="S75" s="611" t="e">
        <f>#REF!*#REF!</f>
        <v>#REF!</v>
      </c>
      <c r="AI75" s="608" t="s">
        <v>228</v>
      </c>
      <c r="AK75" s="608" t="s">
        <v>1673</v>
      </c>
      <c r="AL75" s="608" t="s">
        <v>137</v>
      </c>
      <c r="AP75" s="610" t="s">
        <v>1658</v>
      </c>
      <c r="AV75" s="612" t="e">
        <f>IF(#REF!="základní",#REF!,0)</f>
        <v>#REF!</v>
      </c>
      <c r="AW75" s="612" t="e">
        <f>IF(#REF!="snížená",#REF!,0)</f>
        <v>#REF!</v>
      </c>
      <c r="AX75" s="612" t="e">
        <f>IF(#REF!="zákl. přenesená",#REF!,0)</f>
        <v>#REF!</v>
      </c>
      <c r="AY75" s="612" t="e">
        <f>IF(#REF!="sníž. přenesená",#REF!,0)</f>
        <v>#REF!</v>
      </c>
      <c r="AZ75" s="612" t="e">
        <f>IF(#REF!="nulová",#REF!,0)</f>
        <v>#REF!</v>
      </c>
      <c r="BA75" s="608" t="s">
        <v>99</v>
      </c>
      <c r="BB75" s="612" t="e">
        <f>ROUND(#REF!*#REF!,2)</f>
        <v>#REF!</v>
      </c>
      <c r="BC75" s="608" t="s">
        <v>228</v>
      </c>
      <c r="BD75" s="608" t="s">
        <v>1674</v>
      </c>
    </row>
    <row r="76" spans="2:56" s="610" customFormat="1" ht="16.5" customHeight="1">
      <c r="B76" s="604">
        <v>12</v>
      </c>
      <c r="C76" s="604" t="s">
        <v>1659</v>
      </c>
      <c r="D76" s="605" t="s">
        <v>1677</v>
      </c>
      <c r="E76" s="606" t="s">
        <v>1678</v>
      </c>
      <c r="F76" s="606" t="s">
        <v>142</v>
      </c>
      <c r="G76" s="607">
        <v>18</v>
      </c>
      <c r="H76" s="961"/>
      <c r="I76" s="961"/>
      <c r="J76" s="738"/>
      <c r="K76" s="737">
        <f t="shared" si="0"/>
        <v>0</v>
      </c>
      <c r="L76" s="608"/>
      <c r="M76" s="609" t="s">
        <v>1672</v>
      </c>
      <c r="P76" s="611">
        <v>0</v>
      </c>
      <c r="Q76" s="611" t="e">
        <f>#REF!*#REF!</f>
        <v>#REF!</v>
      </c>
      <c r="R76" s="611">
        <v>0.4</v>
      </c>
      <c r="S76" s="611" t="e">
        <f>#REF!*#REF!</f>
        <v>#REF!</v>
      </c>
      <c r="AI76" s="608" t="s">
        <v>228</v>
      </c>
      <c r="AK76" s="608" t="s">
        <v>1673</v>
      </c>
      <c r="AL76" s="608" t="s">
        <v>137</v>
      </c>
      <c r="AP76" s="610" t="s">
        <v>1658</v>
      </c>
      <c r="AV76" s="612" t="e">
        <f>IF(#REF!="základní",#REF!,0)</f>
        <v>#REF!</v>
      </c>
      <c r="AW76" s="612" t="e">
        <f>IF(#REF!="snížená",#REF!,0)</f>
        <v>#REF!</v>
      </c>
      <c r="AX76" s="612" t="e">
        <f>IF(#REF!="zákl. přenesená",#REF!,0)</f>
        <v>#REF!</v>
      </c>
      <c r="AY76" s="612" t="e">
        <f>IF(#REF!="sníž. přenesená",#REF!,0)</f>
        <v>#REF!</v>
      </c>
      <c r="AZ76" s="612" t="e">
        <f>IF(#REF!="nulová",#REF!,0)</f>
        <v>#REF!</v>
      </c>
      <c r="BA76" s="608" t="s">
        <v>99</v>
      </c>
      <c r="BB76" s="612" t="e">
        <f>ROUND(#REF!*#REF!,2)</f>
        <v>#REF!</v>
      </c>
      <c r="BC76" s="608" t="s">
        <v>228</v>
      </c>
      <c r="BD76" s="608" t="s">
        <v>1674</v>
      </c>
    </row>
    <row r="77" spans="2:56" s="610" customFormat="1" ht="28.9" customHeight="1">
      <c r="B77" s="604">
        <v>13</v>
      </c>
      <c r="C77" s="604" t="s">
        <v>1659</v>
      </c>
      <c r="D77" s="605" t="s">
        <v>1679</v>
      </c>
      <c r="E77" s="606" t="s">
        <v>1680</v>
      </c>
      <c r="F77" s="606" t="s">
        <v>142</v>
      </c>
      <c r="G77" s="607">
        <v>30</v>
      </c>
      <c r="H77" s="961"/>
      <c r="I77" s="961"/>
      <c r="J77" s="738"/>
      <c r="K77" s="737">
        <f t="shared" si="0"/>
        <v>0</v>
      </c>
      <c r="L77" s="608"/>
      <c r="M77" s="609"/>
      <c r="P77" s="611"/>
      <c r="Q77" s="611"/>
      <c r="R77" s="611"/>
      <c r="S77" s="611"/>
      <c r="AI77" s="608"/>
      <c r="AK77" s="608"/>
      <c r="AL77" s="608"/>
      <c r="AV77" s="612"/>
      <c r="AW77" s="612"/>
      <c r="AX77" s="612"/>
      <c r="AY77" s="612"/>
      <c r="AZ77" s="612"/>
      <c r="BA77" s="608"/>
      <c r="BB77" s="612"/>
      <c r="BC77" s="608"/>
      <c r="BD77" s="608"/>
    </row>
    <row r="78" spans="2:56" s="610" customFormat="1" ht="28.9" customHeight="1">
      <c r="B78" s="604">
        <v>14</v>
      </c>
      <c r="C78" s="604" t="s">
        <v>1659</v>
      </c>
      <c r="D78" s="605" t="s">
        <v>1681</v>
      </c>
      <c r="E78" s="606" t="s">
        <v>1680</v>
      </c>
      <c r="F78" s="606" t="s">
        <v>101</v>
      </c>
      <c r="G78" s="607">
        <v>60</v>
      </c>
      <c r="H78" s="961"/>
      <c r="I78" s="961"/>
      <c r="J78" s="738"/>
      <c r="K78" s="737">
        <f t="shared" si="0"/>
        <v>0</v>
      </c>
      <c r="L78" s="608"/>
      <c r="M78" s="609"/>
      <c r="P78" s="611"/>
      <c r="Q78" s="611"/>
      <c r="R78" s="611"/>
      <c r="S78" s="611"/>
      <c r="AI78" s="608"/>
      <c r="AK78" s="608"/>
      <c r="AL78" s="608"/>
      <c r="AV78" s="612"/>
      <c r="AW78" s="612"/>
      <c r="AX78" s="612"/>
      <c r="AY78" s="612"/>
      <c r="AZ78" s="612"/>
      <c r="BA78" s="608"/>
      <c r="BB78" s="612"/>
      <c r="BC78" s="608"/>
      <c r="BD78" s="608"/>
    </row>
    <row r="79" spans="2:54" s="601" customFormat="1" ht="21" customHeight="1">
      <c r="B79" s="613" t="s">
        <v>1682</v>
      </c>
      <c r="C79" s="614"/>
      <c r="D79" s="615"/>
      <c r="E79" s="615"/>
      <c r="F79" s="615"/>
      <c r="G79" s="615"/>
      <c r="H79" s="739"/>
      <c r="I79" s="740"/>
      <c r="J79" s="739"/>
      <c r="K79" s="741">
        <f>SUM(K80:K89)</f>
        <v>0</v>
      </c>
      <c r="O79" s="602"/>
      <c r="Q79" s="602"/>
      <c r="S79" s="602"/>
      <c r="BB79" s="603"/>
    </row>
    <row r="80" spans="2:56" s="610" customFormat="1" ht="51.6" customHeight="1">
      <c r="B80" s="604">
        <v>15</v>
      </c>
      <c r="C80" s="604" t="s">
        <v>1683</v>
      </c>
      <c r="D80" s="605" t="s">
        <v>1684</v>
      </c>
      <c r="E80" s="606" t="s">
        <v>1685</v>
      </c>
      <c r="F80" s="606" t="s">
        <v>101</v>
      </c>
      <c r="G80" s="607">
        <v>1</v>
      </c>
      <c r="H80" s="961"/>
      <c r="I80" s="961"/>
      <c r="J80" s="738"/>
      <c r="K80" s="737">
        <f aca="true" t="shared" si="1" ref="K80:K89">(G80*H80)+(G80*J80)</f>
        <v>0</v>
      </c>
      <c r="L80" s="608"/>
      <c r="M80" s="609"/>
      <c r="P80" s="611"/>
      <c r="Q80" s="611"/>
      <c r="R80" s="611"/>
      <c r="S80" s="611"/>
      <c r="AI80" s="608"/>
      <c r="AK80" s="608"/>
      <c r="AL80" s="608"/>
      <c r="AV80" s="612"/>
      <c r="AW80" s="612"/>
      <c r="AX80" s="612"/>
      <c r="AY80" s="612"/>
      <c r="AZ80" s="612"/>
      <c r="BA80" s="608"/>
      <c r="BB80" s="612"/>
      <c r="BC80" s="608"/>
      <c r="BD80" s="608"/>
    </row>
    <row r="81" spans="2:56" s="610" customFormat="1" ht="20.45" customHeight="1">
      <c r="B81" s="604">
        <v>16</v>
      </c>
      <c r="C81" s="604" t="s">
        <v>1683</v>
      </c>
      <c r="D81" s="605" t="s">
        <v>1686</v>
      </c>
      <c r="E81" s="606"/>
      <c r="F81" s="606" t="s">
        <v>101</v>
      </c>
      <c r="G81" s="607">
        <v>1</v>
      </c>
      <c r="H81" s="961"/>
      <c r="I81" s="961"/>
      <c r="J81" s="738"/>
      <c r="K81" s="737">
        <f t="shared" si="1"/>
        <v>0</v>
      </c>
      <c r="L81" s="608"/>
      <c r="M81" s="609"/>
      <c r="P81" s="611"/>
      <c r="Q81" s="611"/>
      <c r="R81" s="611"/>
      <c r="S81" s="611"/>
      <c r="AI81" s="608"/>
      <c r="AK81" s="608"/>
      <c r="AL81" s="608"/>
      <c r="AV81" s="612"/>
      <c r="AW81" s="612"/>
      <c r="AX81" s="612"/>
      <c r="AY81" s="612"/>
      <c r="AZ81" s="612"/>
      <c r="BA81" s="608"/>
      <c r="BB81" s="612"/>
      <c r="BC81" s="608"/>
      <c r="BD81" s="608"/>
    </row>
    <row r="82" spans="2:56" s="610" customFormat="1" ht="20.45" customHeight="1">
      <c r="B82" s="604">
        <v>17</v>
      </c>
      <c r="C82" s="604" t="s">
        <v>1683</v>
      </c>
      <c r="D82" s="605" t="s">
        <v>1687</v>
      </c>
      <c r="E82" s="606"/>
      <c r="F82" s="606" t="s">
        <v>101</v>
      </c>
      <c r="G82" s="607">
        <v>1</v>
      </c>
      <c r="H82" s="961"/>
      <c r="I82" s="961"/>
      <c r="J82" s="738"/>
      <c r="K82" s="737">
        <f t="shared" si="1"/>
        <v>0</v>
      </c>
      <c r="L82" s="608"/>
      <c r="M82" s="609"/>
      <c r="P82" s="611"/>
      <c r="Q82" s="611"/>
      <c r="R82" s="611"/>
      <c r="S82" s="611"/>
      <c r="AI82" s="608"/>
      <c r="AK82" s="608"/>
      <c r="AL82" s="608"/>
      <c r="AV82" s="612"/>
      <c r="AW82" s="612"/>
      <c r="AX82" s="612"/>
      <c r="AY82" s="612"/>
      <c r="AZ82" s="612"/>
      <c r="BA82" s="608"/>
      <c r="BB82" s="612"/>
      <c r="BC82" s="608"/>
      <c r="BD82" s="608"/>
    </row>
    <row r="83" spans="2:56" s="610" customFormat="1" ht="28.5" customHeight="1">
      <c r="B83" s="604">
        <v>18</v>
      </c>
      <c r="C83" s="604" t="s">
        <v>1683</v>
      </c>
      <c r="D83" s="605" t="s">
        <v>1688</v>
      </c>
      <c r="E83" s="606"/>
      <c r="F83" s="606" t="s">
        <v>101</v>
      </c>
      <c r="G83" s="607">
        <v>2</v>
      </c>
      <c r="H83" s="961"/>
      <c r="I83" s="961"/>
      <c r="J83" s="738"/>
      <c r="K83" s="737">
        <f t="shared" si="1"/>
        <v>0</v>
      </c>
      <c r="L83" s="608"/>
      <c r="M83" s="609"/>
      <c r="P83" s="611"/>
      <c r="Q83" s="611"/>
      <c r="R83" s="611"/>
      <c r="S83" s="611"/>
      <c r="AI83" s="608"/>
      <c r="AK83" s="608"/>
      <c r="AL83" s="608"/>
      <c r="AV83" s="612"/>
      <c r="AW83" s="612"/>
      <c r="AX83" s="612"/>
      <c r="AY83" s="612"/>
      <c r="AZ83" s="612"/>
      <c r="BA83" s="608"/>
      <c r="BB83" s="612"/>
      <c r="BC83" s="608"/>
      <c r="BD83" s="608"/>
    </row>
    <row r="84" spans="2:56" s="610" customFormat="1" ht="28.5" customHeight="1">
      <c r="B84" s="604">
        <v>19</v>
      </c>
      <c r="C84" s="604" t="s">
        <v>1683</v>
      </c>
      <c r="D84" s="605" t="s">
        <v>1689</v>
      </c>
      <c r="E84" s="606"/>
      <c r="F84" s="606" t="s">
        <v>101</v>
      </c>
      <c r="G84" s="607">
        <v>7</v>
      </c>
      <c r="H84" s="961"/>
      <c r="I84" s="961"/>
      <c r="J84" s="738"/>
      <c r="K84" s="737">
        <f t="shared" si="1"/>
        <v>0</v>
      </c>
      <c r="L84" s="608"/>
      <c r="M84" s="609"/>
      <c r="P84" s="611"/>
      <c r="Q84" s="611"/>
      <c r="R84" s="611"/>
      <c r="S84" s="611"/>
      <c r="AI84" s="608"/>
      <c r="AK84" s="608"/>
      <c r="AL84" s="608"/>
      <c r="AV84" s="612"/>
      <c r="AW84" s="612"/>
      <c r="AX84" s="612"/>
      <c r="AY84" s="612"/>
      <c r="AZ84" s="612"/>
      <c r="BA84" s="608"/>
      <c r="BB84" s="612"/>
      <c r="BC84" s="608"/>
      <c r="BD84" s="608"/>
    </row>
    <row r="85" spans="2:56" s="610" customFormat="1" ht="28.9" customHeight="1">
      <c r="B85" s="604">
        <v>20</v>
      </c>
      <c r="C85" s="604" t="s">
        <v>1683</v>
      </c>
      <c r="D85" s="605" t="s">
        <v>1690</v>
      </c>
      <c r="E85" s="606"/>
      <c r="F85" s="606" t="s">
        <v>101</v>
      </c>
      <c r="G85" s="607">
        <v>2</v>
      </c>
      <c r="H85" s="968"/>
      <c r="I85" s="968"/>
      <c r="J85" s="738"/>
      <c r="K85" s="737">
        <f t="shared" si="1"/>
        <v>0</v>
      </c>
      <c r="L85" s="608"/>
      <c r="M85" s="609"/>
      <c r="P85" s="611"/>
      <c r="Q85" s="611"/>
      <c r="R85" s="611"/>
      <c r="S85" s="611"/>
      <c r="AI85" s="608"/>
      <c r="AK85" s="608"/>
      <c r="AL85" s="608"/>
      <c r="AV85" s="612"/>
      <c r="AW85" s="612"/>
      <c r="AX85" s="612"/>
      <c r="AY85" s="612"/>
      <c r="AZ85" s="612"/>
      <c r="BA85" s="608"/>
      <c r="BB85" s="612"/>
      <c r="BC85" s="608"/>
      <c r="BD85" s="608"/>
    </row>
    <row r="86" spans="2:56" s="610" customFormat="1" ht="20.45" customHeight="1">
      <c r="B86" s="604">
        <v>21</v>
      </c>
      <c r="C86" s="604" t="s">
        <v>1683</v>
      </c>
      <c r="D86" s="605" t="s">
        <v>1691</v>
      </c>
      <c r="E86" s="606"/>
      <c r="F86" s="606" t="s">
        <v>101</v>
      </c>
      <c r="G86" s="607">
        <v>15</v>
      </c>
      <c r="H86" s="968"/>
      <c r="I86" s="968"/>
      <c r="J86" s="738"/>
      <c r="K86" s="737">
        <f t="shared" si="1"/>
        <v>0</v>
      </c>
      <c r="L86" s="608"/>
      <c r="M86" s="609"/>
      <c r="P86" s="611"/>
      <c r="Q86" s="611"/>
      <c r="R86" s="611"/>
      <c r="S86" s="611"/>
      <c r="AI86" s="608"/>
      <c r="AK86" s="608"/>
      <c r="AL86" s="608"/>
      <c r="AV86" s="612"/>
      <c r="AW86" s="612"/>
      <c r="AX86" s="612"/>
      <c r="AY86" s="612"/>
      <c r="AZ86" s="612"/>
      <c r="BA86" s="608"/>
      <c r="BB86" s="612"/>
      <c r="BC86" s="608"/>
      <c r="BD86" s="608"/>
    </row>
    <row r="87" spans="2:56" s="610" customFormat="1" ht="20.45" customHeight="1">
      <c r="B87" s="604">
        <v>22</v>
      </c>
      <c r="C87" s="604" t="s">
        <v>1683</v>
      </c>
      <c r="D87" s="605" t="s">
        <v>1692</v>
      </c>
      <c r="E87" s="606"/>
      <c r="F87" s="606" t="s">
        <v>101</v>
      </c>
      <c r="G87" s="607">
        <v>1</v>
      </c>
      <c r="H87" s="968"/>
      <c r="I87" s="968"/>
      <c r="J87" s="738"/>
      <c r="K87" s="737">
        <f t="shared" si="1"/>
        <v>0</v>
      </c>
      <c r="L87" s="608"/>
      <c r="M87" s="609"/>
      <c r="P87" s="611"/>
      <c r="Q87" s="611"/>
      <c r="R87" s="611"/>
      <c r="S87" s="611"/>
      <c r="AI87" s="608"/>
      <c r="AK87" s="608"/>
      <c r="AL87" s="608"/>
      <c r="AV87" s="612"/>
      <c r="AW87" s="612"/>
      <c r="AX87" s="612"/>
      <c r="AY87" s="612"/>
      <c r="AZ87" s="612"/>
      <c r="BA87" s="608"/>
      <c r="BB87" s="612"/>
      <c r="BC87" s="608"/>
      <c r="BD87" s="608"/>
    </row>
    <row r="88" spans="2:56" s="610" customFormat="1" ht="20.45" customHeight="1">
      <c r="B88" s="604">
        <v>23</v>
      </c>
      <c r="C88" s="604" t="s">
        <v>1683</v>
      </c>
      <c r="D88" s="605" t="s">
        <v>1693</v>
      </c>
      <c r="E88" s="606"/>
      <c r="F88" s="606" t="s">
        <v>101</v>
      </c>
      <c r="G88" s="607">
        <v>2</v>
      </c>
      <c r="H88" s="968"/>
      <c r="I88" s="968"/>
      <c r="J88" s="738"/>
      <c r="K88" s="737">
        <f t="shared" si="1"/>
        <v>0</v>
      </c>
      <c r="L88" s="608"/>
      <c r="M88" s="609"/>
      <c r="P88" s="611"/>
      <c r="Q88" s="611"/>
      <c r="R88" s="611"/>
      <c r="S88" s="611"/>
      <c r="AI88" s="608"/>
      <c r="AK88" s="608"/>
      <c r="AL88" s="608"/>
      <c r="AV88" s="612"/>
      <c r="AW88" s="612"/>
      <c r="AX88" s="612"/>
      <c r="AY88" s="612"/>
      <c r="AZ88" s="612"/>
      <c r="BA88" s="608"/>
      <c r="BB88" s="612"/>
      <c r="BC88" s="608"/>
      <c r="BD88" s="608"/>
    </row>
    <row r="89" spans="2:56" s="610" customFormat="1" ht="20.45" customHeight="1">
      <c r="B89" s="604">
        <v>24</v>
      </c>
      <c r="C89" s="604" t="s">
        <v>1683</v>
      </c>
      <c r="D89" s="605" t="s">
        <v>1694</v>
      </c>
      <c r="E89" s="606"/>
      <c r="F89" s="606" t="s">
        <v>101</v>
      </c>
      <c r="G89" s="607">
        <v>2</v>
      </c>
      <c r="H89" s="968"/>
      <c r="I89" s="968"/>
      <c r="J89" s="738"/>
      <c r="K89" s="737">
        <f t="shared" si="1"/>
        <v>0</v>
      </c>
      <c r="L89" s="608"/>
      <c r="M89" s="609"/>
      <c r="P89" s="611"/>
      <c r="Q89" s="611"/>
      <c r="R89" s="611"/>
      <c r="S89" s="611"/>
      <c r="AI89" s="608"/>
      <c r="AK89" s="608"/>
      <c r="AL89" s="608"/>
      <c r="AV89" s="612"/>
      <c r="AW89" s="612"/>
      <c r="AX89" s="612"/>
      <c r="AY89" s="612"/>
      <c r="AZ89" s="612"/>
      <c r="BA89" s="608"/>
      <c r="BB89" s="612"/>
      <c r="BC89" s="608"/>
      <c r="BD89" s="608"/>
    </row>
    <row r="90" spans="2:54" s="601" customFormat="1" ht="21" customHeight="1">
      <c r="B90" s="613" t="s">
        <v>1695</v>
      </c>
      <c r="C90" s="614"/>
      <c r="D90" s="615"/>
      <c r="E90" s="615"/>
      <c r="F90" s="615"/>
      <c r="G90" s="615"/>
      <c r="H90" s="739"/>
      <c r="I90" s="740"/>
      <c r="J90" s="739"/>
      <c r="K90" s="741">
        <f>SUM(K91:K97)</f>
        <v>0</v>
      </c>
      <c r="O90" s="602"/>
      <c r="Q90" s="602"/>
      <c r="S90" s="602"/>
      <c r="BB90" s="603"/>
    </row>
    <row r="91" spans="2:56" s="610" customFormat="1" ht="51.6" customHeight="1">
      <c r="B91" s="604">
        <v>25</v>
      </c>
      <c r="C91" s="604" t="s">
        <v>1683</v>
      </c>
      <c r="D91" s="605" t="s">
        <v>1696</v>
      </c>
      <c r="E91" s="606" t="s">
        <v>1685</v>
      </c>
      <c r="F91" s="606" t="s">
        <v>101</v>
      </c>
      <c r="G91" s="607">
        <v>1</v>
      </c>
      <c r="H91" s="961"/>
      <c r="I91" s="961"/>
      <c r="J91" s="738"/>
      <c r="K91" s="737">
        <f aca="true" t="shared" si="2" ref="K91:K97">(G91*H91)+(G91*J91)</f>
        <v>0</v>
      </c>
      <c r="L91" s="608"/>
      <c r="M91" s="609"/>
      <c r="P91" s="611"/>
      <c r="Q91" s="611"/>
      <c r="R91" s="611"/>
      <c r="S91" s="611"/>
      <c r="AI91" s="608"/>
      <c r="AK91" s="608"/>
      <c r="AL91" s="608"/>
      <c r="AV91" s="612"/>
      <c r="AW91" s="612"/>
      <c r="AX91" s="612"/>
      <c r="AY91" s="612"/>
      <c r="AZ91" s="612"/>
      <c r="BA91" s="608"/>
      <c r="BB91" s="612"/>
      <c r="BC91" s="608"/>
      <c r="BD91" s="608"/>
    </row>
    <row r="92" spans="2:56" s="610" customFormat="1" ht="20.45" customHeight="1">
      <c r="B92" s="604">
        <v>26</v>
      </c>
      <c r="C92" s="604" t="s">
        <v>1683</v>
      </c>
      <c r="D92" s="605" t="s">
        <v>1697</v>
      </c>
      <c r="E92" s="606"/>
      <c r="F92" s="606" t="s">
        <v>101</v>
      </c>
      <c r="G92" s="607">
        <v>1</v>
      </c>
      <c r="H92" s="961"/>
      <c r="I92" s="961"/>
      <c r="J92" s="738"/>
      <c r="K92" s="737">
        <f t="shared" si="2"/>
        <v>0</v>
      </c>
      <c r="L92" s="608"/>
      <c r="M92" s="609"/>
      <c r="P92" s="611"/>
      <c r="Q92" s="611"/>
      <c r="R92" s="611"/>
      <c r="S92" s="611"/>
      <c r="AI92" s="608"/>
      <c r="AK92" s="608"/>
      <c r="AL92" s="608"/>
      <c r="AV92" s="612"/>
      <c r="AW92" s="612"/>
      <c r="AX92" s="612"/>
      <c r="AY92" s="612"/>
      <c r="AZ92" s="612"/>
      <c r="BA92" s="608"/>
      <c r="BB92" s="612"/>
      <c r="BC92" s="608"/>
      <c r="BD92" s="608"/>
    </row>
    <row r="93" spans="2:56" s="610" customFormat="1" ht="28.5" customHeight="1">
      <c r="B93" s="604">
        <v>27</v>
      </c>
      <c r="C93" s="604" t="s">
        <v>1683</v>
      </c>
      <c r="D93" s="605" t="s">
        <v>1689</v>
      </c>
      <c r="E93" s="606"/>
      <c r="F93" s="606" t="s">
        <v>101</v>
      </c>
      <c r="G93" s="607">
        <v>7</v>
      </c>
      <c r="H93" s="961"/>
      <c r="I93" s="961"/>
      <c r="J93" s="738"/>
      <c r="K93" s="737">
        <f t="shared" si="2"/>
        <v>0</v>
      </c>
      <c r="L93" s="608"/>
      <c r="M93" s="609"/>
      <c r="P93" s="611"/>
      <c r="Q93" s="611"/>
      <c r="R93" s="611"/>
      <c r="S93" s="611"/>
      <c r="AI93" s="608"/>
      <c r="AK93" s="608"/>
      <c r="AL93" s="608"/>
      <c r="AV93" s="612"/>
      <c r="AW93" s="612"/>
      <c r="AX93" s="612"/>
      <c r="AY93" s="612"/>
      <c r="AZ93" s="612"/>
      <c r="BA93" s="608"/>
      <c r="BB93" s="612"/>
      <c r="BC93" s="608"/>
      <c r="BD93" s="608"/>
    </row>
    <row r="94" spans="2:56" s="610" customFormat="1" ht="28.9" customHeight="1">
      <c r="B94" s="604">
        <v>28</v>
      </c>
      <c r="C94" s="604" t="s">
        <v>1683</v>
      </c>
      <c r="D94" s="605" t="s">
        <v>1698</v>
      </c>
      <c r="E94" s="606"/>
      <c r="F94" s="606" t="s">
        <v>101</v>
      </c>
      <c r="G94" s="607">
        <v>1</v>
      </c>
      <c r="H94" s="968"/>
      <c r="I94" s="968"/>
      <c r="J94" s="738"/>
      <c r="K94" s="737">
        <f t="shared" si="2"/>
        <v>0</v>
      </c>
      <c r="L94" s="608"/>
      <c r="M94" s="609"/>
      <c r="P94" s="611"/>
      <c r="Q94" s="611"/>
      <c r="R94" s="611"/>
      <c r="S94" s="611"/>
      <c r="AI94" s="608"/>
      <c r="AK94" s="608"/>
      <c r="AL94" s="608"/>
      <c r="AV94" s="612"/>
      <c r="AW94" s="612"/>
      <c r="AX94" s="612"/>
      <c r="AY94" s="612"/>
      <c r="AZ94" s="612"/>
      <c r="BA94" s="608"/>
      <c r="BB94" s="612"/>
      <c r="BC94" s="608"/>
      <c r="BD94" s="608"/>
    </row>
    <row r="95" spans="2:56" s="610" customFormat="1" ht="20.45" customHeight="1">
      <c r="B95" s="604">
        <v>29</v>
      </c>
      <c r="C95" s="604" t="s">
        <v>1683</v>
      </c>
      <c r="D95" s="605" t="s">
        <v>1691</v>
      </c>
      <c r="E95" s="606"/>
      <c r="F95" s="606" t="s">
        <v>101</v>
      </c>
      <c r="G95" s="607">
        <v>8</v>
      </c>
      <c r="H95" s="968"/>
      <c r="I95" s="968"/>
      <c r="J95" s="738"/>
      <c r="K95" s="737">
        <f t="shared" si="2"/>
        <v>0</v>
      </c>
      <c r="L95" s="608"/>
      <c r="M95" s="609"/>
      <c r="P95" s="611"/>
      <c r="Q95" s="611"/>
      <c r="R95" s="611"/>
      <c r="S95" s="611"/>
      <c r="AI95" s="608"/>
      <c r="AK95" s="608"/>
      <c r="AL95" s="608"/>
      <c r="AV95" s="612"/>
      <c r="AW95" s="612"/>
      <c r="AX95" s="612"/>
      <c r="AY95" s="612"/>
      <c r="AZ95" s="612"/>
      <c r="BA95" s="608"/>
      <c r="BB95" s="612"/>
      <c r="BC95" s="608"/>
      <c r="BD95" s="608"/>
    </row>
    <row r="96" spans="2:56" s="610" customFormat="1" ht="20.45" customHeight="1">
      <c r="B96" s="604">
        <v>30</v>
      </c>
      <c r="C96" s="604" t="s">
        <v>1683</v>
      </c>
      <c r="D96" s="605" t="s">
        <v>1693</v>
      </c>
      <c r="E96" s="606"/>
      <c r="F96" s="606" t="s">
        <v>101</v>
      </c>
      <c r="G96" s="607">
        <v>2</v>
      </c>
      <c r="H96" s="968"/>
      <c r="I96" s="968"/>
      <c r="J96" s="738"/>
      <c r="K96" s="737">
        <f t="shared" si="2"/>
        <v>0</v>
      </c>
      <c r="L96" s="608"/>
      <c r="M96" s="609"/>
      <c r="P96" s="611"/>
      <c r="Q96" s="611"/>
      <c r="R96" s="611"/>
      <c r="S96" s="611"/>
      <c r="AI96" s="608"/>
      <c r="AK96" s="608"/>
      <c r="AL96" s="608"/>
      <c r="AV96" s="612"/>
      <c r="AW96" s="612"/>
      <c r="AX96" s="612"/>
      <c r="AY96" s="612"/>
      <c r="AZ96" s="612"/>
      <c r="BA96" s="608"/>
      <c r="BB96" s="612"/>
      <c r="BC96" s="608"/>
      <c r="BD96" s="608"/>
    </row>
    <row r="97" spans="2:56" s="610" customFormat="1" ht="20.45" customHeight="1">
      <c r="B97" s="604">
        <v>31</v>
      </c>
      <c r="C97" s="604" t="s">
        <v>1683</v>
      </c>
      <c r="D97" s="605" t="s">
        <v>1694</v>
      </c>
      <c r="E97" s="606"/>
      <c r="F97" s="606" t="s">
        <v>101</v>
      </c>
      <c r="G97" s="607">
        <v>1</v>
      </c>
      <c r="H97" s="968"/>
      <c r="I97" s="968"/>
      <c r="J97" s="738"/>
      <c r="K97" s="737">
        <f t="shared" si="2"/>
        <v>0</v>
      </c>
      <c r="L97" s="608"/>
      <c r="M97" s="609"/>
      <c r="P97" s="611"/>
      <c r="Q97" s="611"/>
      <c r="R97" s="611"/>
      <c r="S97" s="611"/>
      <c r="AI97" s="608"/>
      <c r="AK97" s="608"/>
      <c r="AL97" s="608"/>
      <c r="AV97" s="612"/>
      <c r="AW97" s="612"/>
      <c r="AX97" s="612"/>
      <c r="AY97" s="612"/>
      <c r="AZ97" s="612"/>
      <c r="BA97" s="608"/>
      <c r="BB97" s="612"/>
      <c r="BC97" s="608"/>
      <c r="BD97" s="608"/>
    </row>
    <row r="98" spans="2:54" s="601" customFormat="1" ht="21" customHeight="1">
      <c r="B98" s="613" t="s">
        <v>1699</v>
      </c>
      <c r="C98" s="614"/>
      <c r="D98" s="615"/>
      <c r="E98" s="615"/>
      <c r="F98" s="615"/>
      <c r="G98" s="615"/>
      <c r="H98" s="739"/>
      <c r="I98" s="740"/>
      <c r="J98" s="739"/>
      <c r="K98" s="741">
        <f>SUM(K99:K115)</f>
        <v>0</v>
      </c>
      <c r="O98" s="602" t="e">
        <f>SUM(#REF!)</f>
        <v>#REF!</v>
      </c>
      <c r="Q98" s="602" t="e">
        <f>SUM(#REF!)</f>
        <v>#REF!</v>
      </c>
      <c r="S98" s="602" t="e">
        <f>SUM(#REF!)</f>
        <v>#REF!</v>
      </c>
      <c r="AI98" s="601" t="s">
        <v>99</v>
      </c>
      <c r="AK98" s="601" t="s">
        <v>1642</v>
      </c>
      <c r="AL98" s="601" t="s">
        <v>99</v>
      </c>
      <c r="AP98" s="601" t="s">
        <v>1658</v>
      </c>
      <c r="BB98" s="603" t="e">
        <f>SUM(#REF!)</f>
        <v>#REF!</v>
      </c>
    </row>
    <row r="99" spans="2:56" s="610" customFormat="1" ht="36.6" customHeight="1">
      <c r="B99" s="604">
        <v>32</v>
      </c>
      <c r="C99" s="604" t="s">
        <v>1683</v>
      </c>
      <c r="D99" s="605" t="s">
        <v>1700</v>
      </c>
      <c r="E99" s="606"/>
      <c r="F99" s="606" t="s">
        <v>101</v>
      </c>
      <c r="G99" s="607">
        <v>40</v>
      </c>
      <c r="H99" s="961"/>
      <c r="I99" s="961"/>
      <c r="J99" s="738"/>
      <c r="K99" s="737">
        <f aca="true" t="shared" si="3" ref="K99:K111">(G99*H99)+(G99*J99)</f>
        <v>0</v>
      </c>
      <c r="L99" s="608"/>
      <c r="M99" s="609" t="s">
        <v>1672</v>
      </c>
      <c r="P99" s="611">
        <v>0</v>
      </c>
      <c r="Q99" s="611" t="e">
        <f>#REF!*#REF!</f>
        <v>#REF!</v>
      </c>
      <c r="R99" s="611">
        <v>0.4</v>
      </c>
      <c r="S99" s="611" t="e">
        <f>#REF!*#REF!</f>
        <v>#REF!</v>
      </c>
      <c r="AI99" s="608" t="s">
        <v>228</v>
      </c>
      <c r="AK99" s="608" t="s">
        <v>1673</v>
      </c>
      <c r="AL99" s="608" t="s">
        <v>137</v>
      </c>
      <c r="AP99" s="610" t="s">
        <v>1658</v>
      </c>
      <c r="AV99" s="612" t="e">
        <f>IF(#REF!="základní",#REF!,0)</f>
        <v>#REF!</v>
      </c>
      <c r="AW99" s="612" t="e">
        <f>IF(#REF!="snížená",#REF!,0)</f>
        <v>#REF!</v>
      </c>
      <c r="AX99" s="612" t="e">
        <f>IF(#REF!="zákl. přenesená",#REF!,0)</f>
        <v>#REF!</v>
      </c>
      <c r="AY99" s="612" t="e">
        <f>IF(#REF!="sníž. přenesená",#REF!,0)</f>
        <v>#REF!</v>
      </c>
      <c r="AZ99" s="612" t="e">
        <f>IF(#REF!="nulová",#REF!,0)</f>
        <v>#REF!</v>
      </c>
      <c r="BA99" s="608" t="s">
        <v>99</v>
      </c>
      <c r="BB99" s="612" t="e">
        <f>ROUND(#REF!*#REF!,2)</f>
        <v>#REF!</v>
      </c>
      <c r="BC99" s="608" t="s">
        <v>228</v>
      </c>
      <c r="BD99" s="608" t="s">
        <v>1674</v>
      </c>
    </row>
    <row r="100" spans="2:56" s="610" customFormat="1" ht="36.6" customHeight="1">
      <c r="B100" s="604">
        <v>33</v>
      </c>
      <c r="C100" s="604" t="s">
        <v>1683</v>
      </c>
      <c r="D100" s="605" t="s">
        <v>1701</v>
      </c>
      <c r="E100" s="606"/>
      <c r="F100" s="606" t="s">
        <v>445</v>
      </c>
      <c r="G100" s="607">
        <v>1</v>
      </c>
      <c r="H100" s="961"/>
      <c r="I100" s="961"/>
      <c r="J100" s="738"/>
      <c r="K100" s="737">
        <f t="shared" si="3"/>
        <v>0</v>
      </c>
      <c r="L100" s="608"/>
      <c r="M100" s="609" t="s">
        <v>1672</v>
      </c>
      <c r="P100" s="611">
        <v>0</v>
      </c>
      <c r="Q100" s="611" t="e">
        <f>#REF!*#REF!</f>
        <v>#REF!</v>
      </c>
      <c r="R100" s="611">
        <v>0.4</v>
      </c>
      <c r="S100" s="611" t="e">
        <f>#REF!*#REF!</f>
        <v>#REF!</v>
      </c>
      <c r="AI100" s="608" t="s">
        <v>228</v>
      </c>
      <c r="AK100" s="608" t="s">
        <v>1673</v>
      </c>
      <c r="AL100" s="608" t="s">
        <v>137</v>
      </c>
      <c r="AP100" s="610" t="s">
        <v>1658</v>
      </c>
      <c r="AV100" s="612" t="e">
        <f>IF(#REF!="základní",#REF!,0)</f>
        <v>#REF!</v>
      </c>
      <c r="AW100" s="612" t="e">
        <f>IF(#REF!="snížená",#REF!,0)</f>
        <v>#REF!</v>
      </c>
      <c r="AX100" s="612" t="e">
        <f>IF(#REF!="zákl. přenesená",#REF!,0)</f>
        <v>#REF!</v>
      </c>
      <c r="AY100" s="612" t="e">
        <f>IF(#REF!="sníž. přenesená",#REF!,0)</f>
        <v>#REF!</v>
      </c>
      <c r="AZ100" s="612" t="e">
        <f>IF(#REF!="nulová",#REF!,0)</f>
        <v>#REF!</v>
      </c>
      <c r="BA100" s="608" t="s">
        <v>99</v>
      </c>
      <c r="BB100" s="612" t="e">
        <f>ROUND(#REF!*#REF!,2)</f>
        <v>#REF!</v>
      </c>
      <c r="BC100" s="608" t="s">
        <v>228</v>
      </c>
      <c r="BD100" s="608" t="s">
        <v>1674</v>
      </c>
    </row>
    <row r="101" spans="2:56" s="610" customFormat="1" ht="36.6" customHeight="1">
      <c r="B101" s="604">
        <v>34</v>
      </c>
      <c r="C101" s="604" t="s">
        <v>1683</v>
      </c>
      <c r="D101" s="605" t="s">
        <v>1702</v>
      </c>
      <c r="E101" s="606"/>
      <c r="F101" s="606" t="s">
        <v>101</v>
      </c>
      <c r="G101" s="607">
        <v>4</v>
      </c>
      <c r="H101" s="738"/>
      <c r="I101" s="738"/>
      <c r="J101" s="738"/>
      <c r="K101" s="737">
        <f t="shared" si="3"/>
        <v>0</v>
      </c>
      <c r="L101" s="608"/>
      <c r="M101" s="609"/>
      <c r="P101" s="611"/>
      <c r="Q101" s="611"/>
      <c r="R101" s="611"/>
      <c r="S101" s="611"/>
      <c r="AI101" s="608"/>
      <c r="AK101" s="608"/>
      <c r="AL101" s="608"/>
      <c r="AV101" s="612"/>
      <c r="AW101" s="612"/>
      <c r="AX101" s="612"/>
      <c r="AY101" s="612"/>
      <c r="AZ101" s="612"/>
      <c r="BA101" s="608"/>
      <c r="BB101" s="612"/>
      <c r="BC101" s="608"/>
      <c r="BD101" s="608"/>
    </row>
    <row r="102" spans="2:56" s="610" customFormat="1" ht="36.6" customHeight="1">
      <c r="B102" s="604">
        <v>35</v>
      </c>
      <c r="C102" s="604" t="s">
        <v>1683</v>
      </c>
      <c r="D102" s="605" t="s">
        <v>1703</v>
      </c>
      <c r="E102" s="606"/>
      <c r="F102" s="606" t="s">
        <v>101</v>
      </c>
      <c r="G102" s="607">
        <v>1</v>
      </c>
      <c r="H102" s="738"/>
      <c r="I102" s="738"/>
      <c r="J102" s="738"/>
      <c r="K102" s="737">
        <f t="shared" si="3"/>
        <v>0</v>
      </c>
      <c r="L102" s="608"/>
      <c r="M102" s="609"/>
      <c r="P102" s="611"/>
      <c r="Q102" s="611"/>
      <c r="R102" s="611"/>
      <c r="S102" s="611"/>
      <c r="AI102" s="608"/>
      <c r="AK102" s="608"/>
      <c r="AL102" s="608"/>
      <c r="AV102" s="612"/>
      <c r="AW102" s="612"/>
      <c r="AX102" s="612"/>
      <c r="AY102" s="612"/>
      <c r="AZ102" s="612"/>
      <c r="BA102" s="608"/>
      <c r="BB102" s="612"/>
      <c r="BC102" s="608"/>
      <c r="BD102" s="608"/>
    </row>
    <row r="103" spans="2:56" s="610" customFormat="1" ht="36.6" customHeight="1">
      <c r="B103" s="604">
        <v>36</v>
      </c>
      <c r="C103" s="604" t="s">
        <v>1683</v>
      </c>
      <c r="D103" s="605" t="s">
        <v>1704</v>
      </c>
      <c r="E103" s="606"/>
      <c r="F103" s="606" t="s">
        <v>101</v>
      </c>
      <c r="G103" s="607">
        <v>13</v>
      </c>
      <c r="H103" s="961"/>
      <c r="I103" s="961"/>
      <c r="J103" s="738"/>
      <c r="K103" s="737">
        <f t="shared" si="3"/>
        <v>0</v>
      </c>
      <c r="L103" s="608"/>
      <c r="M103" s="609"/>
      <c r="P103" s="611"/>
      <c r="Q103" s="611"/>
      <c r="R103" s="611"/>
      <c r="S103" s="611"/>
      <c r="AI103" s="608"/>
      <c r="AK103" s="608"/>
      <c r="AL103" s="608"/>
      <c r="AV103" s="612"/>
      <c r="AW103" s="612"/>
      <c r="AX103" s="612"/>
      <c r="AY103" s="612"/>
      <c r="AZ103" s="612"/>
      <c r="BA103" s="608"/>
      <c r="BB103" s="612"/>
      <c r="BC103" s="608"/>
      <c r="BD103" s="608"/>
    </row>
    <row r="104" spans="2:56" s="610" customFormat="1" ht="36.6" customHeight="1">
      <c r="B104" s="604">
        <v>37</v>
      </c>
      <c r="C104" s="604" t="s">
        <v>1683</v>
      </c>
      <c r="D104" s="605" t="s">
        <v>1705</v>
      </c>
      <c r="E104" s="606"/>
      <c r="F104" s="606" t="s">
        <v>101</v>
      </c>
      <c r="G104" s="607">
        <v>2</v>
      </c>
      <c r="H104" s="961"/>
      <c r="I104" s="961"/>
      <c r="J104" s="738"/>
      <c r="K104" s="737">
        <f t="shared" si="3"/>
        <v>0</v>
      </c>
      <c r="L104" s="608"/>
      <c r="M104" s="609"/>
      <c r="P104" s="611"/>
      <c r="Q104" s="611"/>
      <c r="R104" s="611"/>
      <c r="S104" s="611"/>
      <c r="AI104" s="608"/>
      <c r="AK104" s="608"/>
      <c r="AL104" s="608"/>
      <c r="AV104" s="612"/>
      <c r="AW104" s="612"/>
      <c r="AX104" s="612"/>
      <c r="AY104" s="612"/>
      <c r="AZ104" s="612"/>
      <c r="BA104" s="608"/>
      <c r="BB104" s="612"/>
      <c r="BC104" s="608"/>
      <c r="BD104" s="608"/>
    </row>
    <row r="105" spans="2:56" s="610" customFormat="1" ht="36.6" customHeight="1">
      <c r="B105" s="604">
        <v>38</v>
      </c>
      <c r="C105" s="604" t="s">
        <v>1683</v>
      </c>
      <c r="D105" s="605" t="s">
        <v>1706</v>
      </c>
      <c r="E105" s="606"/>
      <c r="F105" s="606" t="s">
        <v>101</v>
      </c>
      <c r="G105" s="607">
        <v>18</v>
      </c>
      <c r="H105" s="961"/>
      <c r="I105" s="961"/>
      <c r="J105" s="738"/>
      <c r="K105" s="737">
        <f t="shared" si="3"/>
        <v>0</v>
      </c>
      <c r="L105" s="608"/>
      <c r="M105" s="609"/>
      <c r="P105" s="611"/>
      <c r="Q105" s="611"/>
      <c r="R105" s="611"/>
      <c r="S105" s="611"/>
      <c r="AI105" s="608"/>
      <c r="AK105" s="608"/>
      <c r="AL105" s="608"/>
      <c r="AV105" s="612"/>
      <c r="AW105" s="612"/>
      <c r="AX105" s="612"/>
      <c r="AY105" s="612"/>
      <c r="AZ105" s="612"/>
      <c r="BA105" s="608"/>
      <c r="BB105" s="612"/>
      <c r="BC105" s="608"/>
      <c r="BD105" s="608"/>
    </row>
    <row r="106" spans="2:56" s="610" customFormat="1" ht="36.6" customHeight="1">
      <c r="B106" s="604">
        <v>39</v>
      </c>
      <c r="C106" s="604" t="s">
        <v>1683</v>
      </c>
      <c r="D106" s="605" t="s">
        <v>1707</v>
      </c>
      <c r="E106" s="606"/>
      <c r="F106" s="606" t="s">
        <v>101</v>
      </c>
      <c r="G106" s="607">
        <v>8</v>
      </c>
      <c r="H106" s="961"/>
      <c r="I106" s="961"/>
      <c r="J106" s="738"/>
      <c r="K106" s="737">
        <f t="shared" si="3"/>
        <v>0</v>
      </c>
      <c r="L106" s="608"/>
      <c r="M106" s="609"/>
      <c r="P106" s="611"/>
      <c r="Q106" s="611"/>
      <c r="R106" s="611"/>
      <c r="S106" s="611"/>
      <c r="AI106" s="608"/>
      <c r="AK106" s="608"/>
      <c r="AL106" s="608"/>
      <c r="AV106" s="612"/>
      <c r="AW106" s="612"/>
      <c r="AX106" s="612"/>
      <c r="AY106" s="612"/>
      <c r="AZ106" s="612"/>
      <c r="BA106" s="608"/>
      <c r="BB106" s="612"/>
      <c r="BC106" s="608"/>
      <c r="BD106" s="608"/>
    </row>
    <row r="107" spans="2:56" s="610" customFormat="1" ht="36.6" customHeight="1">
      <c r="B107" s="604">
        <v>40</v>
      </c>
      <c r="C107" s="604" t="s">
        <v>1683</v>
      </c>
      <c r="D107" s="605" t="s">
        <v>1708</v>
      </c>
      <c r="E107" s="606"/>
      <c r="F107" s="606" t="s">
        <v>101</v>
      </c>
      <c r="G107" s="607">
        <v>2</v>
      </c>
      <c r="H107" s="961"/>
      <c r="I107" s="961"/>
      <c r="J107" s="738"/>
      <c r="K107" s="737">
        <f t="shared" si="3"/>
        <v>0</v>
      </c>
      <c r="L107" s="608"/>
      <c r="M107" s="609"/>
      <c r="P107" s="611"/>
      <c r="Q107" s="611"/>
      <c r="R107" s="611"/>
      <c r="S107" s="611"/>
      <c r="AI107" s="608"/>
      <c r="AK107" s="608"/>
      <c r="AL107" s="608"/>
      <c r="AV107" s="612"/>
      <c r="AW107" s="612"/>
      <c r="AX107" s="612"/>
      <c r="AY107" s="612"/>
      <c r="AZ107" s="612"/>
      <c r="BA107" s="608"/>
      <c r="BB107" s="612"/>
      <c r="BC107" s="608"/>
      <c r="BD107" s="608"/>
    </row>
    <row r="108" spans="2:56" s="610" customFormat="1" ht="36.6" customHeight="1">
      <c r="B108" s="604">
        <v>41</v>
      </c>
      <c r="C108" s="604" t="s">
        <v>1683</v>
      </c>
      <c r="D108" s="605" t="s">
        <v>1709</v>
      </c>
      <c r="E108" s="606"/>
      <c r="F108" s="606" t="s">
        <v>101</v>
      </c>
      <c r="G108" s="607">
        <v>2</v>
      </c>
      <c r="H108" s="738"/>
      <c r="I108" s="738"/>
      <c r="J108" s="738"/>
      <c r="K108" s="737">
        <f t="shared" si="3"/>
        <v>0</v>
      </c>
      <c r="L108" s="608"/>
      <c r="M108" s="609"/>
      <c r="P108" s="611"/>
      <c r="Q108" s="611"/>
      <c r="R108" s="611"/>
      <c r="S108" s="611"/>
      <c r="AI108" s="608"/>
      <c r="AK108" s="608"/>
      <c r="AL108" s="608"/>
      <c r="AV108" s="612"/>
      <c r="AW108" s="612"/>
      <c r="AX108" s="612"/>
      <c r="AY108" s="612"/>
      <c r="AZ108" s="612"/>
      <c r="BA108" s="608"/>
      <c r="BB108" s="612"/>
      <c r="BC108" s="608"/>
      <c r="BD108" s="608"/>
    </row>
    <row r="109" spans="2:56" s="610" customFormat="1" ht="36.6" customHeight="1">
      <c r="B109" s="604">
        <v>42</v>
      </c>
      <c r="C109" s="604" t="s">
        <v>1683</v>
      </c>
      <c r="D109" s="605" t="s">
        <v>1710</v>
      </c>
      <c r="E109" s="606"/>
      <c r="F109" s="606" t="s">
        <v>445</v>
      </c>
      <c r="G109" s="607">
        <v>1</v>
      </c>
      <c r="H109" s="968"/>
      <c r="I109" s="968"/>
      <c r="J109" s="738"/>
      <c r="K109" s="737">
        <f t="shared" si="3"/>
        <v>0</v>
      </c>
      <c r="L109" s="608"/>
      <c r="M109" s="609"/>
      <c r="P109" s="611"/>
      <c r="Q109" s="611"/>
      <c r="R109" s="611"/>
      <c r="S109" s="611"/>
      <c r="AI109" s="608"/>
      <c r="AK109" s="608"/>
      <c r="AL109" s="608"/>
      <c r="AV109" s="612"/>
      <c r="AW109" s="612"/>
      <c r="AX109" s="612"/>
      <c r="AY109" s="612"/>
      <c r="AZ109" s="612"/>
      <c r="BA109" s="608"/>
      <c r="BB109" s="612"/>
      <c r="BC109" s="608"/>
      <c r="BD109" s="608"/>
    </row>
    <row r="110" spans="2:56" s="610" customFormat="1" ht="36.6" customHeight="1">
      <c r="B110" s="604">
        <v>43</v>
      </c>
      <c r="C110" s="604" t="s">
        <v>1683</v>
      </c>
      <c r="D110" s="605" t="s">
        <v>1711</v>
      </c>
      <c r="E110" s="616"/>
      <c r="F110" s="606" t="s">
        <v>101</v>
      </c>
      <c r="G110" s="607">
        <v>2</v>
      </c>
      <c r="H110" s="742"/>
      <c r="I110" s="743"/>
      <c r="J110" s="738"/>
      <c r="K110" s="737">
        <f t="shared" si="3"/>
        <v>0</v>
      </c>
      <c r="L110" s="608"/>
      <c r="M110" s="609"/>
      <c r="P110" s="611"/>
      <c r="Q110" s="611"/>
      <c r="R110" s="611"/>
      <c r="S110" s="611"/>
      <c r="AI110" s="608"/>
      <c r="AK110" s="608"/>
      <c r="AL110" s="608"/>
      <c r="AV110" s="612"/>
      <c r="AW110" s="612"/>
      <c r="AX110" s="612"/>
      <c r="AY110" s="612"/>
      <c r="AZ110" s="612"/>
      <c r="BA110" s="608"/>
      <c r="BB110" s="612"/>
      <c r="BC110" s="608"/>
      <c r="BD110" s="608"/>
    </row>
    <row r="111" spans="2:56" s="610" customFormat="1" ht="25.7" customHeight="1">
      <c r="B111" s="604">
        <v>44</v>
      </c>
      <c r="C111" s="604" t="s">
        <v>1683</v>
      </c>
      <c r="D111" s="605" t="s">
        <v>1712</v>
      </c>
      <c r="E111" s="616"/>
      <c r="F111" s="606" t="s">
        <v>101</v>
      </c>
      <c r="G111" s="607">
        <v>7</v>
      </c>
      <c r="H111" s="742"/>
      <c r="I111" s="743"/>
      <c r="J111" s="738"/>
      <c r="K111" s="737">
        <f t="shared" si="3"/>
        <v>0</v>
      </c>
      <c r="L111" s="608"/>
      <c r="M111" s="609"/>
      <c r="P111" s="611"/>
      <c r="Q111" s="611"/>
      <c r="R111" s="611"/>
      <c r="S111" s="611"/>
      <c r="AI111" s="608"/>
      <c r="AK111" s="608"/>
      <c r="AL111" s="608"/>
      <c r="AV111" s="612"/>
      <c r="AW111" s="612"/>
      <c r="AX111" s="612"/>
      <c r="AY111" s="612"/>
      <c r="AZ111" s="612"/>
      <c r="BA111" s="608"/>
      <c r="BB111" s="612"/>
      <c r="BC111" s="608"/>
      <c r="BD111" s="608"/>
    </row>
    <row r="112" spans="2:56" s="610" customFormat="1" ht="25.7" customHeight="1">
      <c r="B112" s="604">
        <v>45</v>
      </c>
      <c r="C112" s="604" t="s">
        <v>1683</v>
      </c>
      <c r="D112" s="605" t="s">
        <v>1713</v>
      </c>
      <c r="E112" s="616" t="s">
        <v>1714</v>
      </c>
      <c r="F112" s="606" t="s">
        <v>101</v>
      </c>
      <c r="G112" s="607">
        <v>2</v>
      </c>
      <c r="H112" s="744"/>
      <c r="I112" s="745"/>
      <c r="J112" s="738"/>
      <c r="K112" s="737">
        <f>(G112*H112)+(G112*J112)</f>
        <v>0</v>
      </c>
      <c r="L112" s="608"/>
      <c r="M112" s="609"/>
      <c r="P112" s="611"/>
      <c r="Q112" s="611"/>
      <c r="R112" s="611"/>
      <c r="S112" s="611"/>
      <c r="AI112" s="608"/>
      <c r="AK112" s="608"/>
      <c r="AL112" s="608"/>
      <c r="AV112" s="612"/>
      <c r="AW112" s="612"/>
      <c r="AX112" s="612"/>
      <c r="AY112" s="612"/>
      <c r="AZ112" s="612"/>
      <c r="BA112" s="608"/>
      <c r="BB112" s="612"/>
      <c r="BC112" s="608"/>
      <c r="BD112" s="608"/>
    </row>
    <row r="113" spans="2:56" s="610" customFormat="1" ht="25.7" customHeight="1">
      <c r="B113" s="604">
        <v>46</v>
      </c>
      <c r="C113" s="604" t="s">
        <v>1683</v>
      </c>
      <c r="D113" s="605" t="s">
        <v>1715</v>
      </c>
      <c r="E113" s="616"/>
      <c r="F113" s="606" t="s">
        <v>101</v>
      </c>
      <c r="G113" s="607">
        <v>2</v>
      </c>
      <c r="H113" s="744"/>
      <c r="I113" s="745"/>
      <c r="J113" s="738"/>
      <c r="K113" s="737">
        <f>(G113*H113)+(G113*J113)</f>
        <v>0</v>
      </c>
      <c r="L113" s="608"/>
      <c r="M113" s="609"/>
      <c r="P113" s="611"/>
      <c r="Q113" s="611"/>
      <c r="R113" s="611"/>
      <c r="S113" s="611"/>
      <c r="AI113" s="608"/>
      <c r="AK113" s="608"/>
      <c r="AL113" s="608"/>
      <c r="AV113" s="612"/>
      <c r="AW113" s="612"/>
      <c r="AX113" s="612"/>
      <c r="AY113" s="612"/>
      <c r="AZ113" s="612"/>
      <c r="BA113" s="608"/>
      <c r="BB113" s="612"/>
      <c r="BC113" s="608"/>
      <c r="BD113" s="608"/>
    </row>
    <row r="114" spans="2:56" s="610" customFormat="1" ht="16.9" customHeight="1">
      <c r="B114" s="604">
        <v>47</v>
      </c>
      <c r="C114" s="604" t="s">
        <v>1659</v>
      </c>
      <c r="D114" s="605" t="s">
        <v>1716</v>
      </c>
      <c r="E114" s="616"/>
      <c r="F114" s="606" t="s">
        <v>445</v>
      </c>
      <c r="G114" s="607">
        <v>1</v>
      </c>
      <c r="H114" s="742"/>
      <c r="I114" s="743"/>
      <c r="J114" s="738"/>
      <c r="K114" s="737">
        <f>(G114*H114)+(G114*J114)</f>
        <v>0</v>
      </c>
      <c r="L114" s="608"/>
      <c r="M114" s="609"/>
      <c r="P114" s="611"/>
      <c r="Q114" s="611"/>
      <c r="R114" s="611"/>
      <c r="S114" s="611"/>
      <c r="AI114" s="608"/>
      <c r="AK114" s="608"/>
      <c r="AL114" s="608"/>
      <c r="AV114" s="612"/>
      <c r="AW114" s="612"/>
      <c r="AX114" s="612"/>
      <c r="AY114" s="612"/>
      <c r="AZ114" s="612"/>
      <c r="BA114" s="608"/>
      <c r="BB114" s="612"/>
      <c r="BC114" s="608"/>
      <c r="BD114" s="608"/>
    </row>
    <row r="115" spans="2:56" s="610" customFormat="1" ht="16.9" customHeight="1">
      <c r="B115" s="604">
        <v>48</v>
      </c>
      <c r="C115" s="604" t="s">
        <v>1683</v>
      </c>
      <c r="D115" s="605" t="s">
        <v>1717</v>
      </c>
      <c r="E115" s="616"/>
      <c r="F115" s="606" t="s">
        <v>445</v>
      </c>
      <c r="G115" s="607">
        <v>1</v>
      </c>
      <c r="H115" s="742"/>
      <c r="I115" s="743"/>
      <c r="J115" s="738"/>
      <c r="K115" s="737">
        <f>(G115*H115)+(G115*J115)</f>
        <v>0</v>
      </c>
      <c r="L115" s="608"/>
      <c r="M115" s="609"/>
      <c r="P115" s="611"/>
      <c r="Q115" s="611"/>
      <c r="R115" s="611"/>
      <c r="S115" s="611"/>
      <c r="AI115" s="608"/>
      <c r="AK115" s="608"/>
      <c r="AL115" s="608"/>
      <c r="AV115" s="612"/>
      <c r="AW115" s="612"/>
      <c r="AX115" s="612"/>
      <c r="AY115" s="612"/>
      <c r="AZ115" s="612"/>
      <c r="BA115" s="608"/>
      <c r="BB115" s="612"/>
      <c r="BC115" s="608"/>
      <c r="BD115" s="608"/>
    </row>
    <row r="116" spans="2:54" s="601" customFormat="1" ht="21" customHeight="1">
      <c r="B116" s="613" t="s">
        <v>1718</v>
      </c>
      <c r="C116" s="614"/>
      <c r="D116" s="615"/>
      <c r="E116" s="615"/>
      <c r="F116" s="615"/>
      <c r="G116" s="615"/>
      <c r="H116" s="739"/>
      <c r="I116" s="740"/>
      <c r="J116" s="739"/>
      <c r="K116" s="741">
        <f>SUM(K117:K121)</f>
        <v>0</v>
      </c>
      <c r="O116" s="602" t="e">
        <f>SUM(#REF!)</f>
        <v>#REF!</v>
      </c>
      <c r="Q116" s="602" t="e">
        <f>SUM(#REF!)</f>
        <v>#REF!</v>
      </c>
      <c r="S116" s="602" t="e">
        <f>SUM(#REF!)</f>
        <v>#REF!</v>
      </c>
      <c r="AI116" s="601" t="s">
        <v>99</v>
      </c>
      <c r="AK116" s="601" t="s">
        <v>1642</v>
      </c>
      <c r="AL116" s="601" t="s">
        <v>99</v>
      </c>
      <c r="AP116" s="601" t="s">
        <v>1658</v>
      </c>
      <c r="BB116" s="603" t="e">
        <f>SUM(#REF!)</f>
        <v>#REF!</v>
      </c>
    </row>
    <row r="117" spans="2:56" s="610" customFormat="1" ht="36.6" customHeight="1">
      <c r="B117" s="604">
        <v>49</v>
      </c>
      <c r="C117" s="604" t="s">
        <v>1659</v>
      </c>
      <c r="D117" s="605" t="s">
        <v>1719</v>
      </c>
      <c r="E117" s="616"/>
      <c r="F117" s="606" t="s">
        <v>101</v>
      </c>
      <c r="G117" s="607">
        <v>2</v>
      </c>
      <c r="H117" s="742"/>
      <c r="I117" s="743"/>
      <c r="J117" s="738"/>
      <c r="K117" s="737">
        <f>(G117*H117)+(G117*J117)</f>
        <v>0</v>
      </c>
      <c r="L117" s="608"/>
      <c r="M117" s="609"/>
      <c r="P117" s="611"/>
      <c r="Q117" s="611"/>
      <c r="R117" s="611"/>
      <c r="S117" s="611"/>
      <c r="AI117" s="608"/>
      <c r="AK117" s="608"/>
      <c r="AL117" s="608"/>
      <c r="AV117" s="612"/>
      <c r="AW117" s="612"/>
      <c r="AX117" s="612"/>
      <c r="AY117" s="612"/>
      <c r="AZ117" s="612"/>
      <c r="BA117" s="608"/>
      <c r="BB117" s="612"/>
      <c r="BC117" s="608"/>
      <c r="BD117" s="608"/>
    </row>
    <row r="118" spans="2:56" s="610" customFormat="1" ht="36.6" customHeight="1">
      <c r="B118" s="604">
        <v>50</v>
      </c>
      <c r="C118" s="604" t="s">
        <v>1659</v>
      </c>
      <c r="D118" s="605" t="s">
        <v>1720</v>
      </c>
      <c r="E118" s="616"/>
      <c r="F118" s="606" t="s">
        <v>101</v>
      </c>
      <c r="G118" s="607">
        <v>2</v>
      </c>
      <c r="H118" s="742"/>
      <c r="I118" s="743"/>
      <c r="J118" s="738"/>
      <c r="K118" s="737">
        <f>(G118*H118)+(G118*J118)</f>
        <v>0</v>
      </c>
      <c r="L118" s="608"/>
      <c r="M118" s="609"/>
      <c r="P118" s="611"/>
      <c r="Q118" s="611"/>
      <c r="R118" s="611"/>
      <c r="S118" s="611"/>
      <c r="AI118" s="608"/>
      <c r="AK118" s="608"/>
      <c r="AL118" s="608"/>
      <c r="AV118" s="612"/>
      <c r="AW118" s="612"/>
      <c r="AX118" s="612"/>
      <c r="AY118" s="612"/>
      <c r="AZ118" s="612"/>
      <c r="BA118" s="608"/>
      <c r="BB118" s="612"/>
      <c r="BC118" s="608"/>
      <c r="BD118" s="608"/>
    </row>
    <row r="119" spans="2:56" s="610" customFormat="1" ht="36.6" customHeight="1">
      <c r="B119" s="604">
        <v>51</v>
      </c>
      <c r="C119" s="604" t="s">
        <v>1659</v>
      </c>
      <c r="D119" s="605" t="s">
        <v>1721</v>
      </c>
      <c r="E119" s="616"/>
      <c r="F119" s="606" t="s">
        <v>101</v>
      </c>
      <c r="G119" s="607">
        <v>2</v>
      </c>
      <c r="H119" s="742"/>
      <c r="I119" s="743"/>
      <c r="J119" s="738"/>
      <c r="K119" s="737">
        <f>(G119*H119)+(G119*J119)</f>
        <v>0</v>
      </c>
      <c r="L119" s="608"/>
      <c r="M119" s="609"/>
      <c r="P119" s="611"/>
      <c r="Q119" s="611"/>
      <c r="R119" s="611"/>
      <c r="S119" s="611"/>
      <c r="AI119" s="608"/>
      <c r="AK119" s="608"/>
      <c r="AL119" s="608"/>
      <c r="AV119" s="612"/>
      <c r="AW119" s="612"/>
      <c r="AX119" s="612"/>
      <c r="AY119" s="612"/>
      <c r="AZ119" s="612"/>
      <c r="BA119" s="608"/>
      <c r="BB119" s="612"/>
      <c r="BC119" s="608"/>
      <c r="BD119" s="608"/>
    </row>
    <row r="120" spans="2:56" s="610" customFormat="1" ht="36.6" customHeight="1">
      <c r="B120" s="604">
        <v>52</v>
      </c>
      <c r="C120" s="604" t="s">
        <v>1659</v>
      </c>
      <c r="D120" s="605" t="s">
        <v>1722</v>
      </c>
      <c r="E120" s="616"/>
      <c r="F120" s="606" t="s">
        <v>101</v>
      </c>
      <c r="G120" s="607">
        <v>2</v>
      </c>
      <c r="H120" s="742"/>
      <c r="I120" s="743"/>
      <c r="J120" s="738"/>
      <c r="K120" s="737">
        <f>(G120*H120)+(G120*J120)</f>
        <v>0</v>
      </c>
      <c r="L120" s="608"/>
      <c r="M120" s="609"/>
      <c r="P120" s="611"/>
      <c r="Q120" s="611"/>
      <c r="R120" s="611"/>
      <c r="S120" s="611"/>
      <c r="AI120" s="608"/>
      <c r="AK120" s="608"/>
      <c r="AL120" s="608"/>
      <c r="AV120" s="612"/>
      <c r="AW120" s="612"/>
      <c r="AX120" s="612"/>
      <c r="AY120" s="612"/>
      <c r="AZ120" s="612"/>
      <c r="BA120" s="608"/>
      <c r="BB120" s="612"/>
      <c r="BC120" s="608"/>
      <c r="BD120" s="608"/>
    </row>
    <row r="121" spans="2:56" s="610" customFormat="1" ht="36.6" customHeight="1">
      <c r="B121" s="604">
        <v>53</v>
      </c>
      <c r="C121" s="604" t="s">
        <v>1659</v>
      </c>
      <c r="D121" s="605" t="s">
        <v>1723</v>
      </c>
      <c r="E121" s="616"/>
      <c r="F121" s="606" t="s">
        <v>445</v>
      </c>
      <c r="G121" s="607">
        <v>1</v>
      </c>
      <c r="H121" s="742"/>
      <c r="I121" s="743"/>
      <c r="J121" s="738"/>
      <c r="K121" s="737">
        <f>(G121*H121)+(G121*J121)</f>
        <v>0</v>
      </c>
      <c r="L121" s="608"/>
      <c r="M121" s="609"/>
      <c r="P121" s="611"/>
      <c r="Q121" s="611"/>
      <c r="R121" s="611"/>
      <c r="S121" s="611"/>
      <c r="AI121" s="608"/>
      <c r="AK121" s="608"/>
      <c r="AL121" s="608"/>
      <c r="AV121" s="612"/>
      <c r="AW121" s="612"/>
      <c r="AX121" s="612"/>
      <c r="AY121" s="612"/>
      <c r="AZ121" s="612"/>
      <c r="BA121" s="608"/>
      <c r="BB121" s="612"/>
      <c r="BC121" s="608"/>
      <c r="BD121" s="608"/>
    </row>
    <row r="122" spans="2:54" s="601" customFormat="1" ht="21" customHeight="1">
      <c r="B122" s="613" t="s">
        <v>1724</v>
      </c>
      <c r="C122" s="614"/>
      <c r="D122" s="615"/>
      <c r="E122" s="615"/>
      <c r="F122" s="615"/>
      <c r="G122" s="615"/>
      <c r="H122" s="739"/>
      <c r="I122" s="740"/>
      <c r="J122" s="739"/>
      <c r="K122" s="741">
        <f>SUM(K123:K128)</f>
        <v>0</v>
      </c>
      <c r="O122" s="602" t="e">
        <f>SUM(#REF!)</f>
        <v>#REF!</v>
      </c>
      <c r="Q122" s="602" t="e">
        <f>SUM(#REF!)</f>
        <v>#REF!</v>
      </c>
      <c r="S122" s="602" t="e">
        <f>SUM(#REF!)</f>
        <v>#REF!</v>
      </c>
      <c r="AI122" s="601" t="s">
        <v>99</v>
      </c>
      <c r="AK122" s="601" t="s">
        <v>1642</v>
      </c>
      <c r="AL122" s="601" t="s">
        <v>99</v>
      </c>
      <c r="AP122" s="601" t="s">
        <v>1658</v>
      </c>
      <c r="BB122" s="603" t="e">
        <f>SUM(#REF!)</f>
        <v>#REF!</v>
      </c>
    </row>
    <row r="123" spans="2:56" s="610" customFormat="1" ht="37.9" customHeight="1">
      <c r="B123" s="604">
        <v>54</v>
      </c>
      <c r="C123" s="604" t="s">
        <v>1683</v>
      </c>
      <c r="D123" s="605" t="s">
        <v>1725</v>
      </c>
      <c r="E123" s="616" t="s">
        <v>1726</v>
      </c>
      <c r="F123" s="606" t="s">
        <v>101</v>
      </c>
      <c r="G123" s="607">
        <v>10</v>
      </c>
      <c r="H123" s="742"/>
      <c r="I123" s="743"/>
      <c r="J123" s="738"/>
      <c r="K123" s="737">
        <f aca="true" t="shared" si="4" ref="K123:K128">(G123*H123)+(G123*J123)</f>
        <v>0</v>
      </c>
      <c r="L123" s="608"/>
      <c r="M123" s="609"/>
      <c r="P123" s="611"/>
      <c r="Q123" s="611"/>
      <c r="R123" s="611"/>
      <c r="S123" s="611"/>
      <c r="AI123" s="608"/>
      <c r="AK123" s="608"/>
      <c r="AL123" s="608"/>
      <c r="AV123" s="612"/>
      <c r="AW123" s="612"/>
      <c r="AX123" s="612"/>
      <c r="AY123" s="612"/>
      <c r="AZ123" s="612"/>
      <c r="BA123" s="608"/>
      <c r="BB123" s="612"/>
      <c r="BC123" s="608"/>
      <c r="BD123" s="608"/>
    </row>
    <row r="124" spans="2:56" s="610" customFormat="1" ht="37.9" customHeight="1">
      <c r="B124" s="604">
        <v>55</v>
      </c>
      <c r="C124" s="604" t="s">
        <v>1683</v>
      </c>
      <c r="D124" s="605" t="s">
        <v>1727</v>
      </c>
      <c r="E124" s="616" t="s">
        <v>1726</v>
      </c>
      <c r="F124" s="606" t="s">
        <v>101</v>
      </c>
      <c r="G124" s="607">
        <v>7</v>
      </c>
      <c r="H124" s="742"/>
      <c r="I124" s="743"/>
      <c r="J124" s="738"/>
      <c r="K124" s="737">
        <f t="shared" si="4"/>
        <v>0</v>
      </c>
      <c r="L124" s="608"/>
      <c r="M124" s="609"/>
      <c r="P124" s="611"/>
      <c r="Q124" s="611"/>
      <c r="R124" s="611"/>
      <c r="S124" s="611"/>
      <c r="AI124" s="608"/>
      <c r="AK124" s="608"/>
      <c r="AL124" s="608"/>
      <c r="AV124" s="612"/>
      <c r="AW124" s="612"/>
      <c r="AX124" s="612"/>
      <c r="AY124" s="612"/>
      <c r="AZ124" s="612"/>
      <c r="BA124" s="608"/>
      <c r="BB124" s="612"/>
      <c r="BC124" s="608"/>
      <c r="BD124" s="608"/>
    </row>
    <row r="125" spans="2:56" s="610" customFormat="1" ht="37.9" customHeight="1">
      <c r="B125" s="604">
        <v>56</v>
      </c>
      <c r="C125" s="604" t="s">
        <v>1683</v>
      </c>
      <c r="D125" s="605" t="s">
        <v>1728</v>
      </c>
      <c r="E125" s="616" t="s">
        <v>1726</v>
      </c>
      <c r="F125" s="606" t="s">
        <v>101</v>
      </c>
      <c r="G125" s="607">
        <v>19</v>
      </c>
      <c r="H125" s="742"/>
      <c r="I125" s="743"/>
      <c r="J125" s="738"/>
      <c r="K125" s="737">
        <f t="shared" si="4"/>
        <v>0</v>
      </c>
      <c r="L125" s="608"/>
      <c r="M125" s="609"/>
      <c r="P125" s="611"/>
      <c r="Q125" s="611"/>
      <c r="R125" s="611"/>
      <c r="S125" s="611"/>
      <c r="AI125" s="608"/>
      <c r="AK125" s="608"/>
      <c r="AL125" s="608"/>
      <c r="AV125" s="612"/>
      <c r="AW125" s="612"/>
      <c r="AX125" s="612"/>
      <c r="AY125" s="612"/>
      <c r="AZ125" s="612"/>
      <c r="BA125" s="608"/>
      <c r="BB125" s="612"/>
      <c r="BC125" s="608"/>
      <c r="BD125" s="608"/>
    </row>
    <row r="126" spans="2:56" s="610" customFormat="1" ht="37.9" customHeight="1">
      <c r="B126" s="604">
        <v>57</v>
      </c>
      <c r="C126" s="604" t="s">
        <v>1683</v>
      </c>
      <c r="D126" s="605" t="s">
        <v>1729</v>
      </c>
      <c r="E126" s="616" t="s">
        <v>1730</v>
      </c>
      <c r="F126" s="606" t="s">
        <v>101</v>
      </c>
      <c r="G126" s="607">
        <v>6</v>
      </c>
      <c r="H126" s="744"/>
      <c r="I126" s="745"/>
      <c r="J126" s="738"/>
      <c r="K126" s="737">
        <f t="shared" si="4"/>
        <v>0</v>
      </c>
      <c r="L126" s="608"/>
      <c r="M126" s="609"/>
      <c r="P126" s="611"/>
      <c r="Q126" s="611"/>
      <c r="R126" s="611"/>
      <c r="S126" s="611"/>
      <c r="AI126" s="608"/>
      <c r="AK126" s="608"/>
      <c r="AL126" s="608"/>
      <c r="AV126" s="612"/>
      <c r="AW126" s="612"/>
      <c r="AX126" s="612"/>
      <c r="AY126" s="612"/>
      <c r="AZ126" s="612"/>
      <c r="BA126" s="608"/>
      <c r="BB126" s="612"/>
      <c r="BC126" s="608"/>
      <c r="BD126" s="608"/>
    </row>
    <row r="127" spans="2:56" s="610" customFormat="1" ht="45" customHeight="1">
      <c r="B127" s="604">
        <v>58</v>
      </c>
      <c r="C127" s="604" t="s">
        <v>1683</v>
      </c>
      <c r="D127" s="605" t="s">
        <v>1731</v>
      </c>
      <c r="E127" s="616" t="s">
        <v>1732</v>
      </c>
      <c r="F127" s="606" t="s">
        <v>101</v>
      </c>
      <c r="G127" s="607">
        <v>9</v>
      </c>
      <c r="H127" s="744"/>
      <c r="I127" s="745"/>
      <c r="J127" s="738"/>
      <c r="K127" s="737">
        <f t="shared" si="4"/>
        <v>0</v>
      </c>
      <c r="L127" s="608"/>
      <c r="M127" s="609"/>
      <c r="P127" s="611"/>
      <c r="Q127" s="611"/>
      <c r="R127" s="611"/>
      <c r="S127" s="611"/>
      <c r="AI127" s="608"/>
      <c r="AK127" s="608"/>
      <c r="AL127" s="608"/>
      <c r="AV127" s="612"/>
      <c r="AW127" s="612"/>
      <c r="AX127" s="612"/>
      <c r="AY127" s="612"/>
      <c r="AZ127" s="612"/>
      <c r="BA127" s="608"/>
      <c r="BB127" s="612"/>
      <c r="BC127" s="608"/>
      <c r="BD127" s="608"/>
    </row>
    <row r="128" spans="2:56" s="610" customFormat="1" ht="45" customHeight="1">
      <c r="B128" s="604">
        <v>59</v>
      </c>
      <c r="C128" s="604" t="s">
        <v>1683</v>
      </c>
      <c r="D128" s="605" t="s">
        <v>1733</v>
      </c>
      <c r="E128" s="616" t="s">
        <v>1734</v>
      </c>
      <c r="F128" s="606" t="s">
        <v>101</v>
      </c>
      <c r="G128" s="607">
        <v>1</v>
      </c>
      <c r="H128" s="744"/>
      <c r="I128" s="745"/>
      <c r="J128" s="738"/>
      <c r="K128" s="737">
        <f t="shared" si="4"/>
        <v>0</v>
      </c>
      <c r="L128" s="608"/>
      <c r="M128" s="609"/>
      <c r="P128" s="611"/>
      <c r="Q128" s="611"/>
      <c r="R128" s="611"/>
      <c r="S128" s="611"/>
      <c r="AI128" s="608"/>
      <c r="AK128" s="608"/>
      <c r="AL128" s="608"/>
      <c r="AV128" s="612"/>
      <c r="AW128" s="612"/>
      <c r="AX128" s="612"/>
      <c r="AY128" s="612"/>
      <c r="AZ128" s="612"/>
      <c r="BA128" s="608"/>
      <c r="BB128" s="612"/>
      <c r="BC128" s="608"/>
      <c r="BD128" s="608"/>
    </row>
    <row r="129" spans="2:54" s="601" customFormat="1" ht="21" customHeight="1">
      <c r="B129" s="598" t="s">
        <v>1735</v>
      </c>
      <c r="C129" s="599"/>
      <c r="D129" s="600"/>
      <c r="E129" s="600"/>
      <c r="F129" s="600"/>
      <c r="G129" s="600"/>
      <c r="H129" s="746"/>
      <c r="I129" s="747"/>
      <c r="J129" s="746"/>
      <c r="K129" s="735">
        <f>SUM(K130:K138)</f>
        <v>0</v>
      </c>
      <c r="O129" s="602" t="e">
        <f>SUM(#REF!)</f>
        <v>#REF!</v>
      </c>
      <c r="Q129" s="602" t="e">
        <f>SUM(#REF!)</f>
        <v>#REF!</v>
      </c>
      <c r="S129" s="602" t="e">
        <f>SUM(#REF!)</f>
        <v>#REF!</v>
      </c>
      <c r="AI129" s="601" t="s">
        <v>99</v>
      </c>
      <c r="AK129" s="601" t="s">
        <v>1642</v>
      </c>
      <c r="AL129" s="601" t="s">
        <v>99</v>
      </c>
      <c r="AP129" s="601" t="s">
        <v>1658</v>
      </c>
      <c r="BB129" s="603" t="e">
        <f>SUM(#REF!)</f>
        <v>#REF!</v>
      </c>
    </row>
    <row r="130" spans="2:56" s="610" customFormat="1" ht="21" customHeight="1">
      <c r="B130" s="604">
        <v>60</v>
      </c>
      <c r="C130" s="604" t="s">
        <v>1736</v>
      </c>
      <c r="D130" s="605" t="s">
        <v>1737</v>
      </c>
      <c r="E130" s="606"/>
      <c r="F130" s="606" t="s">
        <v>445</v>
      </c>
      <c r="G130" s="607">
        <v>1</v>
      </c>
      <c r="H130" s="738"/>
      <c r="I130" s="736"/>
      <c r="J130" s="738"/>
      <c r="K130" s="737">
        <f aca="true" t="shared" si="5" ref="K130:K137">(G130*H130)+(G130*J130)</f>
        <v>0</v>
      </c>
      <c r="L130" s="608"/>
      <c r="M130" s="609"/>
      <c r="P130" s="611"/>
      <c r="Q130" s="611"/>
      <c r="R130" s="611"/>
      <c r="S130" s="611"/>
      <c r="AI130" s="608"/>
      <c r="AK130" s="608"/>
      <c r="AL130" s="608"/>
      <c r="AV130" s="612"/>
      <c r="AW130" s="612"/>
      <c r="AX130" s="612"/>
      <c r="AY130" s="612"/>
      <c r="AZ130" s="612"/>
      <c r="BA130" s="608"/>
      <c r="BB130" s="612"/>
      <c r="BC130" s="608"/>
      <c r="BD130" s="608"/>
    </row>
    <row r="131" spans="2:56" s="610" customFormat="1" ht="38.45" customHeight="1">
      <c r="B131" s="604">
        <v>61</v>
      </c>
      <c r="C131" s="604" t="s">
        <v>1736</v>
      </c>
      <c r="D131" s="605" t="s">
        <v>1738</v>
      </c>
      <c r="E131" s="606"/>
      <c r="F131" s="606" t="s">
        <v>445</v>
      </c>
      <c r="G131" s="607">
        <v>1</v>
      </c>
      <c r="H131" s="738"/>
      <c r="I131" s="736"/>
      <c r="J131" s="738"/>
      <c r="K131" s="737">
        <f t="shared" si="5"/>
        <v>0</v>
      </c>
      <c r="L131" s="608"/>
      <c r="M131" s="609"/>
      <c r="P131" s="611"/>
      <c r="Q131" s="611"/>
      <c r="R131" s="611"/>
      <c r="S131" s="611"/>
      <c r="AI131" s="608"/>
      <c r="AK131" s="608"/>
      <c r="AL131" s="608"/>
      <c r="AV131" s="612"/>
      <c r="AW131" s="612"/>
      <c r="AX131" s="612"/>
      <c r="AY131" s="612"/>
      <c r="AZ131" s="612"/>
      <c r="BA131" s="608"/>
      <c r="BB131" s="612"/>
      <c r="BC131" s="608"/>
      <c r="BD131" s="608"/>
    </row>
    <row r="132" spans="2:56" s="610" customFormat="1" ht="38.45" customHeight="1">
      <c r="B132" s="604">
        <v>62</v>
      </c>
      <c r="C132" s="604" t="s">
        <v>1736</v>
      </c>
      <c r="D132" s="605" t="s">
        <v>1739</v>
      </c>
      <c r="E132" s="606"/>
      <c r="F132" s="606" t="s">
        <v>445</v>
      </c>
      <c r="G132" s="607">
        <v>1</v>
      </c>
      <c r="H132" s="738"/>
      <c r="I132" s="736"/>
      <c r="J132" s="738"/>
      <c r="K132" s="737">
        <f t="shared" si="5"/>
        <v>0</v>
      </c>
      <c r="L132" s="608"/>
      <c r="M132" s="609"/>
      <c r="P132" s="611"/>
      <c r="Q132" s="611"/>
      <c r="R132" s="611"/>
      <c r="S132" s="611"/>
      <c r="AI132" s="608"/>
      <c r="AK132" s="608"/>
      <c r="AL132" s="608"/>
      <c r="AV132" s="612"/>
      <c r="AW132" s="612"/>
      <c r="AX132" s="612"/>
      <c r="AY132" s="612"/>
      <c r="AZ132" s="612"/>
      <c r="BA132" s="608"/>
      <c r="BB132" s="612"/>
      <c r="BC132" s="608"/>
      <c r="BD132" s="608"/>
    </row>
    <row r="133" spans="2:56" s="610" customFormat="1" ht="38.45" customHeight="1">
      <c r="B133" s="604">
        <v>63</v>
      </c>
      <c r="C133" s="604" t="s">
        <v>1736</v>
      </c>
      <c r="D133" s="605" t="s">
        <v>1740</v>
      </c>
      <c r="E133" s="606"/>
      <c r="F133" s="606" t="s">
        <v>445</v>
      </c>
      <c r="G133" s="607">
        <v>1</v>
      </c>
      <c r="H133" s="738"/>
      <c r="I133" s="736"/>
      <c r="J133" s="738"/>
      <c r="K133" s="737">
        <f t="shared" si="5"/>
        <v>0</v>
      </c>
      <c r="L133" s="608"/>
      <c r="M133" s="609"/>
      <c r="P133" s="611"/>
      <c r="Q133" s="611"/>
      <c r="R133" s="611"/>
      <c r="S133" s="611"/>
      <c r="AI133" s="608"/>
      <c r="AK133" s="608"/>
      <c r="AL133" s="608"/>
      <c r="AV133" s="612"/>
      <c r="AW133" s="612"/>
      <c r="AX133" s="612"/>
      <c r="AY133" s="612"/>
      <c r="AZ133" s="612"/>
      <c r="BA133" s="608"/>
      <c r="BB133" s="612"/>
      <c r="BC133" s="608"/>
      <c r="BD133" s="608"/>
    </row>
    <row r="134" spans="2:56" s="610" customFormat="1" ht="38.45" customHeight="1">
      <c r="B134" s="604">
        <v>64</v>
      </c>
      <c r="C134" s="604" t="s">
        <v>1736</v>
      </c>
      <c r="D134" s="605" t="s">
        <v>1741</v>
      </c>
      <c r="E134" s="606"/>
      <c r="F134" s="606" t="s">
        <v>445</v>
      </c>
      <c r="G134" s="607">
        <v>1</v>
      </c>
      <c r="H134" s="738"/>
      <c r="I134" s="736"/>
      <c r="J134" s="738"/>
      <c r="K134" s="737">
        <f t="shared" si="5"/>
        <v>0</v>
      </c>
      <c r="L134" s="608"/>
      <c r="M134" s="609"/>
      <c r="P134" s="611"/>
      <c r="Q134" s="611"/>
      <c r="R134" s="611"/>
      <c r="S134" s="611"/>
      <c r="AI134" s="608"/>
      <c r="AK134" s="608"/>
      <c r="AL134" s="608"/>
      <c r="AV134" s="612"/>
      <c r="AW134" s="612"/>
      <c r="AX134" s="612"/>
      <c r="AY134" s="612"/>
      <c r="AZ134" s="612"/>
      <c r="BA134" s="608"/>
      <c r="BB134" s="612"/>
      <c r="BC134" s="608"/>
      <c r="BD134" s="608"/>
    </row>
    <row r="135" spans="2:56" s="610" customFormat="1" ht="21" customHeight="1">
      <c r="B135" s="604">
        <v>65</v>
      </c>
      <c r="C135" s="604" t="s">
        <v>1736</v>
      </c>
      <c r="D135" s="605" t="s">
        <v>1742</v>
      </c>
      <c r="E135" s="606"/>
      <c r="F135" s="606" t="s">
        <v>445</v>
      </c>
      <c r="G135" s="607">
        <v>1</v>
      </c>
      <c r="H135" s="738"/>
      <c r="I135" s="736"/>
      <c r="J135" s="738"/>
      <c r="K135" s="737">
        <f t="shared" si="5"/>
        <v>0</v>
      </c>
      <c r="L135" s="608"/>
      <c r="M135" s="609"/>
      <c r="P135" s="611"/>
      <c r="Q135" s="611"/>
      <c r="R135" s="611"/>
      <c r="S135" s="611"/>
      <c r="AI135" s="608"/>
      <c r="AK135" s="608"/>
      <c r="AL135" s="608"/>
      <c r="AV135" s="612"/>
      <c r="AW135" s="612"/>
      <c r="AX135" s="612"/>
      <c r="AY135" s="612"/>
      <c r="AZ135" s="612"/>
      <c r="BA135" s="608"/>
      <c r="BB135" s="612"/>
      <c r="BC135" s="608"/>
      <c r="BD135" s="608"/>
    </row>
    <row r="136" spans="2:56" s="610" customFormat="1" ht="21" customHeight="1">
      <c r="B136" s="604">
        <v>66</v>
      </c>
      <c r="C136" s="604" t="s">
        <v>1736</v>
      </c>
      <c r="D136" s="605" t="s">
        <v>1743</v>
      </c>
      <c r="E136" s="606"/>
      <c r="F136" s="606" t="s">
        <v>445</v>
      </c>
      <c r="G136" s="607">
        <v>1</v>
      </c>
      <c r="H136" s="738"/>
      <c r="I136" s="736"/>
      <c r="J136" s="738"/>
      <c r="K136" s="737">
        <f t="shared" si="5"/>
        <v>0</v>
      </c>
      <c r="L136" s="608"/>
      <c r="M136" s="609"/>
      <c r="P136" s="611"/>
      <c r="Q136" s="611"/>
      <c r="R136" s="611"/>
      <c r="S136" s="611"/>
      <c r="AI136" s="608"/>
      <c r="AK136" s="608"/>
      <c r="AL136" s="608"/>
      <c r="AV136" s="612"/>
      <c r="AW136" s="612"/>
      <c r="AX136" s="612"/>
      <c r="AY136" s="612"/>
      <c r="AZ136" s="612"/>
      <c r="BA136" s="608"/>
      <c r="BB136" s="612"/>
      <c r="BC136" s="608"/>
      <c r="BD136" s="608"/>
    </row>
    <row r="137" spans="2:56" s="610" customFormat="1" ht="21" customHeight="1">
      <c r="B137" s="604">
        <v>67</v>
      </c>
      <c r="C137" s="604" t="s">
        <v>1736</v>
      </c>
      <c r="D137" s="605" t="s">
        <v>1744</v>
      </c>
      <c r="E137" s="606"/>
      <c r="F137" s="606" t="s">
        <v>445</v>
      </c>
      <c r="G137" s="607">
        <v>1</v>
      </c>
      <c r="H137" s="738"/>
      <c r="I137" s="736"/>
      <c r="J137" s="738"/>
      <c r="K137" s="737">
        <f t="shared" si="5"/>
        <v>0</v>
      </c>
      <c r="L137" s="608"/>
      <c r="M137" s="609"/>
      <c r="P137" s="611"/>
      <c r="Q137" s="611"/>
      <c r="R137" s="611"/>
      <c r="S137" s="611"/>
      <c r="AI137" s="608"/>
      <c r="AK137" s="608"/>
      <c r="AL137" s="608"/>
      <c r="AV137" s="612"/>
      <c r="AW137" s="612"/>
      <c r="AX137" s="612"/>
      <c r="AY137" s="612"/>
      <c r="AZ137" s="612"/>
      <c r="BA137" s="608"/>
      <c r="BB137" s="612"/>
      <c r="BC137" s="608"/>
      <c r="BD137" s="608"/>
    </row>
    <row r="138" spans="2:56" s="610" customFormat="1" ht="74.45" customHeight="1">
      <c r="B138" s="604"/>
      <c r="C138" s="604"/>
      <c r="D138" s="605" t="s">
        <v>1745</v>
      </c>
      <c r="E138" s="606"/>
      <c r="F138" s="606"/>
      <c r="G138" s="607"/>
      <c r="H138" s="738"/>
      <c r="I138" s="736"/>
      <c r="J138" s="738"/>
      <c r="K138" s="737"/>
      <c r="L138" s="608"/>
      <c r="M138" s="609"/>
      <c r="P138" s="611"/>
      <c r="Q138" s="611"/>
      <c r="R138" s="611"/>
      <c r="S138" s="611"/>
      <c r="AI138" s="608"/>
      <c r="AK138" s="608"/>
      <c r="AL138" s="608"/>
      <c r="AV138" s="612"/>
      <c r="AW138" s="612"/>
      <c r="AX138" s="612"/>
      <c r="AY138" s="612"/>
      <c r="AZ138" s="612"/>
      <c r="BA138" s="608"/>
      <c r="BB138" s="612"/>
      <c r="BC138" s="608"/>
      <c r="BD138" s="608"/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</sheetData>
  <sheetProtection password="F5C7" sheet="1" objects="1" scenarios="1"/>
  <mergeCells count="43">
    <mergeCell ref="H109:I109"/>
    <mergeCell ref="H100:I100"/>
    <mergeCell ref="H103:I103"/>
    <mergeCell ref="H104:I104"/>
    <mergeCell ref="H105:I105"/>
    <mergeCell ref="H106:I106"/>
    <mergeCell ref="H107:I107"/>
    <mergeCell ref="H99:I99"/>
    <mergeCell ref="H86:I86"/>
    <mergeCell ref="H87:I87"/>
    <mergeCell ref="H88:I88"/>
    <mergeCell ref="H89:I89"/>
    <mergeCell ref="H91:I91"/>
    <mergeCell ref="H92:I92"/>
    <mergeCell ref="H93:I93"/>
    <mergeCell ref="H94:I94"/>
    <mergeCell ref="H95:I95"/>
    <mergeCell ref="H96:I96"/>
    <mergeCell ref="H97:I97"/>
    <mergeCell ref="H85:I85"/>
    <mergeCell ref="H73:I73"/>
    <mergeCell ref="H74:I74"/>
    <mergeCell ref="H75:I75"/>
    <mergeCell ref="H76:I76"/>
    <mergeCell ref="H77:I77"/>
    <mergeCell ref="H78:I78"/>
    <mergeCell ref="H80:I80"/>
    <mergeCell ref="H81:I81"/>
    <mergeCell ref="H82:I82"/>
    <mergeCell ref="H83:I83"/>
    <mergeCell ref="H84:I84"/>
    <mergeCell ref="H72:I72"/>
    <mergeCell ref="B1:K1"/>
    <mergeCell ref="D11:K11"/>
    <mergeCell ref="I13:K13"/>
    <mergeCell ref="B19:K19"/>
    <mergeCell ref="B49:K49"/>
    <mergeCell ref="I56:K56"/>
    <mergeCell ref="H63:I63"/>
    <mergeCell ref="H65:I65"/>
    <mergeCell ref="H69:I69"/>
    <mergeCell ref="H70:I70"/>
    <mergeCell ref="H71:I71"/>
  </mergeCells>
  <printOptions horizontalCentered="1"/>
  <pageMargins left="0.5905511811023623" right="0.5905511811023623" top="0.5905511811023623" bottom="0.5905511811023623" header="0.5118110236220472" footer="0"/>
  <pageSetup horizontalDpi="600" verticalDpi="600" orientation="landscape" paperSize="9" scale="95" r:id="rId1"/>
  <headerFooter alignWithMargins="0">
    <oddFooter>&amp;CStrana &amp;P z &amp;N</oddFooter>
  </headerFooter>
  <rowBreaks count="2" manualBreakCount="2">
    <brk id="15" max="16383" man="1"/>
    <brk id="1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SheetLayoutView="85" workbookViewId="0" topLeftCell="A4">
      <selection activeCell="G8" sqref="G8"/>
    </sheetView>
  </sheetViews>
  <sheetFormatPr defaultColWidth="10.375" defaultRowHeight="12.75"/>
  <cols>
    <col min="1" max="1" width="2.375" style="343" customWidth="1"/>
    <col min="2" max="2" width="4.125" style="394" customWidth="1"/>
    <col min="3" max="3" width="8.625" style="386" customWidth="1"/>
    <col min="4" max="4" width="63.625" style="395" customWidth="1"/>
    <col min="5" max="5" width="9.625" style="396" customWidth="1"/>
    <col min="6" max="6" width="11.375" style="397" customWidth="1"/>
    <col min="7" max="7" width="13.375" style="658" customWidth="1"/>
    <col min="8" max="8" width="14.875" style="659" customWidth="1"/>
    <col min="9" max="10" width="11.375" style="343" customWidth="1"/>
    <col min="11" max="16384" width="10.375" style="343" customWidth="1"/>
  </cols>
  <sheetData>
    <row r="1" spans="2:6" ht="27.75" customHeight="1">
      <c r="B1" s="344" t="s">
        <v>1746</v>
      </c>
      <c r="C1" s="345"/>
      <c r="D1" s="346"/>
      <c r="E1" s="347"/>
      <c r="F1" s="348"/>
    </row>
    <row r="2" spans="2:8" ht="27.75" customHeight="1">
      <c r="B2" s="349"/>
      <c r="C2" s="350"/>
      <c r="D2" s="350"/>
      <c r="E2" s="350"/>
      <c r="F2" s="350"/>
      <c r="G2" s="660"/>
      <c r="H2" s="661"/>
    </row>
    <row r="3" spans="2:8" ht="8.25" customHeight="1">
      <c r="B3" s="351"/>
      <c r="C3" s="352"/>
      <c r="D3" s="353"/>
      <c r="E3" s="354"/>
      <c r="F3" s="355"/>
      <c r="G3" s="662"/>
      <c r="H3" s="663"/>
    </row>
    <row r="4" spans="2:8" ht="28.5" customHeight="1">
      <c r="B4" s="356"/>
      <c r="C4" s="357" t="s">
        <v>1747</v>
      </c>
      <c r="D4" s="358" t="s">
        <v>1748</v>
      </c>
      <c r="E4" s="969" t="s">
        <v>91</v>
      </c>
      <c r="F4" s="969"/>
      <c r="G4" s="664" t="s">
        <v>1749</v>
      </c>
      <c r="H4" s="664" t="s">
        <v>1750</v>
      </c>
    </row>
    <row r="5" spans="2:6" ht="13.7" customHeight="1">
      <c r="B5" s="359"/>
      <c r="C5" s="360"/>
      <c r="D5" s="361"/>
      <c r="E5" s="362"/>
      <c r="F5" s="362"/>
    </row>
    <row r="6" spans="2:6" ht="11.25" customHeight="1">
      <c r="B6" s="359"/>
      <c r="C6" s="360"/>
      <c r="D6" s="361"/>
      <c r="E6" s="362"/>
      <c r="F6" s="362"/>
    </row>
    <row r="7" spans="1:8" ht="49.7" customHeight="1">
      <c r="A7" s="363"/>
      <c r="B7" s="364" t="s">
        <v>1751</v>
      </c>
      <c r="C7" s="365"/>
      <c r="D7" s="366" t="s">
        <v>1752</v>
      </c>
      <c r="E7" s="347"/>
      <c r="F7" s="348"/>
      <c r="G7" s="665"/>
      <c r="H7" s="665"/>
    </row>
    <row r="8" spans="1:8" ht="270.4" customHeight="1">
      <c r="A8" s="363"/>
      <c r="B8" s="368" t="s">
        <v>1751</v>
      </c>
      <c r="C8" s="369" t="s">
        <v>1753</v>
      </c>
      <c r="D8" s="370" t="s">
        <v>1754</v>
      </c>
      <c r="E8" s="347">
        <v>1</v>
      </c>
      <c r="F8" s="348" t="s">
        <v>101</v>
      </c>
      <c r="G8" s="666"/>
      <c r="H8" s="665">
        <f aca="true" t="shared" si="0" ref="H8:H16">G8*E8</f>
        <v>0</v>
      </c>
    </row>
    <row r="9" spans="2:8" s="371" customFormat="1" ht="49.7" customHeight="1">
      <c r="B9" s="368" t="s">
        <v>1751</v>
      </c>
      <c r="C9" s="372" t="s">
        <v>1755</v>
      </c>
      <c r="D9" s="370" t="s">
        <v>1756</v>
      </c>
      <c r="E9" s="347">
        <v>4</v>
      </c>
      <c r="F9" s="348" t="s">
        <v>101</v>
      </c>
      <c r="G9" s="666"/>
      <c r="H9" s="665">
        <f t="shared" si="0"/>
        <v>0</v>
      </c>
    </row>
    <row r="10" spans="2:8" s="371" customFormat="1" ht="82.7" customHeight="1">
      <c r="B10" s="368" t="s">
        <v>1751</v>
      </c>
      <c r="C10" s="372" t="s">
        <v>1757</v>
      </c>
      <c r="D10" s="370" t="s">
        <v>1758</v>
      </c>
      <c r="E10" s="347">
        <v>2</v>
      </c>
      <c r="F10" s="348" t="s">
        <v>101</v>
      </c>
      <c r="G10" s="666"/>
      <c r="H10" s="665">
        <f t="shared" si="0"/>
        <v>0</v>
      </c>
    </row>
    <row r="11" spans="2:8" s="371" customFormat="1" ht="82.7" customHeight="1">
      <c r="B11" s="368" t="s">
        <v>1751</v>
      </c>
      <c r="C11" s="372" t="s">
        <v>1759</v>
      </c>
      <c r="D11" s="370" t="s">
        <v>1760</v>
      </c>
      <c r="E11" s="347">
        <v>1</v>
      </c>
      <c r="F11" s="348" t="s">
        <v>101</v>
      </c>
      <c r="G11" s="666"/>
      <c r="H11" s="665">
        <f t="shared" si="0"/>
        <v>0</v>
      </c>
    </row>
    <row r="12" spans="2:8" s="371" customFormat="1" ht="82.7" customHeight="1">
      <c r="B12" s="368" t="s">
        <v>1751</v>
      </c>
      <c r="C12" s="372" t="s">
        <v>1761</v>
      </c>
      <c r="D12" s="370" t="s">
        <v>1762</v>
      </c>
      <c r="E12" s="347">
        <v>1</v>
      </c>
      <c r="F12" s="348" t="s">
        <v>101</v>
      </c>
      <c r="G12" s="666"/>
      <c r="H12" s="665">
        <f t="shared" si="0"/>
        <v>0</v>
      </c>
    </row>
    <row r="13" spans="2:8" s="371" customFormat="1" ht="82.7" customHeight="1">
      <c r="B13" s="368" t="s">
        <v>1751</v>
      </c>
      <c r="C13" s="372" t="s">
        <v>1763</v>
      </c>
      <c r="D13" s="370" t="s">
        <v>1764</v>
      </c>
      <c r="E13" s="347">
        <v>1</v>
      </c>
      <c r="F13" s="348" t="s">
        <v>101</v>
      </c>
      <c r="G13" s="666"/>
      <c r="H13" s="665">
        <f>G13*E13</f>
        <v>0</v>
      </c>
    </row>
    <row r="14" spans="1:8" ht="49.7" customHeight="1">
      <c r="A14" s="363"/>
      <c r="B14" s="368" t="s">
        <v>1751</v>
      </c>
      <c r="C14" s="372" t="s">
        <v>1393</v>
      </c>
      <c r="D14" s="373" t="s">
        <v>1765</v>
      </c>
      <c r="E14" s="374">
        <v>45</v>
      </c>
      <c r="F14" s="348" t="s">
        <v>142</v>
      </c>
      <c r="G14" s="666"/>
      <c r="H14" s="665">
        <f t="shared" si="0"/>
        <v>0</v>
      </c>
    </row>
    <row r="15" spans="2:8" s="371" customFormat="1" ht="49.7" customHeight="1">
      <c r="B15" s="375"/>
      <c r="C15" s="376"/>
      <c r="D15" s="370" t="s">
        <v>1766</v>
      </c>
      <c r="E15" s="347">
        <v>2</v>
      </c>
      <c r="F15" s="348" t="s">
        <v>1767</v>
      </c>
      <c r="G15" s="666"/>
      <c r="H15" s="665">
        <f t="shared" si="0"/>
        <v>0</v>
      </c>
    </row>
    <row r="16" spans="2:12" s="371" customFormat="1" ht="38.65" customHeight="1">
      <c r="B16" s="375"/>
      <c r="C16" s="376"/>
      <c r="D16" s="370" t="s">
        <v>1768</v>
      </c>
      <c r="E16" s="347">
        <v>5</v>
      </c>
      <c r="F16" s="348" t="s">
        <v>1767</v>
      </c>
      <c r="G16" s="666"/>
      <c r="H16" s="665">
        <f t="shared" si="0"/>
        <v>0</v>
      </c>
      <c r="K16" s="367"/>
      <c r="L16" s="367"/>
    </row>
    <row r="17" spans="2:8" s="371" customFormat="1" ht="49.7" customHeight="1">
      <c r="B17" s="375"/>
      <c r="C17" s="376"/>
      <c r="D17" s="370" t="s">
        <v>1769</v>
      </c>
      <c r="E17" s="347">
        <v>10</v>
      </c>
      <c r="F17" s="348" t="s">
        <v>1767</v>
      </c>
      <c r="G17" s="666"/>
      <c r="H17" s="665">
        <f>G17*E17</f>
        <v>0</v>
      </c>
    </row>
    <row r="18" spans="2:8" s="371" customFormat="1" ht="49.7" customHeight="1">
      <c r="B18" s="368"/>
      <c r="C18" s="372"/>
      <c r="D18" s="370"/>
      <c r="E18" s="347"/>
      <c r="F18" s="348"/>
      <c r="G18" s="666"/>
      <c r="H18" s="665"/>
    </row>
    <row r="19" spans="1:8" ht="49.7" customHeight="1">
      <c r="A19" s="363"/>
      <c r="B19" s="364" t="s">
        <v>1770</v>
      </c>
      <c r="C19" s="365"/>
      <c r="D19" s="366" t="s">
        <v>1771</v>
      </c>
      <c r="E19" s="347"/>
      <c r="F19" s="348"/>
      <c r="G19" s="666"/>
      <c r="H19" s="665"/>
    </row>
    <row r="20" spans="1:8" ht="49.7" customHeight="1">
      <c r="A20" s="363"/>
      <c r="B20" s="368" t="s">
        <v>1770</v>
      </c>
      <c r="C20" s="372" t="s">
        <v>1753</v>
      </c>
      <c r="D20" s="370" t="s">
        <v>1772</v>
      </c>
      <c r="E20" s="347"/>
      <c r="F20" s="348" t="s">
        <v>101</v>
      </c>
      <c r="G20" s="666"/>
      <c r="H20" s="665">
        <f aca="true" t="shared" si="1" ref="H20:H32">G20*E20</f>
        <v>0</v>
      </c>
    </row>
    <row r="21" spans="2:8" s="371" customFormat="1" ht="51" customHeight="1">
      <c r="B21" s="368" t="s">
        <v>1770</v>
      </c>
      <c r="C21" s="372" t="s">
        <v>1755</v>
      </c>
      <c r="D21" s="370" t="s">
        <v>1756</v>
      </c>
      <c r="E21" s="347">
        <v>3</v>
      </c>
      <c r="F21" s="348" t="s">
        <v>101</v>
      </c>
      <c r="G21" s="666"/>
      <c r="H21" s="665">
        <f t="shared" si="1"/>
        <v>0</v>
      </c>
    </row>
    <row r="22" spans="2:8" s="371" customFormat="1" ht="69.95" customHeight="1">
      <c r="B22" s="368" t="s">
        <v>1770</v>
      </c>
      <c r="C22" s="372" t="s">
        <v>1757</v>
      </c>
      <c r="D22" s="370" t="s">
        <v>1773</v>
      </c>
      <c r="E22" s="347">
        <v>2</v>
      </c>
      <c r="F22" s="348" t="s">
        <v>101</v>
      </c>
      <c r="G22" s="666"/>
      <c r="H22" s="665">
        <f t="shared" si="1"/>
        <v>0</v>
      </c>
    </row>
    <row r="23" spans="2:8" s="371" customFormat="1" ht="60.2" customHeight="1">
      <c r="B23" s="368" t="s">
        <v>1770</v>
      </c>
      <c r="C23" s="372" t="s">
        <v>1759</v>
      </c>
      <c r="D23" s="370" t="s">
        <v>1774</v>
      </c>
      <c r="E23" s="347">
        <v>3</v>
      </c>
      <c r="F23" s="348" t="s">
        <v>101</v>
      </c>
      <c r="G23" s="666"/>
      <c r="H23" s="665">
        <f t="shared" si="1"/>
        <v>0</v>
      </c>
    </row>
    <row r="24" spans="2:8" s="371" customFormat="1" ht="55.35" customHeight="1">
      <c r="B24" s="368" t="s">
        <v>1770</v>
      </c>
      <c r="C24" s="372" t="s">
        <v>1761</v>
      </c>
      <c r="D24" s="370" t="s">
        <v>1775</v>
      </c>
      <c r="E24" s="347">
        <v>1</v>
      </c>
      <c r="F24" s="348" t="s">
        <v>101</v>
      </c>
      <c r="G24" s="666"/>
      <c r="H24" s="665">
        <f>G24*E24</f>
        <v>0</v>
      </c>
    </row>
    <row r="25" spans="2:8" s="371" customFormat="1" ht="55.35" customHeight="1">
      <c r="B25" s="368" t="s">
        <v>1770</v>
      </c>
      <c r="C25" s="372" t="s">
        <v>1763</v>
      </c>
      <c r="D25" s="370" t="s">
        <v>1776</v>
      </c>
      <c r="E25" s="347">
        <v>8</v>
      </c>
      <c r="F25" s="348" t="s">
        <v>101</v>
      </c>
      <c r="G25" s="666"/>
      <c r="H25" s="665">
        <f>G25*E25</f>
        <v>0</v>
      </c>
    </row>
    <row r="26" spans="2:8" s="371" customFormat="1" ht="55.35" customHeight="1">
      <c r="B26" s="368" t="s">
        <v>1770</v>
      </c>
      <c r="C26" s="372" t="s">
        <v>1777</v>
      </c>
      <c r="D26" s="370" t="s">
        <v>1778</v>
      </c>
      <c r="E26" s="347">
        <v>2</v>
      </c>
      <c r="F26" s="348" t="s">
        <v>101</v>
      </c>
      <c r="G26" s="666"/>
      <c r="H26" s="665">
        <f>G26*E26</f>
        <v>0</v>
      </c>
    </row>
    <row r="27" spans="1:8" ht="49.7" customHeight="1">
      <c r="A27" s="363"/>
      <c r="B27" s="368" t="s">
        <v>1770</v>
      </c>
      <c r="C27" s="372" t="s">
        <v>1779</v>
      </c>
      <c r="D27" s="377" t="s">
        <v>1780</v>
      </c>
      <c r="E27" s="374">
        <v>2</v>
      </c>
      <c r="F27" s="348" t="s">
        <v>1767</v>
      </c>
      <c r="G27" s="666"/>
      <c r="H27" s="665">
        <f t="shared" si="1"/>
        <v>0</v>
      </c>
    </row>
    <row r="28" spans="1:8" ht="49.7" customHeight="1">
      <c r="A28" s="363"/>
      <c r="B28" s="368" t="s">
        <v>1770</v>
      </c>
      <c r="C28" s="372" t="s">
        <v>1393</v>
      </c>
      <c r="D28" s="373" t="s">
        <v>1765</v>
      </c>
      <c r="E28" s="374">
        <v>44</v>
      </c>
      <c r="F28" s="348" t="s">
        <v>142</v>
      </c>
      <c r="G28" s="666"/>
      <c r="H28" s="665">
        <f t="shared" si="1"/>
        <v>0</v>
      </c>
    </row>
    <row r="29" spans="1:8" ht="49.7" customHeight="1">
      <c r="A29" s="363"/>
      <c r="B29" s="368" t="s">
        <v>1770</v>
      </c>
      <c r="C29" s="372" t="s">
        <v>1781</v>
      </c>
      <c r="D29" s="373" t="s">
        <v>1782</v>
      </c>
      <c r="E29" s="374">
        <v>1</v>
      </c>
      <c r="F29" s="348" t="s">
        <v>142</v>
      </c>
      <c r="G29" s="666"/>
      <c r="H29" s="665">
        <f t="shared" si="1"/>
        <v>0</v>
      </c>
    </row>
    <row r="30" spans="2:8" s="371" customFormat="1" ht="49.7" customHeight="1">
      <c r="B30" s="375"/>
      <c r="C30" s="376"/>
      <c r="D30" s="370" t="s">
        <v>1769</v>
      </c>
      <c r="E30" s="347">
        <v>15</v>
      </c>
      <c r="F30" s="348" t="s">
        <v>1767</v>
      </c>
      <c r="G30" s="666"/>
      <c r="H30" s="665">
        <f t="shared" si="1"/>
        <v>0</v>
      </c>
    </row>
    <row r="31" spans="2:12" s="371" customFormat="1" ht="38.65" customHeight="1">
      <c r="B31" s="375"/>
      <c r="C31" s="376"/>
      <c r="D31" s="370" t="s">
        <v>1768</v>
      </c>
      <c r="E31" s="347">
        <v>5</v>
      </c>
      <c r="F31" s="348" t="s">
        <v>1767</v>
      </c>
      <c r="G31" s="666"/>
      <c r="H31" s="665">
        <f t="shared" si="1"/>
        <v>0</v>
      </c>
      <c r="K31" s="367"/>
      <c r="L31" s="367"/>
    </row>
    <row r="32" spans="2:8" s="371" customFormat="1" ht="49.7" customHeight="1">
      <c r="B32" s="375"/>
      <c r="C32" s="376"/>
      <c r="D32" s="370" t="s">
        <v>1766</v>
      </c>
      <c r="E32" s="347">
        <v>3</v>
      </c>
      <c r="F32" s="348" t="s">
        <v>1767</v>
      </c>
      <c r="G32" s="666"/>
      <c r="H32" s="665">
        <f t="shared" si="1"/>
        <v>0</v>
      </c>
    </row>
    <row r="33" spans="2:8" s="371" customFormat="1" ht="49.7" customHeight="1">
      <c r="B33" s="375"/>
      <c r="C33" s="376"/>
      <c r="D33" s="370"/>
      <c r="E33" s="347"/>
      <c r="F33" s="348"/>
      <c r="G33" s="666"/>
      <c r="H33" s="665"/>
    </row>
    <row r="34" spans="2:8" s="371" customFormat="1" ht="49.7" customHeight="1">
      <c r="B34" s="368"/>
      <c r="C34" s="372"/>
      <c r="D34" s="370"/>
      <c r="E34" s="347"/>
      <c r="F34" s="348"/>
      <c r="G34" s="666"/>
      <c r="H34" s="665"/>
    </row>
    <row r="35" spans="2:8" s="371" customFormat="1" ht="30.75" customHeight="1">
      <c r="B35" s="378" t="s">
        <v>1783</v>
      </c>
      <c r="C35" s="376"/>
      <c r="D35" s="370"/>
      <c r="E35" s="347"/>
      <c r="F35" s="348"/>
      <c r="G35" s="666"/>
      <c r="H35" s="671">
        <f>SUM(H6:H34)</f>
        <v>0</v>
      </c>
    </row>
    <row r="36" spans="2:8" ht="27" customHeight="1">
      <c r="B36" s="379"/>
      <c r="C36" s="380"/>
      <c r="D36" s="381"/>
      <c r="E36" s="382"/>
      <c r="F36" s="382"/>
      <c r="G36" s="672"/>
      <c r="H36" s="673"/>
    </row>
    <row r="37" spans="1:8" ht="30" customHeight="1">
      <c r="A37" s="363"/>
      <c r="B37" s="364" t="s">
        <v>1784</v>
      </c>
      <c r="C37" s="365"/>
      <c r="D37" s="366" t="s">
        <v>1785</v>
      </c>
      <c r="E37" s="347"/>
      <c r="F37" s="348"/>
      <c r="G37" s="674"/>
      <c r="H37" s="658"/>
    </row>
    <row r="38" spans="2:8" s="371" customFormat="1" ht="15.75" customHeight="1">
      <c r="B38" s="375"/>
      <c r="C38" s="376"/>
      <c r="D38" s="383"/>
      <c r="E38" s="383"/>
      <c r="F38" s="384"/>
      <c r="G38" s="666"/>
      <c r="H38" s="665"/>
    </row>
    <row r="39" spans="2:8" ht="33.4" customHeight="1">
      <c r="B39" s="385" t="s">
        <v>1784</v>
      </c>
      <c r="D39" s="377" t="s">
        <v>1786</v>
      </c>
      <c r="E39" s="347">
        <v>1</v>
      </c>
      <c r="F39" s="348" t="s">
        <v>445</v>
      </c>
      <c r="G39" s="669"/>
      <c r="H39" s="670">
        <f>G39*E39</f>
        <v>0</v>
      </c>
    </row>
    <row r="40" spans="2:8" ht="33.4" customHeight="1">
      <c r="B40" s="387" t="s">
        <v>1784</v>
      </c>
      <c r="D40" s="388" t="s">
        <v>1787</v>
      </c>
      <c r="E40" s="347">
        <v>1</v>
      </c>
      <c r="F40" s="348" t="s">
        <v>445</v>
      </c>
      <c r="G40" s="669"/>
      <c r="H40" s="670">
        <f>G40*E40</f>
        <v>0</v>
      </c>
    </row>
    <row r="41" spans="2:8" ht="33.4" customHeight="1">
      <c r="B41" s="387" t="s">
        <v>1784</v>
      </c>
      <c r="D41" s="388" t="s">
        <v>1788</v>
      </c>
      <c r="E41" s="347">
        <v>1</v>
      </c>
      <c r="F41" s="348" t="s">
        <v>445</v>
      </c>
      <c r="G41" s="669"/>
      <c r="H41" s="670">
        <f>G41*E41</f>
        <v>0</v>
      </c>
    </row>
    <row r="42" spans="2:8" ht="10.7" customHeight="1">
      <c r="B42" s="379"/>
      <c r="C42" s="380"/>
      <c r="D42" s="381"/>
      <c r="E42" s="382"/>
      <c r="F42" s="382"/>
      <c r="G42" s="675"/>
      <c r="H42" s="708"/>
    </row>
    <row r="43" spans="2:8" ht="22.7" customHeight="1">
      <c r="B43" s="378" t="s">
        <v>1789</v>
      </c>
      <c r="C43" s="389"/>
      <c r="D43" s="389"/>
      <c r="E43" s="389"/>
      <c r="F43" s="389"/>
      <c r="H43" s="671">
        <f>SUM(H35:H41)</f>
        <v>0</v>
      </c>
    </row>
    <row r="44" spans="2:8" ht="7.35" customHeight="1">
      <c r="B44" s="390"/>
      <c r="C44" s="391"/>
      <c r="D44" s="346"/>
      <c r="E44" s="347"/>
      <c r="F44" s="392"/>
      <c r="G44" s="665"/>
      <c r="H44" s="665"/>
    </row>
    <row r="45" spans="2:8" ht="19.5" customHeight="1">
      <c r="B45" s="390"/>
      <c r="C45" s="391"/>
      <c r="D45" s="346"/>
      <c r="E45" s="347"/>
      <c r="F45" s="393"/>
      <c r="G45" s="665"/>
      <c r="H45" s="665"/>
    </row>
    <row r="46" spans="2:6" ht="15" customHeight="1">
      <c r="B46" s="390"/>
      <c r="C46" s="391"/>
      <c r="D46" s="346"/>
      <c r="E46" s="347"/>
      <c r="F46" s="393"/>
    </row>
    <row r="47" spans="2:8" ht="19.5" customHeight="1">
      <c r="B47" s="390"/>
      <c r="C47" s="391"/>
      <c r="D47" s="377"/>
      <c r="E47" s="374"/>
      <c r="F47" s="348"/>
      <c r="G47" s="665"/>
      <c r="H47" s="665"/>
    </row>
    <row r="48" ht="12.75">
      <c r="G48" s="665"/>
    </row>
    <row r="49" spans="7:8" ht="12.75">
      <c r="G49" s="665"/>
      <c r="H49" s="677"/>
    </row>
    <row r="50" spans="7:8" ht="12.75">
      <c r="G50" s="709"/>
      <c r="H50" s="710"/>
    </row>
    <row r="51" spans="7:8" ht="12.75">
      <c r="G51" s="668"/>
      <c r="H51" s="668"/>
    </row>
    <row r="52" spans="7:8" ht="12.75">
      <c r="G52" s="668"/>
      <c r="H52" s="668"/>
    </row>
    <row r="53" spans="7:8" ht="12.75">
      <c r="G53" s="668"/>
      <c r="H53" s="668"/>
    </row>
    <row r="54" spans="7:8" ht="12.75">
      <c r="G54" s="668"/>
      <c r="H54" s="668"/>
    </row>
    <row r="55" spans="7:8" ht="12.75">
      <c r="G55" s="668"/>
      <c r="H55" s="668"/>
    </row>
  </sheetData>
  <sheetProtection password="F5C7" sheet="1" objects="1" scenarios="1"/>
  <mergeCells count="1">
    <mergeCell ref="E4:F4"/>
  </mergeCells>
  <printOptions verticalCentered="1"/>
  <pageMargins left="0.7874015748031497" right="0.7874015748031497" top="0.5511811023622047" bottom="0.5118110236220472" header="0.31496062992125984" footer="0.3937007874015748"/>
  <pageSetup fitToHeight="0" fitToWidth="1" horizontalDpi="600" verticalDpi="600" orientation="portrait" paperSize="9" scale="68" r:id="rId1"/>
  <headerFooter alignWithMargins="0">
    <oddHeader>&amp;L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5"/>
  <sheetViews>
    <sheetView workbookViewId="0" topLeftCell="A1">
      <pane ySplit="5" topLeftCell="A6" activePane="bottomLeft" state="frozen"/>
      <selection pane="topLeft" activeCell="D18" sqref="D18"/>
      <selection pane="bottomLeft" activeCell="E15" sqref="E15"/>
    </sheetView>
  </sheetViews>
  <sheetFormatPr defaultColWidth="9.00390625" defaultRowHeight="12.75"/>
  <cols>
    <col min="1" max="1" width="5.375" style="340" customWidth="1"/>
    <col min="2" max="2" width="75.75390625" style="625" customWidth="1"/>
    <col min="3" max="3" width="4.00390625" style="625" customWidth="1"/>
    <col min="4" max="4" width="7.125" style="649" customWidth="1"/>
    <col min="5" max="5" width="9.75390625" style="341" customWidth="1"/>
    <col min="6" max="6" width="12.625" style="341" customWidth="1"/>
    <col min="7" max="7" width="9.75390625" style="342" customWidth="1"/>
    <col min="8" max="8" width="12.875" style="342" customWidth="1"/>
    <col min="9" max="9" width="5.375" style="650" customWidth="1"/>
    <col min="10" max="10" width="8.75390625" style="625" customWidth="1"/>
    <col min="11" max="13" width="9.125" style="625" customWidth="1"/>
    <col min="14" max="14" width="7.625" style="625" customWidth="1"/>
    <col min="15" max="17" width="8.25390625" style="625" customWidth="1"/>
    <col min="18" max="20" width="9.125" style="625" customWidth="1"/>
    <col min="21" max="16384" width="9.125" style="625" customWidth="1"/>
  </cols>
  <sheetData>
    <row r="1" spans="1:18" s="325" customFormat="1" ht="12.75" customHeight="1">
      <c r="A1" s="297"/>
      <c r="B1" s="298" t="s">
        <v>1397</v>
      </c>
      <c r="C1" s="299"/>
      <c r="D1" s="300"/>
      <c r="E1" s="943" t="s">
        <v>1398</v>
      </c>
      <c r="F1" s="945" t="s">
        <v>1399</v>
      </c>
      <c r="G1" s="945"/>
      <c r="H1" s="946"/>
      <c r="I1" s="617"/>
      <c r="O1" s="618"/>
      <c r="P1" s="618"/>
      <c r="Q1" s="618"/>
      <c r="R1" s="618"/>
    </row>
    <row r="2" spans="1:18" s="325" customFormat="1" ht="12.75" customHeight="1">
      <c r="A2" s="301"/>
      <c r="B2" s="302" t="s">
        <v>1790</v>
      </c>
      <c r="C2" s="303"/>
      <c r="D2" s="304"/>
      <c r="E2" s="944"/>
      <c r="F2" s="947"/>
      <c r="G2" s="947"/>
      <c r="H2" s="948"/>
      <c r="I2" s="617"/>
      <c r="O2" s="618"/>
      <c r="P2" s="618"/>
      <c r="Q2" s="618"/>
      <c r="R2" s="618"/>
    </row>
    <row r="3" spans="1:9" s="325" customFormat="1" ht="12.75" customHeight="1">
      <c r="A3" s="301"/>
      <c r="B3" s="305" t="s">
        <v>1401</v>
      </c>
      <c r="C3" s="306"/>
      <c r="D3" s="307"/>
      <c r="E3" s="308" t="s">
        <v>1402</v>
      </c>
      <c r="F3" s="653">
        <v>43344</v>
      </c>
      <c r="G3" s="309" t="s">
        <v>1403</v>
      </c>
      <c r="H3" s="310" t="s">
        <v>1404</v>
      </c>
      <c r="I3" s="617"/>
    </row>
    <row r="4" spans="1:9" s="325" customFormat="1" ht="12.75" customHeight="1">
      <c r="A4" s="297" t="s">
        <v>1405</v>
      </c>
      <c r="B4" s="970" t="s">
        <v>1406</v>
      </c>
      <c r="C4" s="970" t="s">
        <v>1407</v>
      </c>
      <c r="D4" s="972" t="s">
        <v>1408</v>
      </c>
      <c r="E4" s="953" t="s">
        <v>1409</v>
      </c>
      <c r="F4" s="954"/>
      <c r="G4" s="974" t="s">
        <v>1410</v>
      </c>
      <c r="H4" s="975"/>
      <c r="I4" s="617"/>
    </row>
    <row r="5" spans="1:20" s="325" customFormat="1" ht="12.75" customHeight="1">
      <c r="A5" s="311" t="s">
        <v>1411</v>
      </c>
      <c r="B5" s="971"/>
      <c r="C5" s="971"/>
      <c r="D5" s="973"/>
      <c r="E5" s="312" t="s">
        <v>1412</v>
      </c>
      <c r="F5" s="654" t="s">
        <v>1413</v>
      </c>
      <c r="G5" s="313" t="s">
        <v>1414</v>
      </c>
      <c r="H5" s="314" t="s">
        <v>1413</v>
      </c>
      <c r="I5" s="617"/>
      <c r="J5" s="619"/>
      <c r="O5" s="620"/>
      <c r="Q5" s="621"/>
      <c r="T5" s="621"/>
    </row>
    <row r="6" spans="1:9" s="325" customFormat="1" ht="12.75" customHeight="1">
      <c r="A6" s="315"/>
      <c r="D6" s="322"/>
      <c r="E6" s="316"/>
      <c r="F6" s="316"/>
      <c r="G6" s="317"/>
      <c r="H6" s="317"/>
      <c r="I6" s="318"/>
    </row>
    <row r="7" spans="1:12" ht="15.75">
      <c r="A7" s="315">
        <v>1</v>
      </c>
      <c r="B7" s="622" t="s">
        <v>1415</v>
      </c>
      <c r="C7" s="623"/>
      <c r="D7" s="336"/>
      <c r="E7" s="319"/>
      <c r="F7" s="655">
        <f>SUM(F9:F35)</f>
        <v>0</v>
      </c>
      <c r="G7" s="320"/>
      <c r="H7" s="321">
        <v>0.042742</v>
      </c>
      <c r="I7" s="624"/>
      <c r="J7" s="325"/>
      <c r="K7" s="325"/>
      <c r="L7" s="325"/>
    </row>
    <row r="8" spans="1:15" s="325" customFormat="1" ht="25.5">
      <c r="A8" s="315">
        <v>2</v>
      </c>
      <c r="B8" s="627" t="s">
        <v>1417</v>
      </c>
      <c r="D8" s="323"/>
      <c r="E8" s="333"/>
      <c r="F8" s="656"/>
      <c r="G8" s="317"/>
      <c r="H8" s="324"/>
      <c r="I8" s="624"/>
      <c r="J8" s="618"/>
      <c r="L8" s="326"/>
      <c r="O8" s="322"/>
    </row>
    <row r="9" spans="1:17" s="325" customFormat="1" ht="12.75" customHeight="1">
      <c r="A9" s="315">
        <v>3</v>
      </c>
      <c r="B9" s="325" t="s">
        <v>1791</v>
      </c>
      <c r="C9" s="325" t="s">
        <v>142</v>
      </c>
      <c r="D9" s="323">
        <v>20</v>
      </c>
      <c r="E9" s="704"/>
      <c r="F9" s="705">
        <f>D9*E9</f>
        <v>0</v>
      </c>
      <c r="G9" s="317">
        <v>0.000191</v>
      </c>
      <c r="H9" s="324">
        <v>0.00382</v>
      </c>
      <c r="I9" s="624"/>
      <c r="J9" s="618"/>
      <c r="N9" s="329"/>
      <c r="O9" s="322"/>
      <c r="P9" s="628"/>
      <c r="Q9" s="327"/>
    </row>
    <row r="10" spans="1:20" s="325" customFormat="1" ht="12.75" customHeight="1">
      <c r="A10" s="315">
        <v>4</v>
      </c>
      <c r="B10" s="325" t="s">
        <v>1792</v>
      </c>
      <c r="C10" s="325" t="s">
        <v>142</v>
      </c>
      <c r="D10" s="323">
        <v>2</v>
      </c>
      <c r="E10" s="704"/>
      <c r="F10" s="705">
        <f aca="true" t="shared" si="0" ref="F10:F35">D10*E10</f>
        <v>0</v>
      </c>
      <c r="G10" s="317">
        <v>0.000241</v>
      </c>
      <c r="H10" s="324">
        <v>0.000482</v>
      </c>
      <c r="I10" s="624"/>
      <c r="J10" s="618"/>
      <c r="N10" s="329"/>
      <c r="O10" s="322"/>
      <c r="P10" s="628"/>
      <c r="Q10" s="327"/>
      <c r="T10" s="628"/>
    </row>
    <row r="11" spans="1:20" s="325" customFormat="1" ht="12.75" customHeight="1">
      <c r="A11" s="315">
        <v>5</v>
      </c>
      <c r="B11" s="325" t="s">
        <v>1418</v>
      </c>
      <c r="C11" s="325" t="s">
        <v>142</v>
      </c>
      <c r="D11" s="323">
        <v>9</v>
      </c>
      <c r="E11" s="704"/>
      <c r="F11" s="705">
        <f t="shared" si="0"/>
        <v>0</v>
      </c>
      <c r="G11" s="317">
        <v>0.00031</v>
      </c>
      <c r="H11" s="324">
        <v>0.00279</v>
      </c>
      <c r="I11" s="624"/>
      <c r="J11" s="618"/>
      <c r="N11" s="329"/>
      <c r="O11" s="322"/>
      <c r="P11" s="628"/>
      <c r="Q11" s="327"/>
      <c r="T11" s="628"/>
    </row>
    <row r="12" spans="1:20" s="325" customFormat="1" ht="12.75" customHeight="1">
      <c r="A12" s="315">
        <v>6</v>
      </c>
      <c r="B12" s="325" t="s">
        <v>1793</v>
      </c>
      <c r="C12" s="325" t="s">
        <v>142</v>
      </c>
      <c r="D12" s="323">
        <v>1</v>
      </c>
      <c r="E12" s="704"/>
      <c r="F12" s="705">
        <f t="shared" si="0"/>
        <v>0</v>
      </c>
      <c r="G12" s="317">
        <v>0.000484</v>
      </c>
      <c r="H12" s="324">
        <v>0.000484</v>
      </c>
      <c r="I12" s="624"/>
      <c r="J12" s="618"/>
      <c r="N12" s="329"/>
      <c r="O12" s="322"/>
      <c r="P12" s="628"/>
      <c r="Q12" s="327"/>
      <c r="T12" s="628"/>
    </row>
    <row r="13" spans="1:20" s="325" customFormat="1" ht="12.75" customHeight="1">
      <c r="A13" s="315">
        <v>7</v>
      </c>
      <c r="B13" s="325" t="s">
        <v>1419</v>
      </c>
      <c r="C13" s="325" t="s">
        <v>142</v>
      </c>
      <c r="D13" s="323">
        <v>12</v>
      </c>
      <c r="E13" s="704"/>
      <c r="F13" s="705">
        <f t="shared" si="0"/>
        <v>0</v>
      </c>
      <c r="G13" s="317">
        <v>0.000978</v>
      </c>
      <c r="H13" s="324">
        <v>0.011736</v>
      </c>
      <c r="I13" s="624"/>
      <c r="J13" s="618"/>
      <c r="N13" s="329"/>
      <c r="O13" s="322"/>
      <c r="P13" s="628"/>
      <c r="Q13" s="327"/>
      <c r="T13" s="628"/>
    </row>
    <row r="14" spans="1:20" s="325" customFormat="1" ht="51" customHeight="1">
      <c r="A14" s="315">
        <v>8</v>
      </c>
      <c r="B14" s="627" t="s">
        <v>1420</v>
      </c>
      <c r="D14" s="323"/>
      <c r="E14" s="333"/>
      <c r="F14" s="705">
        <f t="shared" si="0"/>
        <v>0</v>
      </c>
      <c r="G14" s="317"/>
      <c r="H14" s="324"/>
      <c r="I14" s="624"/>
      <c r="J14" s="618"/>
      <c r="O14" s="322"/>
      <c r="T14" s="316"/>
    </row>
    <row r="15" spans="1:20" s="325" customFormat="1" ht="12.75" customHeight="1">
      <c r="A15" s="315">
        <v>9</v>
      </c>
      <c r="B15" s="325" t="s">
        <v>1419</v>
      </c>
      <c r="C15" s="325" t="s">
        <v>142</v>
      </c>
      <c r="D15" s="323">
        <v>10</v>
      </c>
      <c r="E15" s="704"/>
      <c r="F15" s="705">
        <f t="shared" si="0"/>
        <v>0</v>
      </c>
      <c r="G15" s="317">
        <v>0.001123</v>
      </c>
      <c r="H15" s="324">
        <v>0.01123</v>
      </c>
      <c r="I15" s="624"/>
      <c r="J15" s="618"/>
      <c r="N15" s="329"/>
      <c r="O15" s="322"/>
      <c r="P15" s="628"/>
      <c r="Q15" s="327"/>
      <c r="T15" s="628"/>
    </row>
    <row r="16" spans="1:15" s="325" customFormat="1" ht="12.75" customHeight="1">
      <c r="A16" s="315">
        <v>10</v>
      </c>
      <c r="B16" s="325" t="s">
        <v>1422</v>
      </c>
      <c r="D16" s="323"/>
      <c r="E16" s="333"/>
      <c r="F16" s="705">
        <f t="shared" si="0"/>
        <v>0</v>
      </c>
      <c r="G16" s="317"/>
      <c r="H16" s="324"/>
      <c r="I16" s="624"/>
      <c r="J16" s="618"/>
      <c r="O16" s="322"/>
    </row>
    <row r="17" spans="1:17" s="325" customFormat="1" ht="12.75" customHeight="1">
      <c r="A17" s="315">
        <v>11</v>
      </c>
      <c r="B17" s="325" t="s">
        <v>1423</v>
      </c>
      <c r="C17" s="325" t="s">
        <v>142</v>
      </c>
      <c r="D17" s="323">
        <v>31</v>
      </c>
      <c r="E17" s="704"/>
      <c r="F17" s="705">
        <f t="shared" si="0"/>
        <v>0</v>
      </c>
      <c r="G17" s="324">
        <v>0</v>
      </c>
      <c r="H17" s="324">
        <v>0</v>
      </c>
      <c r="I17" s="624"/>
      <c r="J17" s="618"/>
      <c r="N17" s="329"/>
      <c r="O17" s="322"/>
      <c r="P17" s="628"/>
      <c r="Q17" s="327"/>
    </row>
    <row r="18" spans="1:17" s="325" customFormat="1" ht="12.75" customHeight="1">
      <c r="A18" s="315">
        <v>12</v>
      </c>
      <c r="B18" s="325" t="s">
        <v>1793</v>
      </c>
      <c r="C18" s="325" t="s">
        <v>142</v>
      </c>
      <c r="D18" s="323">
        <v>1</v>
      </c>
      <c r="E18" s="704"/>
      <c r="F18" s="705">
        <f t="shared" si="0"/>
        <v>0</v>
      </c>
      <c r="G18" s="324">
        <v>0</v>
      </c>
      <c r="H18" s="324">
        <v>0</v>
      </c>
      <c r="I18" s="624"/>
      <c r="J18" s="618"/>
      <c r="N18" s="329"/>
      <c r="O18" s="322"/>
      <c r="P18" s="628"/>
      <c r="Q18" s="327"/>
    </row>
    <row r="19" spans="1:17" s="325" customFormat="1" ht="12.75" customHeight="1">
      <c r="A19" s="315">
        <v>13</v>
      </c>
      <c r="B19" s="325" t="s">
        <v>1419</v>
      </c>
      <c r="C19" s="325" t="s">
        <v>142</v>
      </c>
      <c r="D19" s="323">
        <v>22</v>
      </c>
      <c r="E19" s="704"/>
      <c r="F19" s="705">
        <f t="shared" si="0"/>
        <v>0</v>
      </c>
      <c r="G19" s="324">
        <v>0</v>
      </c>
      <c r="H19" s="324">
        <v>0</v>
      </c>
      <c r="I19" s="624"/>
      <c r="J19" s="618"/>
      <c r="N19" s="329"/>
      <c r="O19" s="322"/>
      <c r="P19" s="628"/>
      <c r="Q19" s="327"/>
    </row>
    <row r="20" spans="1:15" s="325" customFormat="1" ht="12.75" customHeight="1">
      <c r="A20" s="315">
        <v>14</v>
      </c>
      <c r="B20" s="325" t="s">
        <v>1424</v>
      </c>
      <c r="C20" s="325" t="s">
        <v>162</v>
      </c>
      <c r="D20" s="323">
        <v>3</v>
      </c>
      <c r="E20" s="333"/>
      <c r="F20" s="705">
        <f t="shared" si="0"/>
        <v>0</v>
      </c>
      <c r="G20" s="317">
        <v>0</v>
      </c>
      <c r="H20" s="324">
        <v>0</v>
      </c>
      <c r="I20" s="624"/>
      <c r="J20" s="618"/>
      <c r="O20" s="322"/>
    </row>
    <row r="21" spans="1:15" s="325" customFormat="1" ht="12.75" customHeight="1">
      <c r="A21" s="315">
        <v>15</v>
      </c>
      <c r="B21" s="325" t="s">
        <v>1425</v>
      </c>
      <c r="C21" s="325" t="s">
        <v>162</v>
      </c>
      <c r="D21" s="323">
        <v>2</v>
      </c>
      <c r="E21" s="333"/>
      <c r="F21" s="705">
        <f t="shared" si="0"/>
        <v>0</v>
      </c>
      <c r="G21" s="317">
        <v>0</v>
      </c>
      <c r="H21" s="324">
        <v>0</v>
      </c>
      <c r="I21" s="624"/>
      <c r="J21" s="618"/>
      <c r="O21" s="322"/>
    </row>
    <row r="22" spans="1:20" s="325" customFormat="1" ht="27" customHeight="1">
      <c r="A22" s="315">
        <v>16</v>
      </c>
      <c r="B22" s="398" t="s">
        <v>1794</v>
      </c>
      <c r="C22" s="315" t="s">
        <v>445</v>
      </c>
      <c r="D22" s="328">
        <v>3</v>
      </c>
      <c r="E22" s="704"/>
      <c r="F22" s="705">
        <f t="shared" si="0"/>
        <v>0</v>
      </c>
      <c r="G22" s="330">
        <v>0.00028</v>
      </c>
      <c r="H22" s="331">
        <v>0.0008399999999999999</v>
      </c>
      <c r="I22" s="624"/>
      <c r="J22" s="630"/>
      <c r="K22" s="315"/>
      <c r="L22" s="315"/>
      <c r="M22" s="315"/>
      <c r="N22" s="631"/>
      <c r="O22" s="327"/>
      <c r="P22" s="632"/>
      <c r="Q22" s="327"/>
      <c r="T22" s="629"/>
    </row>
    <row r="23" spans="1:20" s="325" customFormat="1" ht="25.5">
      <c r="A23" s="315">
        <v>17</v>
      </c>
      <c r="B23" s="398" t="s">
        <v>1795</v>
      </c>
      <c r="C23" s="315" t="s">
        <v>445</v>
      </c>
      <c r="D23" s="328">
        <v>1</v>
      </c>
      <c r="E23" s="704"/>
      <c r="F23" s="705">
        <f t="shared" si="0"/>
        <v>0</v>
      </c>
      <c r="G23" s="330">
        <v>0.0007</v>
      </c>
      <c r="H23" s="331">
        <v>0.0007</v>
      </c>
      <c r="I23" s="624"/>
      <c r="J23" s="630"/>
      <c r="K23" s="315"/>
      <c r="L23" s="315"/>
      <c r="M23" s="315"/>
      <c r="N23" s="631"/>
      <c r="O23" s="327"/>
      <c r="P23" s="632"/>
      <c r="Q23" s="327"/>
      <c r="T23" s="629"/>
    </row>
    <row r="24" spans="1:20" s="325" customFormat="1" ht="25.5">
      <c r="A24" s="315">
        <v>18</v>
      </c>
      <c r="B24" s="398" t="s">
        <v>1796</v>
      </c>
      <c r="C24" s="315" t="s">
        <v>445</v>
      </c>
      <c r="D24" s="328">
        <v>5</v>
      </c>
      <c r="E24" s="704"/>
      <c r="F24" s="705">
        <f t="shared" si="0"/>
        <v>0</v>
      </c>
      <c r="G24" s="330">
        <v>0.00028</v>
      </c>
      <c r="H24" s="331">
        <v>0.0013999999999999998</v>
      </c>
      <c r="I24" s="624"/>
      <c r="J24" s="630"/>
      <c r="K24" s="315"/>
      <c r="L24" s="315"/>
      <c r="M24" s="315"/>
      <c r="N24" s="631"/>
      <c r="O24" s="327"/>
      <c r="P24" s="632"/>
      <c r="Q24" s="327"/>
      <c r="T24" s="629"/>
    </row>
    <row r="25" spans="1:20" s="325" customFormat="1" ht="25.5">
      <c r="A25" s="315">
        <v>19</v>
      </c>
      <c r="B25" s="398" t="s">
        <v>1429</v>
      </c>
      <c r="C25" s="315" t="s">
        <v>445</v>
      </c>
      <c r="D25" s="328">
        <v>1</v>
      </c>
      <c r="E25" s="704"/>
      <c r="F25" s="705">
        <f t="shared" si="0"/>
        <v>0</v>
      </c>
      <c r="G25" s="330">
        <v>0.00069</v>
      </c>
      <c r="H25" s="331">
        <v>0.00069</v>
      </c>
      <c r="I25" s="624"/>
      <c r="J25" s="630"/>
      <c r="K25" s="315"/>
      <c r="L25" s="315"/>
      <c r="M25" s="315"/>
      <c r="N25" s="631"/>
      <c r="O25" s="327"/>
      <c r="P25" s="632"/>
      <c r="Q25" s="327"/>
      <c r="T25" s="629"/>
    </row>
    <row r="26" spans="1:17" s="325" customFormat="1" ht="27" customHeight="1">
      <c r="A26" s="315">
        <v>20</v>
      </c>
      <c r="B26" s="398" t="s">
        <v>1797</v>
      </c>
      <c r="C26" s="315"/>
      <c r="D26" s="328"/>
      <c r="E26" s="704"/>
      <c r="F26" s="705">
        <f t="shared" si="0"/>
        <v>0</v>
      </c>
      <c r="G26" s="330"/>
      <c r="H26" s="331"/>
      <c r="I26" s="624"/>
      <c r="J26" s="630"/>
      <c r="K26" s="315"/>
      <c r="L26" s="315"/>
      <c r="M26" s="315"/>
      <c r="N26" s="315"/>
      <c r="O26" s="327"/>
      <c r="P26" s="632"/>
      <c r="Q26" s="315"/>
    </row>
    <row r="27" spans="1:20" s="325" customFormat="1" ht="12.75" customHeight="1">
      <c r="A27" s="315">
        <v>21</v>
      </c>
      <c r="B27" s="315" t="s">
        <v>1798</v>
      </c>
      <c r="C27" s="315" t="s">
        <v>162</v>
      </c>
      <c r="D27" s="328">
        <v>1</v>
      </c>
      <c r="E27" s="704"/>
      <c r="F27" s="705">
        <f t="shared" si="0"/>
        <v>0</v>
      </c>
      <c r="G27" s="330">
        <v>0.00202</v>
      </c>
      <c r="H27" s="331">
        <v>0.00202</v>
      </c>
      <c r="I27" s="624"/>
      <c r="J27" s="630"/>
      <c r="K27" s="315"/>
      <c r="L27" s="315"/>
      <c r="M27" s="315"/>
      <c r="N27" s="651"/>
      <c r="O27" s="327"/>
      <c r="P27" s="632"/>
      <c r="Q27" s="327"/>
      <c r="T27" s="629"/>
    </row>
    <row r="28" spans="1:20" s="325" customFormat="1" ht="25.5">
      <c r="A28" s="315">
        <v>22</v>
      </c>
      <c r="B28" s="398" t="s">
        <v>1799</v>
      </c>
      <c r="C28" s="315"/>
      <c r="D28" s="328"/>
      <c r="E28" s="704"/>
      <c r="F28" s="705">
        <f t="shared" si="0"/>
        <v>0</v>
      </c>
      <c r="G28" s="330"/>
      <c r="H28" s="331"/>
      <c r="I28" s="624"/>
      <c r="J28" s="630"/>
      <c r="K28" s="315"/>
      <c r="L28" s="315"/>
      <c r="M28" s="315"/>
      <c r="N28" s="651"/>
      <c r="O28" s="327"/>
      <c r="P28" s="632"/>
      <c r="Q28" s="315"/>
      <c r="T28" s="629"/>
    </row>
    <row r="29" spans="1:20" s="325" customFormat="1" ht="12.75" customHeight="1">
      <c r="A29" s="315">
        <v>23</v>
      </c>
      <c r="B29" s="630" t="s">
        <v>1800</v>
      </c>
      <c r="C29" s="315" t="s">
        <v>162</v>
      </c>
      <c r="D29" s="328">
        <v>1</v>
      </c>
      <c r="E29" s="704"/>
      <c r="F29" s="705">
        <f t="shared" si="0"/>
        <v>0</v>
      </c>
      <c r="G29" s="330">
        <v>0.00323</v>
      </c>
      <c r="H29" s="331">
        <v>0.00323</v>
      </c>
      <c r="I29" s="624"/>
      <c r="J29" s="630"/>
      <c r="K29" s="315"/>
      <c r="L29" s="315"/>
      <c r="M29" s="315"/>
      <c r="N29" s="631"/>
      <c r="O29" s="327"/>
      <c r="P29" s="632"/>
      <c r="Q29" s="327"/>
      <c r="T29" s="629"/>
    </row>
    <row r="30" spans="1:20" s="325" customFormat="1" ht="12.75" customHeight="1">
      <c r="A30" s="315">
        <v>24</v>
      </c>
      <c r="B30" s="630" t="s">
        <v>1801</v>
      </c>
      <c r="C30" s="315" t="s">
        <v>162</v>
      </c>
      <c r="D30" s="328">
        <v>1</v>
      </c>
      <c r="E30" s="704"/>
      <c r="F30" s="705">
        <f t="shared" si="0"/>
        <v>0</v>
      </c>
      <c r="G30" s="330">
        <v>0.00332</v>
      </c>
      <c r="H30" s="331">
        <v>0.00332</v>
      </c>
      <c r="I30" s="624"/>
      <c r="J30" s="630"/>
      <c r="K30" s="315"/>
      <c r="L30" s="315"/>
      <c r="M30" s="315"/>
      <c r="N30" s="631"/>
      <c r="O30" s="327"/>
      <c r="P30" s="632"/>
      <c r="Q30" s="327"/>
      <c r="T30" s="629"/>
    </row>
    <row r="31" spans="1:15" s="325" customFormat="1" ht="12.75" customHeight="1">
      <c r="A31" s="315">
        <v>25</v>
      </c>
      <c r="B31" s="315" t="s">
        <v>1802</v>
      </c>
      <c r="C31" s="315" t="s">
        <v>162</v>
      </c>
      <c r="D31" s="328">
        <v>2</v>
      </c>
      <c r="E31" s="704"/>
      <c r="F31" s="705">
        <f t="shared" si="0"/>
        <v>0</v>
      </c>
      <c r="G31" s="330">
        <v>0</v>
      </c>
      <c r="H31" s="331">
        <v>0</v>
      </c>
      <c r="I31" s="624"/>
      <c r="J31" s="618"/>
      <c r="N31" s="329"/>
      <c r="O31" s="322"/>
    </row>
    <row r="32" spans="1:15" s="325" customFormat="1" ht="12.75" customHeight="1">
      <c r="A32" s="315">
        <v>26</v>
      </c>
      <c r="B32" s="315" t="s">
        <v>1803</v>
      </c>
      <c r="C32" s="315" t="s">
        <v>162</v>
      </c>
      <c r="D32" s="328">
        <v>1</v>
      </c>
      <c r="E32" s="704"/>
      <c r="F32" s="705">
        <f t="shared" si="0"/>
        <v>0</v>
      </c>
      <c r="G32" s="330">
        <v>0</v>
      </c>
      <c r="H32" s="331">
        <v>0</v>
      </c>
      <c r="I32" s="624"/>
      <c r="J32" s="618"/>
      <c r="N32" s="329"/>
      <c r="O32" s="322"/>
    </row>
    <row r="33" spans="1:17" s="325" customFormat="1" ht="12.75" customHeight="1">
      <c r="A33" s="315">
        <v>27</v>
      </c>
      <c r="B33" s="325" t="s">
        <v>1431</v>
      </c>
      <c r="C33" s="325" t="s">
        <v>142</v>
      </c>
      <c r="D33" s="323">
        <v>34</v>
      </c>
      <c r="E33" s="704"/>
      <c r="F33" s="705">
        <f t="shared" si="0"/>
        <v>0</v>
      </c>
      <c r="G33" s="331">
        <v>0</v>
      </c>
      <c r="H33" s="331">
        <v>0</v>
      </c>
      <c r="I33" s="624"/>
      <c r="J33" s="618"/>
      <c r="N33" s="316"/>
      <c r="O33" s="316"/>
      <c r="P33" s="316"/>
      <c r="Q33" s="332"/>
    </row>
    <row r="34" spans="1:17" s="325" customFormat="1" ht="12.75" customHeight="1">
      <c r="A34" s="315">
        <v>28</v>
      </c>
      <c r="B34" s="325" t="s">
        <v>1432</v>
      </c>
      <c r="C34" s="325" t="s">
        <v>142</v>
      </c>
      <c r="D34" s="323">
        <v>10</v>
      </c>
      <c r="E34" s="704"/>
      <c r="F34" s="705">
        <f t="shared" si="0"/>
        <v>0</v>
      </c>
      <c r="G34" s="331">
        <v>0</v>
      </c>
      <c r="H34" s="331">
        <v>0</v>
      </c>
      <c r="I34" s="624"/>
      <c r="J34" s="618"/>
      <c r="N34" s="316"/>
      <c r="O34" s="316"/>
      <c r="P34" s="316"/>
      <c r="Q34" s="332"/>
    </row>
    <row r="35" spans="1:15" s="325" customFormat="1" ht="12.75" customHeight="1">
      <c r="A35" s="315">
        <v>29</v>
      </c>
      <c r="B35" s="325" t="s">
        <v>1433</v>
      </c>
      <c r="C35" s="325" t="s">
        <v>176</v>
      </c>
      <c r="D35" s="633">
        <v>0.042742</v>
      </c>
      <c r="E35" s="333"/>
      <c r="F35" s="705">
        <f t="shared" si="0"/>
        <v>0</v>
      </c>
      <c r="G35" s="331">
        <v>0</v>
      </c>
      <c r="H35" s="331">
        <v>0</v>
      </c>
      <c r="I35" s="624"/>
      <c r="J35" s="618"/>
      <c r="O35" s="322"/>
    </row>
    <row r="36" spans="1:12" ht="15.75">
      <c r="A36" s="315">
        <v>30</v>
      </c>
      <c r="B36" s="622" t="s">
        <v>1434</v>
      </c>
      <c r="C36" s="623"/>
      <c r="D36" s="336"/>
      <c r="E36" s="652"/>
      <c r="F36" s="655">
        <f>SUM(F37:F55)</f>
        <v>0</v>
      </c>
      <c r="G36" s="320"/>
      <c r="H36" s="321">
        <v>0.09548799999999999</v>
      </c>
      <c r="I36" s="624"/>
      <c r="J36" s="325"/>
      <c r="K36" s="325"/>
      <c r="L36" s="325"/>
    </row>
    <row r="37" spans="1:10" s="325" customFormat="1" ht="12.75" customHeight="1">
      <c r="A37" s="315">
        <v>31</v>
      </c>
      <c r="B37" s="325" t="s">
        <v>1435</v>
      </c>
      <c r="C37" s="634"/>
      <c r="D37" s="323"/>
      <c r="E37" s="333"/>
      <c r="F37" s="656"/>
      <c r="G37" s="317"/>
      <c r="H37" s="324"/>
      <c r="I37" s="624"/>
      <c r="J37" s="618"/>
    </row>
    <row r="38" spans="1:20" s="325" customFormat="1" ht="12.75" customHeight="1">
      <c r="A38" s="315">
        <v>32</v>
      </c>
      <c r="B38" s="325" t="s">
        <v>1436</v>
      </c>
      <c r="C38" s="634" t="s">
        <v>142</v>
      </c>
      <c r="D38" s="323">
        <v>66</v>
      </c>
      <c r="E38" s="704"/>
      <c r="F38" s="705">
        <f aca="true" t="shared" si="1" ref="F38:F101">D38*E38</f>
        <v>0</v>
      </c>
      <c r="G38" s="317">
        <v>0.000145</v>
      </c>
      <c r="H38" s="324">
        <v>0.00957</v>
      </c>
      <c r="I38" s="624"/>
      <c r="J38" s="618"/>
      <c r="N38" s="635"/>
      <c r="O38" s="322"/>
      <c r="P38" s="628"/>
      <c r="Q38" s="327"/>
      <c r="T38" s="629"/>
    </row>
    <row r="39" spans="1:20" s="325" customFormat="1" ht="12.75" customHeight="1">
      <c r="A39" s="315">
        <v>33</v>
      </c>
      <c r="B39" s="325" t="s">
        <v>1437</v>
      </c>
      <c r="C39" s="634" t="s">
        <v>142</v>
      </c>
      <c r="D39" s="323">
        <v>14</v>
      </c>
      <c r="E39" s="704"/>
      <c r="F39" s="705">
        <f t="shared" si="1"/>
        <v>0</v>
      </c>
      <c r="G39" s="317">
        <v>0.000227</v>
      </c>
      <c r="H39" s="324">
        <v>0.003178</v>
      </c>
      <c r="I39" s="624"/>
      <c r="N39" s="635"/>
      <c r="O39" s="322"/>
      <c r="P39" s="628"/>
      <c r="Q39" s="327"/>
      <c r="T39" s="629"/>
    </row>
    <row r="40" spans="1:16" s="325" customFormat="1" ht="12.75" customHeight="1">
      <c r="A40" s="315">
        <v>34</v>
      </c>
      <c r="B40" s="325" t="s">
        <v>1438</v>
      </c>
      <c r="C40" s="634" t="s">
        <v>142</v>
      </c>
      <c r="D40" s="323">
        <v>66</v>
      </c>
      <c r="E40" s="704"/>
      <c r="F40" s="705">
        <f t="shared" si="1"/>
        <v>0</v>
      </c>
      <c r="G40" s="317">
        <v>0.00029</v>
      </c>
      <c r="H40" s="324">
        <v>0.01914</v>
      </c>
      <c r="I40" s="624"/>
      <c r="J40" s="618"/>
      <c r="N40" s="316"/>
      <c r="O40" s="316"/>
      <c r="P40" s="316"/>
    </row>
    <row r="41" spans="1:16" s="325" customFormat="1" ht="12.75" customHeight="1">
      <c r="A41" s="315">
        <v>35</v>
      </c>
      <c r="B41" s="325" t="s">
        <v>1439</v>
      </c>
      <c r="C41" s="634" t="s">
        <v>142</v>
      </c>
      <c r="D41" s="323">
        <v>14</v>
      </c>
      <c r="E41" s="704"/>
      <c r="F41" s="705">
        <f t="shared" si="1"/>
        <v>0</v>
      </c>
      <c r="G41" s="317">
        <v>0.00029</v>
      </c>
      <c r="H41" s="324">
        <v>0.00406</v>
      </c>
      <c r="I41" s="624"/>
      <c r="J41" s="626"/>
      <c r="N41" s="316"/>
      <c r="O41" s="316"/>
      <c r="P41" s="316"/>
    </row>
    <row r="42" spans="1:17" s="325" customFormat="1" ht="12.75" customHeight="1">
      <c r="A42" s="315">
        <v>36</v>
      </c>
      <c r="B42" s="325" t="s">
        <v>1440</v>
      </c>
      <c r="C42" s="634" t="s">
        <v>445</v>
      </c>
      <c r="D42" s="323">
        <v>88</v>
      </c>
      <c r="E42" s="704"/>
      <c r="F42" s="705">
        <f t="shared" si="1"/>
        <v>0</v>
      </c>
      <c r="G42" s="317">
        <v>0.00023</v>
      </c>
      <c r="H42" s="324">
        <v>0.02024</v>
      </c>
      <c r="I42" s="624"/>
      <c r="N42" s="329"/>
      <c r="O42" s="322"/>
      <c r="P42" s="628"/>
      <c r="Q42" s="327"/>
    </row>
    <row r="43" spans="1:11" s="325" customFormat="1" ht="12.75" customHeight="1">
      <c r="A43" s="315">
        <v>37</v>
      </c>
      <c r="B43" s="325" t="s">
        <v>1441</v>
      </c>
      <c r="C43" s="325" t="s">
        <v>142</v>
      </c>
      <c r="D43" s="323">
        <v>66</v>
      </c>
      <c r="E43" s="333"/>
      <c r="F43" s="705">
        <f t="shared" si="1"/>
        <v>0</v>
      </c>
      <c r="G43" s="317">
        <v>4E-05</v>
      </c>
      <c r="H43" s="324">
        <v>0.0026400000000000004</v>
      </c>
      <c r="I43" s="624"/>
      <c r="J43" s="618"/>
      <c r="K43" s="626"/>
    </row>
    <row r="44" spans="1:11" s="325" customFormat="1" ht="12.75" customHeight="1">
      <c r="A44" s="315">
        <v>38</v>
      </c>
      <c r="B44" s="325" t="s">
        <v>1442</v>
      </c>
      <c r="C44" s="325" t="s">
        <v>142</v>
      </c>
      <c r="D44" s="323">
        <v>14</v>
      </c>
      <c r="E44" s="333"/>
      <c r="F44" s="705">
        <f t="shared" si="1"/>
        <v>0</v>
      </c>
      <c r="G44" s="317">
        <v>5E-05</v>
      </c>
      <c r="H44" s="324">
        <v>0.0007</v>
      </c>
      <c r="I44" s="624"/>
      <c r="J44" s="618"/>
      <c r="K44" s="626"/>
    </row>
    <row r="45" spans="1:11" s="325" customFormat="1" ht="12.75" customHeight="1">
      <c r="A45" s="315">
        <v>39</v>
      </c>
      <c r="B45" s="325" t="s">
        <v>1443</v>
      </c>
      <c r="C45" s="325" t="s">
        <v>162</v>
      </c>
      <c r="D45" s="323">
        <v>8</v>
      </c>
      <c r="E45" s="333"/>
      <c r="F45" s="705">
        <f t="shared" si="1"/>
        <v>0</v>
      </c>
      <c r="G45" s="317">
        <v>0</v>
      </c>
      <c r="H45" s="324">
        <v>0</v>
      </c>
      <c r="I45" s="624"/>
      <c r="J45" s="618"/>
      <c r="K45" s="626"/>
    </row>
    <row r="46" spans="1:12" s="325" customFormat="1" ht="12.75">
      <c r="A46" s="315">
        <v>40</v>
      </c>
      <c r="B46" s="627" t="s">
        <v>1444</v>
      </c>
      <c r="D46" s="322"/>
      <c r="E46" s="333"/>
      <c r="F46" s="705">
        <f t="shared" si="1"/>
        <v>0</v>
      </c>
      <c r="G46" s="317"/>
      <c r="H46" s="324"/>
      <c r="I46" s="617"/>
      <c r="L46" s="636"/>
    </row>
    <row r="47" spans="1:20" s="325" customFormat="1" ht="12.75" customHeight="1">
      <c r="A47" s="315">
        <v>41</v>
      </c>
      <c r="B47" s="325" t="s">
        <v>1445</v>
      </c>
      <c r="C47" s="325" t="s">
        <v>162</v>
      </c>
      <c r="D47" s="323">
        <v>4</v>
      </c>
      <c r="E47" s="704"/>
      <c r="F47" s="705">
        <f t="shared" si="1"/>
        <v>0</v>
      </c>
      <c r="G47" s="317">
        <v>0.00034</v>
      </c>
      <c r="H47" s="324">
        <v>0.00136</v>
      </c>
      <c r="I47" s="624"/>
      <c r="J47" s="618"/>
      <c r="L47" s="326"/>
      <c r="N47" s="637"/>
      <c r="O47" s="322"/>
      <c r="P47" s="628"/>
      <c r="Q47" s="327"/>
      <c r="T47" s="629"/>
    </row>
    <row r="48" spans="1:11" s="325" customFormat="1" ht="12.75" customHeight="1">
      <c r="A48" s="315">
        <v>42</v>
      </c>
      <c r="B48" s="325" t="s">
        <v>1446</v>
      </c>
      <c r="C48" s="325" t="s">
        <v>162</v>
      </c>
      <c r="D48" s="323">
        <v>4</v>
      </c>
      <c r="E48" s="333"/>
      <c r="F48" s="705">
        <f t="shared" si="1"/>
        <v>0</v>
      </c>
      <c r="G48" s="317">
        <v>2E-05</v>
      </c>
      <c r="H48" s="324">
        <v>8E-05</v>
      </c>
      <c r="I48" s="624"/>
      <c r="J48" s="618"/>
      <c r="K48" s="626"/>
    </row>
    <row r="49" spans="1:12" s="325" customFormat="1" ht="38.25">
      <c r="A49" s="315">
        <v>43</v>
      </c>
      <c r="B49" s="627" t="s">
        <v>1447</v>
      </c>
      <c r="D49" s="322"/>
      <c r="E49" s="333"/>
      <c r="F49" s="705">
        <f t="shared" si="1"/>
        <v>0</v>
      </c>
      <c r="G49" s="317"/>
      <c r="H49" s="324"/>
      <c r="I49" s="617"/>
      <c r="J49" s="626"/>
      <c r="L49" s="636"/>
    </row>
    <row r="50" spans="1:20" s="325" customFormat="1" ht="12.75" customHeight="1">
      <c r="A50" s="315">
        <v>44</v>
      </c>
      <c r="B50" s="627" t="s">
        <v>1448</v>
      </c>
      <c r="C50" s="638" t="s">
        <v>162</v>
      </c>
      <c r="D50" s="639">
        <v>2</v>
      </c>
      <c r="E50" s="704"/>
      <c r="F50" s="705">
        <f t="shared" si="1"/>
        <v>0</v>
      </c>
      <c r="G50" s="334">
        <v>0.00319</v>
      </c>
      <c r="H50" s="335">
        <v>0.00638</v>
      </c>
      <c r="I50" s="624"/>
      <c r="J50" s="618"/>
      <c r="K50" s="626"/>
      <c r="L50" s="326"/>
      <c r="N50" s="329"/>
      <c r="O50" s="322"/>
      <c r="P50" s="628"/>
      <c r="Q50" s="322"/>
      <c r="T50" s="629"/>
    </row>
    <row r="51" spans="1:20" s="325" customFormat="1" ht="12.75" customHeight="1">
      <c r="A51" s="315">
        <v>45</v>
      </c>
      <c r="B51" s="627" t="s">
        <v>1449</v>
      </c>
      <c r="C51" s="638" t="s">
        <v>162</v>
      </c>
      <c r="D51" s="639">
        <v>2</v>
      </c>
      <c r="E51" s="704"/>
      <c r="F51" s="705">
        <f t="shared" si="1"/>
        <v>0</v>
      </c>
      <c r="G51" s="334">
        <v>0.00319</v>
      </c>
      <c r="H51" s="335">
        <v>0.00638</v>
      </c>
      <c r="I51" s="624"/>
      <c r="J51" s="618"/>
      <c r="K51" s="626"/>
      <c r="N51" s="329"/>
      <c r="O51" s="322"/>
      <c r="P51" s="628"/>
      <c r="Q51" s="322"/>
      <c r="T51" s="629"/>
    </row>
    <row r="52" spans="1:11" s="325" customFormat="1" ht="12.75" customHeight="1">
      <c r="A52" s="315">
        <v>46</v>
      </c>
      <c r="B52" s="325" t="s">
        <v>1450</v>
      </c>
      <c r="C52" s="325" t="s">
        <v>162</v>
      </c>
      <c r="D52" s="323">
        <v>4</v>
      </c>
      <c r="E52" s="333"/>
      <c r="F52" s="705">
        <f t="shared" si="1"/>
        <v>0</v>
      </c>
      <c r="G52" s="317">
        <v>0.00164</v>
      </c>
      <c r="H52" s="324">
        <v>0.00656</v>
      </c>
      <c r="I52" s="624"/>
      <c r="J52" s="618"/>
      <c r="K52" s="322"/>
    </row>
    <row r="53" spans="1:11" s="325" customFormat="1" ht="12.75" customHeight="1">
      <c r="A53" s="315">
        <v>47</v>
      </c>
      <c r="B53" s="325" t="s">
        <v>1451</v>
      </c>
      <c r="C53" s="325" t="s">
        <v>142</v>
      </c>
      <c r="D53" s="323">
        <v>80</v>
      </c>
      <c r="E53" s="333"/>
      <c r="F53" s="705">
        <f t="shared" si="1"/>
        <v>0</v>
      </c>
      <c r="G53" s="317">
        <v>0.00018</v>
      </c>
      <c r="H53" s="324">
        <v>0.014400000000000001</v>
      </c>
      <c r="I53" s="624"/>
      <c r="J53" s="618"/>
      <c r="K53" s="626"/>
    </row>
    <row r="54" spans="1:11" s="325" customFormat="1" ht="12.75" customHeight="1">
      <c r="A54" s="315">
        <v>48</v>
      </c>
      <c r="B54" s="325" t="s">
        <v>1452</v>
      </c>
      <c r="C54" s="325" t="s">
        <v>142</v>
      </c>
      <c r="D54" s="323">
        <v>80</v>
      </c>
      <c r="E54" s="333"/>
      <c r="F54" s="705">
        <f t="shared" si="1"/>
        <v>0</v>
      </c>
      <c r="G54" s="317">
        <v>1E-05</v>
      </c>
      <c r="H54" s="324">
        <v>0.0008</v>
      </c>
      <c r="I54" s="624"/>
      <c r="J54" s="618"/>
      <c r="K54" s="626"/>
    </row>
    <row r="55" spans="1:11" s="325" customFormat="1" ht="12.75" customHeight="1">
      <c r="A55" s="315">
        <v>49</v>
      </c>
      <c r="B55" s="325" t="s">
        <v>1453</v>
      </c>
      <c r="C55" s="325" t="s">
        <v>176</v>
      </c>
      <c r="D55" s="633">
        <v>0.09548799999999999</v>
      </c>
      <c r="E55" s="333"/>
      <c r="F55" s="705">
        <f t="shared" si="1"/>
        <v>0</v>
      </c>
      <c r="G55" s="324">
        <v>0</v>
      </c>
      <c r="H55" s="324">
        <v>0</v>
      </c>
      <c r="I55" s="624"/>
      <c r="J55" s="618"/>
      <c r="K55" s="626"/>
    </row>
    <row r="56" spans="1:12" ht="15">
      <c r="A56" s="315">
        <v>50</v>
      </c>
      <c r="B56" s="640" t="s">
        <v>1454</v>
      </c>
      <c r="C56" s="623"/>
      <c r="D56" s="336"/>
      <c r="E56" s="652"/>
      <c r="F56" s="655">
        <f>SUM(F57:F84)</f>
        <v>0</v>
      </c>
      <c r="G56" s="320"/>
      <c r="H56" s="321">
        <v>0.15688000000000002</v>
      </c>
      <c r="I56" s="624"/>
      <c r="J56" s="325"/>
      <c r="K56" s="325"/>
      <c r="L56" s="325"/>
    </row>
    <row r="57" spans="1:20" s="325" customFormat="1" ht="38.25">
      <c r="A57" s="315">
        <v>51</v>
      </c>
      <c r="B57" s="398" t="s">
        <v>1455</v>
      </c>
      <c r="C57" s="315" t="s">
        <v>445</v>
      </c>
      <c r="D57" s="328">
        <v>1</v>
      </c>
      <c r="E57" s="704"/>
      <c r="F57" s="705">
        <f t="shared" si="1"/>
        <v>0</v>
      </c>
      <c r="G57" s="330">
        <v>0.0184</v>
      </c>
      <c r="H57" s="331">
        <v>0.0184</v>
      </c>
      <c r="I57" s="624"/>
      <c r="J57" s="618"/>
      <c r="K57" s="641"/>
      <c r="L57" s="326"/>
      <c r="N57" s="329"/>
      <c r="O57" s="322"/>
      <c r="P57" s="628"/>
      <c r="Q57" s="327"/>
      <c r="T57" s="629"/>
    </row>
    <row r="58" spans="1:20" s="325" customFormat="1" ht="12.75" customHeight="1">
      <c r="A58" s="315">
        <v>52</v>
      </c>
      <c r="B58" s="315" t="s">
        <v>1457</v>
      </c>
      <c r="C58" s="315" t="s">
        <v>445</v>
      </c>
      <c r="D58" s="323">
        <v>1</v>
      </c>
      <c r="E58" s="704"/>
      <c r="F58" s="705">
        <f t="shared" si="1"/>
        <v>0</v>
      </c>
      <c r="G58" s="330">
        <v>0.0028</v>
      </c>
      <c r="H58" s="331">
        <v>0.0028</v>
      </c>
      <c r="I58" s="624"/>
      <c r="J58" s="618"/>
      <c r="N58" s="329"/>
      <c r="O58" s="322"/>
      <c r="P58" s="628"/>
      <c r="Q58" s="327"/>
      <c r="T58" s="629"/>
    </row>
    <row r="59" spans="1:20" s="325" customFormat="1" ht="12.75" customHeight="1">
      <c r="A59" s="315">
        <v>53</v>
      </c>
      <c r="B59" s="315" t="s">
        <v>1458</v>
      </c>
      <c r="C59" s="315" t="s">
        <v>445</v>
      </c>
      <c r="D59" s="323">
        <v>1</v>
      </c>
      <c r="E59" s="704"/>
      <c r="F59" s="705">
        <f t="shared" si="1"/>
        <v>0</v>
      </c>
      <c r="G59" s="330">
        <v>0.00014</v>
      </c>
      <c r="H59" s="331">
        <v>0.00014</v>
      </c>
      <c r="I59" s="624"/>
      <c r="J59" s="618"/>
      <c r="N59" s="329"/>
      <c r="O59" s="322"/>
      <c r="P59" s="628"/>
      <c r="Q59" s="327"/>
      <c r="T59" s="629"/>
    </row>
    <row r="60" spans="1:20" s="325" customFormat="1" ht="25.5">
      <c r="A60" s="315">
        <v>54</v>
      </c>
      <c r="B60" s="398" t="s">
        <v>1459</v>
      </c>
      <c r="C60" s="315" t="s">
        <v>445</v>
      </c>
      <c r="D60" s="323">
        <v>1</v>
      </c>
      <c r="E60" s="704"/>
      <c r="F60" s="705">
        <f t="shared" si="1"/>
        <v>0</v>
      </c>
      <c r="G60" s="330">
        <v>0.0014</v>
      </c>
      <c r="H60" s="331">
        <v>0.0014</v>
      </c>
      <c r="I60" s="624"/>
      <c r="J60" s="618"/>
      <c r="N60" s="329"/>
      <c r="O60" s="322"/>
      <c r="P60" s="628"/>
      <c r="Q60" s="327"/>
      <c r="T60" s="629"/>
    </row>
    <row r="61" spans="1:20" s="325" customFormat="1" ht="12.75" customHeight="1">
      <c r="A61" s="315">
        <v>55</v>
      </c>
      <c r="B61" s="325" t="s">
        <v>1461</v>
      </c>
      <c r="C61" s="325" t="s">
        <v>445</v>
      </c>
      <c r="D61" s="323">
        <v>2</v>
      </c>
      <c r="E61" s="704"/>
      <c r="F61" s="705">
        <f t="shared" si="1"/>
        <v>0</v>
      </c>
      <c r="G61" s="317">
        <v>0.01003</v>
      </c>
      <c r="H61" s="324">
        <v>0.02006</v>
      </c>
      <c r="I61" s="624"/>
      <c r="J61" s="618"/>
      <c r="K61" s="642"/>
      <c r="N61" s="329"/>
      <c r="O61" s="322"/>
      <c r="P61" s="628"/>
      <c r="Q61" s="327"/>
      <c r="T61" s="322"/>
    </row>
    <row r="62" spans="1:20" s="325" customFormat="1" ht="12.75" customHeight="1">
      <c r="A62" s="315">
        <v>56</v>
      </c>
      <c r="B62" s="325" t="s">
        <v>1463</v>
      </c>
      <c r="C62" s="325" t="s">
        <v>445</v>
      </c>
      <c r="D62" s="323">
        <v>1</v>
      </c>
      <c r="E62" s="704"/>
      <c r="F62" s="705">
        <f t="shared" si="1"/>
        <v>0</v>
      </c>
      <c r="G62" s="317">
        <v>0.01656</v>
      </c>
      <c r="H62" s="324">
        <v>0.01656</v>
      </c>
      <c r="I62" s="624"/>
      <c r="J62" s="618"/>
      <c r="K62" s="618"/>
      <c r="N62" s="329"/>
      <c r="O62" s="322"/>
      <c r="P62" s="628"/>
      <c r="Q62" s="327"/>
      <c r="T62" s="629"/>
    </row>
    <row r="63" spans="1:20" s="325" customFormat="1" ht="12.75" customHeight="1">
      <c r="A63" s="315">
        <v>57</v>
      </c>
      <c r="B63" s="627" t="s">
        <v>1464</v>
      </c>
      <c r="C63" s="325" t="s">
        <v>445</v>
      </c>
      <c r="D63" s="323">
        <v>1</v>
      </c>
      <c r="E63" s="704"/>
      <c r="F63" s="705">
        <f t="shared" si="1"/>
        <v>0</v>
      </c>
      <c r="G63" s="317">
        <v>0.0025</v>
      </c>
      <c r="H63" s="324">
        <v>0.0025</v>
      </c>
      <c r="I63" s="624"/>
      <c r="J63" s="618"/>
      <c r="K63" s="618"/>
      <c r="N63" s="329"/>
      <c r="O63" s="322"/>
      <c r="P63" s="628"/>
      <c r="Q63" s="327"/>
      <c r="T63" s="629"/>
    </row>
    <row r="64" spans="1:20" s="325" customFormat="1" ht="12.75" customHeight="1">
      <c r="A64" s="315">
        <v>58</v>
      </c>
      <c r="B64" s="325" t="s">
        <v>1474</v>
      </c>
      <c r="C64" s="325" t="s">
        <v>445</v>
      </c>
      <c r="D64" s="323">
        <v>1</v>
      </c>
      <c r="E64" s="704"/>
      <c r="F64" s="705">
        <f t="shared" si="1"/>
        <v>0</v>
      </c>
      <c r="G64" s="317">
        <v>0.02919</v>
      </c>
      <c r="H64" s="324">
        <v>0.02919</v>
      </c>
      <c r="I64" s="624"/>
      <c r="J64" s="618"/>
      <c r="K64" s="642"/>
      <c r="N64" s="329"/>
      <c r="O64" s="322"/>
      <c r="P64" s="628"/>
      <c r="Q64" s="327"/>
      <c r="T64" s="629"/>
    </row>
    <row r="65" spans="1:20" s="325" customFormat="1" ht="12.75" customHeight="1">
      <c r="A65" s="315">
        <v>59</v>
      </c>
      <c r="B65" s="325" t="s">
        <v>1475</v>
      </c>
      <c r="C65" s="325" t="s">
        <v>445</v>
      </c>
      <c r="D65" s="323">
        <v>1</v>
      </c>
      <c r="E65" s="704"/>
      <c r="F65" s="705">
        <f t="shared" si="1"/>
        <v>0</v>
      </c>
      <c r="G65" s="317">
        <v>0.02919</v>
      </c>
      <c r="H65" s="324">
        <v>0.02919</v>
      </c>
      <c r="I65" s="624"/>
      <c r="J65" s="618"/>
      <c r="K65" s="642"/>
      <c r="N65" s="329"/>
      <c r="O65" s="322"/>
      <c r="P65" s="628"/>
      <c r="Q65" s="327"/>
      <c r="T65" s="629"/>
    </row>
    <row r="66" spans="1:20" s="325" customFormat="1" ht="12.75" customHeight="1">
      <c r="A66" s="315">
        <v>60</v>
      </c>
      <c r="B66" s="325" t="s">
        <v>1476</v>
      </c>
      <c r="C66" s="325" t="s">
        <v>445</v>
      </c>
      <c r="D66" s="323">
        <v>2</v>
      </c>
      <c r="E66" s="333"/>
      <c r="F66" s="705">
        <f t="shared" si="1"/>
        <v>0</v>
      </c>
      <c r="G66" s="317">
        <v>0.00239</v>
      </c>
      <c r="H66" s="324">
        <v>0.00478</v>
      </c>
      <c r="I66" s="624"/>
      <c r="J66" s="642"/>
      <c r="K66" s="642"/>
      <c r="T66" s="322"/>
    </row>
    <row r="67" spans="1:20" s="325" customFormat="1" ht="12.75" customHeight="1">
      <c r="A67" s="315">
        <v>61</v>
      </c>
      <c r="B67" s="325" t="s">
        <v>1477</v>
      </c>
      <c r="C67" s="325" t="s">
        <v>445</v>
      </c>
      <c r="D67" s="323">
        <v>2</v>
      </c>
      <c r="E67" s="333"/>
      <c r="F67" s="705">
        <f t="shared" si="1"/>
        <v>0</v>
      </c>
      <c r="G67" s="317">
        <v>0.00297</v>
      </c>
      <c r="H67" s="324">
        <v>0.00594</v>
      </c>
      <c r="I67" s="624"/>
      <c r="J67" s="642"/>
      <c r="K67" s="642"/>
      <c r="T67" s="322"/>
    </row>
    <row r="68" spans="1:20" s="325" customFormat="1" ht="12.75" customHeight="1">
      <c r="A68" s="315">
        <v>62</v>
      </c>
      <c r="B68" s="325" t="s">
        <v>1480</v>
      </c>
      <c r="C68" s="325" t="s">
        <v>445</v>
      </c>
      <c r="D68" s="323">
        <v>1</v>
      </c>
      <c r="E68" s="704"/>
      <c r="F68" s="705">
        <f t="shared" si="1"/>
        <v>0</v>
      </c>
      <c r="G68" s="317">
        <v>0.00326</v>
      </c>
      <c r="H68" s="324">
        <v>0.00326</v>
      </c>
      <c r="I68" s="624"/>
      <c r="J68" s="618"/>
      <c r="K68" s="642"/>
      <c r="N68" s="329"/>
      <c r="O68" s="316"/>
      <c r="P68" s="316"/>
      <c r="Q68" s="332"/>
      <c r="T68" s="629"/>
    </row>
    <row r="69" spans="1:20" s="325" customFormat="1" ht="12.75" customHeight="1">
      <c r="A69" s="315">
        <v>63</v>
      </c>
      <c r="B69" s="325" t="s">
        <v>1481</v>
      </c>
      <c r="C69" s="325" t="s">
        <v>445</v>
      </c>
      <c r="D69" s="323">
        <v>1</v>
      </c>
      <c r="E69" s="704"/>
      <c r="F69" s="705">
        <f t="shared" si="1"/>
        <v>0</v>
      </c>
      <c r="G69" s="317">
        <v>0.00225</v>
      </c>
      <c r="H69" s="324">
        <v>0.00225</v>
      </c>
      <c r="I69" s="624"/>
      <c r="J69" s="618"/>
      <c r="N69" s="329"/>
      <c r="O69" s="316"/>
      <c r="P69" s="316"/>
      <c r="Q69" s="332"/>
      <c r="T69" s="629"/>
    </row>
    <row r="70" spans="1:20" s="325" customFormat="1" ht="12.75" customHeight="1">
      <c r="A70" s="315">
        <v>64</v>
      </c>
      <c r="B70" s="325" t="s">
        <v>1482</v>
      </c>
      <c r="C70" s="634" t="s">
        <v>445</v>
      </c>
      <c r="D70" s="323">
        <v>4</v>
      </c>
      <c r="E70" s="704"/>
      <c r="F70" s="705">
        <f t="shared" si="1"/>
        <v>0</v>
      </c>
      <c r="G70" s="317">
        <v>0.00037</v>
      </c>
      <c r="H70" s="324">
        <v>0.00148</v>
      </c>
      <c r="I70" s="624"/>
      <c r="J70" s="618"/>
      <c r="L70" s="326"/>
      <c r="N70" s="329"/>
      <c r="O70" s="322"/>
      <c r="P70" s="628"/>
      <c r="Q70" s="327"/>
      <c r="T70" s="629"/>
    </row>
    <row r="71" spans="1:20" s="325" customFormat="1" ht="12.75" customHeight="1">
      <c r="A71" s="315">
        <v>65</v>
      </c>
      <c r="B71" s="325" t="s">
        <v>1483</v>
      </c>
      <c r="C71" s="634" t="s">
        <v>445</v>
      </c>
      <c r="D71" s="323">
        <v>6</v>
      </c>
      <c r="E71" s="704"/>
      <c r="F71" s="705">
        <f t="shared" si="1"/>
        <v>0</v>
      </c>
      <c r="G71" s="317">
        <v>0.00011</v>
      </c>
      <c r="H71" s="324">
        <v>0.00066</v>
      </c>
      <c r="I71" s="624"/>
      <c r="J71" s="618"/>
      <c r="K71" s="642"/>
      <c r="L71" s="326"/>
      <c r="N71" s="329"/>
      <c r="O71" s="322"/>
      <c r="P71" s="628"/>
      <c r="Q71" s="327"/>
      <c r="T71" s="629"/>
    </row>
    <row r="72" spans="1:20" s="325" customFormat="1" ht="12.75" customHeight="1">
      <c r="A72" s="315">
        <v>66</v>
      </c>
      <c r="B72" s="325" t="s">
        <v>1484</v>
      </c>
      <c r="C72" s="634" t="s">
        <v>445</v>
      </c>
      <c r="D72" s="323">
        <v>2</v>
      </c>
      <c r="E72" s="704"/>
      <c r="F72" s="705">
        <f t="shared" si="1"/>
        <v>0</v>
      </c>
      <c r="G72" s="317">
        <v>0.00039</v>
      </c>
      <c r="H72" s="324">
        <v>0.00078</v>
      </c>
      <c r="I72" s="624"/>
      <c r="J72" s="618"/>
      <c r="K72" s="642"/>
      <c r="L72" s="326"/>
      <c r="N72" s="329"/>
      <c r="O72" s="322"/>
      <c r="P72" s="628"/>
      <c r="Q72" s="327"/>
      <c r="T72" s="629"/>
    </row>
    <row r="73" spans="1:12" s="325" customFormat="1" ht="12.75" customHeight="1">
      <c r="A73" s="315">
        <v>67</v>
      </c>
      <c r="B73" s="325" t="s">
        <v>1485</v>
      </c>
      <c r="C73" s="634" t="s">
        <v>445</v>
      </c>
      <c r="D73" s="323">
        <v>12</v>
      </c>
      <c r="E73" s="333"/>
      <c r="F73" s="705">
        <f t="shared" si="1"/>
        <v>0</v>
      </c>
      <c r="G73" s="317">
        <v>9E-05</v>
      </c>
      <c r="H73" s="324">
        <v>0.00108</v>
      </c>
      <c r="I73" s="624"/>
      <c r="J73" s="642"/>
      <c r="K73" s="642"/>
      <c r="L73" s="326"/>
    </row>
    <row r="74" spans="1:11" s="325" customFormat="1" ht="12.75" customHeight="1">
      <c r="A74" s="315">
        <v>68</v>
      </c>
      <c r="B74" s="325" t="s">
        <v>1486</v>
      </c>
      <c r="C74" s="634" t="s">
        <v>445</v>
      </c>
      <c r="D74" s="323">
        <v>4</v>
      </c>
      <c r="E74" s="333"/>
      <c r="F74" s="705">
        <f t="shared" si="1"/>
        <v>0</v>
      </c>
      <c r="G74" s="317">
        <v>4E-05</v>
      </c>
      <c r="H74" s="324">
        <v>0.00016</v>
      </c>
      <c r="I74" s="624"/>
      <c r="J74" s="642"/>
      <c r="K74" s="642"/>
    </row>
    <row r="75" spans="1:11" s="325" customFormat="1" ht="12.75" customHeight="1">
      <c r="A75" s="315">
        <v>69</v>
      </c>
      <c r="B75" s="325" t="s">
        <v>1487</v>
      </c>
      <c r="C75" s="634" t="s">
        <v>445</v>
      </c>
      <c r="D75" s="323">
        <v>1</v>
      </c>
      <c r="E75" s="333"/>
      <c r="F75" s="705">
        <f t="shared" si="1"/>
        <v>0</v>
      </c>
      <c r="G75" s="317">
        <v>0.00013</v>
      </c>
      <c r="H75" s="324">
        <v>0.00013</v>
      </c>
      <c r="I75" s="624"/>
      <c r="J75" s="642"/>
      <c r="K75" s="642"/>
    </row>
    <row r="76" spans="1:20" s="325" customFormat="1" ht="12.75" customHeight="1">
      <c r="A76" s="315">
        <v>70</v>
      </c>
      <c r="B76" s="325" t="s">
        <v>1488</v>
      </c>
      <c r="C76" s="634" t="s">
        <v>445</v>
      </c>
      <c r="D76" s="323">
        <v>2</v>
      </c>
      <c r="E76" s="704"/>
      <c r="F76" s="705">
        <f t="shared" si="1"/>
        <v>0</v>
      </c>
      <c r="G76" s="317">
        <v>0.00184</v>
      </c>
      <c r="H76" s="324">
        <v>0.00368</v>
      </c>
      <c r="I76" s="624"/>
      <c r="J76" s="620"/>
      <c r="K76" s="643"/>
      <c r="N76" s="329"/>
      <c r="O76" s="322"/>
      <c r="P76" s="628"/>
      <c r="Q76" s="327"/>
      <c r="T76" s="629"/>
    </row>
    <row r="77" spans="1:20" s="325" customFormat="1" ht="12.75" customHeight="1">
      <c r="A77" s="315">
        <v>71</v>
      </c>
      <c r="B77" s="325" t="s">
        <v>1490</v>
      </c>
      <c r="C77" s="634" t="s">
        <v>445</v>
      </c>
      <c r="D77" s="323">
        <v>2</v>
      </c>
      <c r="E77" s="704"/>
      <c r="F77" s="705">
        <f t="shared" si="1"/>
        <v>0</v>
      </c>
      <c r="G77" s="317">
        <v>0.00184</v>
      </c>
      <c r="H77" s="324">
        <v>0.00368</v>
      </c>
      <c r="I77" s="624"/>
      <c r="J77" s="620"/>
      <c r="K77" s="642"/>
      <c r="L77" s="326"/>
      <c r="N77" s="329"/>
      <c r="O77" s="322"/>
      <c r="P77" s="628"/>
      <c r="Q77" s="327"/>
      <c r="T77" s="629"/>
    </row>
    <row r="78" spans="1:20" s="325" customFormat="1" ht="12.75" customHeight="1">
      <c r="A78" s="315">
        <v>72</v>
      </c>
      <c r="B78" s="325" t="s">
        <v>1491</v>
      </c>
      <c r="C78" s="634" t="s">
        <v>445</v>
      </c>
      <c r="D78" s="323">
        <v>1</v>
      </c>
      <c r="E78" s="704"/>
      <c r="F78" s="705">
        <f t="shared" si="1"/>
        <v>0</v>
      </c>
      <c r="G78" s="317">
        <v>0.00184</v>
      </c>
      <c r="H78" s="324">
        <v>0.00184</v>
      </c>
      <c r="I78" s="624"/>
      <c r="J78" s="620"/>
      <c r="K78" s="642"/>
      <c r="N78" s="329"/>
      <c r="O78" s="322"/>
      <c r="P78" s="628"/>
      <c r="Q78" s="327"/>
      <c r="T78" s="629"/>
    </row>
    <row r="79" spans="1:20" s="325" customFormat="1" ht="12.75" customHeight="1">
      <c r="A79" s="315">
        <v>73</v>
      </c>
      <c r="B79" s="325" t="s">
        <v>1492</v>
      </c>
      <c r="C79" s="634" t="s">
        <v>445</v>
      </c>
      <c r="D79" s="323">
        <v>1</v>
      </c>
      <c r="E79" s="704"/>
      <c r="F79" s="705">
        <f t="shared" si="1"/>
        <v>0</v>
      </c>
      <c r="G79" s="317">
        <v>0.00184</v>
      </c>
      <c r="H79" s="324">
        <v>0.00184</v>
      </c>
      <c r="I79" s="624"/>
      <c r="J79" s="620"/>
      <c r="K79" s="642"/>
      <c r="N79" s="329"/>
      <c r="O79" s="322"/>
      <c r="P79" s="628"/>
      <c r="Q79" s="327"/>
      <c r="T79" s="629"/>
    </row>
    <row r="80" spans="1:20" s="325" customFormat="1" ht="12.75" customHeight="1">
      <c r="A80" s="315">
        <v>74</v>
      </c>
      <c r="B80" s="325" t="s">
        <v>1493</v>
      </c>
      <c r="C80" s="634" t="s">
        <v>445</v>
      </c>
      <c r="D80" s="323">
        <v>1</v>
      </c>
      <c r="E80" s="704"/>
      <c r="F80" s="705">
        <f t="shared" si="1"/>
        <v>0</v>
      </c>
      <c r="G80" s="317">
        <v>0.00184</v>
      </c>
      <c r="H80" s="324">
        <v>0.00184</v>
      </c>
      <c r="I80" s="624"/>
      <c r="J80" s="620"/>
      <c r="K80" s="642"/>
      <c r="N80" s="329"/>
      <c r="O80" s="322"/>
      <c r="P80" s="628"/>
      <c r="Q80" s="327"/>
      <c r="T80" s="629"/>
    </row>
    <row r="81" spans="1:20" s="325" customFormat="1" ht="12.75" customHeight="1">
      <c r="A81" s="315">
        <v>75</v>
      </c>
      <c r="B81" s="325" t="s">
        <v>1494</v>
      </c>
      <c r="C81" s="634" t="s">
        <v>445</v>
      </c>
      <c r="D81" s="323">
        <v>1</v>
      </c>
      <c r="E81" s="704"/>
      <c r="F81" s="705">
        <f t="shared" si="1"/>
        <v>0</v>
      </c>
      <c r="G81" s="317">
        <v>0.00184</v>
      </c>
      <c r="H81" s="324">
        <v>0.00184</v>
      </c>
      <c r="I81" s="624"/>
      <c r="J81" s="620"/>
      <c r="K81" s="642"/>
      <c r="L81" s="326"/>
      <c r="N81" s="329"/>
      <c r="O81" s="322"/>
      <c r="P81" s="628"/>
      <c r="Q81" s="327"/>
      <c r="T81" s="629"/>
    </row>
    <row r="82" spans="1:20" s="325" customFormat="1" ht="12.75" customHeight="1">
      <c r="A82" s="315">
        <v>76</v>
      </c>
      <c r="B82" s="325" t="s">
        <v>1495</v>
      </c>
      <c r="C82" s="325" t="s">
        <v>445</v>
      </c>
      <c r="D82" s="323">
        <v>4</v>
      </c>
      <c r="E82" s="704"/>
      <c r="F82" s="705">
        <f t="shared" si="1"/>
        <v>0</v>
      </c>
      <c r="G82" s="317">
        <v>0.00027</v>
      </c>
      <c r="H82" s="324">
        <v>0.00108</v>
      </c>
      <c r="I82" s="624"/>
      <c r="J82" s="620"/>
      <c r="K82" s="642"/>
      <c r="L82" s="326"/>
      <c r="N82" s="329"/>
      <c r="O82" s="322"/>
      <c r="P82" s="628"/>
      <c r="Q82" s="327"/>
      <c r="T82" s="629"/>
    </row>
    <row r="83" spans="1:20" s="325" customFormat="1" ht="12.75" customHeight="1">
      <c r="A83" s="315">
        <v>77</v>
      </c>
      <c r="B83" s="325" t="s">
        <v>1496</v>
      </c>
      <c r="C83" s="325" t="s">
        <v>445</v>
      </c>
      <c r="D83" s="323">
        <v>2</v>
      </c>
      <c r="E83" s="704"/>
      <c r="F83" s="705">
        <f t="shared" si="1"/>
        <v>0</v>
      </c>
      <c r="G83" s="317">
        <v>0.00016</v>
      </c>
      <c r="H83" s="324">
        <v>0.00032</v>
      </c>
      <c r="I83" s="624"/>
      <c r="J83" s="620"/>
      <c r="K83" s="642"/>
      <c r="N83" s="329"/>
      <c r="O83" s="322"/>
      <c r="P83" s="628"/>
      <c r="Q83" s="327"/>
      <c r="T83" s="629"/>
    </row>
    <row r="84" spans="1:11" s="325" customFormat="1" ht="12.75" customHeight="1">
      <c r="A84" s="315">
        <v>78</v>
      </c>
      <c r="B84" s="325" t="s">
        <v>1497</v>
      </c>
      <c r="C84" s="325" t="s">
        <v>176</v>
      </c>
      <c r="D84" s="633">
        <v>0.15688000000000002</v>
      </c>
      <c r="E84" s="333"/>
      <c r="F84" s="705">
        <f t="shared" si="1"/>
        <v>0</v>
      </c>
      <c r="G84" s="324">
        <v>0</v>
      </c>
      <c r="H84" s="324">
        <v>0</v>
      </c>
      <c r="I84" s="624"/>
      <c r="J84" s="620"/>
      <c r="K84" s="642"/>
    </row>
    <row r="85" spans="1:12" ht="15.75">
      <c r="A85" s="315">
        <v>79</v>
      </c>
      <c r="B85" s="622" t="s">
        <v>1498</v>
      </c>
      <c r="C85" s="623"/>
      <c r="D85" s="336"/>
      <c r="E85" s="652"/>
      <c r="F85" s="655">
        <f>SUM(F86:F93)</f>
        <v>0</v>
      </c>
      <c r="G85" s="320"/>
      <c r="H85" s="321">
        <v>0.11936</v>
      </c>
      <c r="I85" s="624"/>
      <c r="J85" s="325"/>
      <c r="K85" s="325"/>
      <c r="L85" s="325"/>
    </row>
    <row r="86" spans="1:11" s="325" customFormat="1" ht="12.75" customHeight="1">
      <c r="A86" s="315">
        <v>80</v>
      </c>
      <c r="B86" s="325" t="s">
        <v>1499</v>
      </c>
      <c r="D86" s="323"/>
      <c r="E86" s="333"/>
      <c r="F86" s="705">
        <f t="shared" si="1"/>
        <v>0</v>
      </c>
      <c r="G86" s="317"/>
      <c r="H86" s="324"/>
      <c r="I86" s="323"/>
      <c r="J86" s="626"/>
      <c r="K86" s="642"/>
    </row>
    <row r="87" spans="1:16" s="325" customFormat="1" ht="12.75" customHeight="1">
      <c r="A87" s="315">
        <v>81</v>
      </c>
      <c r="B87" s="325" t="s">
        <v>1500</v>
      </c>
      <c r="C87" s="325" t="s">
        <v>142</v>
      </c>
      <c r="D87" s="323">
        <v>8</v>
      </c>
      <c r="E87" s="704"/>
      <c r="F87" s="705">
        <f t="shared" si="1"/>
        <v>0</v>
      </c>
      <c r="G87" s="317">
        <v>0.01492</v>
      </c>
      <c r="H87" s="324">
        <v>0.11936</v>
      </c>
      <c r="I87" s="624"/>
      <c r="J87" s="618"/>
      <c r="K87" s="642"/>
      <c r="N87" s="316"/>
      <c r="O87" s="316"/>
      <c r="P87" s="316"/>
    </row>
    <row r="88" spans="1:11" s="325" customFormat="1" ht="12.75" customHeight="1">
      <c r="A88" s="315">
        <v>82</v>
      </c>
      <c r="B88" s="325" t="s">
        <v>1502</v>
      </c>
      <c r="D88" s="323"/>
      <c r="E88" s="333"/>
      <c r="F88" s="705">
        <f t="shared" si="1"/>
        <v>0</v>
      </c>
      <c r="G88" s="317"/>
      <c r="H88" s="324"/>
      <c r="I88" s="323"/>
      <c r="J88" s="626"/>
      <c r="K88" s="642"/>
    </row>
    <row r="89" spans="1:16" s="325" customFormat="1" ht="12.75" customHeight="1">
      <c r="A89" s="315">
        <v>83</v>
      </c>
      <c r="B89" s="325" t="s">
        <v>1503</v>
      </c>
      <c r="C89" s="325" t="s">
        <v>142</v>
      </c>
      <c r="D89" s="323">
        <v>4</v>
      </c>
      <c r="E89" s="704"/>
      <c r="F89" s="705">
        <f t="shared" si="1"/>
        <v>0</v>
      </c>
      <c r="G89" s="317">
        <v>0.00198</v>
      </c>
      <c r="H89" s="324">
        <v>0.00792</v>
      </c>
      <c r="I89" s="624"/>
      <c r="J89" s="626"/>
      <c r="K89" s="642"/>
      <c r="N89" s="316"/>
      <c r="O89" s="316"/>
      <c r="P89" s="316"/>
    </row>
    <row r="90" spans="1:11" s="325" customFormat="1" ht="12.75" customHeight="1">
      <c r="A90" s="315">
        <v>84</v>
      </c>
      <c r="B90" s="325" t="s">
        <v>1504</v>
      </c>
      <c r="D90" s="323"/>
      <c r="E90" s="333"/>
      <c r="F90" s="705">
        <f t="shared" si="1"/>
        <v>0</v>
      </c>
      <c r="G90" s="317"/>
      <c r="H90" s="324"/>
      <c r="I90" s="323"/>
      <c r="J90" s="626"/>
      <c r="K90" s="642"/>
    </row>
    <row r="91" spans="1:16" s="325" customFormat="1" ht="12.75" customHeight="1">
      <c r="A91" s="315">
        <v>85</v>
      </c>
      <c r="B91" s="325" t="s">
        <v>1500</v>
      </c>
      <c r="C91" s="325" t="s">
        <v>162</v>
      </c>
      <c r="D91" s="323">
        <v>4</v>
      </c>
      <c r="E91" s="704"/>
      <c r="F91" s="705">
        <f t="shared" si="1"/>
        <v>0</v>
      </c>
      <c r="G91" s="317">
        <v>0.02961</v>
      </c>
      <c r="H91" s="324">
        <v>0.11844</v>
      </c>
      <c r="I91" s="624"/>
      <c r="J91" s="626"/>
      <c r="K91" s="642"/>
      <c r="N91" s="316"/>
      <c r="O91" s="316"/>
      <c r="P91" s="316"/>
    </row>
    <row r="92" spans="1:16" s="325" customFormat="1" ht="12.75" customHeight="1">
      <c r="A92" s="315">
        <v>86</v>
      </c>
      <c r="B92" s="325" t="s">
        <v>1505</v>
      </c>
      <c r="C92" s="325" t="s">
        <v>162</v>
      </c>
      <c r="D92" s="323">
        <v>1</v>
      </c>
      <c r="E92" s="704"/>
      <c r="F92" s="705">
        <f t="shared" si="1"/>
        <v>0</v>
      </c>
      <c r="G92" s="317">
        <v>0.02113</v>
      </c>
      <c r="H92" s="324">
        <v>0.02113</v>
      </c>
      <c r="I92" s="624"/>
      <c r="J92" s="618"/>
      <c r="K92" s="642"/>
      <c r="N92" s="316"/>
      <c r="O92" s="316"/>
      <c r="P92" s="316"/>
    </row>
    <row r="93" spans="1:16" s="325" customFormat="1" ht="12.75" customHeight="1">
      <c r="A93" s="315">
        <v>87</v>
      </c>
      <c r="B93" s="325" t="s">
        <v>1506</v>
      </c>
      <c r="C93" s="325" t="s">
        <v>176</v>
      </c>
      <c r="D93" s="633">
        <v>0.11936</v>
      </c>
      <c r="E93" s="704"/>
      <c r="F93" s="705">
        <f t="shared" si="1"/>
        <v>0</v>
      </c>
      <c r="G93" s="324">
        <v>0</v>
      </c>
      <c r="H93" s="324">
        <v>0</v>
      </c>
      <c r="I93" s="624"/>
      <c r="J93" s="618"/>
      <c r="K93" s="642"/>
      <c r="N93" s="644"/>
      <c r="O93" s="316"/>
      <c r="P93" s="316"/>
    </row>
    <row r="94" spans="1:12" ht="15.75">
      <c r="A94" s="315">
        <v>88</v>
      </c>
      <c r="B94" s="622" t="s">
        <v>1507</v>
      </c>
      <c r="C94" s="623"/>
      <c r="D94" s="336"/>
      <c r="E94" s="652"/>
      <c r="F94" s="655">
        <f>SUM(F95:F103)</f>
        <v>0</v>
      </c>
      <c r="G94" s="320"/>
      <c r="H94" s="321">
        <v>0.11676</v>
      </c>
      <c r="I94" s="624"/>
      <c r="J94" s="325"/>
      <c r="K94" s="325"/>
      <c r="L94" s="325"/>
    </row>
    <row r="95" spans="1:14" s="325" customFormat="1" ht="12.75" customHeight="1">
      <c r="A95" s="315">
        <v>89</v>
      </c>
      <c r="B95" s="325" t="s">
        <v>1508</v>
      </c>
      <c r="D95" s="323"/>
      <c r="E95" s="333"/>
      <c r="F95" s="705">
        <f t="shared" si="1"/>
        <v>0</v>
      </c>
      <c r="G95" s="317"/>
      <c r="H95" s="324"/>
      <c r="I95" s="323"/>
      <c r="J95" s="626"/>
      <c r="K95" s="642"/>
      <c r="N95" s="316"/>
    </row>
    <row r="96" spans="1:16" s="325" customFormat="1" ht="12.75" customHeight="1">
      <c r="A96" s="315">
        <v>90</v>
      </c>
      <c r="B96" s="325" t="s">
        <v>1509</v>
      </c>
      <c r="C96" s="325" t="s">
        <v>142</v>
      </c>
      <c r="D96" s="323">
        <v>8</v>
      </c>
      <c r="E96" s="704"/>
      <c r="F96" s="705">
        <f t="shared" si="1"/>
        <v>0</v>
      </c>
      <c r="G96" s="317">
        <v>0.00213</v>
      </c>
      <c r="H96" s="324">
        <v>0.01704</v>
      </c>
      <c r="I96" s="624"/>
      <c r="J96" s="618"/>
      <c r="K96" s="642"/>
      <c r="N96" s="316"/>
      <c r="O96" s="316"/>
      <c r="P96" s="316"/>
    </row>
    <row r="97" spans="1:16" s="325" customFormat="1" ht="12.75" customHeight="1">
      <c r="A97" s="315">
        <v>91</v>
      </c>
      <c r="B97" s="325" t="s">
        <v>1510</v>
      </c>
      <c r="C97" s="325" t="s">
        <v>142</v>
      </c>
      <c r="D97" s="323">
        <v>22</v>
      </c>
      <c r="E97" s="704"/>
      <c r="F97" s="705">
        <f t="shared" si="1"/>
        <v>0</v>
      </c>
      <c r="G97" s="317">
        <v>0.00028</v>
      </c>
      <c r="H97" s="324">
        <v>0.00616</v>
      </c>
      <c r="I97" s="624"/>
      <c r="J97" s="618"/>
      <c r="K97" s="642"/>
      <c r="N97" s="316"/>
      <c r="O97" s="316"/>
      <c r="P97" s="316"/>
    </row>
    <row r="98" spans="1:16" s="325" customFormat="1" ht="12.75" customHeight="1">
      <c r="A98" s="315">
        <v>92</v>
      </c>
      <c r="B98" s="325" t="s">
        <v>1511</v>
      </c>
      <c r="C98" s="325" t="s">
        <v>142</v>
      </c>
      <c r="D98" s="323">
        <v>8</v>
      </c>
      <c r="E98" s="704"/>
      <c r="F98" s="705">
        <f t="shared" si="1"/>
        <v>0</v>
      </c>
      <c r="G98" s="317">
        <v>0.00029</v>
      </c>
      <c r="H98" s="324">
        <v>0.00232</v>
      </c>
      <c r="I98" s="624"/>
      <c r="J98" s="626"/>
      <c r="K98" s="642"/>
      <c r="N98" s="316"/>
      <c r="O98" s="316"/>
      <c r="P98" s="316"/>
    </row>
    <row r="99" spans="1:16" s="325" customFormat="1" ht="12.75" customHeight="1">
      <c r="A99" s="315">
        <v>93</v>
      </c>
      <c r="B99" s="325" t="s">
        <v>1512</v>
      </c>
      <c r="C99" s="325" t="s">
        <v>142</v>
      </c>
      <c r="D99" s="323">
        <v>38</v>
      </c>
      <c r="E99" s="704"/>
      <c r="F99" s="705">
        <f t="shared" si="1"/>
        <v>0</v>
      </c>
      <c r="G99" s="317">
        <v>0.00023</v>
      </c>
      <c r="H99" s="324">
        <v>0.00874</v>
      </c>
      <c r="I99" s="624"/>
      <c r="J99" s="618"/>
      <c r="K99" s="642"/>
      <c r="N99" s="316"/>
      <c r="O99" s="316"/>
      <c r="P99" s="316"/>
    </row>
    <row r="100" spans="1:16" s="325" customFormat="1" ht="12.75" customHeight="1">
      <c r="A100" s="315">
        <v>94</v>
      </c>
      <c r="B100" s="325" t="s">
        <v>1513</v>
      </c>
      <c r="C100" s="325" t="s">
        <v>162</v>
      </c>
      <c r="D100" s="323">
        <v>6</v>
      </c>
      <c r="E100" s="704"/>
      <c r="F100" s="705">
        <f t="shared" si="1"/>
        <v>0</v>
      </c>
      <c r="G100" s="317">
        <v>0.00053</v>
      </c>
      <c r="H100" s="324">
        <v>0.0031799999999999997</v>
      </c>
      <c r="I100" s="624"/>
      <c r="J100" s="618"/>
      <c r="K100" s="642"/>
      <c r="N100" s="316"/>
      <c r="O100" s="316"/>
      <c r="P100" s="316"/>
    </row>
    <row r="101" spans="1:16" s="325" customFormat="1" ht="12.75" customHeight="1">
      <c r="A101" s="315">
        <v>95</v>
      </c>
      <c r="B101" s="325" t="s">
        <v>1804</v>
      </c>
      <c r="C101" s="325" t="s">
        <v>162</v>
      </c>
      <c r="D101" s="323">
        <v>2</v>
      </c>
      <c r="E101" s="704"/>
      <c r="F101" s="705">
        <f t="shared" si="1"/>
        <v>0</v>
      </c>
      <c r="G101" s="317">
        <v>0.00123</v>
      </c>
      <c r="H101" s="324">
        <v>0.00246</v>
      </c>
      <c r="I101" s="624"/>
      <c r="J101" s="626"/>
      <c r="K101" s="642"/>
      <c r="N101" s="316"/>
      <c r="O101" s="316"/>
      <c r="P101" s="316"/>
    </row>
    <row r="102" spans="1:16" s="325" customFormat="1" ht="12.75" customHeight="1">
      <c r="A102" s="315">
        <v>96</v>
      </c>
      <c r="B102" s="325" t="s">
        <v>1514</v>
      </c>
      <c r="C102" s="325" t="s">
        <v>162</v>
      </c>
      <c r="D102" s="323">
        <v>14</v>
      </c>
      <c r="E102" s="704"/>
      <c r="F102" s="705">
        <f aca="true" t="shared" si="2" ref="F102:F103">D102*E102</f>
        <v>0</v>
      </c>
      <c r="G102" s="317">
        <v>0.00549</v>
      </c>
      <c r="H102" s="324">
        <v>0.07686</v>
      </c>
      <c r="I102" s="624"/>
      <c r="J102" s="618"/>
      <c r="K102" s="642"/>
      <c r="N102" s="316"/>
      <c r="O102" s="316"/>
      <c r="P102" s="316"/>
    </row>
    <row r="103" spans="1:16" s="325" customFormat="1" ht="12.75" customHeight="1">
      <c r="A103" s="315">
        <v>97</v>
      </c>
      <c r="B103" s="325" t="s">
        <v>1515</v>
      </c>
      <c r="C103" s="325" t="s">
        <v>176</v>
      </c>
      <c r="D103" s="633">
        <v>0.11676</v>
      </c>
      <c r="E103" s="704"/>
      <c r="F103" s="705">
        <f t="shared" si="2"/>
        <v>0</v>
      </c>
      <c r="G103" s="324">
        <v>0</v>
      </c>
      <c r="H103" s="324">
        <v>0</v>
      </c>
      <c r="I103" s="624"/>
      <c r="J103" s="618"/>
      <c r="K103" s="642"/>
      <c r="N103" s="644"/>
      <c r="O103" s="316"/>
      <c r="P103" s="316"/>
    </row>
    <row r="104" spans="1:14" ht="15.75">
      <c r="A104" s="315">
        <v>98</v>
      </c>
      <c r="B104" s="622" t="s">
        <v>1516</v>
      </c>
      <c r="C104" s="623"/>
      <c r="D104" s="336"/>
      <c r="E104" s="652"/>
      <c r="F104" s="655">
        <f>SUM(F105:F114)</f>
        <v>0</v>
      </c>
      <c r="G104" s="320"/>
      <c r="H104" s="321">
        <v>0.15457</v>
      </c>
      <c r="I104" s="624"/>
      <c r="J104" s="325"/>
      <c r="K104" s="325"/>
      <c r="L104" s="325"/>
      <c r="N104" s="341"/>
    </row>
    <row r="105" spans="1:16" s="325" customFormat="1" ht="12.75" customHeight="1">
      <c r="A105" s="315">
        <v>99</v>
      </c>
      <c r="B105" s="325" t="s">
        <v>1517</v>
      </c>
      <c r="C105" s="325" t="s">
        <v>445</v>
      </c>
      <c r="D105" s="323">
        <v>1</v>
      </c>
      <c r="E105" s="704"/>
      <c r="F105" s="705">
        <f aca="true" t="shared" si="3" ref="F105:F137">D105*E105</f>
        <v>0</v>
      </c>
      <c r="G105" s="317">
        <v>0.0342</v>
      </c>
      <c r="H105" s="324">
        <v>0.0342</v>
      </c>
      <c r="I105" s="624"/>
      <c r="J105" s="618"/>
      <c r="K105" s="642"/>
      <c r="N105" s="316"/>
      <c r="O105" s="316"/>
      <c r="P105" s="316"/>
    </row>
    <row r="106" spans="1:16" s="325" customFormat="1" ht="12.75" customHeight="1">
      <c r="A106" s="315">
        <v>100</v>
      </c>
      <c r="B106" s="325" t="s">
        <v>1518</v>
      </c>
      <c r="C106" s="325" t="s">
        <v>445</v>
      </c>
      <c r="D106" s="323">
        <v>2</v>
      </c>
      <c r="E106" s="704"/>
      <c r="F106" s="705">
        <f t="shared" si="3"/>
        <v>0</v>
      </c>
      <c r="G106" s="317">
        <v>0.01946</v>
      </c>
      <c r="H106" s="324">
        <v>0.03892</v>
      </c>
      <c r="I106" s="624"/>
      <c r="J106" s="618"/>
      <c r="K106" s="642"/>
      <c r="N106" s="316"/>
      <c r="O106" s="316"/>
      <c r="P106" s="316"/>
    </row>
    <row r="107" spans="1:16" s="325" customFormat="1" ht="12.75" customHeight="1">
      <c r="A107" s="315">
        <v>101</v>
      </c>
      <c r="B107" s="325" t="s">
        <v>1519</v>
      </c>
      <c r="C107" s="325" t="s">
        <v>445</v>
      </c>
      <c r="D107" s="323">
        <v>1</v>
      </c>
      <c r="E107" s="704"/>
      <c r="F107" s="705">
        <f t="shared" si="3"/>
        <v>0</v>
      </c>
      <c r="G107" s="317">
        <v>0.0329</v>
      </c>
      <c r="H107" s="324">
        <v>0.0329</v>
      </c>
      <c r="I107" s="624"/>
      <c r="J107" s="626"/>
      <c r="K107" s="642"/>
      <c r="N107" s="316"/>
      <c r="O107" s="316"/>
      <c r="P107" s="316"/>
    </row>
    <row r="108" spans="1:16" s="325" customFormat="1" ht="12.75" customHeight="1">
      <c r="A108" s="315">
        <v>102</v>
      </c>
      <c r="B108" s="325" t="s">
        <v>1520</v>
      </c>
      <c r="C108" s="325" t="s">
        <v>445</v>
      </c>
      <c r="D108" s="323">
        <v>1</v>
      </c>
      <c r="E108" s="704"/>
      <c r="F108" s="705">
        <f t="shared" si="3"/>
        <v>0</v>
      </c>
      <c r="G108" s="317">
        <v>0.00092</v>
      </c>
      <c r="H108" s="324">
        <v>0.00092</v>
      </c>
      <c r="I108" s="624"/>
      <c r="J108" s="626"/>
      <c r="K108" s="642"/>
      <c r="N108" s="316"/>
      <c r="O108" s="316"/>
      <c r="P108" s="316"/>
    </row>
    <row r="109" spans="1:16" s="325" customFormat="1" ht="12.75" customHeight="1">
      <c r="A109" s="315">
        <v>103</v>
      </c>
      <c r="B109" s="325" t="s">
        <v>1521</v>
      </c>
      <c r="C109" s="325" t="s">
        <v>445</v>
      </c>
      <c r="D109" s="323">
        <v>2</v>
      </c>
      <c r="E109" s="704"/>
      <c r="F109" s="705">
        <f t="shared" si="3"/>
        <v>0</v>
      </c>
      <c r="G109" s="317">
        <v>0.0188</v>
      </c>
      <c r="H109" s="324">
        <v>0.0376</v>
      </c>
      <c r="I109" s="624"/>
      <c r="J109" s="626"/>
      <c r="K109" s="642"/>
      <c r="N109" s="316"/>
      <c r="O109" s="316"/>
      <c r="P109" s="316"/>
    </row>
    <row r="110" spans="1:16" s="325" customFormat="1" ht="12.75" customHeight="1">
      <c r="A110" s="315">
        <v>104</v>
      </c>
      <c r="B110" s="325" t="s">
        <v>1522</v>
      </c>
      <c r="C110" s="325" t="s">
        <v>162</v>
      </c>
      <c r="D110" s="323">
        <v>6</v>
      </c>
      <c r="E110" s="704"/>
      <c r="F110" s="705">
        <f t="shared" si="3"/>
        <v>0</v>
      </c>
      <c r="G110" s="317">
        <v>0.00049</v>
      </c>
      <c r="H110" s="324">
        <v>0.00294</v>
      </c>
      <c r="I110" s="624"/>
      <c r="J110" s="626"/>
      <c r="K110" s="642"/>
      <c r="N110" s="316"/>
      <c r="O110" s="316"/>
      <c r="P110" s="316"/>
    </row>
    <row r="111" spans="1:16" s="325" customFormat="1" ht="12.75" customHeight="1">
      <c r="A111" s="315">
        <v>105</v>
      </c>
      <c r="B111" s="325" t="s">
        <v>1523</v>
      </c>
      <c r="C111" s="325" t="s">
        <v>445</v>
      </c>
      <c r="D111" s="323">
        <v>2</v>
      </c>
      <c r="E111" s="704"/>
      <c r="F111" s="705">
        <f t="shared" si="3"/>
        <v>0</v>
      </c>
      <c r="G111" s="317">
        <v>0.00156</v>
      </c>
      <c r="H111" s="324">
        <v>0.00312</v>
      </c>
      <c r="I111" s="624"/>
      <c r="J111" s="626"/>
      <c r="K111" s="642"/>
      <c r="N111" s="316"/>
      <c r="O111" s="316"/>
      <c r="P111" s="316"/>
    </row>
    <row r="112" spans="1:16" s="325" customFormat="1" ht="12.75" customHeight="1">
      <c r="A112" s="315">
        <v>106</v>
      </c>
      <c r="B112" s="325" t="s">
        <v>1524</v>
      </c>
      <c r="C112" s="325" t="s">
        <v>445</v>
      </c>
      <c r="D112" s="323">
        <v>2</v>
      </c>
      <c r="E112" s="704"/>
      <c r="F112" s="705">
        <f t="shared" si="3"/>
        <v>0</v>
      </c>
      <c r="G112" s="317">
        <v>0.00086</v>
      </c>
      <c r="H112" s="324">
        <v>0.00172</v>
      </c>
      <c r="I112" s="624"/>
      <c r="J112" s="626"/>
      <c r="K112" s="642"/>
      <c r="N112" s="316"/>
      <c r="O112" s="316"/>
      <c r="P112" s="316"/>
    </row>
    <row r="113" spans="1:16" s="325" customFormat="1" ht="12.75" customHeight="1">
      <c r="A113" s="315">
        <v>107</v>
      </c>
      <c r="B113" s="325" t="s">
        <v>1525</v>
      </c>
      <c r="C113" s="325" t="s">
        <v>162</v>
      </c>
      <c r="D113" s="323">
        <v>1</v>
      </c>
      <c r="E113" s="704"/>
      <c r="F113" s="705">
        <f t="shared" si="3"/>
        <v>0</v>
      </c>
      <c r="G113" s="317">
        <v>0.00225</v>
      </c>
      <c r="H113" s="324">
        <v>0.00225</v>
      </c>
      <c r="I113" s="624"/>
      <c r="J113" s="626"/>
      <c r="K113" s="642"/>
      <c r="N113" s="316"/>
      <c r="O113" s="316"/>
      <c r="P113" s="316"/>
    </row>
    <row r="114" spans="1:16" s="325" customFormat="1" ht="12.75" customHeight="1">
      <c r="A114" s="315">
        <v>108</v>
      </c>
      <c r="B114" s="325" t="s">
        <v>1526</v>
      </c>
      <c r="C114" s="325" t="s">
        <v>176</v>
      </c>
      <c r="D114" s="633">
        <v>0.15457</v>
      </c>
      <c r="E114" s="704"/>
      <c r="F114" s="705">
        <f t="shared" si="3"/>
        <v>0</v>
      </c>
      <c r="G114" s="324">
        <v>0</v>
      </c>
      <c r="H114" s="324">
        <v>0</v>
      </c>
      <c r="I114" s="624"/>
      <c r="J114" s="626"/>
      <c r="K114" s="642"/>
      <c r="N114" s="316"/>
      <c r="O114" s="316"/>
      <c r="P114" s="316"/>
    </row>
    <row r="115" spans="1:14" ht="15.75">
      <c r="A115" s="315">
        <v>109</v>
      </c>
      <c r="B115" s="622" t="s">
        <v>1527</v>
      </c>
      <c r="C115" s="623"/>
      <c r="D115" s="336"/>
      <c r="E115" s="652"/>
      <c r="F115" s="655">
        <f>SUM(F116:F126)</f>
        <v>0</v>
      </c>
      <c r="G115" s="320"/>
      <c r="H115" s="321">
        <v>0.34140000000000004</v>
      </c>
      <c r="I115" s="624"/>
      <c r="J115" s="325"/>
      <c r="K115" s="325"/>
      <c r="L115" s="325"/>
      <c r="N115" s="341"/>
    </row>
    <row r="116" spans="1:16" s="325" customFormat="1" ht="12.75" customHeight="1">
      <c r="A116" s="315">
        <v>110</v>
      </c>
      <c r="B116" s="325" t="s">
        <v>1528</v>
      </c>
      <c r="C116" s="325" t="s">
        <v>162</v>
      </c>
      <c r="D116" s="323">
        <v>1</v>
      </c>
      <c r="E116" s="704"/>
      <c r="F116" s="705">
        <f t="shared" si="3"/>
        <v>0</v>
      </c>
      <c r="G116" s="317">
        <v>0.04798</v>
      </c>
      <c r="H116" s="324">
        <v>0.04798</v>
      </c>
      <c r="I116" s="624"/>
      <c r="J116" s="626"/>
      <c r="K116" s="642"/>
      <c r="N116" s="644"/>
      <c r="O116" s="316"/>
      <c r="P116" s="316"/>
    </row>
    <row r="117" spans="1:16" s="325" customFormat="1" ht="12.75" customHeight="1">
      <c r="A117" s="315">
        <v>111</v>
      </c>
      <c r="B117" s="325" t="s">
        <v>1529</v>
      </c>
      <c r="C117" s="325" t="s">
        <v>162</v>
      </c>
      <c r="D117" s="323">
        <v>2</v>
      </c>
      <c r="E117" s="704"/>
      <c r="F117" s="705">
        <f t="shared" si="3"/>
        <v>0</v>
      </c>
      <c r="G117" s="317">
        <v>0.05915</v>
      </c>
      <c r="H117" s="324">
        <v>0.1183</v>
      </c>
      <c r="I117" s="624"/>
      <c r="J117" s="626"/>
      <c r="K117" s="642"/>
      <c r="N117" s="644"/>
      <c r="O117" s="316"/>
      <c r="P117" s="316"/>
    </row>
    <row r="118" spans="1:16" s="325" customFormat="1" ht="12.75" customHeight="1">
      <c r="A118" s="315">
        <v>112</v>
      </c>
      <c r="B118" s="325" t="s">
        <v>1805</v>
      </c>
      <c r="C118" s="325" t="s">
        <v>162</v>
      </c>
      <c r="D118" s="323">
        <v>1</v>
      </c>
      <c r="E118" s="704"/>
      <c r="F118" s="705">
        <f t="shared" si="3"/>
        <v>0</v>
      </c>
      <c r="G118" s="317">
        <v>0.1246</v>
      </c>
      <c r="H118" s="324">
        <v>0.1246</v>
      </c>
      <c r="I118" s="624"/>
      <c r="J118" s="626"/>
      <c r="K118" s="642"/>
      <c r="N118" s="644"/>
      <c r="O118" s="316"/>
      <c r="P118" s="316"/>
    </row>
    <row r="119" spans="1:14" s="325" customFormat="1" ht="12.75" customHeight="1">
      <c r="A119" s="315">
        <v>113</v>
      </c>
      <c r="B119" s="325" t="s">
        <v>1530</v>
      </c>
      <c r="D119" s="323"/>
      <c r="E119" s="333"/>
      <c r="F119" s="705">
        <f t="shared" si="3"/>
        <v>0</v>
      </c>
      <c r="G119" s="317"/>
      <c r="H119" s="324"/>
      <c r="I119" s="624"/>
      <c r="J119" s="626"/>
      <c r="K119" s="642"/>
      <c r="N119" s="316"/>
    </row>
    <row r="120" spans="1:16" s="325" customFormat="1" ht="12.75" customHeight="1">
      <c r="A120" s="315">
        <v>114</v>
      </c>
      <c r="B120" s="325" t="s">
        <v>1500</v>
      </c>
      <c r="C120" s="325" t="s">
        <v>162</v>
      </c>
      <c r="D120" s="323">
        <v>1</v>
      </c>
      <c r="E120" s="704"/>
      <c r="F120" s="705">
        <f t="shared" si="3"/>
        <v>0</v>
      </c>
      <c r="G120" s="317">
        <v>0.00201</v>
      </c>
      <c r="H120" s="324">
        <v>0.00201</v>
      </c>
      <c r="I120" s="624"/>
      <c r="J120" s="626"/>
      <c r="K120" s="642"/>
      <c r="N120" s="316"/>
      <c r="O120" s="316"/>
      <c r="P120" s="316"/>
    </row>
    <row r="121" spans="1:16" s="325" customFormat="1" ht="12.75" customHeight="1">
      <c r="A121" s="315">
        <v>115</v>
      </c>
      <c r="B121" s="325" t="s">
        <v>1421</v>
      </c>
      <c r="C121" s="325" t="s">
        <v>162</v>
      </c>
      <c r="D121" s="323">
        <v>1</v>
      </c>
      <c r="E121" s="704"/>
      <c r="F121" s="705">
        <f t="shared" si="3"/>
        <v>0</v>
      </c>
      <c r="G121" s="317">
        <v>0.00226</v>
      </c>
      <c r="H121" s="324">
        <v>0.00226</v>
      </c>
      <c r="I121" s="624"/>
      <c r="J121" s="626"/>
      <c r="K121" s="642"/>
      <c r="N121" s="316"/>
      <c r="O121" s="316"/>
      <c r="P121" s="316"/>
    </row>
    <row r="122" spans="1:16" s="325" customFormat="1" ht="12.75" customHeight="1">
      <c r="A122" s="315">
        <v>116</v>
      </c>
      <c r="B122" s="325" t="s">
        <v>1531</v>
      </c>
      <c r="C122" s="325" t="s">
        <v>162</v>
      </c>
      <c r="D122" s="323">
        <v>3</v>
      </c>
      <c r="E122" s="704"/>
      <c r="F122" s="705">
        <f t="shared" si="3"/>
        <v>0</v>
      </c>
      <c r="G122" s="317">
        <v>0.01284</v>
      </c>
      <c r="H122" s="324">
        <v>0.03852</v>
      </c>
      <c r="I122" s="624"/>
      <c r="J122" s="626"/>
      <c r="K122" s="642"/>
      <c r="N122" s="316"/>
      <c r="O122" s="316"/>
      <c r="P122" s="316"/>
    </row>
    <row r="123" spans="1:16" s="325" customFormat="1" ht="12.75" customHeight="1">
      <c r="A123" s="315">
        <v>117</v>
      </c>
      <c r="B123" s="325" t="s">
        <v>1806</v>
      </c>
      <c r="C123" s="325" t="s">
        <v>162</v>
      </c>
      <c r="D123" s="323">
        <v>1</v>
      </c>
      <c r="E123" s="704"/>
      <c r="F123" s="705">
        <f t="shared" si="3"/>
        <v>0</v>
      </c>
      <c r="G123" s="317">
        <v>0.00773</v>
      </c>
      <c r="H123" s="324">
        <v>0.00773</v>
      </c>
      <c r="I123" s="624"/>
      <c r="J123" s="626"/>
      <c r="K123" s="642"/>
      <c r="N123" s="316"/>
      <c r="O123" s="316"/>
      <c r="P123" s="316"/>
    </row>
    <row r="124" spans="1:16" s="325" customFormat="1" ht="12.75" customHeight="1">
      <c r="A124" s="315">
        <v>118</v>
      </c>
      <c r="B124" s="325" t="s">
        <v>1532</v>
      </c>
      <c r="C124" s="325" t="s">
        <v>162</v>
      </c>
      <c r="D124" s="323">
        <v>2</v>
      </c>
      <c r="E124" s="704"/>
      <c r="F124" s="705">
        <f t="shared" si="3"/>
        <v>0</v>
      </c>
      <c r="G124" s="317">
        <v>0</v>
      </c>
      <c r="H124" s="324">
        <v>0</v>
      </c>
      <c r="I124" s="624"/>
      <c r="J124" s="618"/>
      <c r="K124" s="642"/>
      <c r="N124" s="316"/>
      <c r="O124" s="316"/>
      <c r="P124" s="316"/>
    </row>
    <row r="125" spans="1:16" s="325" customFormat="1" ht="12.75" customHeight="1">
      <c r="A125" s="315">
        <v>119</v>
      </c>
      <c r="B125" s="325" t="s">
        <v>1533</v>
      </c>
      <c r="C125" s="325" t="s">
        <v>162</v>
      </c>
      <c r="D125" s="323">
        <v>2</v>
      </c>
      <c r="E125" s="704"/>
      <c r="F125" s="705">
        <f t="shared" si="3"/>
        <v>0</v>
      </c>
      <c r="G125" s="317">
        <v>0</v>
      </c>
      <c r="H125" s="324">
        <v>0</v>
      </c>
      <c r="I125" s="624"/>
      <c r="J125" s="618"/>
      <c r="K125" s="642"/>
      <c r="N125" s="316"/>
      <c r="O125" s="316"/>
      <c r="P125" s="316"/>
    </row>
    <row r="126" spans="1:16" s="325" customFormat="1" ht="12.75" customHeight="1">
      <c r="A126" s="315">
        <v>120</v>
      </c>
      <c r="B126" s="325" t="s">
        <v>1506</v>
      </c>
      <c r="C126" s="325" t="s">
        <v>176</v>
      </c>
      <c r="D126" s="633">
        <v>0.34140000000000004</v>
      </c>
      <c r="E126" s="704"/>
      <c r="F126" s="705">
        <f t="shared" si="3"/>
        <v>0</v>
      </c>
      <c r="G126" s="324">
        <v>0</v>
      </c>
      <c r="H126" s="324">
        <v>0</v>
      </c>
      <c r="I126" s="624"/>
      <c r="J126" s="618"/>
      <c r="K126" s="642"/>
      <c r="N126" s="644"/>
      <c r="O126" s="316"/>
      <c r="P126" s="316"/>
    </row>
    <row r="127" spans="1:12" ht="15.75">
      <c r="A127" s="315">
        <v>121</v>
      </c>
      <c r="B127" s="622" t="s">
        <v>1534</v>
      </c>
      <c r="C127" s="623"/>
      <c r="D127" s="336"/>
      <c r="E127" s="652"/>
      <c r="F127" s="655">
        <f>SUM(F128:F131)</f>
        <v>0</v>
      </c>
      <c r="G127" s="320"/>
      <c r="H127" s="321">
        <v>0.00116</v>
      </c>
      <c r="I127" s="624"/>
      <c r="J127" s="325"/>
      <c r="K127" s="325"/>
      <c r="L127" s="325"/>
    </row>
    <row r="128" spans="1:16" s="325" customFormat="1" ht="12.75" customHeight="1">
      <c r="A128" s="315">
        <v>122</v>
      </c>
      <c r="B128" s="316" t="s">
        <v>1535</v>
      </c>
      <c r="C128" s="316" t="s">
        <v>162</v>
      </c>
      <c r="D128" s="323">
        <v>2</v>
      </c>
      <c r="E128" s="333"/>
      <c r="F128" s="705">
        <f t="shared" si="3"/>
        <v>0</v>
      </c>
      <c r="G128" s="316">
        <v>0.00029</v>
      </c>
      <c r="H128" s="316">
        <v>0.00058</v>
      </c>
      <c r="I128" s="316"/>
      <c r="J128" s="316"/>
      <c r="K128" s="316"/>
      <c r="L128" s="316"/>
      <c r="M128" s="316"/>
      <c r="N128" s="316"/>
      <c r="O128" s="316"/>
      <c r="P128" s="316"/>
    </row>
    <row r="129" spans="1:16" s="325" customFormat="1" ht="12.75" customHeight="1">
      <c r="A129" s="315">
        <v>123</v>
      </c>
      <c r="B129" s="316" t="s">
        <v>1536</v>
      </c>
      <c r="C129" s="316" t="s">
        <v>162</v>
      </c>
      <c r="D129" s="323">
        <v>2</v>
      </c>
      <c r="E129" s="333"/>
      <c r="F129" s="705">
        <f t="shared" si="3"/>
        <v>0</v>
      </c>
      <c r="G129" s="316">
        <v>0.00029</v>
      </c>
      <c r="H129" s="316">
        <v>0.00058</v>
      </c>
      <c r="I129" s="316"/>
      <c r="J129" s="316"/>
      <c r="K129" s="316"/>
      <c r="L129" s="316"/>
      <c r="M129" s="316"/>
      <c r="N129" s="316"/>
      <c r="O129" s="316"/>
      <c r="P129" s="316"/>
    </row>
    <row r="130" spans="1:16" s="325" customFormat="1" ht="12.75" customHeight="1">
      <c r="A130" s="315">
        <v>124</v>
      </c>
      <c r="B130" s="316" t="s">
        <v>1537</v>
      </c>
      <c r="C130" s="316" t="s">
        <v>162</v>
      </c>
      <c r="D130" s="323">
        <v>4</v>
      </c>
      <c r="E130" s="333"/>
      <c r="F130" s="705">
        <f t="shared" si="3"/>
        <v>0</v>
      </c>
      <c r="G130" s="316">
        <v>0</v>
      </c>
      <c r="H130" s="316">
        <v>0</v>
      </c>
      <c r="I130" s="316"/>
      <c r="J130" s="316"/>
      <c r="K130" s="316"/>
      <c r="L130" s="316"/>
      <c r="M130" s="316"/>
      <c r="N130" s="316"/>
      <c r="O130" s="316"/>
      <c r="P130" s="316"/>
    </row>
    <row r="131" spans="1:16" s="325" customFormat="1" ht="12.75" customHeight="1">
      <c r="A131" s="315">
        <v>125</v>
      </c>
      <c r="B131" s="316" t="s">
        <v>1515</v>
      </c>
      <c r="C131" s="316" t="s">
        <v>176</v>
      </c>
      <c r="D131" s="633">
        <v>0.00116</v>
      </c>
      <c r="E131" s="333"/>
      <c r="F131" s="705">
        <f t="shared" si="3"/>
        <v>0</v>
      </c>
      <c r="G131" s="316">
        <v>0</v>
      </c>
      <c r="H131" s="316">
        <v>0</v>
      </c>
      <c r="I131" s="316"/>
      <c r="J131" s="316"/>
      <c r="K131" s="316"/>
      <c r="L131" s="316"/>
      <c r="M131" s="316"/>
      <c r="N131" s="316"/>
      <c r="O131" s="316"/>
      <c r="P131" s="316"/>
    </row>
    <row r="132" spans="1:9" s="325" customFormat="1" ht="15.75">
      <c r="A132" s="315">
        <v>126</v>
      </c>
      <c r="B132" s="622" t="s">
        <v>632</v>
      </c>
      <c r="C132" s="623"/>
      <c r="D132" s="336"/>
      <c r="E132" s="652"/>
      <c r="F132" s="655">
        <f>SUM(F133:F137)</f>
        <v>0</v>
      </c>
      <c r="G132" s="320"/>
      <c r="H132" s="321">
        <v>0.028</v>
      </c>
      <c r="I132" s="624"/>
    </row>
    <row r="133" spans="1:11" s="325" customFormat="1" ht="25.5">
      <c r="A133" s="315">
        <v>127</v>
      </c>
      <c r="B133" s="645" t="s">
        <v>1538</v>
      </c>
      <c r="D133" s="323"/>
      <c r="E133" s="333"/>
      <c r="F133" s="705">
        <f t="shared" si="3"/>
        <v>0</v>
      </c>
      <c r="G133" s="317"/>
      <c r="H133" s="324"/>
      <c r="I133" s="323"/>
      <c r="J133" s="626"/>
      <c r="K133" s="642"/>
    </row>
    <row r="134" spans="1:17" s="325" customFormat="1" ht="12.75" customHeight="1">
      <c r="A134" s="315">
        <v>128</v>
      </c>
      <c r="B134" s="634" t="s">
        <v>1539</v>
      </c>
      <c r="C134" s="634" t="s">
        <v>142</v>
      </c>
      <c r="D134" s="323">
        <v>36</v>
      </c>
      <c r="E134" s="333"/>
      <c r="F134" s="705">
        <f t="shared" si="3"/>
        <v>0</v>
      </c>
      <c r="G134" s="317">
        <v>0.00035</v>
      </c>
      <c r="H134" s="324">
        <v>0.0126</v>
      </c>
      <c r="I134" s="624"/>
      <c r="J134" s="618"/>
      <c r="K134" s="642"/>
      <c r="N134" s="316"/>
      <c r="O134" s="316"/>
      <c r="P134" s="316"/>
      <c r="Q134" s="332"/>
    </row>
    <row r="135" spans="1:17" s="325" customFormat="1" ht="12.75" customHeight="1">
      <c r="A135" s="315">
        <v>129</v>
      </c>
      <c r="B135" s="634" t="s">
        <v>1540</v>
      </c>
      <c r="C135" s="634" t="s">
        <v>142</v>
      </c>
      <c r="D135" s="323">
        <v>30</v>
      </c>
      <c r="E135" s="333"/>
      <c r="F135" s="705">
        <f t="shared" si="3"/>
        <v>0</v>
      </c>
      <c r="G135" s="317">
        <v>0.00035</v>
      </c>
      <c r="H135" s="324">
        <v>0.0105</v>
      </c>
      <c r="I135" s="624"/>
      <c r="J135" s="618"/>
      <c r="K135" s="642"/>
      <c r="N135" s="316"/>
      <c r="O135" s="316"/>
      <c r="P135" s="316"/>
      <c r="Q135" s="332"/>
    </row>
    <row r="136" spans="1:17" s="325" customFormat="1" ht="12.75" customHeight="1">
      <c r="A136" s="315">
        <v>130</v>
      </c>
      <c r="B136" s="634" t="s">
        <v>1541</v>
      </c>
      <c r="C136" s="634" t="s">
        <v>142</v>
      </c>
      <c r="D136" s="323">
        <v>10</v>
      </c>
      <c r="E136" s="333"/>
      <c r="F136" s="705">
        <f t="shared" si="3"/>
        <v>0</v>
      </c>
      <c r="G136" s="317">
        <v>0.00035</v>
      </c>
      <c r="H136" s="324">
        <v>0.0035</v>
      </c>
      <c r="I136" s="624"/>
      <c r="J136" s="618"/>
      <c r="K136" s="642"/>
      <c r="N136" s="316"/>
      <c r="O136" s="316"/>
      <c r="P136" s="316"/>
      <c r="Q136" s="332"/>
    </row>
    <row r="137" spans="1:17" s="325" customFormat="1" ht="12.75" customHeight="1">
      <c r="A137" s="315">
        <v>131</v>
      </c>
      <c r="B137" s="646" t="s">
        <v>1542</v>
      </c>
      <c r="C137" s="646" t="s">
        <v>142</v>
      </c>
      <c r="D137" s="337">
        <v>4</v>
      </c>
      <c r="E137" s="706"/>
      <c r="F137" s="707">
        <f t="shared" si="3"/>
        <v>0</v>
      </c>
      <c r="G137" s="338">
        <v>0.00035</v>
      </c>
      <c r="H137" s="339">
        <v>0.0014</v>
      </c>
      <c r="I137" s="624"/>
      <c r="J137" s="618"/>
      <c r="K137" s="642"/>
      <c r="N137" s="316"/>
      <c r="O137" s="316"/>
      <c r="P137" s="316"/>
      <c r="Q137" s="332"/>
    </row>
    <row r="138" spans="1:9" s="325" customFormat="1" ht="12.75" customHeight="1">
      <c r="A138" s="315"/>
      <c r="D138" s="322"/>
      <c r="E138" s="316"/>
      <c r="F138" s="316"/>
      <c r="G138" s="322"/>
      <c r="H138" s="322"/>
      <c r="I138" s="327"/>
    </row>
    <row r="139" spans="1:9" s="325" customFormat="1" ht="12.75" customHeight="1">
      <c r="A139" s="315"/>
      <c r="B139" s="618"/>
      <c r="D139" s="322"/>
      <c r="E139" s="316"/>
      <c r="F139" s="316"/>
      <c r="G139" s="317"/>
      <c r="H139" s="317"/>
      <c r="I139" s="647"/>
    </row>
    <row r="140" spans="1:9" s="325" customFormat="1" ht="12.75" customHeight="1">
      <c r="A140" s="315"/>
      <c r="B140" s="618"/>
      <c r="D140" s="322"/>
      <c r="E140" s="316"/>
      <c r="F140" s="316"/>
      <c r="G140" s="322"/>
      <c r="H140" s="317"/>
      <c r="I140" s="647"/>
    </row>
    <row r="141" spans="1:9" s="325" customFormat="1" ht="12.75" customHeight="1">
      <c r="A141" s="315"/>
      <c r="D141" s="322"/>
      <c r="E141" s="316"/>
      <c r="F141" s="316"/>
      <c r="G141" s="317"/>
      <c r="H141" s="317"/>
      <c r="I141" s="647"/>
    </row>
    <row r="142" spans="1:9" s="325" customFormat="1" ht="12.75" customHeight="1">
      <c r="A142" s="315"/>
      <c r="D142" s="322"/>
      <c r="E142" s="316"/>
      <c r="F142" s="316"/>
      <c r="G142" s="317"/>
      <c r="H142" s="317"/>
      <c r="I142" s="647"/>
    </row>
    <row r="143" spans="1:9" s="325" customFormat="1" ht="12.75">
      <c r="A143" s="315"/>
      <c r="D143" s="322"/>
      <c r="E143" s="316"/>
      <c r="F143" s="316"/>
      <c r="G143" s="317"/>
      <c r="H143" s="317"/>
      <c r="I143" s="647"/>
    </row>
    <row r="144" spans="1:9" s="325" customFormat="1" ht="12.75">
      <c r="A144" s="315"/>
      <c r="D144" s="322"/>
      <c r="E144" s="316"/>
      <c r="F144" s="316"/>
      <c r="G144" s="317"/>
      <c r="H144" s="317"/>
      <c r="I144" s="647"/>
    </row>
    <row r="145" spans="1:9" s="325" customFormat="1" ht="12.75">
      <c r="A145" s="315"/>
      <c r="D145" s="322"/>
      <c r="E145" s="316"/>
      <c r="F145" s="316"/>
      <c r="G145" s="317"/>
      <c r="H145" s="317"/>
      <c r="I145" s="647"/>
    </row>
    <row r="146" spans="1:9" s="325" customFormat="1" ht="12.75">
      <c r="A146" s="315"/>
      <c r="D146" s="322"/>
      <c r="E146" s="316"/>
      <c r="F146" s="316"/>
      <c r="G146" s="317"/>
      <c r="H146" s="317"/>
      <c r="I146" s="647"/>
    </row>
    <row r="147" spans="1:9" s="325" customFormat="1" ht="12.75">
      <c r="A147" s="315"/>
      <c r="D147" s="322"/>
      <c r="E147" s="316"/>
      <c r="F147" s="316"/>
      <c r="G147" s="317"/>
      <c r="H147" s="317"/>
      <c r="I147" s="647"/>
    </row>
    <row r="148" spans="1:9" s="325" customFormat="1" ht="12.75">
      <c r="A148" s="315"/>
      <c r="E148" s="316"/>
      <c r="F148" s="316"/>
      <c r="I148" s="647"/>
    </row>
    <row r="149" spans="1:9" s="325" customFormat="1" ht="12.75">
      <c r="A149" s="315"/>
      <c r="E149" s="316"/>
      <c r="F149" s="316"/>
      <c r="I149" s="647"/>
    </row>
    <row r="150" spans="1:9" s="325" customFormat="1" ht="12.75">
      <c r="A150" s="315"/>
      <c r="E150" s="316"/>
      <c r="F150" s="316"/>
      <c r="I150" s="647"/>
    </row>
    <row r="151" spans="1:9" s="325" customFormat="1" ht="12.75">
      <c r="A151" s="315"/>
      <c r="E151" s="316"/>
      <c r="F151" s="316"/>
      <c r="I151" s="647"/>
    </row>
    <row r="152" spans="1:9" s="325" customFormat="1" ht="12.75">
      <c r="A152" s="315"/>
      <c r="E152" s="316"/>
      <c r="F152" s="316"/>
      <c r="I152" s="647"/>
    </row>
    <row r="153" spans="1:9" s="325" customFormat="1" ht="12.75">
      <c r="A153" s="315"/>
      <c r="E153" s="316"/>
      <c r="F153" s="316"/>
      <c r="I153" s="647"/>
    </row>
    <row r="154" spans="1:9" s="325" customFormat="1" ht="12.75">
      <c r="A154" s="315"/>
      <c r="E154" s="316"/>
      <c r="F154" s="316"/>
      <c r="I154" s="647"/>
    </row>
    <row r="155" spans="1:9" s="325" customFormat="1" ht="12.75">
      <c r="A155" s="315"/>
      <c r="E155" s="316"/>
      <c r="F155" s="316"/>
      <c r="I155" s="647"/>
    </row>
    <row r="156" spans="1:9" s="325" customFormat="1" ht="12.75">
      <c r="A156" s="315"/>
      <c r="E156" s="316"/>
      <c r="F156" s="316"/>
      <c r="I156" s="647"/>
    </row>
    <row r="157" spans="1:9" s="325" customFormat="1" ht="12.75">
      <c r="A157" s="315"/>
      <c r="E157" s="316"/>
      <c r="F157" s="316"/>
      <c r="I157" s="647"/>
    </row>
    <row r="158" spans="1:9" s="325" customFormat="1" ht="12.75">
      <c r="A158" s="315"/>
      <c r="E158" s="316"/>
      <c r="F158" s="316"/>
      <c r="I158" s="647"/>
    </row>
    <row r="159" spans="1:9" s="325" customFormat="1" ht="12.75">
      <c r="A159" s="315"/>
      <c r="E159" s="316"/>
      <c r="F159" s="316"/>
      <c r="I159" s="647"/>
    </row>
    <row r="160" spans="1:9" s="325" customFormat="1" ht="12.75">
      <c r="A160" s="315"/>
      <c r="E160" s="316"/>
      <c r="F160" s="316"/>
      <c r="I160" s="647"/>
    </row>
    <row r="161" spans="1:9" s="325" customFormat="1" ht="12.75">
      <c r="A161" s="315"/>
      <c r="E161" s="316"/>
      <c r="F161" s="316"/>
      <c r="I161" s="647"/>
    </row>
    <row r="162" spans="1:9" s="325" customFormat="1" ht="12.75">
      <c r="A162" s="315"/>
      <c r="E162" s="316"/>
      <c r="F162" s="316"/>
      <c r="I162" s="647"/>
    </row>
    <row r="163" spans="1:9" s="325" customFormat="1" ht="12.75">
      <c r="A163" s="315"/>
      <c r="E163" s="316"/>
      <c r="F163" s="316"/>
      <c r="I163" s="647"/>
    </row>
    <row r="164" spans="1:9" s="325" customFormat="1" ht="12.75">
      <c r="A164" s="315"/>
      <c r="E164" s="316"/>
      <c r="F164" s="316"/>
      <c r="I164" s="647"/>
    </row>
    <row r="165" spans="1:9" s="325" customFormat="1" ht="12.75">
      <c r="A165" s="315"/>
      <c r="E165" s="316"/>
      <c r="F165" s="316"/>
      <c r="I165" s="647"/>
    </row>
    <row r="166" spans="1:9" s="325" customFormat="1" ht="12.75">
      <c r="A166" s="315"/>
      <c r="E166" s="316"/>
      <c r="F166" s="316"/>
      <c r="I166" s="647"/>
    </row>
    <row r="167" spans="1:9" s="325" customFormat="1" ht="12.75">
      <c r="A167" s="315"/>
      <c r="E167" s="316"/>
      <c r="F167" s="316"/>
      <c r="I167" s="647"/>
    </row>
    <row r="168" spans="1:9" s="325" customFormat="1" ht="12.75">
      <c r="A168" s="315"/>
      <c r="E168" s="316"/>
      <c r="F168" s="316"/>
      <c r="I168" s="647"/>
    </row>
    <row r="169" spans="1:9" s="325" customFormat="1" ht="12.75">
      <c r="A169" s="315"/>
      <c r="E169" s="316"/>
      <c r="F169" s="316"/>
      <c r="I169" s="647"/>
    </row>
    <row r="170" spans="1:9" s="325" customFormat="1" ht="12.75">
      <c r="A170" s="315"/>
      <c r="E170" s="316"/>
      <c r="F170" s="316"/>
      <c r="I170" s="647"/>
    </row>
    <row r="171" spans="1:9" s="325" customFormat="1" ht="12.75">
      <c r="A171" s="315"/>
      <c r="E171" s="316"/>
      <c r="F171" s="316"/>
      <c r="I171" s="647"/>
    </row>
    <row r="172" spans="1:9" s="325" customFormat="1" ht="12.75">
      <c r="A172" s="315"/>
      <c r="E172" s="316"/>
      <c r="F172" s="316"/>
      <c r="I172" s="647"/>
    </row>
    <row r="173" spans="4:9" ht="12.75">
      <c r="D173" s="625"/>
      <c r="G173" s="625"/>
      <c r="H173" s="625"/>
      <c r="I173" s="648"/>
    </row>
    <row r="174" spans="4:9" ht="12.75">
      <c r="D174" s="625"/>
      <c r="G174" s="625"/>
      <c r="H174" s="625"/>
      <c r="I174" s="648"/>
    </row>
    <row r="175" spans="4:9" ht="12.75">
      <c r="D175" s="625"/>
      <c r="G175" s="625"/>
      <c r="H175" s="625"/>
      <c r="I175" s="648"/>
    </row>
    <row r="176" spans="4:9" ht="12.75">
      <c r="D176" s="625"/>
      <c r="G176" s="625"/>
      <c r="H176" s="625"/>
      <c r="I176" s="648"/>
    </row>
    <row r="177" spans="4:9" ht="12.75">
      <c r="D177" s="625"/>
      <c r="G177" s="625"/>
      <c r="H177" s="625"/>
      <c r="I177" s="648"/>
    </row>
    <row r="178" spans="4:9" ht="12.75">
      <c r="D178" s="625"/>
      <c r="G178" s="625"/>
      <c r="H178" s="625"/>
      <c r="I178" s="648"/>
    </row>
    <row r="179" spans="4:9" ht="12.75">
      <c r="D179" s="625"/>
      <c r="G179" s="625"/>
      <c r="H179" s="625"/>
      <c r="I179" s="648"/>
    </row>
    <row r="180" spans="4:9" ht="12.75">
      <c r="D180" s="625"/>
      <c r="G180" s="625"/>
      <c r="H180" s="625"/>
      <c r="I180" s="648"/>
    </row>
    <row r="181" spans="4:9" ht="12.75">
      <c r="D181" s="625"/>
      <c r="G181" s="625"/>
      <c r="H181" s="625"/>
      <c r="I181" s="648"/>
    </row>
    <row r="182" spans="4:9" ht="12.75">
      <c r="D182" s="625"/>
      <c r="G182" s="625"/>
      <c r="H182" s="625"/>
      <c r="I182" s="648"/>
    </row>
    <row r="183" spans="4:9" ht="12.75">
      <c r="D183" s="625"/>
      <c r="G183" s="625"/>
      <c r="H183" s="625"/>
      <c r="I183" s="648"/>
    </row>
    <row r="184" spans="4:9" ht="12.75">
      <c r="D184" s="625"/>
      <c r="G184" s="625"/>
      <c r="H184" s="625"/>
      <c r="I184" s="648"/>
    </row>
    <row r="185" spans="4:9" ht="12.75">
      <c r="D185" s="625"/>
      <c r="G185" s="625"/>
      <c r="H185" s="625"/>
      <c r="I185" s="648"/>
    </row>
    <row r="186" spans="4:9" ht="12.75">
      <c r="D186" s="625"/>
      <c r="G186" s="625"/>
      <c r="H186" s="625"/>
      <c r="I186" s="648"/>
    </row>
    <row r="187" spans="4:9" ht="12.75">
      <c r="D187" s="625"/>
      <c r="G187" s="625"/>
      <c r="H187" s="625"/>
      <c r="I187" s="648"/>
    </row>
    <row r="188" spans="4:9" ht="12.75">
      <c r="D188" s="625"/>
      <c r="G188" s="625"/>
      <c r="H188" s="625"/>
      <c r="I188" s="648"/>
    </row>
    <row r="189" spans="4:9" ht="12.75">
      <c r="D189" s="625"/>
      <c r="G189" s="625"/>
      <c r="H189" s="625"/>
      <c r="I189" s="648"/>
    </row>
    <row r="190" spans="4:9" ht="12.75">
      <c r="D190" s="625"/>
      <c r="G190" s="625"/>
      <c r="H190" s="625"/>
      <c r="I190" s="648"/>
    </row>
    <row r="191" spans="4:9" ht="12.75">
      <c r="D191" s="625"/>
      <c r="G191" s="625"/>
      <c r="H191" s="625"/>
      <c r="I191" s="648"/>
    </row>
    <row r="192" spans="4:9" ht="12.75">
      <c r="D192" s="625"/>
      <c r="G192" s="625"/>
      <c r="H192" s="625"/>
      <c r="I192" s="648"/>
    </row>
    <row r="193" spans="4:9" ht="12.75">
      <c r="D193" s="625"/>
      <c r="G193" s="625"/>
      <c r="H193" s="625"/>
      <c r="I193" s="648"/>
    </row>
    <row r="194" spans="4:9" ht="12.75">
      <c r="D194" s="625"/>
      <c r="G194" s="625"/>
      <c r="H194" s="625"/>
      <c r="I194" s="648"/>
    </row>
    <row r="195" spans="4:9" ht="12.75">
      <c r="D195" s="625"/>
      <c r="G195" s="625"/>
      <c r="H195" s="625"/>
      <c r="I195" s="648"/>
    </row>
    <row r="196" spans="4:9" ht="12.75">
      <c r="D196" s="625"/>
      <c r="G196" s="625"/>
      <c r="H196" s="625"/>
      <c r="I196" s="648"/>
    </row>
    <row r="197" spans="4:9" ht="12.75">
      <c r="D197" s="625"/>
      <c r="G197" s="625"/>
      <c r="H197" s="625"/>
      <c r="I197" s="648"/>
    </row>
    <row r="198" spans="4:9" ht="12.75">
      <c r="D198" s="625"/>
      <c r="G198" s="625"/>
      <c r="H198" s="625"/>
      <c r="I198" s="648"/>
    </row>
    <row r="199" spans="4:9" ht="12.75">
      <c r="D199" s="625"/>
      <c r="G199" s="625"/>
      <c r="H199" s="625"/>
      <c r="I199" s="648"/>
    </row>
    <row r="200" spans="4:9" ht="12.75">
      <c r="D200" s="625"/>
      <c r="G200" s="625"/>
      <c r="H200" s="625"/>
      <c r="I200" s="648"/>
    </row>
    <row r="201" spans="4:9" ht="12.75">
      <c r="D201" s="625"/>
      <c r="G201" s="625"/>
      <c r="H201" s="625"/>
      <c r="I201" s="648"/>
    </row>
    <row r="202" spans="4:9" ht="12.75">
      <c r="D202" s="625"/>
      <c r="G202" s="625"/>
      <c r="H202" s="625"/>
      <c r="I202" s="648"/>
    </row>
    <row r="203" spans="4:9" ht="12.75">
      <c r="D203" s="625"/>
      <c r="G203" s="625"/>
      <c r="H203" s="625"/>
      <c r="I203" s="648"/>
    </row>
    <row r="204" spans="4:9" ht="12.75">
      <c r="D204" s="625"/>
      <c r="G204" s="625"/>
      <c r="H204" s="625"/>
      <c r="I204" s="648"/>
    </row>
    <row r="205" spans="4:9" ht="12.75">
      <c r="D205" s="625"/>
      <c r="G205" s="625"/>
      <c r="H205" s="625"/>
      <c r="I205" s="648"/>
    </row>
    <row r="206" spans="4:9" ht="12.75">
      <c r="D206" s="625"/>
      <c r="G206" s="625"/>
      <c r="H206" s="625"/>
      <c r="I206" s="648"/>
    </row>
    <row r="207" spans="4:9" ht="12.75">
      <c r="D207" s="625"/>
      <c r="G207" s="625"/>
      <c r="H207" s="625"/>
      <c r="I207" s="648"/>
    </row>
    <row r="208" spans="4:9" ht="12.75">
      <c r="D208" s="625"/>
      <c r="G208" s="625"/>
      <c r="H208" s="625"/>
      <c r="I208" s="648"/>
    </row>
    <row r="209" spans="4:9" ht="12.75">
      <c r="D209" s="625"/>
      <c r="G209" s="625"/>
      <c r="H209" s="625"/>
      <c r="I209" s="648"/>
    </row>
    <row r="210" spans="4:9" ht="12.75">
      <c r="D210" s="625"/>
      <c r="G210" s="625"/>
      <c r="H210" s="625"/>
      <c r="I210" s="648"/>
    </row>
    <row r="211" spans="4:9" ht="12.75">
      <c r="D211" s="625"/>
      <c r="G211" s="625"/>
      <c r="H211" s="625"/>
      <c r="I211" s="648"/>
    </row>
    <row r="212" spans="4:9" ht="12.75">
      <c r="D212" s="625"/>
      <c r="G212" s="625"/>
      <c r="H212" s="625"/>
      <c r="I212" s="648"/>
    </row>
    <row r="213" spans="4:9" ht="12.75">
      <c r="D213" s="625"/>
      <c r="G213" s="625"/>
      <c r="H213" s="625"/>
      <c r="I213" s="648"/>
    </row>
    <row r="214" spans="4:9" ht="12.75">
      <c r="D214" s="625"/>
      <c r="G214" s="625"/>
      <c r="H214" s="625"/>
      <c r="I214" s="648"/>
    </row>
    <row r="215" spans="4:9" ht="12.75">
      <c r="D215" s="625"/>
      <c r="G215" s="625"/>
      <c r="H215" s="625"/>
      <c r="I215" s="648"/>
    </row>
    <row r="216" spans="4:9" ht="12.75">
      <c r="D216" s="625"/>
      <c r="G216" s="625"/>
      <c r="H216" s="625"/>
      <c r="I216" s="648"/>
    </row>
    <row r="217" spans="4:9" ht="12.75">
      <c r="D217" s="625"/>
      <c r="G217" s="625"/>
      <c r="H217" s="625"/>
      <c r="I217" s="648"/>
    </row>
    <row r="218" spans="4:9" ht="12.75">
      <c r="D218" s="625"/>
      <c r="G218" s="625"/>
      <c r="H218" s="625"/>
      <c r="I218" s="648"/>
    </row>
    <row r="219" spans="4:9" ht="12.75">
      <c r="D219" s="625"/>
      <c r="G219" s="625"/>
      <c r="H219" s="625"/>
      <c r="I219" s="648"/>
    </row>
    <row r="220" spans="4:9" ht="12.75">
      <c r="D220" s="625"/>
      <c r="G220" s="625"/>
      <c r="H220" s="625"/>
      <c r="I220" s="648"/>
    </row>
    <row r="221" spans="4:9" ht="12.75">
      <c r="D221" s="625"/>
      <c r="G221" s="625"/>
      <c r="H221" s="625"/>
      <c r="I221" s="648"/>
    </row>
    <row r="222" spans="4:9" ht="12.75">
      <c r="D222" s="625"/>
      <c r="G222" s="625"/>
      <c r="H222" s="625"/>
      <c r="I222" s="648"/>
    </row>
    <row r="223" spans="4:9" ht="12.75">
      <c r="D223" s="625"/>
      <c r="G223" s="625"/>
      <c r="H223" s="625"/>
      <c r="I223" s="648"/>
    </row>
    <row r="224" spans="4:9" ht="12.75">
      <c r="D224" s="625"/>
      <c r="G224" s="625"/>
      <c r="H224" s="625"/>
      <c r="I224" s="648"/>
    </row>
    <row r="225" spans="4:9" ht="12.75">
      <c r="D225" s="625"/>
      <c r="G225" s="625"/>
      <c r="H225" s="625"/>
      <c r="I225" s="648"/>
    </row>
  </sheetData>
  <sheetProtection password="F5C7" sheet="1" objects="1" scenarios="1"/>
  <mergeCells count="7">
    <mergeCell ref="E1:E2"/>
    <mergeCell ref="F1:H2"/>
    <mergeCell ref="B4:B5"/>
    <mergeCell ref="C4:C5"/>
    <mergeCell ref="D4:D5"/>
    <mergeCell ref="E4:F4"/>
    <mergeCell ref="G4:H4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&amp;C&amp;"Arial,Obyčejné"Strana &amp;P</oddFooter>
  </headerFooter>
  <rowBreaks count="3" manualBreakCount="3">
    <brk id="55" max="16383" man="1"/>
    <brk id="84" max="16383" man="1"/>
    <brk id="11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13"/>
  <sheetViews>
    <sheetView view="pageBreakPreview" zoomScaleSheetLayoutView="100" workbookViewId="0" topLeftCell="A1">
      <selection activeCell="H24" sqref="H24"/>
    </sheetView>
  </sheetViews>
  <sheetFormatPr defaultColWidth="9.00390625" defaultRowHeight="12.75"/>
  <cols>
    <col min="1" max="1" width="9.125" style="498" customWidth="1"/>
    <col min="2" max="2" width="55.625" style="498" customWidth="1"/>
    <col min="3" max="4" width="9.125" style="498" customWidth="1"/>
    <col min="5" max="5" width="12.75390625" style="702" customWidth="1"/>
    <col min="6" max="6" width="13.875" style="702" customWidth="1"/>
    <col min="7" max="7" width="1.25" style="498" customWidth="1"/>
    <col min="8" max="16384" width="9.125" style="498" customWidth="1"/>
  </cols>
  <sheetData>
    <row r="1" spans="3:7" ht="23.25" customHeight="1" thickBot="1">
      <c r="C1" s="499"/>
      <c r="D1" s="499"/>
      <c r="E1" s="680"/>
      <c r="F1" s="680"/>
      <c r="G1" s="499"/>
    </row>
    <row r="2" spans="1:6" ht="26.25">
      <c r="A2" s="978" t="s">
        <v>1543</v>
      </c>
      <c r="B2" s="979"/>
      <c r="C2" s="979"/>
      <c r="D2" s="979"/>
      <c r="E2" s="979"/>
      <c r="F2" s="980"/>
    </row>
    <row r="3" spans="1:6" ht="13.5" thickBot="1">
      <c r="A3" s="500" t="s">
        <v>1544</v>
      </c>
      <c r="B3" s="501" t="s">
        <v>1545</v>
      </c>
      <c r="C3" s="502"/>
      <c r="D3" s="502"/>
      <c r="E3" s="681"/>
      <c r="F3" s="682"/>
    </row>
    <row r="4" spans="1:6" ht="56.25" customHeight="1" thickTop="1">
      <c r="A4" s="503" t="s">
        <v>1546</v>
      </c>
      <c r="B4" s="504" t="s">
        <v>1807</v>
      </c>
      <c r="C4" s="505"/>
      <c r="D4" s="505"/>
      <c r="E4" s="506"/>
      <c r="F4" s="683"/>
    </row>
    <row r="5" spans="1:6" ht="9" customHeight="1">
      <c r="A5" s="507"/>
      <c r="B5" s="508"/>
      <c r="C5" s="509"/>
      <c r="D5" s="510"/>
      <c r="E5" s="684"/>
      <c r="F5" s="685"/>
    </row>
    <row r="6" spans="1:6" ht="12.75">
      <c r="A6" s="511" t="s">
        <v>1402</v>
      </c>
      <c r="B6" s="512" t="s">
        <v>1548</v>
      </c>
      <c r="C6" s="513"/>
      <c r="D6" s="514"/>
      <c r="E6" s="686"/>
      <c r="F6" s="515"/>
    </row>
    <row r="7" spans="1:7" ht="13.5" thickBot="1">
      <c r="A7" s="516" t="s">
        <v>1549</v>
      </c>
      <c r="B7" s="517"/>
      <c r="C7" s="517"/>
      <c r="D7" s="517"/>
      <c r="E7" s="687"/>
      <c r="F7" s="688"/>
      <c r="G7" s="518"/>
    </row>
    <row r="8" spans="1:7" ht="39.75" customHeight="1">
      <c r="A8" s="981" t="s">
        <v>1550</v>
      </c>
      <c r="B8" s="981"/>
      <c r="C8" s="981"/>
      <c r="D8" s="981"/>
      <c r="E8" s="981"/>
      <c r="F8" s="981"/>
      <c r="G8" s="518"/>
    </row>
    <row r="9" spans="1:7" ht="27.75" customHeight="1">
      <c r="A9" s="976" t="s">
        <v>1551</v>
      </c>
      <c r="B9" s="976"/>
      <c r="C9" s="976"/>
      <c r="D9" s="976"/>
      <c r="E9" s="976"/>
      <c r="F9" s="976"/>
      <c r="G9" s="518"/>
    </row>
    <row r="10" spans="1:7" ht="27.75" customHeight="1">
      <c r="A10" s="976" t="s">
        <v>1552</v>
      </c>
      <c r="B10" s="976"/>
      <c r="C10" s="976"/>
      <c r="D10" s="976"/>
      <c r="E10" s="976"/>
      <c r="F10" s="976"/>
      <c r="G10" s="518"/>
    </row>
    <row r="11" spans="1:7" ht="26.25" customHeight="1">
      <c r="A11" s="976" t="s">
        <v>1553</v>
      </c>
      <c r="B11" s="976"/>
      <c r="C11" s="976"/>
      <c r="D11" s="976"/>
      <c r="E11" s="976"/>
      <c r="F11" s="976"/>
      <c r="G11" s="518"/>
    </row>
    <row r="12" spans="1:7" ht="29.25" customHeight="1">
      <c r="A12" s="976" t="s">
        <v>1554</v>
      </c>
      <c r="B12" s="976"/>
      <c r="C12" s="976"/>
      <c r="D12" s="976"/>
      <c r="E12" s="976"/>
      <c r="F12" s="976"/>
      <c r="G12" s="518"/>
    </row>
    <row r="13" spans="1:7" ht="14.25" customHeight="1">
      <c r="A13" s="976" t="s">
        <v>1555</v>
      </c>
      <c r="B13" s="976"/>
      <c r="C13" s="976"/>
      <c r="D13" s="976"/>
      <c r="E13" s="976"/>
      <c r="F13" s="976"/>
      <c r="G13" s="518"/>
    </row>
    <row r="14" spans="1:7" ht="15.75">
      <c r="A14" s="519"/>
      <c r="B14" s="519"/>
      <c r="C14" s="519"/>
      <c r="D14" s="520"/>
      <c r="E14" s="689"/>
      <c r="F14" s="690"/>
      <c r="G14" s="518"/>
    </row>
    <row r="15" spans="1:7" ht="33.75">
      <c r="A15" s="521" t="s">
        <v>1556</v>
      </c>
      <c r="B15" s="522" t="s">
        <v>1557</v>
      </c>
      <c r="C15" s="522" t="s">
        <v>1558</v>
      </c>
      <c r="D15" s="522" t="s">
        <v>1559</v>
      </c>
      <c r="E15" s="691" t="s">
        <v>1560</v>
      </c>
      <c r="F15" s="692" t="s">
        <v>1561</v>
      </c>
      <c r="G15" s="523"/>
    </row>
    <row r="16" spans="1:7" ht="12.75">
      <c r="A16" s="524"/>
      <c r="B16" s="524"/>
      <c r="C16" s="524"/>
      <c r="D16" s="524"/>
      <c r="E16" s="693"/>
      <c r="F16" s="693"/>
      <c r="G16" s="518"/>
    </row>
    <row r="17" spans="1:7" ht="15">
      <c r="A17" s="525">
        <v>1</v>
      </c>
      <c r="B17" s="526" t="s">
        <v>1562</v>
      </c>
      <c r="C17" s="527"/>
      <c r="D17" s="527"/>
      <c r="E17" s="694"/>
      <c r="F17" s="694"/>
      <c r="G17" s="518"/>
    </row>
    <row r="18" spans="1:7" ht="30" customHeight="1">
      <c r="A18" s="528" t="s">
        <v>1563</v>
      </c>
      <c r="B18" s="529" t="s">
        <v>1808</v>
      </c>
      <c r="C18" s="530" t="s">
        <v>445</v>
      </c>
      <c r="D18" s="530">
        <v>4</v>
      </c>
      <c r="E18" s="695"/>
      <c r="F18" s="696">
        <f>D18*E18</f>
        <v>0</v>
      </c>
      <c r="G18" s="518"/>
    </row>
    <row r="19" spans="1:7" ht="15">
      <c r="A19" s="525">
        <v>2</v>
      </c>
      <c r="B19" s="526" t="s">
        <v>1565</v>
      </c>
      <c r="C19" s="527"/>
      <c r="D19" s="527"/>
      <c r="E19" s="697"/>
      <c r="F19" s="694"/>
      <c r="G19" s="518"/>
    </row>
    <row r="20" spans="1:7" ht="38.25">
      <c r="A20" s="528" t="s">
        <v>1809</v>
      </c>
      <c r="B20" s="529" t="s">
        <v>1810</v>
      </c>
      <c r="C20" s="530" t="s">
        <v>101</v>
      </c>
      <c r="D20" s="530">
        <v>2</v>
      </c>
      <c r="E20" s="695"/>
      <c r="F20" s="696">
        <f aca="true" t="shared" si="0" ref="F20:F25">D20*E20</f>
        <v>0</v>
      </c>
      <c r="G20" s="518"/>
    </row>
    <row r="21" spans="1:7" ht="38.25">
      <c r="A21" s="528" t="s">
        <v>1811</v>
      </c>
      <c r="B21" s="529" t="s">
        <v>1812</v>
      </c>
      <c r="C21" s="530" t="s">
        <v>101</v>
      </c>
      <c r="D21" s="530">
        <v>1</v>
      </c>
      <c r="E21" s="695"/>
      <c r="F21" s="696">
        <f t="shared" si="0"/>
        <v>0</v>
      </c>
      <c r="G21" s="518"/>
    </row>
    <row r="22" spans="1:7" ht="38.25">
      <c r="A22" s="528" t="s">
        <v>1813</v>
      </c>
      <c r="B22" s="529" t="s">
        <v>1814</v>
      </c>
      <c r="C22" s="530" t="s">
        <v>101</v>
      </c>
      <c r="D22" s="530">
        <v>1</v>
      </c>
      <c r="E22" s="695"/>
      <c r="F22" s="696">
        <f t="shared" si="0"/>
        <v>0</v>
      </c>
      <c r="G22" s="518"/>
    </row>
    <row r="23" spans="1:7" ht="38.25">
      <c r="A23" s="528" t="s">
        <v>1815</v>
      </c>
      <c r="B23" s="529" t="s">
        <v>1816</v>
      </c>
      <c r="C23" s="530" t="s">
        <v>101</v>
      </c>
      <c r="D23" s="530">
        <v>1</v>
      </c>
      <c r="E23" s="695"/>
      <c r="F23" s="696">
        <f t="shared" si="0"/>
        <v>0</v>
      </c>
      <c r="G23" s="518"/>
    </row>
    <row r="24" spans="1:7" ht="38.25">
      <c r="A24" s="528" t="s">
        <v>1817</v>
      </c>
      <c r="B24" s="529" t="s">
        <v>1818</v>
      </c>
      <c r="C24" s="530" t="s">
        <v>101</v>
      </c>
      <c r="D24" s="530">
        <v>1</v>
      </c>
      <c r="E24" s="695"/>
      <c r="F24" s="696">
        <f t="shared" si="0"/>
        <v>0</v>
      </c>
      <c r="G24" s="518"/>
    </row>
    <row r="25" spans="1:7" ht="38.25">
      <c r="A25" s="528" t="s">
        <v>1819</v>
      </c>
      <c r="B25" s="529" t="s">
        <v>1820</v>
      </c>
      <c r="C25" s="530" t="s">
        <v>445</v>
      </c>
      <c r="D25" s="530">
        <v>2</v>
      </c>
      <c r="E25" s="695"/>
      <c r="F25" s="696">
        <f t="shared" si="0"/>
        <v>0</v>
      </c>
      <c r="G25" s="518"/>
    </row>
    <row r="26" spans="1:7" ht="15">
      <c r="A26" s="525">
        <v>3</v>
      </c>
      <c r="B26" s="526" t="s">
        <v>1568</v>
      </c>
      <c r="C26" s="527"/>
      <c r="D26" s="527"/>
      <c r="E26" s="697"/>
      <c r="F26" s="694"/>
      <c r="G26" s="518"/>
    </row>
    <row r="27" spans="1:7" ht="25.5">
      <c r="A27" s="528" t="s">
        <v>1569</v>
      </c>
      <c r="B27" s="529" t="s">
        <v>1570</v>
      </c>
      <c r="C27" s="530"/>
      <c r="D27" s="530"/>
      <c r="E27" s="695"/>
      <c r="F27" s="696"/>
      <c r="G27" s="518"/>
    </row>
    <row r="28" spans="1:7" ht="12.75">
      <c r="A28" s="528" t="s">
        <v>1571</v>
      </c>
      <c r="B28" s="529" t="s">
        <v>1572</v>
      </c>
      <c r="C28" s="530" t="s">
        <v>1573</v>
      </c>
      <c r="D28" s="530">
        <v>15</v>
      </c>
      <c r="E28" s="695"/>
      <c r="F28" s="696">
        <f>D28*E28</f>
        <v>0</v>
      </c>
      <c r="G28" s="518"/>
    </row>
    <row r="29" spans="1:7" ht="38.25">
      <c r="A29" s="528" t="s">
        <v>1574</v>
      </c>
      <c r="B29" s="529" t="s">
        <v>1821</v>
      </c>
      <c r="C29" s="530"/>
      <c r="D29" s="530"/>
      <c r="E29" s="695"/>
      <c r="F29" s="696"/>
      <c r="G29" s="518"/>
    </row>
    <row r="30" spans="1:7" ht="12.75">
      <c r="A30" s="528" t="s">
        <v>1576</v>
      </c>
      <c r="B30" s="529" t="s">
        <v>1822</v>
      </c>
      <c r="C30" s="530" t="s">
        <v>142</v>
      </c>
      <c r="D30" s="530">
        <v>2</v>
      </c>
      <c r="E30" s="695"/>
      <c r="F30" s="696">
        <f>D30*E30</f>
        <v>0</v>
      </c>
      <c r="G30" s="518"/>
    </row>
    <row r="31" spans="1:7" ht="38.25">
      <c r="A31" s="528" t="s">
        <v>1578</v>
      </c>
      <c r="B31" s="531" t="s">
        <v>1577</v>
      </c>
      <c r="C31" s="530"/>
      <c r="D31" s="530"/>
      <c r="E31" s="695"/>
      <c r="F31" s="696"/>
      <c r="G31" s="518"/>
    </row>
    <row r="32" spans="1:7" ht="12.75">
      <c r="A32" s="528" t="s">
        <v>1580</v>
      </c>
      <c r="B32" s="531" t="s">
        <v>1579</v>
      </c>
      <c r="C32" s="530" t="s">
        <v>142</v>
      </c>
      <c r="D32" s="530">
        <v>15</v>
      </c>
      <c r="E32" s="695"/>
      <c r="F32" s="696">
        <f>D32*E32</f>
        <v>0</v>
      </c>
      <c r="G32" s="518"/>
    </row>
    <row r="33" spans="1:7" ht="38.25">
      <c r="A33" s="528" t="s">
        <v>1578</v>
      </c>
      <c r="B33" s="531" t="s">
        <v>1823</v>
      </c>
      <c r="C33" s="530"/>
      <c r="D33" s="530"/>
      <c r="E33" s="695"/>
      <c r="F33" s="696"/>
      <c r="G33" s="518"/>
    </row>
    <row r="34" spans="1:7" ht="12.75">
      <c r="A34" s="528" t="s">
        <v>1580</v>
      </c>
      <c r="B34" s="531" t="s">
        <v>1824</v>
      </c>
      <c r="C34" s="530" t="s">
        <v>142</v>
      </c>
      <c r="D34" s="530">
        <v>2</v>
      </c>
      <c r="E34" s="695"/>
      <c r="F34" s="696">
        <f>D34*E34</f>
        <v>0</v>
      </c>
      <c r="G34" s="518"/>
    </row>
    <row r="35" spans="1:7" ht="15">
      <c r="A35" s="525" t="s">
        <v>228</v>
      </c>
      <c r="B35" s="526" t="s">
        <v>1589</v>
      </c>
      <c r="C35" s="527"/>
      <c r="D35" s="527"/>
      <c r="E35" s="697"/>
      <c r="F35" s="694"/>
      <c r="G35" s="518"/>
    </row>
    <row r="36" spans="1:7" ht="54" customHeight="1">
      <c r="A36" s="532" t="s">
        <v>1825</v>
      </c>
      <c r="B36" s="533" t="s">
        <v>1826</v>
      </c>
      <c r="C36" s="530" t="s">
        <v>101</v>
      </c>
      <c r="D36" s="530">
        <v>2</v>
      </c>
      <c r="E36" s="695"/>
      <c r="F36" s="696">
        <f aca="true" t="shared" si="1" ref="F36:F41">D36*E36</f>
        <v>0</v>
      </c>
      <c r="G36" s="518"/>
    </row>
    <row r="37" spans="1:7" ht="54.75" customHeight="1">
      <c r="A37" s="532" t="s">
        <v>1592</v>
      </c>
      <c r="B37" s="533" t="s">
        <v>1827</v>
      </c>
      <c r="C37" s="530" t="s">
        <v>101</v>
      </c>
      <c r="D37" s="530">
        <v>4</v>
      </c>
      <c r="E37" s="695"/>
      <c r="F37" s="696">
        <f t="shared" si="1"/>
        <v>0</v>
      </c>
      <c r="G37" s="518"/>
    </row>
    <row r="38" spans="1:7" ht="25.5">
      <c r="A38" s="532" t="s">
        <v>1594</v>
      </c>
      <c r="B38" s="529" t="s">
        <v>1595</v>
      </c>
      <c r="C38" s="530" t="s">
        <v>101</v>
      </c>
      <c r="D38" s="530">
        <v>6</v>
      </c>
      <c r="E38" s="695"/>
      <c r="F38" s="696">
        <f t="shared" si="1"/>
        <v>0</v>
      </c>
      <c r="G38" s="518"/>
    </row>
    <row r="39" spans="1:7" ht="25.5">
      <c r="A39" s="532" t="s">
        <v>1596</v>
      </c>
      <c r="B39" s="529" t="s">
        <v>1597</v>
      </c>
      <c r="C39" s="530" t="s">
        <v>101</v>
      </c>
      <c r="D39" s="530">
        <v>6</v>
      </c>
      <c r="E39" s="695"/>
      <c r="F39" s="696">
        <f t="shared" si="1"/>
        <v>0</v>
      </c>
      <c r="G39" s="518"/>
    </row>
    <row r="40" spans="1:7" ht="25.5">
      <c r="A40" s="532" t="s">
        <v>1598</v>
      </c>
      <c r="B40" s="529" t="s">
        <v>1828</v>
      </c>
      <c r="C40" s="530" t="s">
        <v>101</v>
      </c>
      <c r="D40" s="530">
        <v>4</v>
      </c>
      <c r="E40" s="695"/>
      <c r="F40" s="696">
        <f t="shared" si="1"/>
        <v>0</v>
      </c>
      <c r="G40" s="518"/>
    </row>
    <row r="41" spans="1:7" ht="38.25">
      <c r="A41" s="532" t="s">
        <v>1829</v>
      </c>
      <c r="B41" s="529" t="s">
        <v>1599</v>
      </c>
      <c r="C41" s="530" t="s">
        <v>101</v>
      </c>
      <c r="D41" s="530">
        <v>2</v>
      </c>
      <c r="E41" s="695"/>
      <c r="F41" s="696">
        <f t="shared" si="1"/>
        <v>0</v>
      </c>
      <c r="G41" s="518"/>
    </row>
    <row r="42" spans="1:7" ht="15">
      <c r="A42" s="525" t="s">
        <v>955</v>
      </c>
      <c r="B42" s="526" t="s">
        <v>1600</v>
      </c>
      <c r="C42" s="527"/>
      <c r="D42" s="527"/>
      <c r="E42" s="697"/>
      <c r="F42" s="694"/>
      <c r="G42" s="518"/>
    </row>
    <row r="43" spans="1:7" ht="12.75">
      <c r="A43" s="528" t="s">
        <v>1601</v>
      </c>
      <c r="B43" s="529" t="s">
        <v>1602</v>
      </c>
      <c r="C43" s="530" t="s">
        <v>445</v>
      </c>
      <c r="D43" s="530">
        <v>1</v>
      </c>
      <c r="E43" s="695"/>
      <c r="F43" s="696">
        <f aca="true" t="shared" si="2" ref="F43:F52">D43*E43</f>
        <v>0</v>
      </c>
      <c r="G43" s="518"/>
    </row>
    <row r="44" spans="1:7" ht="12.75">
      <c r="A44" s="528" t="s">
        <v>1603</v>
      </c>
      <c r="B44" s="529" t="s">
        <v>1604</v>
      </c>
      <c r="C44" s="530" t="s">
        <v>445</v>
      </c>
      <c r="D44" s="530">
        <v>1</v>
      </c>
      <c r="E44" s="695"/>
      <c r="F44" s="696">
        <f t="shared" si="2"/>
        <v>0</v>
      </c>
      <c r="G44" s="518"/>
    </row>
    <row r="45" spans="1:7" ht="12.75">
      <c r="A45" s="528" t="s">
        <v>1605</v>
      </c>
      <c r="B45" s="529" t="s">
        <v>1606</v>
      </c>
      <c r="C45" s="530" t="s">
        <v>445</v>
      </c>
      <c r="D45" s="530">
        <v>1</v>
      </c>
      <c r="E45" s="695"/>
      <c r="F45" s="696">
        <f t="shared" si="2"/>
        <v>0</v>
      </c>
      <c r="G45" s="518"/>
    </row>
    <row r="46" spans="1:7" ht="12.75">
      <c r="A46" s="528" t="s">
        <v>1607</v>
      </c>
      <c r="B46" s="529" t="s">
        <v>1608</v>
      </c>
      <c r="C46" s="530" t="s">
        <v>101</v>
      </c>
      <c r="D46" s="530">
        <v>1</v>
      </c>
      <c r="E46" s="695"/>
      <c r="F46" s="696">
        <f t="shared" si="2"/>
        <v>0</v>
      </c>
      <c r="G46" s="518"/>
    </row>
    <row r="47" spans="1:7" ht="12.75">
      <c r="A47" s="528" t="s">
        <v>1609</v>
      </c>
      <c r="B47" s="529" t="s">
        <v>1610</v>
      </c>
      <c r="C47" s="530" t="s">
        <v>445</v>
      </c>
      <c r="D47" s="530">
        <v>1</v>
      </c>
      <c r="E47" s="695"/>
      <c r="F47" s="696">
        <f t="shared" si="2"/>
        <v>0</v>
      </c>
      <c r="G47" s="518"/>
    </row>
    <row r="48" spans="1:7" ht="12.75">
      <c r="A48" s="528" t="s">
        <v>1611</v>
      </c>
      <c r="B48" s="529" t="s">
        <v>1612</v>
      </c>
      <c r="C48" s="530" t="s">
        <v>445</v>
      </c>
      <c r="D48" s="530">
        <v>1</v>
      </c>
      <c r="E48" s="695"/>
      <c r="F48" s="696">
        <f t="shared" si="2"/>
        <v>0</v>
      </c>
      <c r="G48" s="518"/>
    </row>
    <row r="49" spans="1:7" ht="12.75">
      <c r="A49" s="528" t="s">
        <v>1613</v>
      </c>
      <c r="B49" s="529" t="s">
        <v>1614</v>
      </c>
      <c r="C49" s="530" t="s">
        <v>445</v>
      </c>
      <c r="D49" s="530">
        <v>1</v>
      </c>
      <c r="E49" s="695"/>
      <c r="F49" s="696">
        <f t="shared" si="2"/>
        <v>0</v>
      </c>
      <c r="G49" s="518"/>
    </row>
    <row r="50" spans="1:7" ht="12.75">
      <c r="A50" s="528" t="s">
        <v>1615</v>
      </c>
      <c r="B50" s="534" t="s">
        <v>1616</v>
      </c>
      <c r="C50" s="530" t="s">
        <v>445</v>
      </c>
      <c r="D50" s="530">
        <v>1</v>
      </c>
      <c r="E50" s="695"/>
      <c r="F50" s="696">
        <f t="shared" si="2"/>
        <v>0</v>
      </c>
      <c r="G50" s="518"/>
    </row>
    <row r="51" spans="1:7" ht="12.75">
      <c r="A51" s="528" t="s">
        <v>1617</v>
      </c>
      <c r="B51" s="534" t="s">
        <v>1618</v>
      </c>
      <c r="C51" s="530" t="s">
        <v>445</v>
      </c>
      <c r="D51" s="530">
        <v>1</v>
      </c>
      <c r="E51" s="695"/>
      <c r="F51" s="696">
        <f t="shared" si="2"/>
        <v>0</v>
      </c>
      <c r="G51" s="518"/>
    </row>
    <row r="52" spans="1:7" ht="12.75">
      <c r="A52" s="528" t="s">
        <v>1619</v>
      </c>
      <c r="B52" s="534" t="s">
        <v>1620</v>
      </c>
      <c r="C52" s="535" t="s">
        <v>1621</v>
      </c>
      <c r="D52" s="530">
        <v>16</v>
      </c>
      <c r="E52" s="695"/>
      <c r="F52" s="696">
        <f t="shared" si="2"/>
        <v>0</v>
      </c>
      <c r="G52" s="518"/>
    </row>
    <row r="53" spans="1:7" ht="12.75">
      <c r="A53" s="536"/>
      <c r="B53" s="537"/>
      <c r="C53" s="538"/>
      <c r="D53" s="538"/>
      <c r="E53" s="698"/>
      <c r="F53" s="699"/>
      <c r="G53" s="518"/>
    </row>
    <row r="54" spans="1:7" ht="15.75">
      <c r="A54" s="977" t="s">
        <v>1622</v>
      </c>
      <c r="B54" s="977"/>
      <c r="C54" s="977"/>
      <c r="D54" s="520"/>
      <c r="E54" s="700"/>
      <c r="F54" s="690">
        <f>SUM(F16:F53)</f>
        <v>0</v>
      </c>
      <c r="G54" s="518"/>
    </row>
    <row r="55" spans="1:7" ht="12.75">
      <c r="A55" s="539"/>
      <c r="B55" s="540"/>
      <c r="C55" s="541"/>
      <c r="D55" s="538"/>
      <c r="E55" s="699"/>
      <c r="F55" s="699"/>
      <c r="G55" s="518"/>
    </row>
    <row r="56" spans="1:7" ht="12.75">
      <c r="A56" s="539"/>
      <c r="B56" s="540"/>
      <c r="C56" s="541"/>
      <c r="D56" s="538"/>
      <c r="E56" s="699"/>
      <c r="F56" s="699"/>
      <c r="G56" s="518"/>
    </row>
    <row r="57" spans="1:7" ht="12.75">
      <c r="A57" s="539"/>
      <c r="B57" s="540"/>
      <c r="C57" s="541"/>
      <c r="D57" s="538"/>
      <c r="E57" s="699"/>
      <c r="F57" s="699"/>
      <c r="G57" s="518"/>
    </row>
    <row r="58" spans="1:7" ht="12.75">
      <c r="A58" s="539"/>
      <c r="B58" s="540"/>
      <c r="C58" s="541"/>
      <c r="D58" s="538"/>
      <c r="E58" s="699"/>
      <c r="F58" s="699"/>
      <c r="G58" s="518"/>
    </row>
    <row r="59" spans="1:7" ht="12.75">
      <c r="A59" s="539"/>
      <c r="B59" s="540"/>
      <c r="C59" s="541"/>
      <c r="D59" s="538"/>
      <c r="E59" s="699"/>
      <c r="F59" s="699"/>
      <c r="G59" s="518"/>
    </row>
    <row r="60" spans="1:7" ht="12.75">
      <c r="A60" s="539"/>
      <c r="B60" s="540"/>
      <c r="C60" s="541"/>
      <c r="D60" s="538"/>
      <c r="E60" s="699"/>
      <c r="F60" s="699"/>
      <c r="G60" s="518"/>
    </row>
    <row r="61" spans="1:7" ht="12.75">
      <c r="A61" s="539"/>
      <c r="B61" s="540"/>
      <c r="C61" s="541"/>
      <c r="D61" s="538"/>
      <c r="E61" s="699"/>
      <c r="F61" s="699"/>
      <c r="G61" s="518"/>
    </row>
    <row r="62" spans="1:7" ht="12.75">
      <c r="A62" s="539"/>
      <c r="B62" s="540"/>
      <c r="C62" s="541"/>
      <c r="D62" s="538"/>
      <c r="E62" s="699"/>
      <c r="F62" s="699"/>
      <c r="G62" s="518"/>
    </row>
    <row r="63" spans="1:7" ht="12.75">
      <c r="A63" s="539"/>
      <c r="B63" s="540"/>
      <c r="C63" s="541"/>
      <c r="D63" s="538"/>
      <c r="E63" s="699"/>
      <c r="F63" s="699"/>
      <c r="G63" s="518"/>
    </row>
    <row r="64" spans="1:7" ht="12.75">
      <c r="A64" s="539"/>
      <c r="B64" s="540"/>
      <c r="C64" s="541"/>
      <c r="D64" s="538"/>
      <c r="E64" s="699"/>
      <c r="F64" s="699"/>
      <c r="G64" s="518"/>
    </row>
    <row r="65" spans="1:7" ht="12.75">
      <c r="A65" s="539"/>
      <c r="B65" s="540"/>
      <c r="C65" s="541"/>
      <c r="D65" s="538"/>
      <c r="E65" s="699"/>
      <c r="F65" s="699"/>
      <c r="G65" s="518"/>
    </row>
    <row r="66" spans="1:7" ht="12.75">
      <c r="A66" s="539"/>
      <c r="B66" s="540"/>
      <c r="C66" s="541"/>
      <c r="D66" s="538"/>
      <c r="E66" s="699"/>
      <c r="F66" s="699"/>
      <c r="G66" s="518"/>
    </row>
    <row r="67" spans="1:7" ht="12.75">
      <c r="A67" s="539"/>
      <c r="B67" s="540"/>
      <c r="C67" s="541"/>
      <c r="D67" s="538"/>
      <c r="E67" s="699"/>
      <c r="F67" s="699"/>
      <c r="G67" s="518"/>
    </row>
    <row r="68" spans="1:7" ht="12.75">
      <c r="A68" s="539"/>
      <c r="B68" s="540"/>
      <c r="C68" s="541"/>
      <c r="D68" s="538"/>
      <c r="E68" s="699"/>
      <c r="F68" s="699"/>
      <c r="G68" s="518"/>
    </row>
    <row r="69" spans="1:7" ht="12.75">
      <c r="A69" s="539"/>
      <c r="B69" s="540"/>
      <c r="C69" s="541"/>
      <c r="D69" s="538"/>
      <c r="E69" s="699"/>
      <c r="F69" s="699"/>
      <c r="G69" s="518"/>
    </row>
    <row r="70" spans="1:7" ht="12.75">
      <c r="A70" s="539"/>
      <c r="B70" s="540"/>
      <c r="C70" s="541"/>
      <c r="D70" s="538"/>
      <c r="E70" s="699"/>
      <c r="F70" s="699"/>
      <c r="G70" s="518"/>
    </row>
    <row r="71" spans="1:7" ht="12.75">
      <c r="A71" s="539"/>
      <c r="B71" s="540"/>
      <c r="C71" s="541"/>
      <c r="D71" s="538"/>
      <c r="E71" s="699"/>
      <c r="F71" s="699"/>
      <c r="G71" s="518"/>
    </row>
    <row r="72" spans="1:7" ht="12.75">
      <c r="A72" s="539"/>
      <c r="B72" s="540"/>
      <c r="C72" s="541"/>
      <c r="D72" s="538"/>
      <c r="E72" s="699"/>
      <c r="F72" s="699"/>
      <c r="G72" s="518"/>
    </row>
    <row r="73" spans="1:7" ht="12.75">
      <c r="A73" s="539"/>
      <c r="B73" s="540"/>
      <c r="C73" s="541"/>
      <c r="D73" s="538"/>
      <c r="E73" s="699"/>
      <c r="F73" s="699"/>
      <c r="G73" s="518"/>
    </row>
    <row r="74" spans="1:7" ht="12.75">
      <c r="A74" s="539"/>
      <c r="B74" s="540"/>
      <c r="C74" s="541"/>
      <c r="D74" s="538"/>
      <c r="E74" s="699"/>
      <c r="F74" s="699"/>
      <c r="G74" s="518"/>
    </row>
    <row r="75" spans="1:7" ht="12.75">
      <c r="A75" s="539"/>
      <c r="B75" s="540"/>
      <c r="C75" s="541"/>
      <c r="D75" s="538"/>
      <c r="E75" s="699"/>
      <c r="F75" s="699"/>
      <c r="G75" s="518"/>
    </row>
    <row r="76" spans="1:7" ht="12.75">
      <c r="A76" s="539"/>
      <c r="B76" s="540"/>
      <c r="C76" s="541"/>
      <c r="D76" s="538"/>
      <c r="E76" s="699"/>
      <c r="F76" s="699"/>
      <c r="G76" s="518"/>
    </row>
    <row r="77" spans="1:7" ht="12.75">
      <c r="A77" s="539"/>
      <c r="B77" s="540"/>
      <c r="C77" s="541"/>
      <c r="D77" s="538"/>
      <c r="E77" s="699"/>
      <c r="F77" s="699"/>
      <c r="G77" s="518"/>
    </row>
    <row r="78" spans="1:7" ht="12.75">
      <c r="A78" s="539"/>
      <c r="B78" s="540"/>
      <c r="C78" s="541"/>
      <c r="D78" s="538"/>
      <c r="E78" s="699"/>
      <c r="F78" s="699"/>
      <c r="G78" s="518"/>
    </row>
    <row r="79" spans="1:7" ht="12.75">
      <c r="A79" s="539"/>
      <c r="B79" s="540"/>
      <c r="C79" s="541"/>
      <c r="D79" s="538"/>
      <c r="E79" s="699"/>
      <c r="F79" s="699"/>
      <c r="G79" s="518"/>
    </row>
    <row r="80" spans="1:7" ht="12.75">
      <c r="A80" s="539"/>
      <c r="B80" s="540"/>
      <c r="C80" s="541"/>
      <c r="D80" s="538"/>
      <c r="E80" s="699"/>
      <c r="F80" s="699"/>
      <c r="G80" s="518"/>
    </row>
    <row r="81" spans="1:7" ht="12.75">
      <c r="A81" s="539"/>
      <c r="B81" s="540"/>
      <c r="C81" s="541"/>
      <c r="D81" s="538"/>
      <c r="E81" s="699"/>
      <c r="F81" s="699"/>
      <c r="G81" s="518"/>
    </row>
    <row r="82" spans="1:7" ht="12.75">
      <c r="A82" s="539"/>
      <c r="B82" s="540"/>
      <c r="C82" s="541"/>
      <c r="D82" s="538"/>
      <c r="E82" s="699"/>
      <c r="F82" s="699"/>
      <c r="G82" s="518"/>
    </row>
    <row r="83" spans="1:7" ht="12.75">
      <c r="A83" s="539"/>
      <c r="B83" s="540"/>
      <c r="C83" s="541"/>
      <c r="D83" s="538"/>
      <c r="E83" s="699"/>
      <c r="F83" s="699"/>
      <c r="G83" s="518"/>
    </row>
    <row r="84" spans="1:7" ht="12.75">
      <c r="A84" s="539"/>
      <c r="B84" s="540"/>
      <c r="C84" s="541"/>
      <c r="D84" s="538"/>
      <c r="E84" s="699"/>
      <c r="F84" s="699"/>
      <c r="G84" s="518"/>
    </row>
    <row r="85" spans="1:7" ht="12.75">
      <c r="A85" s="539"/>
      <c r="B85" s="540"/>
      <c r="C85" s="541"/>
      <c r="D85" s="538"/>
      <c r="E85" s="699"/>
      <c r="F85" s="699"/>
      <c r="G85" s="518"/>
    </row>
    <row r="86" spans="1:7" ht="12.75">
      <c r="A86" s="539"/>
      <c r="B86" s="540"/>
      <c r="C86" s="541"/>
      <c r="D86" s="538"/>
      <c r="E86" s="699"/>
      <c r="F86" s="699"/>
      <c r="G86" s="518"/>
    </row>
    <row r="87" spans="1:7" ht="12.75">
      <c r="A87" s="539"/>
      <c r="B87" s="540"/>
      <c r="C87" s="541"/>
      <c r="D87" s="538"/>
      <c r="E87" s="699"/>
      <c r="F87" s="699"/>
      <c r="G87" s="518"/>
    </row>
    <row r="88" spans="1:7" ht="12.75">
      <c r="A88" s="539"/>
      <c r="B88" s="540"/>
      <c r="C88" s="541"/>
      <c r="D88" s="538"/>
      <c r="E88" s="699"/>
      <c r="F88" s="699"/>
      <c r="G88" s="518"/>
    </row>
    <row r="89" spans="1:7" ht="12.75">
      <c r="A89" s="539"/>
      <c r="B89" s="540"/>
      <c r="C89" s="541"/>
      <c r="D89" s="538"/>
      <c r="E89" s="699"/>
      <c r="F89" s="699"/>
      <c r="G89" s="518"/>
    </row>
    <row r="90" spans="1:7" ht="12.75">
      <c r="A90" s="539"/>
      <c r="B90" s="540"/>
      <c r="C90" s="541"/>
      <c r="D90" s="538"/>
      <c r="E90" s="699"/>
      <c r="F90" s="699"/>
      <c r="G90" s="518"/>
    </row>
    <row r="91" spans="1:7" ht="12.75">
      <c r="A91" s="539"/>
      <c r="B91" s="540"/>
      <c r="C91" s="541"/>
      <c r="D91" s="538"/>
      <c r="E91" s="699"/>
      <c r="F91" s="699"/>
      <c r="G91" s="518"/>
    </row>
    <row r="92" spans="1:7" ht="12.75">
      <c r="A92" s="539"/>
      <c r="B92" s="540"/>
      <c r="C92" s="541"/>
      <c r="D92" s="538"/>
      <c r="E92" s="699"/>
      <c r="F92" s="699"/>
      <c r="G92" s="518"/>
    </row>
    <row r="93" spans="1:7" ht="12.75">
      <c r="A93" s="539"/>
      <c r="B93" s="540"/>
      <c r="C93" s="541"/>
      <c r="D93" s="538"/>
      <c r="E93" s="699"/>
      <c r="F93" s="699"/>
      <c r="G93" s="518"/>
    </row>
    <row r="94" spans="1:7" ht="12.75">
      <c r="A94" s="539"/>
      <c r="B94" s="540"/>
      <c r="C94" s="541"/>
      <c r="D94" s="538"/>
      <c r="E94" s="699"/>
      <c r="F94" s="699"/>
      <c r="G94" s="518"/>
    </row>
    <row r="95" spans="1:7" ht="12.75">
      <c r="A95" s="539"/>
      <c r="B95" s="540"/>
      <c r="C95" s="541"/>
      <c r="D95" s="538"/>
      <c r="E95" s="699"/>
      <c r="F95" s="699"/>
      <c r="G95" s="518"/>
    </row>
    <row r="96" spans="1:7" ht="12.75">
      <c r="A96" s="539"/>
      <c r="B96" s="540"/>
      <c r="C96" s="541"/>
      <c r="D96" s="538"/>
      <c r="E96" s="699"/>
      <c r="F96" s="699"/>
      <c r="G96" s="518"/>
    </row>
    <row r="97" spans="1:7" ht="12.75">
      <c r="A97" s="539"/>
      <c r="B97" s="540"/>
      <c r="C97" s="541"/>
      <c r="D97" s="538"/>
      <c r="E97" s="699"/>
      <c r="F97" s="699"/>
      <c r="G97" s="518"/>
    </row>
    <row r="98" spans="1:7" ht="12.75">
      <c r="A98" s="539"/>
      <c r="B98" s="540"/>
      <c r="C98" s="541"/>
      <c r="D98" s="538"/>
      <c r="E98" s="699"/>
      <c r="F98" s="699"/>
      <c r="G98" s="518"/>
    </row>
    <row r="99" spans="1:7" ht="12.75">
      <c r="A99" s="539"/>
      <c r="B99" s="540"/>
      <c r="C99" s="541"/>
      <c r="D99" s="538"/>
      <c r="E99" s="699"/>
      <c r="F99" s="699"/>
      <c r="G99" s="518"/>
    </row>
    <row r="100" spans="1:7" ht="12.75">
      <c r="A100" s="539"/>
      <c r="B100" s="540"/>
      <c r="C100" s="541"/>
      <c r="D100" s="538"/>
      <c r="E100" s="699"/>
      <c r="F100" s="699"/>
      <c r="G100" s="518"/>
    </row>
    <row r="101" spans="1:7" ht="12.75">
      <c r="A101" s="539"/>
      <c r="B101" s="540"/>
      <c r="C101" s="541"/>
      <c r="D101" s="538"/>
      <c r="E101" s="699"/>
      <c r="F101" s="699"/>
      <c r="G101" s="518"/>
    </row>
    <row r="102" spans="1:7" ht="12.75">
      <c r="A102" s="539"/>
      <c r="B102" s="540"/>
      <c r="C102" s="541"/>
      <c r="D102" s="538"/>
      <c r="E102" s="699"/>
      <c r="F102" s="699"/>
      <c r="G102" s="518"/>
    </row>
    <row r="103" spans="1:7" ht="12.75">
      <c r="A103" s="539"/>
      <c r="B103" s="540"/>
      <c r="C103" s="541"/>
      <c r="D103" s="538"/>
      <c r="E103" s="699"/>
      <c r="F103" s="699"/>
      <c r="G103" s="518"/>
    </row>
    <row r="104" spans="1:7" ht="12.75">
      <c r="A104" s="539"/>
      <c r="B104" s="540"/>
      <c r="C104" s="541"/>
      <c r="D104" s="538"/>
      <c r="E104" s="699"/>
      <c r="F104" s="699"/>
      <c r="G104" s="518"/>
    </row>
    <row r="105" spans="1:7" ht="12.75">
      <c r="A105" s="539"/>
      <c r="B105" s="540"/>
      <c r="C105" s="541"/>
      <c r="D105" s="538"/>
      <c r="E105" s="699"/>
      <c r="F105" s="699"/>
      <c r="G105" s="518"/>
    </row>
    <row r="106" spans="1:7" ht="12.75">
      <c r="A106" s="539"/>
      <c r="B106" s="540"/>
      <c r="C106" s="541"/>
      <c r="D106" s="538"/>
      <c r="E106" s="699"/>
      <c r="F106" s="699"/>
      <c r="G106" s="518"/>
    </row>
    <row r="107" spans="1:7" ht="12.75">
      <c r="A107" s="539"/>
      <c r="B107" s="540"/>
      <c r="C107" s="541"/>
      <c r="D107" s="538"/>
      <c r="E107" s="699"/>
      <c r="F107" s="699"/>
      <c r="G107" s="518"/>
    </row>
    <row r="108" spans="1:7" ht="12.75">
      <c r="A108" s="539"/>
      <c r="B108" s="540"/>
      <c r="C108" s="541"/>
      <c r="D108" s="538"/>
      <c r="E108" s="699"/>
      <c r="F108" s="699"/>
      <c r="G108" s="518"/>
    </row>
    <row r="109" spans="1:7" ht="12.75">
      <c r="A109" s="539"/>
      <c r="B109" s="540"/>
      <c r="C109" s="541"/>
      <c r="D109" s="538"/>
      <c r="E109" s="699"/>
      <c r="F109" s="699"/>
      <c r="G109" s="518"/>
    </row>
    <row r="110" spans="1:7" ht="12.75">
      <c r="A110" s="539"/>
      <c r="B110" s="540"/>
      <c r="C110" s="541"/>
      <c r="D110" s="538"/>
      <c r="E110" s="699"/>
      <c r="F110" s="699"/>
      <c r="G110" s="518"/>
    </row>
    <row r="111" spans="1:7" ht="12.75">
      <c r="A111" s="539"/>
      <c r="B111" s="540"/>
      <c r="C111" s="541"/>
      <c r="D111" s="538"/>
      <c r="E111" s="699"/>
      <c r="F111" s="699"/>
      <c r="G111" s="518"/>
    </row>
    <row r="112" spans="1:7" ht="12.75">
      <c r="A112" s="539"/>
      <c r="B112" s="540"/>
      <c r="C112" s="541"/>
      <c r="D112" s="538"/>
      <c r="E112" s="699"/>
      <c r="F112" s="699"/>
      <c r="G112" s="518"/>
    </row>
    <row r="113" spans="1:7" ht="12.75">
      <c r="A113" s="539"/>
      <c r="B113" s="540"/>
      <c r="C113" s="541"/>
      <c r="D113" s="538"/>
      <c r="E113" s="699"/>
      <c r="F113" s="699"/>
      <c r="G113" s="518"/>
    </row>
    <row r="114" spans="1:7" ht="12.75">
      <c r="A114" s="539"/>
      <c r="B114" s="540"/>
      <c r="C114" s="541"/>
      <c r="D114" s="538"/>
      <c r="E114" s="699"/>
      <c r="F114" s="699"/>
      <c r="G114" s="518"/>
    </row>
    <row r="115" spans="1:7" ht="12.75">
      <c r="A115" s="539"/>
      <c r="B115" s="540"/>
      <c r="C115" s="541"/>
      <c r="D115" s="538"/>
      <c r="E115" s="699"/>
      <c r="F115" s="699"/>
      <c r="G115" s="518"/>
    </row>
    <row r="116" spans="1:7" ht="12.75">
      <c r="A116" s="539"/>
      <c r="B116" s="540"/>
      <c r="C116" s="541"/>
      <c r="D116" s="538"/>
      <c r="E116" s="699"/>
      <c r="F116" s="699"/>
      <c r="G116" s="518"/>
    </row>
    <row r="117" spans="1:7" ht="12.75">
      <c r="A117" s="539"/>
      <c r="B117" s="540"/>
      <c r="C117" s="541"/>
      <c r="D117" s="538"/>
      <c r="E117" s="699"/>
      <c r="F117" s="699"/>
      <c r="G117" s="518"/>
    </row>
    <row r="118" spans="1:7" ht="12.75">
      <c r="A118" s="539"/>
      <c r="B118" s="540"/>
      <c r="C118" s="541"/>
      <c r="D118" s="538"/>
      <c r="E118" s="699"/>
      <c r="F118" s="699"/>
      <c r="G118" s="518"/>
    </row>
    <row r="119" spans="1:7" ht="12.75">
      <c r="A119" s="539"/>
      <c r="B119" s="540"/>
      <c r="C119" s="541"/>
      <c r="D119" s="538"/>
      <c r="E119" s="699"/>
      <c r="F119" s="699"/>
      <c r="G119" s="518"/>
    </row>
    <row r="120" spans="1:7" ht="12.75">
      <c r="A120" s="539"/>
      <c r="B120" s="540"/>
      <c r="C120" s="541"/>
      <c r="D120" s="538"/>
      <c r="E120" s="699"/>
      <c r="F120" s="699"/>
      <c r="G120" s="518"/>
    </row>
    <row r="121" spans="1:7" ht="12.75">
      <c r="A121" s="539"/>
      <c r="B121" s="540"/>
      <c r="C121" s="541"/>
      <c r="D121" s="538"/>
      <c r="E121" s="699"/>
      <c r="F121" s="699"/>
      <c r="G121" s="518"/>
    </row>
    <row r="122" spans="1:7" ht="12.75">
      <c r="A122" s="539"/>
      <c r="B122" s="540"/>
      <c r="C122" s="541"/>
      <c r="D122" s="538"/>
      <c r="E122" s="699"/>
      <c r="F122" s="699"/>
      <c r="G122" s="518"/>
    </row>
    <row r="123" spans="1:7" ht="12.75">
      <c r="A123" s="539"/>
      <c r="B123" s="540"/>
      <c r="C123" s="541"/>
      <c r="D123" s="538"/>
      <c r="E123" s="699"/>
      <c r="F123" s="699"/>
      <c r="G123" s="518"/>
    </row>
    <row r="124" spans="1:7" ht="12.75">
      <c r="A124" s="539"/>
      <c r="B124" s="540"/>
      <c r="C124" s="541"/>
      <c r="D124" s="538"/>
      <c r="E124" s="699"/>
      <c r="F124" s="699"/>
      <c r="G124" s="518"/>
    </row>
    <row r="125" spans="1:7" ht="12.75">
      <c r="A125" s="539"/>
      <c r="B125" s="540"/>
      <c r="C125" s="541"/>
      <c r="D125" s="538"/>
      <c r="E125" s="699"/>
      <c r="F125" s="699"/>
      <c r="G125" s="518"/>
    </row>
    <row r="126" spans="1:7" ht="12.75">
      <c r="A126" s="539"/>
      <c r="B126" s="540"/>
      <c r="C126" s="541"/>
      <c r="D126" s="538"/>
      <c r="E126" s="699"/>
      <c r="F126" s="699"/>
      <c r="G126" s="518"/>
    </row>
    <row r="127" spans="1:7" ht="12.75">
      <c r="A127" s="539"/>
      <c r="B127" s="540"/>
      <c r="C127" s="541"/>
      <c r="D127" s="538"/>
      <c r="E127" s="699"/>
      <c r="F127" s="699"/>
      <c r="G127" s="518"/>
    </row>
    <row r="128" spans="1:7" ht="12.75">
      <c r="A128" s="539"/>
      <c r="B128" s="540"/>
      <c r="C128" s="541"/>
      <c r="D128" s="538"/>
      <c r="E128" s="699"/>
      <c r="F128" s="699"/>
      <c r="G128" s="518"/>
    </row>
    <row r="129" spans="1:7" ht="12.75">
      <c r="A129" s="539"/>
      <c r="B129" s="540"/>
      <c r="C129" s="541"/>
      <c r="D129" s="538"/>
      <c r="E129" s="699"/>
      <c r="F129" s="699"/>
      <c r="G129" s="518"/>
    </row>
    <row r="130" spans="1:7" ht="12.75">
      <c r="A130" s="539"/>
      <c r="B130" s="540"/>
      <c r="C130" s="541"/>
      <c r="D130" s="538"/>
      <c r="E130" s="699"/>
      <c r="F130" s="699"/>
      <c r="G130" s="518"/>
    </row>
    <row r="131" spans="1:7" ht="12.75">
      <c r="A131" s="539"/>
      <c r="B131" s="540"/>
      <c r="C131" s="541"/>
      <c r="D131" s="538"/>
      <c r="E131" s="699"/>
      <c r="F131" s="699"/>
      <c r="G131" s="518"/>
    </row>
    <row r="132" spans="1:7" ht="12.75">
      <c r="A132" s="539"/>
      <c r="B132" s="540"/>
      <c r="C132" s="541"/>
      <c r="D132" s="538"/>
      <c r="E132" s="699"/>
      <c r="F132" s="699"/>
      <c r="G132" s="518"/>
    </row>
    <row r="133" spans="1:7" ht="12.75">
      <c r="A133" s="539"/>
      <c r="B133" s="540"/>
      <c r="C133" s="541"/>
      <c r="D133" s="538"/>
      <c r="E133" s="699"/>
      <c r="F133" s="699"/>
      <c r="G133" s="518"/>
    </row>
    <row r="134" spans="1:7" ht="12.75">
      <c r="A134" s="539"/>
      <c r="B134" s="540"/>
      <c r="C134" s="541"/>
      <c r="D134" s="538"/>
      <c r="E134" s="699"/>
      <c r="F134" s="699"/>
      <c r="G134" s="518"/>
    </row>
    <row r="135" spans="1:7" ht="12.75">
      <c r="A135" s="539"/>
      <c r="B135" s="540"/>
      <c r="C135" s="541"/>
      <c r="D135" s="538"/>
      <c r="E135" s="699"/>
      <c r="F135" s="699"/>
      <c r="G135" s="518"/>
    </row>
    <row r="136" spans="1:7" ht="12.75">
      <c r="A136" s="539"/>
      <c r="B136" s="540"/>
      <c r="C136" s="541"/>
      <c r="D136" s="538"/>
      <c r="E136" s="699"/>
      <c r="F136" s="699"/>
      <c r="G136" s="518"/>
    </row>
    <row r="137" spans="1:7" ht="12.75">
      <c r="A137" s="539"/>
      <c r="B137" s="540"/>
      <c r="C137" s="541"/>
      <c r="D137" s="538"/>
      <c r="E137" s="699"/>
      <c r="F137" s="699"/>
      <c r="G137" s="518"/>
    </row>
    <row r="138" spans="1:7" ht="12.75">
      <c r="A138" s="539"/>
      <c r="B138" s="540"/>
      <c r="C138" s="541"/>
      <c r="D138" s="538"/>
      <c r="E138" s="699"/>
      <c r="F138" s="699"/>
      <c r="G138" s="518"/>
    </row>
    <row r="139" spans="1:7" ht="12.75">
      <c r="A139" s="539"/>
      <c r="B139" s="540"/>
      <c r="C139" s="541"/>
      <c r="D139" s="538"/>
      <c r="E139" s="699"/>
      <c r="F139" s="699"/>
      <c r="G139" s="518"/>
    </row>
    <row r="140" spans="1:7" ht="12.75">
      <c r="A140" s="539"/>
      <c r="B140" s="540"/>
      <c r="C140" s="541"/>
      <c r="D140" s="538"/>
      <c r="E140" s="699"/>
      <c r="F140" s="699"/>
      <c r="G140" s="518"/>
    </row>
    <row r="141" spans="1:7" ht="12.75">
      <c r="A141" s="539"/>
      <c r="B141" s="540"/>
      <c r="C141" s="541"/>
      <c r="D141" s="538"/>
      <c r="E141" s="699"/>
      <c r="F141" s="699"/>
      <c r="G141" s="518"/>
    </row>
    <row r="142" spans="1:7" ht="12.75">
      <c r="A142" s="539"/>
      <c r="B142" s="540"/>
      <c r="C142" s="541"/>
      <c r="D142" s="538"/>
      <c r="E142" s="699"/>
      <c r="F142" s="699"/>
      <c r="G142" s="518"/>
    </row>
    <row r="143" spans="1:7" ht="12.75">
      <c r="A143" s="539"/>
      <c r="B143" s="540"/>
      <c r="C143" s="541"/>
      <c r="D143" s="538"/>
      <c r="E143" s="699"/>
      <c r="F143" s="699"/>
      <c r="G143" s="518"/>
    </row>
    <row r="144" spans="1:7" ht="12.75">
      <c r="A144" s="539"/>
      <c r="B144" s="540"/>
      <c r="C144" s="541"/>
      <c r="D144" s="538"/>
      <c r="E144" s="699"/>
      <c r="F144" s="699"/>
      <c r="G144" s="518"/>
    </row>
    <row r="145" spans="1:7" ht="12.75">
      <c r="A145" s="539"/>
      <c r="B145" s="540"/>
      <c r="C145" s="541"/>
      <c r="D145" s="538"/>
      <c r="E145" s="699"/>
      <c r="F145" s="699"/>
      <c r="G145" s="518"/>
    </row>
    <row r="146" spans="1:7" ht="12.75">
      <c r="A146" s="539"/>
      <c r="B146" s="540"/>
      <c r="C146" s="541"/>
      <c r="D146" s="538"/>
      <c r="E146" s="699"/>
      <c r="F146" s="699"/>
      <c r="G146" s="518"/>
    </row>
    <row r="147" spans="1:7" ht="12.75">
      <c r="A147" s="539"/>
      <c r="B147" s="540"/>
      <c r="C147" s="541"/>
      <c r="D147" s="538"/>
      <c r="E147" s="699"/>
      <c r="F147" s="699"/>
      <c r="G147" s="518"/>
    </row>
    <row r="148" spans="1:7" ht="12.75">
      <c r="A148" s="539"/>
      <c r="B148" s="540"/>
      <c r="C148" s="541"/>
      <c r="D148" s="538"/>
      <c r="E148" s="699"/>
      <c r="F148" s="699"/>
      <c r="G148" s="518"/>
    </row>
    <row r="149" spans="1:7" ht="12.75">
      <c r="A149" s="539"/>
      <c r="B149" s="540"/>
      <c r="C149" s="541"/>
      <c r="D149" s="538"/>
      <c r="E149" s="699"/>
      <c r="F149" s="699"/>
      <c r="G149" s="518"/>
    </row>
    <row r="150" spans="1:7" ht="12.75">
      <c r="A150" s="539"/>
      <c r="B150" s="540"/>
      <c r="C150" s="541"/>
      <c r="D150" s="538"/>
      <c r="E150" s="699"/>
      <c r="F150" s="699"/>
      <c r="G150" s="518"/>
    </row>
    <row r="151" spans="1:7" ht="12.75">
      <c r="A151" s="539"/>
      <c r="B151" s="540"/>
      <c r="C151" s="541"/>
      <c r="D151" s="538"/>
      <c r="E151" s="699"/>
      <c r="F151" s="699"/>
      <c r="G151" s="518"/>
    </row>
    <row r="152" spans="1:7" ht="12.75">
      <c r="A152" s="539"/>
      <c r="B152" s="540"/>
      <c r="C152" s="541"/>
      <c r="D152" s="538"/>
      <c r="E152" s="699"/>
      <c r="F152" s="699"/>
      <c r="G152" s="518"/>
    </row>
    <row r="153" spans="1:7" ht="12.75">
      <c r="A153" s="539"/>
      <c r="B153" s="540"/>
      <c r="C153" s="541"/>
      <c r="D153" s="538"/>
      <c r="E153" s="699"/>
      <c r="F153" s="699"/>
      <c r="G153" s="518"/>
    </row>
    <row r="154" spans="1:7" ht="12.75">
      <c r="A154" s="539"/>
      <c r="B154" s="540"/>
      <c r="C154" s="541"/>
      <c r="D154" s="538"/>
      <c r="E154" s="699"/>
      <c r="F154" s="699"/>
      <c r="G154" s="518"/>
    </row>
    <row r="155" spans="1:7" ht="12.75">
      <c r="A155" s="539"/>
      <c r="B155" s="540"/>
      <c r="C155" s="541"/>
      <c r="D155" s="538"/>
      <c r="E155" s="699"/>
      <c r="F155" s="699"/>
      <c r="G155" s="518"/>
    </row>
    <row r="156" spans="1:7" ht="12.75">
      <c r="A156" s="539"/>
      <c r="B156" s="540"/>
      <c r="C156" s="541"/>
      <c r="D156" s="538"/>
      <c r="E156" s="699"/>
      <c r="F156" s="699"/>
      <c r="G156" s="518"/>
    </row>
    <row r="157" spans="1:7" ht="12.75">
      <c r="A157" s="539"/>
      <c r="B157" s="540"/>
      <c r="C157" s="541"/>
      <c r="D157" s="538"/>
      <c r="E157" s="699"/>
      <c r="F157" s="699"/>
      <c r="G157" s="518"/>
    </row>
    <row r="158" spans="1:7" ht="12.75">
      <c r="A158" s="539"/>
      <c r="B158" s="540"/>
      <c r="C158" s="541"/>
      <c r="D158" s="538"/>
      <c r="E158" s="699"/>
      <c r="F158" s="699"/>
      <c r="G158" s="518"/>
    </row>
    <row r="159" spans="1:7" ht="12.75">
      <c r="A159" s="539"/>
      <c r="B159" s="540"/>
      <c r="C159" s="541"/>
      <c r="D159" s="538"/>
      <c r="E159" s="699"/>
      <c r="F159" s="699"/>
      <c r="G159" s="518"/>
    </row>
    <row r="160" spans="1:7" ht="12.75">
      <c r="A160" s="539"/>
      <c r="B160" s="540"/>
      <c r="C160" s="541"/>
      <c r="D160" s="538"/>
      <c r="E160" s="699"/>
      <c r="F160" s="699"/>
      <c r="G160" s="518"/>
    </row>
    <row r="161" spans="1:7" ht="12.75">
      <c r="A161" s="539"/>
      <c r="B161" s="540"/>
      <c r="C161" s="541"/>
      <c r="D161" s="538"/>
      <c r="E161" s="699"/>
      <c r="F161" s="699"/>
      <c r="G161" s="518"/>
    </row>
    <row r="162" spans="1:7" ht="12.75">
      <c r="A162" s="539"/>
      <c r="B162" s="540"/>
      <c r="C162" s="541"/>
      <c r="D162" s="538"/>
      <c r="E162" s="699"/>
      <c r="F162" s="699"/>
      <c r="G162" s="518"/>
    </row>
    <row r="163" spans="1:7" ht="12.75">
      <c r="A163" s="539"/>
      <c r="B163" s="540"/>
      <c r="C163" s="541"/>
      <c r="D163" s="538"/>
      <c r="E163" s="699"/>
      <c r="F163" s="699"/>
      <c r="G163" s="518"/>
    </row>
    <row r="164" spans="1:7" ht="12.75">
      <c r="A164" s="539"/>
      <c r="B164" s="540"/>
      <c r="C164" s="541"/>
      <c r="D164" s="538"/>
      <c r="E164" s="699"/>
      <c r="F164" s="699"/>
      <c r="G164" s="518"/>
    </row>
    <row r="165" spans="1:7" ht="12.75">
      <c r="A165" s="539"/>
      <c r="B165" s="540"/>
      <c r="C165" s="541"/>
      <c r="D165" s="538"/>
      <c r="E165" s="699"/>
      <c r="F165" s="699"/>
      <c r="G165" s="518"/>
    </row>
    <row r="166" spans="1:7" ht="12.75">
      <c r="A166" s="539"/>
      <c r="B166" s="540"/>
      <c r="C166" s="541"/>
      <c r="D166" s="538"/>
      <c r="E166" s="699"/>
      <c r="F166" s="699"/>
      <c r="G166" s="518"/>
    </row>
    <row r="167" spans="1:7" ht="12.75">
      <c r="A167" s="539"/>
      <c r="B167" s="540"/>
      <c r="C167" s="541"/>
      <c r="D167" s="538"/>
      <c r="E167" s="699"/>
      <c r="F167" s="699"/>
      <c r="G167" s="518"/>
    </row>
    <row r="168" spans="1:7" ht="12.75">
      <c r="A168" s="539"/>
      <c r="B168" s="540"/>
      <c r="C168" s="541"/>
      <c r="D168" s="538"/>
      <c r="E168" s="699"/>
      <c r="F168" s="699"/>
      <c r="G168" s="518"/>
    </row>
    <row r="169" spans="1:7" ht="12.75">
      <c r="A169" s="539"/>
      <c r="B169" s="540"/>
      <c r="C169" s="541"/>
      <c r="D169" s="538"/>
      <c r="E169" s="699"/>
      <c r="F169" s="699"/>
      <c r="G169" s="518"/>
    </row>
    <row r="170" spans="1:7" ht="12.75">
      <c r="A170" s="539"/>
      <c r="B170" s="540"/>
      <c r="C170" s="541"/>
      <c r="D170" s="538"/>
      <c r="E170" s="699"/>
      <c r="F170" s="699"/>
      <c r="G170" s="518"/>
    </row>
    <row r="171" spans="1:7" ht="12.75">
      <c r="A171" s="539"/>
      <c r="B171" s="540"/>
      <c r="C171" s="541"/>
      <c r="D171" s="538"/>
      <c r="E171" s="699"/>
      <c r="F171" s="699"/>
      <c r="G171" s="518"/>
    </row>
    <row r="172" spans="1:7" ht="12.75">
      <c r="A172" s="539"/>
      <c r="B172" s="540"/>
      <c r="C172" s="541"/>
      <c r="D172" s="538"/>
      <c r="E172" s="699"/>
      <c r="F172" s="699"/>
      <c r="G172" s="518"/>
    </row>
    <row r="173" spans="1:7" ht="12.75">
      <c r="A173" s="539"/>
      <c r="B173" s="540"/>
      <c r="C173" s="541"/>
      <c r="D173" s="538"/>
      <c r="E173" s="699"/>
      <c r="F173" s="699"/>
      <c r="G173" s="518"/>
    </row>
    <row r="174" spans="1:7" ht="12.75">
      <c r="A174" s="539"/>
      <c r="B174" s="540"/>
      <c r="C174" s="541"/>
      <c r="D174" s="538"/>
      <c r="E174" s="699"/>
      <c r="F174" s="699"/>
      <c r="G174" s="518"/>
    </row>
    <row r="175" spans="1:7" ht="12.75">
      <c r="A175" s="539"/>
      <c r="B175" s="540"/>
      <c r="C175" s="541"/>
      <c r="D175" s="538"/>
      <c r="E175" s="699"/>
      <c r="F175" s="699"/>
      <c r="G175" s="518"/>
    </row>
    <row r="176" spans="1:7" ht="12.75">
      <c r="A176" s="539"/>
      <c r="B176" s="540"/>
      <c r="C176" s="541"/>
      <c r="D176" s="538"/>
      <c r="E176" s="699"/>
      <c r="F176" s="699"/>
      <c r="G176" s="518"/>
    </row>
    <row r="177" spans="1:7" ht="12.75">
      <c r="A177" s="539"/>
      <c r="B177" s="540"/>
      <c r="C177" s="541"/>
      <c r="D177" s="538"/>
      <c r="E177" s="699"/>
      <c r="F177" s="699"/>
      <c r="G177" s="518"/>
    </row>
    <row r="178" spans="1:7" ht="12.75">
      <c r="A178" s="539"/>
      <c r="B178" s="540"/>
      <c r="C178" s="541"/>
      <c r="D178" s="538"/>
      <c r="E178" s="699"/>
      <c r="F178" s="699"/>
      <c r="G178" s="518"/>
    </row>
    <row r="179" spans="1:7" ht="12.75">
      <c r="A179" s="539"/>
      <c r="B179" s="540"/>
      <c r="C179" s="541"/>
      <c r="D179" s="538"/>
      <c r="E179" s="699"/>
      <c r="F179" s="699"/>
      <c r="G179" s="518"/>
    </row>
    <row r="180" spans="1:7" ht="12.75">
      <c r="A180" s="539"/>
      <c r="B180" s="540"/>
      <c r="C180" s="541"/>
      <c r="D180" s="538"/>
      <c r="E180" s="699"/>
      <c r="F180" s="699"/>
      <c r="G180" s="518"/>
    </row>
    <row r="181" spans="1:7" ht="12.75">
      <c r="A181" s="539"/>
      <c r="B181" s="540"/>
      <c r="C181" s="541"/>
      <c r="D181" s="538"/>
      <c r="E181" s="699"/>
      <c r="F181" s="699"/>
      <c r="G181" s="518"/>
    </row>
    <row r="182" spans="1:7" ht="12.75">
      <c r="A182" s="539"/>
      <c r="B182" s="540"/>
      <c r="C182" s="541"/>
      <c r="D182" s="538"/>
      <c r="E182" s="699"/>
      <c r="F182" s="699"/>
      <c r="G182" s="518"/>
    </row>
    <row r="183" spans="1:7" ht="12.75">
      <c r="A183" s="539"/>
      <c r="B183" s="540"/>
      <c r="C183" s="541"/>
      <c r="D183" s="541"/>
      <c r="E183" s="701"/>
      <c r="F183" s="701"/>
      <c r="G183" s="518"/>
    </row>
    <row r="184" spans="1:7" ht="12.75">
      <c r="A184" s="539"/>
      <c r="B184" s="540"/>
      <c r="C184" s="541"/>
      <c r="D184" s="541"/>
      <c r="E184" s="701"/>
      <c r="F184" s="701"/>
      <c r="G184" s="518"/>
    </row>
    <row r="185" spans="1:7" ht="12.75">
      <c r="A185" s="539"/>
      <c r="B185" s="540"/>
      <c r="C185" s="541"/>
      <c r="D185" s="541"/>
      <c r="E185" s="701"/>
      <c r="F185" s="701"/>
      <c r="G185" s="518"/>
    </row>
    <row r="186" spans="1:7" ht="12.75">
      <c r="A186" s="539"/>
      <c r="B186" s="540"/>
      <c r="C186" s="541"/>
      <c r="D186" s="541"/>
      <c r="E186" s="701"/>
      <c r="F186" s="701"/>
      <c r="G186" s="518"/>
    </row>
    <row r="187" spans="1:7" ht="12.75">
      <c r="A187" s="539"/>
      <c r="B187" s="540"/>
      <c r="C187" s="541"/>
      <c r="D187" s="541"/>
      <c r="E187" s="701"/>
      <c r="F187" s="701"/>
      <c r="G187" s="518"/>
    </row>
    <row r="188" spans="1:7" ht="12.75">
      <c r="A188" s="539"/>
      <c r="B188" s="540"/>
      <c r="C188" s="541"/>
      <c r="D188" s="541"/>
      <c r="E188" s="701"/>
      <c r="F188" s="701"/>
      <c r="G188" s="518"/>
    </row>
    <row r="189" spans="1:7" ht="12.75">
      <c r="A189" s="539"/>
      <c r="B189" s="540"/>
      <c r="C189" s="541"/>
      <c r="D189" s="541"/>
      <c r="E189" s="701"/>
      <c r="F189" s="701"/>
      <c r="G189" s="518"/>
    </row>
    <row r="190" spans="1:7" ht="12.75">
      <c r="A190" s="539"/>
      <c r="B190" s="540"/>
      <c r="C190" s="541"/>
      <c r="D190" s="541"/>
      <c r="E190" s="701"/>
      <c r="F190" s="701"/>
      <c r="G190" s="518"/>
    </row>
    <row r="191" spans="1:7" ht="12.75">
      <c r="A191" s="539"/>
      <c r="B191" s="540"/>
      <c r="C191" s="541"/>
      <c r="D191" s="541"/>
      <c r="E191" s="701"/>
      <c r="F191" s="701"/>
      <c r="G191" s="518"/>
    </row>
    <row r="192" spans="1:7" ht="12.75">
      <c r="A192" s="539"/>
      <c r="B192" s="540"/>
      <c r="C192" s="541"/>
      <c r="D192" s="541"/>
      <c r="E192" s="701"/>
      <c r="F192" s="701"/>
      <c r="G192" s="518"/>
    </row>
    <row r="193" spans="1:7" ht="12.75">
      <c r="A193" s="539"/>
      <c r="B193" s="540"/>
      <c r="C193" s="541"/>
      <c r="D193" s="541"/>
      <c r="E193" s="701"/>
      <c r="F193" s="701"/>
      <c r="G193" s="518"/>
    </row>
    <row r="194" spans="1:7" ht="12.75">
      <c r="A194" s="539"/>
      <c r="B194" s="540"/>
      <c r="C194" s="541"/>
      <c r="D194" s="541"/>
      <c r="E194" s="701"/>
      <c r="F194" s="701"/>
      <c r="G194" s="518"/>
    </row>
    <row r="195" spans="1:7" ht="12.75">
      <c r="A195" s="539"/>
      <c r="B195" s="540"/>
      <c r="C195" s="541"/>
      <c r="D195" s="541"/>
      <c r="E195" s="701"/>
      <c r="F195" s="701"/>
      <c r="G195" s="518"/>
    </row>
    <row r="196" spans="1:7" ht="12.75">
      <c r="A196" s="539"/>
      <c r="B196" s="540"/>
      <c r="C196" s="541"/>
      <c r="D196" s="541"/>
      <c r="E196" s="701"/>
      <c r="F196" s="701"/>
      <c r="G196" s="518"/>
    </row>
    <row r="197" spans="1:7" ht="12.75">
      <c r="A197" s="539"/>
      <c r="B197" s="540"/>
      <c r="C197" s="541"/>
      <c r="D197" s="541"/>
      <c r="E197" s="701"/>
      <c r="F197" s="701"/>
      <c r="G197" s="518"/>
    </row>
    <row r="198" spans="1:7" ht="12.75">
      <c r="A198" s="539"/>
      <c r="B198" s="540"/>
      <c r="C198" s="541"/>
      <c r="D198" s="541"/>
      <c r="E198" s="701"/>
      <c r="F198" s="701"/>
      <c r="G198" s="518"/>
    </row>
    <row r="199" spans="1:7" ht="12.75">
      <c r="A199" s="539"/>
      <c r="B199" s="540"/>
      <c r="C199" s="541"/>
      <c r="D199" s="541"/>
      <c r="E199" s="701"/>
      <c r="F199" s="701"/>
      <c r="G199" s="518"/>
    </row>
    <row r="200" spans="1:7" ht="12.75">
      <c r="A200" s="539"/>
      <c r="B200" s="540"/>
      <c r="C200" s="541"/>
      <c r="D200" s="541"/>
      <c r="E200" s="701"/>
      <c r="F200" s="701"/>
      <c r="G200" s="518"/>
    </row>
    <row r="201" spans="1:7" ht="12.75">
      <c r="A201" s="539"/>
      <c r="B201" s="540"/>
      <c r="C201" s="541"/>
      <c r="D201" s="541"/>
      <c r="E201" s="701"/>
      <c r="F201" s="701"/>
      <c r="G201" s="518"/>
    </row>
    <row r="202" spans="1:7" ht="12.75">
      <c r="A202" s="539"/>
      <c r="B202" s="540"/>
      <c r="C202" s="541"/>
      <c r="D202" s="541"/>
      <c r="E202" s="701"/>
      <c r="F202" s="701"/>
      <c r="G202" s="518"/>
    </row>
    <row r="203" spans="1:7" ht="12.75">
      <c r="A203" s="539"/>
      <c r="B203" s="540"/>
      <c r="C203" s="541"/>
      <c r="D203" s="541"/>
      <c r="E203" s="701"/>
      <c r="F203" s="701"/>
      <c r="G203" s="518"/>
    </row>
    <row r="204" spans="1:7" ht="12.75">
      <c r="A204" s="539"/>
      <c r="B204" s="540"/>
      <c r="C204" s="541"/>
      <c r="D204" s="541"/>
      <c r="E204" s="701"/>
      <c r="F204" s="701"/>
      <c r="G204" s="518"/>
    </row>
    <row r="205" spans="1:7" ht="12.75">
      <c r="A205" s="539"/>
      <c r="B205" s="540"/>
      <c r="C205" s="541"/>
      <c r="D205" s="541"/>
      <c r="E205" s="701"/>
      <c r="F205" s="701"/>
      <c r="G205" s="518"/>
    </row>
    <row r="206" spans="1:7" ht="12.75">
      <c r="A206" s="539"/>
      <c r="B206" s="540"/>
      <c r="C206" s="541"/>
      <c r="D206" s="541"/>
      <c r="E206" s="701"/>
      <c r="F206" s="701"/>
      <c r="G206" s="518"/>
    </row>
    <row r="207" spans="1:7" ht="12.75">
      <c r="A207" s="539"/>
      <c r="B207" s="540"/>
      <c r="C207" s="541"/>
      <c r="D207" s="541"/>
      <c r="E207" s="701"/>
      <c r="F207" s="701"/>
      <c r="G207" s="518"/>
    </row>
    <row r="208" spans="1:7" ht="12.75">
      <c r="A208" s="539"/>
      <c r="B208" s="540"/>
      <c r="C208" s="541"/>
      <c r="D208" s="541"/>
      <c r="E208" s="701"/>
      <c r="F208" s="701"/>
      <c r="G208" s="518"/>
    </row>
    <row r="209" spans="1:7" ht="12.75">
      <c r="A209" s="539"/>
      <c r="B209" s="540"/>
      <c r="C209" s="541"/>
      <c r="D209" s="541"/>
      <c r="E209" s="701"/>
      <c r="F209" s="701"/>
      <c r="G209" s="518"/>
    </row>
    <row r="210" spans="1:7" ht="12.75">
      <c r="A210" s="539"/>
      <c r="B210" s="540"/>
      <c r="C210" s="541"/>
      <c r="D210" s="541"/>
      <c r="E210" s="701"/>
      <c r="F210" s="701"/>
      <c r="G210" s="518"/>
    </row>
    <row r="211" spans="1:7" ht="12.75">
      <c r="A211" s="539"/>
      <c r="B211" s="540"/>
      <c r="C211" s="541"/>
      <c r="D211" s="541"/>
      <c r="E211" s="701"/>
      <c r="F211" s="701"/>
      <c r="G211" s="518"/>
    </row>
    <row r="212" spans="1:7" ht="12.75">
      <c r="A212" s="539"/>
      <c r="B212" s="540"/>
      <c r="C212" s="541"/>
      <c r="D212" s="541"/>
      <c r="E212" s="701"/>
      <c r="F212" s="701"/>
      <c r="G212" s="518"/>
    </row>
    <row r="213" spans="1:7" ht="12.75">
      <c r="A213" s="539"/>
      <c r="B213" s="540"/>
      <c r="C213" s="541"/>
      <c r="D213" s="541"/>
      <c r="E213" s="701"/>
      <c r="F213" s="701"/>
      <c r="G213" s="518"/>
    </row>
    <row r="214" spans="1:7" ht="12.75">
      <c r="A214" s="539"/>
      <c r="B214" s="540"/>
      <c r="C214" s="541"/>
      <c r="D214" s="541"/>
      <c r="E214" s="701"/>
      <c r="F214" s="701"/>
      <c r="G214" s="518"/>
    </row>
    <row r="215" spans="1:7" ht="12.75">
      <c r="A215" s="539"/>
      <c r="B215" s="540"/>
      <c r="C215" s="541"/>
      <c r="D215" s="541"/>
      <c r="E215" s="701"/>
      <c r="F215" s="701"/>
      <c r="G215" s="518"/>
    </row>
    <row r="216" spans="1:7" ht="12.75">
      <c r="A216" s="539"/>
      <c r="B216" s="540"/>
      <c r="C216" s="541"/>
      <c r="D216" s="541"/>
      <c r="E216" s="701"/>
      <c r="F216" s="701"/>
      <c r="G216" s="518"/>
    </row>
    <row r="217" spans="1:7" ht="12.75">
      <c r="A217" s="539"/>
      <c r="B217" s="540"/>
      <c r="C217" s="541"/>
      <c r="D217" s="541"/>
      <c r="E217" s="701"/>
      <c r="F217" s="701"/>
      <c r="G217" s="518"/>
    </row>
    <row r="218" spans="1:7" ht="12.75">
      <c r="A218" s="539"/>
      <c r="B218" s="540"/>
      <c r="C218" s="541"/>
      <c r="D218" s="541"/>
      <c r="E218" s="701"/>
      <c r="F218" s="701"/>
      <c r="G218" s="518"/>
    </row>
    <row r="219" spans="1:7" ht="12.75">
      <c r="A219" s="539"/>
      <c r="B219" s="540"/>
      <c r="C219" s="541"/>
      <c r="D219" s="541"/>
      <c r="E219" s="701"/>
      <c r="F219" s="701"/>
      <c r="G219" s="518"/>
    </row>
    <row r="220" spans="1:7" ht="12.75">
      <c r="A220" s="539"/>
      <c r="B220" s="540"/>
      <c r="C220" s="541"/>
      <c r="D220" s="541"/>
      <c r="E220" s="701"/>
      <c r="F220" s="701"/>
      <c r="G220" s="518"/>
    </row>
    <row r="221" spans="1:7" ht="12.75">
      <c r="A221" s="539"/>
      <c r="B221" s="540"/>
      <c r="C221" s="541"/>
      <c r="D221" s="541"/>
      <c r="E221" s="701"/>
      <c r="F221" s="701"/>
      <c r="G221" s="518"/>
    </row>
    <row r="222" spans="1:7" ht="12.75">
      <c r="A222" s="539"/>
      <c r="B222" s="540"/>
      <c r="C222" s="541"/>
      <c r="D222" s="541"/>
      <c r="E222" s="701"/>
      <c r="F222" s="701"/>
      <c r="G222" s="518"/>
    </row>
    <row r="223" spans="1:7" ht="12.75">
      <c r="A223" s="539"/>
      <c r="B223" s="540"/>
      <c r="C223" s="541"/>
      <c r="D223" s="541"/>
      <c r="E223" s="701"/>
      <c r="F223" s="701"/>
      <c r="G223" s="518"/>
    </row>
    <row r="224" spans="1:7" ht="12.75">
      <c r="A224" s="539"/>
      <c r="B224" s="540"/>
      <c r="C224" s="541"/>
      <c r="D224" s="541"/>
      <c r="E224" s="701"/>
      <c r="F224" s="701"/>
      <c r="G224" s="518"/>
    </row>
    <row r="225" spans="1:7" ht="12.75">
      <c r="A225" s="539"/>
      <c r="B225" s="540"/>
      <c r="C225" s="541"/>
      <c r="D225" s="541"/>
      <c r="E225" s="701"/>
      <c r="F225" s="701"/>
      <c r="G225" s="518"/>
    </row>
    <row r="226" spans="1:7" ht="12.75">
      <c r="A226" s="539"/>
      <c r="B226" s="540"/>
      <c r="C226" s="541"/>
      <c r="D226" s="541"/>
      <c r="E226" s="701"/>
      <c r="F226" s="701"/>
      <c r="G226" s="518"/>
    </row>
    <row r="227" spans="1:7" ht="12.75">
      <c r="A227" s="539"/>
      <c r="B227" s="540"/>
      <c r="C227" s="541"/>
      <c r="D227" s="541"/>
      <c r="E227" s="701"/>
      <c r="F227" s="701"/>
      <c r="G227" s="518"/>
    </row>
    <row r="228" spans="1:7" ht="12.75">
      <c r="A228" s="539"/>
      <c r="B228" s="540"/>
      <c r="C228" s="541"/>
      <c r="D228" s="541"/>
      <c r="E228" s="701"/>
      <c r="F228" s="701"/>
      <c r="G228" s="518"/>
    </row>
    <row r="229" spans="1:7" ht="12.75">
      <c r="A229" s="539"/>
      <c r="B229" s="540"/>
      <c r="C229" s="541"/>
      <c r="D229" s="541"/>
      <c r="E229" s="701"/>
      <c r="F229" s="701"/>
      <c r="G229" s="518"/>
    </row>
    <row r="230" spans="1:7" ht="12.75">
      <c r="A230" s="539"/>
      <c r="B230" s="540"/>
      <c r="C230" s="541"/>
      <c r="D230" s="541"/>
      <c r="E230" s="701"/>
      <c r="F230" s="701"/>
      <c r="G230" s="518"/>
    </row>
    <row r="231" spans="1:7" ht="12.75">
      <c r="A231" s="539"/>
      <c r="B231" s="540"/>
      <c r="C231" s="541"/>
      <c r="D231" s="541"/>
      <c r="E231" s="701"/>
      <c r="F231" s="701"/>
      <c r="G231" s="518"/>
    </row>
    <row r="232" spans="1:7" ht="12.75">
      <c r="A232" s="539"/>
      <c r="B232" s="540"/>
      <c r="C232" s="541"/>
      <c r="D232" s="541"/>
      <c r="E232" s="701"/>
      <c r="F232" s="701"/>
      <c r="G232" s="518"/>
    </row>
    <row r="233" spans="1:7" ht="12.75">
      <c r="A233" s="539"/>
      <c r="B233" s="540"/>
      <c r="C233" s="541"/>
      <c r="D233" s="541"/>
      <c r="E233" s="701"/>
      <c r="F233" s="701"/>
      <c r="G233" s="518"/>
    </row>
    <row r="234" spans="1:7" ht="12.75">
      <c r="A234" s="539"/>
      <c r="B234" s="540"/>
      <c r="C234" s="541"/>
      <c r="D234" s="541"/>
      <c r="E234" s="701"/>
      <c r="F234" s="701"/>
      <c r="G234" s="518"/>
    </row>
    <row r="235" spans="1:7" ht="12.75">
      <c r="A235" s="539"/>
      <c r="B235" s="540"/>
      <c r="C235" s="541"/>
      <c r="D235" s="541"/>
      <c r="E235" s="701"/>
      <c r="F235" s="701"/>
      <c r="G235" s="518"/>
    </row>
    <row r="236" spans="1:7" ht="12.75">
      <c r="A236" s="539"/>
      <c r="B236" s="540"/>
      <c r="C236" s="541"/>
      <c r="D236" s="541"/>
      <c r="E236" s="701"/>
      <c r="F236" s="701"/>
      <c r="G236" s="518"/>
    </row>
    <row r="237" spans="1:7" ht="12.75">
      <c r="A237" s="539"/>
      <c r="B237" s="540"/>
      <c r="C237" s="541"/>
      <c r="D237" s="541"/>
      <c r="E237" s="701"/>
      <c r="F237" s="701"/>
      <c r="G237" s="518"/>
    </row>
    <row r="238" spans="1:7" ht="12.75">
      <c r="A238" s="539"/>
      <c r="B238" s="540"/>
      <c r="C238" s="541"/>
      <c r="D238" s="541"/>
      <c r="E238" s="701"/>
      <c r="F238" s="701"/>
      <c r="G238" s="518"/>
    </row>
    <row r="239" spans="1:7" ht="12.75">
      <c r="A239" s="539"/>
      <c r="B239" s="540"/>
      <c r="C239" s="541"/>
      <c r="D239" s="541"/>
      <c r="E239" s="701"/>
      <c r="F239" s="701"/>
      <c r="G239" s="518"/>
    </row>
    <row r="240" spans="1:7" ht="12.75">
      <c r="A240" s="539"/>
      <c r="B240" s="540"/>
      <c r="C240" s="541"/>
      <c r="D240" s="541"/>
      <c r="E240" s="701"/>
      <c r="F240" s="701"/>
      <c r="G240" s="518"/>
    </row>
    <row r="241" spans="1:7" ht="12.75">
      <c r="A241" s="539"/>
      <c r="B241" s="540"/>
      <c r="C241" s="541"/>
      <c r="D241" s="541"/>
      <c r="E241" s="701"/>
      <c r="F241" s="701"/>
      <c r="G241" s="518"/>
    </row>
    <row r="242" spans="1:7" ht="12.75">
      <c r="A242" s="539"/>
      <c r="B242" s="540"/>
      <c r="C242" s="541"/>
      <c r="D242" s="541"/>
      <c r="E242" s="701"/>
      <c r="F242" s="701"/>
      <c r="G242" s="518"/>
    </row>
    <row r="243" spans="1:7" ht="12.75">
      <c r="A243" s="539"/>
      <c r="B243" s="540"/>
      <c r="C243" s="541"/>
      <c r="D243" s="541"/>
      <c r="E243" s="701"/>
      <c r="F243" s="701"/>
      <c r="G243" s="518"/>
    </row>
    <row r="244" spans="1:7" ht="12.75">
      <c r="A244" s="539"/>
      <c r="B244" s="540"/>
      <c r="C244" s="541"/>
      <c r="D244" s="541"/>
      <c r="E244" s="701"/>
      <c r="F244" s="701"/>
      <c r="G244" s="518"/>
    </row>
    <row r="245" spans="1:7" ht="12.75">
      <c r="A245" s="539"/>
      <c r="B245" s="540"/>
      <c r="C245" s="541"/>
      <c r="D245" s="541"/>
      <c r="E245" s="701"/>
      <c r="F245" s="701"/>
      <c r="G245" s="518"/>
    </row>
    <row r="246" spans="1:7" ht="12.75">
      <c r="A246" s="539"/>
      <c r="B246" s="540"/>
      <c r="C246" s="541"/>
      <c r="D246" s="541"/>
      <c r="E246" s="701"/>
      <c r="F246" s="701"/>
      <c r="G246" s="518"/>
    </row>
    <row r="247" spans="1:7" ht="12.75">
      <c r="A247" s="539"/>
      <c r="B247" s="540"/>
      <c r="C247" s="541"/>
      <c r="D247" s="541"/>
      <c r="E247" s="701"/>
      <c r="F247" s="701"/>
      <c r="G247" s="518"/>
    </row>
    <row r="248" spans="1:7" ht="12.75">
      <c r="A248" s="539"/>
      <c r="B248" s="540"/>
      <c r="C248" s="541"/>
      <c r="D248" s="541"/>
      <c r="E248" s="701"/>
      <c r="F248" s="701"/>
      <c r="G248" s="518"/>
    </row>
    <row r="249" spans="1:7" ht="12.75">
      <c r="A249" s="539"/>
      <c r="B249" s="540"/>
      <c r="C249" s="541"/>
      <c r="D249" s="541"/>
      <c r="E249" s="701"/>
      <c r="F249" s="701"/>
      <c r="G249" s="518"/>
    </row>
    <row r="250" spans="1:7" ht="12.75">
      <c r="A250" s="539"/>
      <c r="B250" s="540"/>
      <c r="C250" s="541"/>
      <c r="D250" s="541"/>
      <c r="E250" s="701"/>
      <c r="F250" s="701"/>
      <c r="G250" s="518"/>
    </row>
    <row r="251" spans="1:7" ht="12.75">
      <c r="A251" s="539"/>
      <c r="B251" s="540"/>
      <c r="C251" s="541"/>
      <c r="D251" s="541"/>
      <c r="E251" s="701"/>
      <c r="F251" s="701"/>
      <c r="G251" s="518"/>
    </row>
    <row r="252" spans="1:7" ht="12.75">
      <c r="A252" s="539"/>
      <c r="B252" s="540"/>
      <c r="C252" s="541"/>
      <c r="D252" s="541"/>
      <c r="E252" s="701"/>
      <c r="F252" s="701"/>
      <c r="G252" s="518"/>
    </row>
    <row r="253" spans="1:7" ht="12.75">
      <c r="A253" s="539"/>
      <c r="B253" s="540"/>
      <c r="C253" s="541"/>
      <c r="D253" s="541"/>
      <c r="E253" s="701"/>
      <c r="F253" s="701"/>
      <c r="G253" s="518"/>
    </row>
    <row r="254" spans="1:7" ht="12.75">
      <c r="A254" s="539"/>
      <c r="B254" s="540"/>
      <c r="C254" s="541"/>
      <c r="D254" s="541"/>
      <c r="E254" s="701"/>
      <c r="F254" s="701"/>
      <c r="G254" s="518"/>
    </row>
    <row r="255" spans="1:7" ht="12.75">
      <c r="A255" s="539"/>
      <c r="B255" s="540"/>
      <c r="C255" s="541"/>
      <c r="D255" s="541"/>
      <c r="E255" s="701"/>
      <c r="F255" s="701"/>
      <c r="G255" s="518"/>
    </row>
    <row r="256" spans="1:7" ht="12.75">
      <c r="A256" s="539"/>
      <c r="B256" s="540"/>
      <c r="C256" s="541"/>
      <c r="D256" s="541"/>
      <c r="E256" s="701"/>
      <c r="F256" s="701"/>
      <c r="G256" s="518"/>
    </row>
    <row r="257" spans="1:7" ht="12.75">
      <c r="A257" s="539"/>
      <c r="B257" s="540"/>
      <c r="C257" s="541"/>
      <c r="D257" s="541"/>
      <c r="E257" s="701"/>
      <c r="F257" s="701"/>
      <c r="G257" s="518"/>
    </row>
    <row r="258" spans="1:7" ht="12.75">
      <c r="A258" s="539"/>
      <c r="B258" s="540"/>
      <c r="C258" s="541"/>
      <c r="D258" s="541"/>
      <c r="E258" s="701"/>
      <c r="F258" s="701"/>
      <c r="G258" s="518"/>
    </row>
    <row r="259" spans="1:7" ht="12.75">
      <c r="A259" s="539"/>
      <c r="B259" s="540"/>
      <c r="C259" s="541"/>
      <c r="D259" s="541"/>
      <c r="E259" s="701"/>
      <c r="F259" s="701"/>
      <c r="G259" s="518"/>
    </row>
    <row r="260" spans="1:7" ht="12.75">
      <c r="A260" s="539"/>
      <c r="B260" s="540"/>
      <c r="C260" s="541"/>
      <c r="D260" s="541"/>
      <c r="E260" s="701"/>
      <c r="F260" s="701"/>
      <c r="G260" s="518"/>
    </row>
    <row r="261" spans="1:7" ht="12.75">
      <c r="A261" s="539"/>
      <c r="B261" s="540"/>
      <c r="C261" s="541"/>
      <c r="D261" s="541"/>
      <c r="E261" s="701"/>
      <c r="F261" s="701"/>
      <c r="G261" s="518"/>
    </row>
    <row r="262" spans="1:7" ht="12.75">
      <c r="A262" s="539"/>
      <c r="B262" s="540"/>
      <c r="C262" s="541"/>
      <c r="D262" s="541"/>
      <c r="E262" s="701"/>
      <c r="F262" s="701"/>
      <c r="G262" s="518"/>
    </row>
    <row r="263" spans="1:7" ht="12.75">
      <c r="A263" s="539"/>
      <c r="B263" s="540"/>
      <c r="C263" s="541"/>
      <c r="D263" s="541"/>
      <c r="E263" s="701"/>
      <c r="F263" s="701"/>
      <c r="G263" s="518"/>
    </row>
    <row r="264" spans="1:7" ht="12.75">
      <c r="A264" s="539"/>
      <c r="B264" s="540"/>
      <c r="C264" s="541"/>
      <c r="D264" s="541"/>
      <c r="E264" s="701"/>
      <c r="F264" s="701"/>
      <c r="G264" s="518"/>
    </row>
    <row r="265" spans="1:7" ht="12.75">
      <c r="A265" s="539"/>
      <c r="B265" s="540"/>
      <c r="C265" s="541"/>
      <c r="D265" s="541"/>
      <c r="E265" s="701"/>
      <c r="F265" s="701"/>
      <c r="G265" s="518"/>
    </row>
    <row r="266" spans="1:7" ht="12.75">
      <c r="A266" s="539"/>
      <c r="B266" s="540"/>
      <c r="C266" s="541"/>
      <c r="D266" s="541"/>
      <c r="E266" s="701"/>
      <c r="F266" s="701"/>
      <c r="G266" s="518"/>
    </row>
    <row r="267" spans="1:7" ht="12.75">
      <c r="A267" s="539"/>
      <c r="B267" s="540"/>
      <c r="C267" s="541"/>
      <c r="D267" s="541"/>
      <c r="E267" s="701"/>
      <c r="F267" s="701"/>
      <c r="G267" s="518"/>
    </row>
    <row r="268" spans="1:7" ht="12.75">
      <c r="A268" s="539"/>
      <c r="B268" s="540"/>
      <c r="C268" s="541"/>
      <c r="D268" s="541"/>
      <c r="E268" s="701"/>
      <c r="F268" s="701"/>
      <c r="G268" s="518"/>
    </row>
    <row r="269" spans="1:7" ht="12.75">
      <c r="A269" s="539"/>
      <c r="B269" s="540"/>
      <c r="C269" s="541"/>
      <c r="D269" s="541"/>
      <c r="E269" s="701"/>
      <c r="F269" s="701"/>
      <c r="G269" s="518"/>
    </row>
    <row r="270" spans="1:7" ht="12.75">
      <c r="A270" s="539"/>
      <c r="B270" s="540"/>
      <c r="C270" s="541"/>
      <c r="D270" s="541"/>
      <c r="E270" s="701"/>
      <c r="F270" s="701"/>
      <c r="G270" s="518"/>
    </row>
    <row r="271" spans="1:7" ht="12.75">
      <c r="A271" s="539"/>
      <c r="B271" s="540"/>
      <c r="C271" s="541"/>
      <c r="D271" s="541"/>
      <c r="E271" s="701"/>
      <c r="F271" s="701"/>
      <c r="G271" s="518"/>
    </row>
    <row r="272" spans="1:7" ht="12.75">
      <c r="A272" s="539"/>
      <c r="B272" s="540"/>
      <c r="C272" s="541"/>
      <c r="D272" s="541"/>
      <c r="E272" s="701"/>
      <c r="F272" s="701"/>
      <c r="G272" s="518"/>
    </row>
    <row r="273" spans="1:7" ht="12.75">
      <c r="A273" s="539"/>
      <c r="B273" s="540"/>
      <c r="C273" s="541"/>
      <c r="D273" s="541"/>
      <c r="E273" s="701"/>
      <c r="F273" s="701"/>
      <c r="G273" s="518"/>
    </row>
    <row r="274" spans="1:7" ht="12.75">
      <c r="A274" s="539"/>
      <c r="B274" s="540"/>
      <c r="C274" s="541"/>
      <c r="D274" s="541"/>
      <c r="E274" s="701"/>
      <c r="F274" s="701"/>
      <c r="G274" s="518"/>
    </row>
    <row r="275" spans="1:7" ht="12.75">
      <c r="A275" s="539"/>
      <c r="B275" s="540"/>
      <c r="C275" s="541"/>
      <c r="D275" s="541"/>
      <c r="E275" s="701"/>
      <c r="F275" s="701"/>
      <c r="G275" s="518"/>
    </row>
    <row r="276" spans="1:7" ht="12.75">
      <c r="A276" s="539"/>
      <c r="B276" s="540"/>
      <c r="C276" s="541"/>
      <c r="D276" s="541"/>
      <c r="E276" s="701"/>
      <c r="F276" s="701"/>
      <c r="G276" s="518"/>
    </row>
    <row r="277" spans="1:7" ht="12.75">
      <c r="A277" s="539"/>
      <c r="B277" s="540"/>
      <c r="C277" s="541"/>
      <c r="D277" s="541"/>
      <c r="E277" s="701"/>
      <c r="F277" s="701"/>
      <c r="G277" s="518"/>
    </row>
    <row r="278" spans="1:7" ht="12.75">
      <c r="A278" s="539"/>
      <c r="B278" s="540"/>
      <c r="C278" s="541"/>
      <c r="D278" s="541"/>
      <c r="E278" s="701"/>
      <c r="F278" s="701"/>
      <c r="G278" s="518"/>
    </row>
    <row r="279" spans="1:7" ht="12.75">
      <c r="A279" s="539"/>
      <c r="B279" s="540"/>
      <c r="C279" s="541"/>
      <c r="D279" s="541"/>
      <c r="E279" s="701"/>
      <c r="F279" s="701"/>
      <c r="G279" s="518"/>
    </row>
    <row r="280" spans="1:7" ht="12.75">
      <c r="A280" s="539"/>
      <c r="B280" s="540"/>
      <c r="C280" s="541"/>
      <c r="D280" s="541"/>
      <c r="E280" s="701"/>
      <c r="F280" s="701"/>
      <c r="G280" s="518"/>
    </row>
    <row r="281" spans="1:7" ht="12.75">
      <c r="A281" s="539"/>
      <c r="B281" s="540"/>
      <c r="C281" s="541"/>
      <c r="D281" s="541"/>
      <c r="E281" s="701"/>
      <c r="F281" s="701"/>
      <c r="G281" s="518"/>
    </row>
    <row r="282" spans="1:7" ht="12.75">
      <c r="A282" s="539"/>
      <c r="B282" s="540"/>
      <c r="C282" s="541"/>
      <c r="D282" s="541"/>
      <c r="E282" s="701"/>
      <c r="F282" s="701"/>
      <c r="G282" s="518"/>
    </row>
    <row r="283" spans="1:7" ht="12.75">
      <c r="A283" s="539"/>
      <c r="B283" s="540"/>
      <c r="C283" s="541"/>
      <c r="D283" s="541"/>
      <c r="E283" s="701"/>
      <c r="F283" s="701"/>
      <c r="G283" s="518"/>
    </row>
    <row r="284" spans="1:7" ht="12.75">
      <c r="A284" s="539"/>
      <c r="B284" s="540"/>
      <c r="C284" s="541"/>
      <c r="D284" s="541"/>
      <c r="E284" s="701"/>
      <c r="F284" s="701"/>
      <c r="G284" s="518"/>
    </row>
    <row r="285" spans="1:7" ht="12.75">
      <c r="A285" s="539"/>
      <c r="B285" s="540"/>
      <c r="C285" s="541"/>
      <c r="D285" s="541"/>
      <c r="E285" s="701"/>
      <c r="F285" s="701"/>
      <c r="G285" s="518"/>
    </row>
    <row r="286" spans="1:7" ht="12.75">
      <c r="A286" s="539"/>
      <c r="B286" s="540"/>
      <c r="C286" s="541"/>
      <c r="D286" s="541"/>
      <c r="E286" s="701"/>
      <c r="F286" s="701"/>
      <c r="G286" s="518"/>
    </row>
    <row r="287" spans="1:7" ht="12.75">
      <c r="A287" s="539"/>
      <c r="B287" s="540"/>
      <c r="C287" s="541"/>
      <c r="D287" s="541"/>
      <c r="E287" s="701"/>
      <c r="F287" s="701"/>
      <c r="G287" s="518"/>
    </row>
    <row r="288" spans="1:7" ht="12.75">
      <c r="A288" s="539"/>
      <c r="B288" s="540"/>
      <c r="C288" s="541"/>
      <c r="D288" s="541"/>
      <c r="E288" s="701"/>
      <c r="F288" s="701"/>
      <c r="G288" s="518"/>
    </row>
    <row r="289" spans="1:7" ht="12.75">
      <c r="A289" s="539"/>
      <c r="B289" s="540"/>
      <c r="C289" s="541"/>
      <c r="D289" s="541"/>
      <c r="E289" s="701"/>
      <c r="F289" s="701"/>
      <c r="G289" s="518"/>
    </row>
    <row r="290" spans="1:7" ht="12.75">
      <c r="A290" s="539"/>
      <c r="B290" s="540"/>
      <c r="C290" s="541"/>
      <c r="D290" s="541"/>
      <c r="E290" s="701"/>
      <c r="F290" s="701"/>
      <c r="G290" s="518"/>
    </row>
    <row r="291" spans="1:7" ht="12.75">
      <c r="A291" s="539"/>
      <c r="B291" s="540"/>
      <c r="C291" s="541"/>
      <c r="D291" s="541"/>
      <c r="E291" s="701"/>
      <c r="F291" s="701"/>
      <c r="G291" s="518"/>
    </row>
    <row r="292" spans="1:7" ht="12.75">
      <c r="A292" s="539"/>
      <c r="B292" s="540"/>
      <c r="C292" s="541"/>
      <c r="D292" s="541"/>
      <c r="E292" s="701"/>
      <c r="F292" s="701"/>
      <c r="G292" s="518"/>
    </row>
    <row r="293" spans="1:7" ht="12.75">
      <c r="A293" s="539"/>
      <c r="B293" s="540"/>
      <c r="C293" s="541"/>
      <c r="D293" s="541"/>
      <c r="E293" s="701"/>
      <c r="F293" s="701"/>
      <c r="G293" s="518"/>
    </row>
    <row r="294" spans="1:7" ht="12.75">
      <c r="A294" s="539"/>
      <c r="B294" s="540"/>
      <c r="C294" s="541"/>
      <c r="D294" s="541"/>
      <c r="E294" s="701"/>
      <c r="F294" s="701"/>
      <c r="G294" s="518"/>
    </row>
    <row r="295" spans="1:7" ht="12.75">
      <c r="A295" s="539"/>
      <c r="B295" s="540"/>
      <c r="C295" s="541"/>
      <c r="D295" s="541"/>
      <c r="E295" s="701"/>
      <c r="F295" s="701"/>
      <c r="G295" s="518"/>
    </row>
    <row r="296" spans="1:7" ht="12.75">
      <c r="A296" s="539"/>
      <c r="B296" s="540"/>
      <c r="C296" s="541"/>
      <c r="D296" s="541"/>
      <c r="E296" s="701"/>
      <c r="F296" s="701"/>
      <c r="G296" s="518"/>
    </row>
    <row r="297" spans="1:7" ht="12.75">
      <c r="A297" s="539"/>
      <c r="B297" s="540"/>
      <c r="C297" s="541"/>
      <c r="D297" s="541"/>
      <c r="E297" s="701"/>
      <c r="F297" s="701"/>
      <c r="G297" s="518"/>
    </row>
    <row r="298" spans="1:7" ht="12.75">
      <c r="A298" s="539"/>
      <c r="B298" s="540"/>
      <c r="C298" s="541"/>
      <c r="D298" s="541"/>
      <c r="E298" s="701"/>
      <c r="F298" s="701"/>
      <c r="G298" s="518"/>
    </row>
    <row r="299" spans="1:7" ht="12.75">
      <c r="A299" s="539"/>
      <c r="B299" s="540"/>
      <c r="C299" s="541"/>
      <c r="D299" s="541"/>
      <c r="E299" s="701"/>
      <c r="F299" s="701"/>
      <c r="G299" s="518"/>
    </row>
    <row r="300" spans="1:7" ht="12.75">
      <c r="A300" s="539"/>
      <c r="B300" s="540"/>
      <c r="C300" s="541"/>
      <c r="D300" s="541"/>
      <c r="E300" s="701"/>
      <c r="F300" s="701"/>
      <c r="G300" s="518"/>
    </row>
    <row r="301" spans="1:7" ht="12.75">
      <c r="A301" s="539"/>
      <c r="B301" s="540"/>
      <c r="C301" s="541"/>
      <c r="D301" s="541"/>
      <c r="E301" s="701"/>
      <c r="F301" s="701"/>
      <c r="G301" s="518"/>
    </row>
    <row r="302" spans="1:7" ht="12.75">
      <c r="A302" s="539"/>
      <c r="B302" s="540"/>
      <c r="C302" s="541"/>
      <c r="D302" s="541"/>
      <c r="E302" s="701"/>
      <c r="F302" s="701"/>
      <c r="G302" s="518"/>
    </row>
    <row r="303" spans="1:7" ht="12.75">
      <c r="A303" s="539"/>
      <c r="B303" s="540"/>
      <c r="C303" s="541"/>
      <c r="D303" s="541"/>
      <c r="E303" s="701"/>
      <c r="F303" s="701"/>
      <c r="G303" s="518"/>
    </row>
    <row r="304" spans="1:7" ht="12.75">
      <c r="A304" s="539"/>
      <c r="B304" s="540"/>
      <c r="C304" s="541"/>
      <c r="D304" s="541"/>
      <c r="E304" s="701"/>
      <c r="F304" s="701"/>
      <c r="G304" s="518"/>
    </row>
    <row r="305" spans="1:7" ht="12.75">
      <c r="A305" s="539"/>
      <c r="B305" s="540"/>
      <c r="C305" s="541"/>
      <c r="D305" s="541"/>
      <c r="E305" s="701"/>
      <c r="F305" s="701"/>
      <c r="G305" s="518"/>
    </row>
    <row r="306" spans="1:7" ht="12.75">
      <c r="A306" s="539"/>
      <c r="B306" s="540"/>
      <c r="C306" s="541"/>
      <c r="D306" s="541"/>
      <c r="E306" s="701"/>
      <c r="F306" s="701"/>
      <c r="G306" s="518"/>
    </row>
    <row r="307" spans="1:7" ht="12.75">
      <c r="A307" s="539"/>
      <c r="B307" s="540"/>
      <c r="C307" s="541"/>
      <c r="D307" s="541"/>
      <c r="E307" s="701"/>
      <c r="F307" s="701"/>
      <c r="G307" s="518"/>
    </row>
    <row r="308" spans="1:7" ht="12.75">
      <c r="A308" s="539"/>
      <c r="B308" s="540"/>
      <c r="C308" s="541"/>
      <c r="D308" s="541"/>
      <c r="E308" s="701"/>
      <c r="F308" s="701"/>
      <c r="G308" s="518"/>
    </row>
    <row r="309" spans="1:7" ht="12.75">
      <c r="A309" s="539"/>
      <c r="B309" s="540"/>
      <c r="C309" s="541"/>
      <c r="D309" s="541"/>
      <c r="E309" s="701"/>
      <c r="F309" s="701"/>
      <c r="G309" s="518"/>
    </row>
    <row r="310" spans="1:7" ht="12.75">
      <c r="A310" s="539"/>
      <c r="B310" s="540"/>
      <c r="C310" s="541"/>
      <c r="D310" s="541"/>
      <c r="E310" s="701"/>
      <c r="F310" s="701"/>
      <c r="G310" s="518"/>
    </row>
    <row r="311" spans="1:7" ht="12.75">
      <c r="A311" s="539"/>
      <c r="B311" s="540"/>
      <c r="C311" s="541"/>
      <c r="D311" s="541"/>
      <c r="E311" s="701"/>
      <c r="F311" s="701"/>
      <c r="G311" s="518"/>
    </row>
    <row r="312" spans="1:7" ht="12.75">
      <c r="A312" s="539"/>
      <c r="B312" s="540"/>
      <c r="C312" s="541"/>
      <c r="D312" s="541"/>
      <c r="E312" s="701"/>
      <c r="F312" s="701"/>
      <c r="G312" s="518"/>
    </row>
    <row r="313" spans="1:7" ht="12.75">
      <c r="A313" s="539"/>
      <c r="B313" s="540"/>
      <c r="C313" s="541"/>
      <c r="D313" s="541"/>
      <c r="E313" s="701"/>
      <c r="F313" s="701"/>
      <c r="G313" s="518"/>
    </row>
    <row r="314" spans="1:7" ht="12.75">
      <c r="A314" s="539"/>
      <c r="B314" s="540"/>
      <c r="C314" s="541"/>
      <c r="D314" s="541"/>
      <c r="E314" s="701"/>
      <c r="F314" s="701"/>
      <c r="G314" s="518"/>
    </row>
    <row r="315" spans="1:7" ht="12.75">
      <c r="A315" s="539"/>
      <c r="B315" s="540"/>
      <c r="C315" s="541"/>
      <c r="D315" s="541"/>
      <c r="E315" s="701"/>
      <c r="F315" s="701"/>
      <c r="G315" s="518"/>
    </row>
    <row r="316" spans="1:7" ht="12.75">
      <c r="A316" s="539"/>
      <c r="B316" s="540"/>
      <c r="C316" s="541"/>
      <c r="D316" s="541"/>
      <c r="E316" s="701"/>
      <c r="F316" s="701"/>
      <c r="G316" s="518"/>
    </row>
    <row r="317" spans="1:7" ht="12.75">
      <c r="A317" s="539"/>
      <c r="B317" s="540"/>
      <c r="C317" s="541"/>
      <c r="D317" s="541"/>
      <c r="E317" s="701"/>
      <c r="F317" s="701"/>
      <c r="G317" s="518"/>
    </row>
    <row r="318" spans="1:7" ht="12.75">
      <c r="A318" s="539"/>
      <c r="B318" s="540"/>
      <c r="C318" s="541"/>
      <c r="D318" s="541"/>
      <c r="E318" s="701"/>
      <c r="F318" s="701"/>
      <c r="G318" s="518"/>
    </row>
    <row r="319" spans="1:7" ht="12.75">
      <c r="A319" s="539"/>
      <c r="B319" s="540"/>
      <c r="C319" s="541"/>
      <c r="D319" s="541"/>
      <c r="E319" s="701"/>
      <c r="F319" s="701"/>
      <c r="G319" s="518"/>
    </row>
    <row r="320" spans="1:7" ht="12.75">
      <c r="A320" s="539"/>
      <c r="B320" s="540"/>
      <c r="C320" s="541"/>
      <c r="D320" s="541"/>
      <c r="E320" s="701"/>
      <c r="F320" s="701"/>
      <c r="G320" s="518"/>
    </row>
    <row r="321" spans="1:7" ht="12.75">
      <c r="A321" s="539"/>
      <c r="B321" s="540"/>
      <c r="C321" s="541"/>
      <c r="D321" s="541"/>
      <c r="E321" s="701"/>
      <c r="F321" s="701"/>
      <c r="G321" s="518"/>
    </row>
    <row r="322" spans="1:7" ht="12.75">
      <c r="A322" s="539"/>
      <c r="B322" s="540"/>
      <c r="C322" s="541"/>
      <c r="D322" s="541"/>
      <c r="E322" s="701"/>
      <c r="F322" s="701"/>
      <c r="G322" s="518"/>
    </row>
    <row r="323" spans="1:7" ht="12.75">
      <c r="A323" s="539"/>
      <c r="B323" s="540"/>
      <c r="C323" s="541"/>
      <c r="D323" s="541"/>
      <c r="E323" s="701"/>
      <c r="F323" s="701"/>
      <c r="G323" s="518"/>
    </row>
    <row r="324" spans="1:7" ht="12.75">
      <c r="A324" s="539"/>
      <c r="B324" s="540"/>
      <c r="C324" s="541"/>
      <c r="D324" s="541"/>
      <c r="E324" s="701"/>
      <c r="F324" s="701"/>
      <c r="G324" s="518"/>
    </row>
    <row r="325" spans="1:7" ht="12.75">
      <c r="A325" s="539"/>
      <c r="B325" s="540"/>
      <c r="C325" s="541"/>
      <c r="D325" s="541"/>
      <c r="E325" s="701"/>
      <c r="F325" s="701"/>
      <c r="G325" s="518"/>
    </row>
    <row r="326" spans="1:7" ht="12.75">
      <c r="A326" s="539"/>
      <c r="B326" s="540"/>
      <c r="C326" s="541"/>
      <c r="D326" s="541"/>
      <c r="E326" s="701"/>
      <c r="F326" s="701"/>
      <c r="G326" s="518"/>
    </row>
    <row r="327" spans="1:7" ht="12.75">
      <c r="A327" s="539"/>
      <c r="B327" s="540"/>
      <c r="C327" s="541"/>
      <c r="D327" s="541"/>
      <c r="E327" s="701"/>
      <c r="F327" s="701"/>
      <c r="G327" s="518"/>
    </row>
    <row r="328" spans="1:7" ht="12.75">
      <c r="A328" s="539"/>
      <c r="B328" s="540"/>
      <c r="C328" s="541"/>
      <c r="D328" s="541"/>
      <c r="E328" s="701"/>
      <c r="F328" s="701"/>
      <c r="G328" s="518"/>
    </row>
    <row r="329" spans="1:7" ht="12.75">
      <c r="A329" s="539"/>
      <c r="B329" s="540"/>
      <c r="C329" s="541"/>
      <c r="D329" s="541"/>
      <c r="E329" s="701"/>
      <c r="F329" s="701"/>
      <c r="G329" s="518"/>
    </row>
    <row r="330" spans="1:7" ht="12.75">
      <c r="A330" s="539"/>
      <c r="B330" s="540"/>
      <c r="C330" s="541"/>
      <c r="D330" s="541"/>
      <c r="E330" s="701"/>
      <c r="F330" s="701"/>
      <c r="G330" s="518"/>
    </row>
    <row r="331" spans="1:7" ht="12.75">
      <c r="A331" s="539"/>
      <c r="B331" s="540"/>
      <c r="C331" s="541"/>
      <c r="D331" s="541"/>
      <c r="E331" s="701"/>
      <c r="F331" s="701"/>
      <c r="G331" s="518"/>
    </row>
    <row r="332" spans="1:7" ht="12.75">
      <c r="A332" s="539"/>
      <c r="B332" s="540"/>
      <c r="C332" s="541"/>
      <c r="D332" s="541"/>
      <c r="E332" s="701"/>
      <c r="F332" s="701"/>
      <c r="G332" s="518"/>
    </row>
    <row r="333" spans="1:7" ht="12.75">
      <c r="A333" s="539"/>
      <c r="B333" s="540"/>
      <c r="C333" s="541"/>
      <c r="D333" s="541"/>
      <c r="E333" s="701"/>
      <c r="F333" s="701"/>
      <c r="G333" s="518"/>
    </row>
    <row r="334" spans="1:7" ht="12.75">
      <c r="A334" s="539"/>
      <c r="B334" s="540"/>
      <c r="C334" s="541"/>
      <c r="D334" s="541"/>
      <c r="E334" s="701"/>
      <c r="F334" s="701"/>
      <c r="G334" s="518"/>
    </row>
    <row r="335" spans="1:7" ht="12.75">
      <c r="A335" s="539"/>
      <c r="B335" s="540"/>
      <c r="C335" s="541"/>
      <c r="D335" s="541"/>
      <c r="E335" s="701"/>
      <c r="F335" s="701"/>
      <c r="G335" s="518"/>
    </row>
    <row r="336" spans="1:7" ht="12.75">
      <c r="A336" s="539"/>
      <c r="B336" s="540"/>
      <c r="C336" s="541"/>
      <c r="D336" s="541"/>
      <c r="E336" s="701"/>
      <c r="F336" s="701"/>
      <c r="G336" s="518"/>
    </row>
    <row r="337" spans="1:7" ht="12.75">
      <c r="A337" s="539"/>
      <c r="B337" s="540"/>
      <c r="C337" s="541"/>
      <c r="D337" s="541"/>
      <c r="E337" s="701"/>
      <c r="F337" s="701"/>
      <c r="G337" s="518"/>
    </row>
    <row r="338" spans="1:7" ht="12.75">
      <c r="A338" s="539"/>
      <c r="B338" s="540"/>
      <c r="C338" s="541"/>
      <c r="D338" s="541"/>
      <c r="E338" s="701"/>
      <c r="F338" s="701"/>
      <c r="G338" s="518"/>
    </row>
    <row r="339" spans="1:7" ht="12.75">
      <c r="A339" s="539"/>
      <c r="B339" s="540"/>
      <c r="C339" s="541"/>
      <c r="D339" s="541"/>
      <c r="E339" s="701"/>
      <c r="F339" s="701"/>
      <c r="G339" s="518"/>
    </row>
    <row r="340" spans="1:7" ht="12.75">
      <c r="A340" s="539"/>
      <c r="B340" s="540"/>
      <c r="C340" s="541"/>
      <c r="D340" s="541"/>
      <c r="E340" s="701"/>
      <c r="F340" s="701"/>
      <c r="G340" s="518"/>
    </row>
    <row r="341" spans="1:7" ht="12.75">
      <c r="A341" s="539"/>
      <c r="B341" s="540"/>
      <c r="C341" s="541"/>
      <c r="D341" s="541"/>
      <c r="E341" s="701"/>
      <c r="F341" s="701"/>
      <c r="G341" s="518"/>
    </row>
    <row r="342" spans="1:7" ht="12.75">
      <c r="A342" s="539"/>
      <c r="B342" s="540"/>
      <c r="C342" s="541"/>
      <c r="D342" s="541"/>
      <c r="E342" s="701"/>
      <c r="F342" s="701"/>
      <c r="G342" s="518"/>
    </row>
    <row r="343" spans="1:7" ht="12.75">
      <c r="A343" s="539"/>
      <c r="B343" s="540"/>
      <c r="C343" s="541"/>
      <c r="D343" s="541"/>
      <c r="E343" s="701"/>
      <c r="F343" s="701"/>
      <c r="G343" s="518"/>
    </row>
    <row r="344" spans="1:7" ht="12.75">
      <c r="A344" s="539"/>
      <c r="B344" s="540"/>
      <c r="C344" s="541"/>
      <c r="D344" s="541"/>
      <c r="E344" s="701"/>
      <c r="F344" s="701"/>
      <c r="G344" s="518"/>
    </row>
    <row r="345" spans="1:7" ht="12.75">
      <c r="A345" s="539"/>
      <c r="B345" s="540"/>
      <c r="C345" s="541"/>
      <c r="D345" s="541"/>
      <c r="E345" s="701"/>
      <c r="F345" s="701"/>
      <c r="G345" s="518"/>
    </row>
    <row r="346" spans="1:7" ht="12.75">
      <c r="A346" s="539"/>
      <c r="B346" s="540"/>
      <c r="C346" s="541"/>
      <c r="D346" s="541"/>
      <c r="E346" s="701"/>
      <c r="F346" s="701"/>
      <c r="G346" s="518"/>
    </row>
    <row r="347" spans="1:7" ht="12.75">
      <c r="A347" s="539"/>
      <c r="B347" s="540"/>
      <c r="C347" s="541"/>
      <c r="D347" s="541"/>
      <c r="E347" s="701"/>
      <c r="F347" s="701"/>
      <c r="G347" s="518"/>
    </row>
    <row r="348" spans="1:7" ht="12.75">
      <c r="A348" s="539"/>
      <c r="B348" s="540"/>
      <c r="C348" s="541"/>
      <c r="D348" s="541"/>
      <c r="E348" s="701"/>
      <c r="F348" s="701"/>
      <c r="G348" s="518"/>
    </row>
    <row r="349" spans="1:7" ht="12.75">
      <c r="A349" s="539"/>
      <c r="B349" s="540"/>
      <c r="C349" s="541"/>
      <c r="D349" s="541"/>
      <c r="E349" s="701"/>
      <c r="F349" s="701"/>
      <c r="G349" s="518"/>
    </row>
    <row r="350" spans="1:7" ht="12.75">
      <c r="A350" s="539"/>
      <c r="B350" s="540"/>
      <c r="C350" s="541"/>
      <c r="D350" s="541"/>
      <c r="E350" s="701"/>
      <c r="F350" s="701"/>
      <c r="G350" s="518"/>
    </row>
    <row r="351" spans="1:7" ht="12.75">
      <c r="A351" s="539"/>
      <c r="B351" s="540"/>
      <c r="C351" s="541"/>
      <c r="D351" s="541"/>
      <c r="E351" s="701"/>
      <c r="F351" s="701"/>
      <c r="G351" s="518"/>
    </row>
    <row r="352" spans="1:7" ht="12.75">
      <c r="A352" s="539"/>
      <c r="B352" s="540"/>
      <c r="C352" s="541"/>
      <c r="D352" s="541"/>
      <c r="E352" s="701"/>
      <c r="F352" s="701"/>
      <c r="G352" s="518"/>
    </row>
    <row r="353" spans="1:7" ht="12.75">
      <c r="A353" s="539"/>
      <c r="B353" s="540"/>
      <c r="C353" s="541"/>
      <c r="D353" s="541"/>
      <c r="E353" s="701"/>
      <c r="F353" s="701"/>
      <c r="G353" s="518"/>
    </row>
    <row r="354" spans="1:7" ht="12.75">
      <c r="A354" s="539"/>
      <c r="B354" s="540"/>
      <c r="C354" s="541"/>
      <c r="D354" s="541"/>
      <c r="E354" s="701"/>
      <c r="F354" s="701"/>
      <c r="G354" s="518"/>
    </row>
    <row r="355" spans="1:7" ht="12.75">
      <c r="A355" s="539"/>
      <c r="B355" s="540"/>
      <c r="C355" s="541"/>
      <c r="D355" s="541"/>
      <c r="E355" s="701"/>
      <c r="F355" s="701"/>
      <c r="G355" s="518"/>
    </row>
    <row r="356" spans="1:7" ht="12.75">
      <c r="A356" s="539"/>
      <c r="B356" s="540"/>
      <c r="C356" s="541"/>
      <c r="D356" s="541"/>
      <c r="E356" s="701"/>
      <c r="F356" s="701"/>
      <c r="G356" s="518"/>
    </row>
    <row r="357" spans="1:7" ht="12.75">
      <c r="A357" s="539"/>
      <c r="B357" s="540"/>
      <c r="C357" s="541"/>
      <c r="D357" s="541"/>
      <c r="E357" s="701"/>
      <c r="F357" s="701"/>
      <c r="G357" s="518"/>
    </row>
    <row r="358" spans="1:7" ht="12.75">
      <c r="A358" s="539"/>
      <c r="B358" s="540"/>
      <c r="C358" s="541"/>
      <c r="D358" s="541"/>
      <c r="E358" s="701"/>
      <c r="F358" s="701"/>
      <c r="G358" s="518"/>
    </row>
    <row r="359" spans="1:7" ht="12.75">
      <c r="A359" s="539"/>
      <c r="B359" s="540"/>
      <c r="C359" s="541"/>
      <c r="D359" s="541"/>
      <c r="E359" s="701"/>
      <c r="F359" s="701"/>
      <c r="G359" s="518"/>
    </row>
    <row r="360" spans="1:7" ht="12.75">
      <c r="A360" s="539"/>
      <c r="B360" s="540"/>
      <c r="C360" s="541"/>
      <c r="D360" s="541"/>
      <c r="E360" s="701"/>
      <c r="F360" s="701"/>
      <c r="G360" s="518"/>
    </row>
    <row r="361" spans="1:7" ht="12.75">
      <c r="A361" s="539"/>
      <c r="B361" s="540"/>
      <c r="C361" s="541"/>
      <c r="D361" s="541"/>
      <c r="E361" s="701"/>
      <c r="F361" s="701"/>
      <c r="G361" s="518"/>
    </row>
    <row r="362" spans="1:7" ht="12.75">
      <c r="A362" s="539"/>
      <c r="B362" s="540"/>
      <c r="C362" s="541"/>
      <c r="D362" s="541"/>
      <c r="E362" s="701"/>
      <c r="F362" s="701"/>
      <c r="G362" s="518"/>
    </row>
    <row r="363" spans="1:7" ht="12.75">
      <c r="A363" s="539"/>
      <c r="B363" s="540"/>
      <c r="C363" s="541"/>
      <c r="D363" s="541"/>
      <c r="E363" s="701"/>
      <c r="F363" s="701"/>
      <c r="G363" s="518"/>
    </row>
    <row r="364" spans="1:7" ht="12.75">
      <c r="A364" s="539"/>
      <c r="B364" s="540"/>
      <c r="C364" s="541"/>
      <c r="D364" s="541"/>
      <c r="E364" s="701"/>
      <c r="F364" s="701"/>
      <c r="G364" s="518"/>
    </row>
    <row r="365" spans="1:7" ht="12.75">
      <c r="A365" s="539"/>
      <c r="B365" s="540"/>
      <c r="C365" s="541"/>
      <c r="D365" s="541"/>
      <c r="E365" s="701"/>
      <c r="F365" s="701"/>
      <c r="G365" s="518"/>
    </row>
    <row r="366" spans="1:7" ht="12.75">
      <c r="A366" s="539"/>
      <c r="B366" s="540"/>
      <c r="C366" s="541"/>
      <c r="D366" s="541"/>
      <c r="E366" s="701"/>
      <c r="F366" s="701"/>
      <c r="G366" s="518"/>
    </row>
    <row r="367" spans="1:7" ht="12.75">
      <c r="A367" s="539"/>
      <c r="B367" s="540"/>
      <c r="C367" s="541"/>
      <c r="D367" s="541"/>
      <c r="E367" s="701"/>
      <c r="F367" s="701"/>
      <c r="G367" s="518"/>
    </row>
    <row r="368" spans="1:7" ht="12.75">
      <c r="A368" s="539"/>
      <c r="B368" s="540"/>
      <c r="C368" s="541"/>
      <c r="D368" s="541"/>
      <c r="E368" s="701"/>
      <c r="F368" s="701"/>
      <c r="G368" s="518"/>
    </row>
    <row r="369" spans="1:7" ht="12.75">
      <c r="A369" s="539"/>
      <c r="B369" s="540"/>
      <c r="C369" s="541"/>
      <c r="D369" s="541"/>
      <c r="E369" s="701"/>
      <c r="F369" s="701"/>
      <c r="G369" s="518"/>
    </row>
    <row r="370" spans="1:7" ht="12.75">
      <c r="A370" s="539"/>
      <c r="B370" s="540"/>
      <c r="C370" s="541"/>
      <c r="D370" s="541"/>
      <c r="E370" s="701"/>
      <c r="F370" s="701"/>
      <c r="G370" s="518"/>
    </row>
    <row r="371" spans="1:7" ht="12.75">
      <c r="A371" s="539"/>
      <c r="B371" s="540"/>
      <c r="C371" s="541"/>
      <c r="D371" s="541"/>
      <c r="E371" s="701"/>
      <c r="F371" s="701"/>
      <c r="G371" s="518"/>
    </row>
    <row r="372" spans="1:7" ht="12.75">
      <c r="A372" s="539"/>
      <c r="B372" s="540"/>
      <c r="C372" s="541"/>
      <c r="D372" s="541"/>
      <c r="E372" s="701"/>
      <c r="F372" s="701"/>
      <c r="G372" s="518"/>
    </row>
    <row r="373" spans="1:7" ht="12.75">
      <c r="A373" s="539"/>
      <c r="B373" s="540"/>
      <c r="C373" s="541"/>
      <c r="D373" s="541"/>
      <c r="E373" s="701"/>
      <c r="F373" s="701"/>
      <c r="G373" s="518"/>
    </row>
    <row r="374" spans="1:7" ht="12.75">
      <c r="A374" s="539"/>
      <c r="B374" s="540"/>
      <c r="C374" s="541"/>
      <c r="D374" s="541"/>
      <c r="E374" s="701"/>
      <c r="F374" s="701"/>
      <c r="G374" s="518"/>
    </row>
    <row r="375" spans="1:7" ht="12.75">
      <c r="A375" s="539"/>
      <c r="B375" s="540"/>
      <c r="C375" s="541"/>
      <c r="D375" s="541"/>
      <c r="E375" s="701"/>
      <c r="F375" s="701"/>
      <c r="G375" s="518"/>
    </row>
    <row r="376" spans="1:7" ht="12.75">
      <c r="A376" s="539"/>
      <c r="B376" s="540"/>
      <c r="C376" s="541"/>
      <c r="D376" s="541"/>
      <c r="E376" s="701"/>
      <c r="F376" s="701"/>
      <c r="G376" s="518"/>
    </row>
    <row r="377" spans="1:7" ht="12.75">
      <c r="A377" s="539"/>
      <c r="B377" s="540"/>
      <c r="C377" s="541"/>
      <c r="D377" s="541"/>
      <c r="E377" s="701"/>
      <c r="F377" s="701"/>
      <c r="G377" s="518"/>
    </row>
    <row r="378" spans="1:7" ht="12.75">
      <c r="A378" s="539"/>
      <c r="B378" s="540"/>
      <c r="C378" s="541"/>
      <c r="D378" s="541"/>
      <c r="E378" s="701"/>
      <c r="F378" s="701"/>
      <c r="G378" s="518"/>
    </row>
    <row r="379" spans="1:7" ht="12.75">
      <c r="A379" s="539"/>
      <c r="B379" s="540"/>
      <c r="C379" s="541"/>
      <c r="D379" s="541"/>
      <c r="E379" s="701"/>
      <c r="F379" s="701"/>
      <c r="G379" s="518"/>
    </row>
    <row r="380" spans="1:7" ht="12.75">
      <c r="A380" s="539"/>
      <c r="B380" s="540"/>
      <c r="C380" s="541"/>
      <c r="D380" s="541"/>
      <c r="E380" s="701"/>
      <c r="F380" s="701"/>
      <c r="G380" s="518"/>
    </row>
    <row r="381" spans="1:7" ht="12.75">
      <c r="A381" s="539"/>
      <c r="B381" s="540"/>
      <c r="C381" s="541"/>
      <c r="D381" s="541"/>
      <c r="E381" s="701"/>
      <c r="F381" s="701"/>
      <c r="G381" s="518"/>
    </row>
    <row r="382" spans="1:7" ht="12.75">
      <c r="A382" s="539"/>
      <c r="B382" s="540"/>
      <c r="C382" s="541"/>
      <c r="D382" s="541"/>
      <c r="E382" s="701"/>
      <c r="F382" s="701"/>
      <c r="G382" s="518"/>
    </row>
    <row r="383" spans="1:7" ht="12.75">
      <c r="A383" s="539"/>
      <c r="B383" s="540"/>
      <c r="C383" s="541"/>
      <c r="D383" s="541"/>
      <c r="E383" s="701"/>
      <c r="F383" s="701"/>
      <c r="G383" s="518"/>
    </row>
    <row r="384" spans="1:7" ht="12.75">
      <c r="A384" s="539"/>
      <c r="B384" s="540"/>
      <c r="C384" s="541"/>
      <c r="D384" s="541"/>
      <c r="E384" s="701"/>
      <c r="F384" s="701"/>
      <c r="G384" s="518"/>
    </row>
    <row r="385" spans="1:7" ht="12.75">
      <c r="A385" s="539"/>
      <c r="B385" s="540"/>
      <c r="C385" s="541"/>
      <c r="D385" s="541"/>
      <c r="E385" s="701"/>
      <c r="F385" s="701"/>
      <c r="G385" s="518"/>
    </row>
    <row r="386" spans="1:7" ht="12.75">
      <c r="A386" s="539"/>
      <c r="B386" s="540"/>
      <c r="C386" s="541"/>
      <c r="D386" s="541"/>
      <c r="E386" s="701"/>
      <c r="F386" s="701"/>
      <c r="G386" s="518"/>
    </row>
    <row r="387" spans="1:7" ht="12.75">
      <c r="A387" s="539"/>
      <c r="B387" s="540"/>
      <c r="C387" s="541"/>
      <c r="D387" s="541"/>
      <c r="E387" s="701"/>
      <c r="F387" s="701"/>
      <c r="G387" s="518"/>
    </row>
    <row r="388" spans="1:7" ht="12.75">
      <c r="A388" s="539"/>
      <c r="B388" s="540"/>
      <c r="C388" s="541"/>
      <c r="D388" s="541"/>
      <c r="E388" s="701"/>
      <c r="F388" s="701"/>
      <c r="G388" s="518"/>
    </row>
    <row r="389" spans="1:7" ht="12.75">
      <c r="A389" s="539"/>
      <c r="B389" s="540"/>
      <c r="C389" s="541"/>
      <c r="D389" s="541"/>
      <c r="E389" s="701"/>
      <c r="F389" s="701"/>
      <c r="G389" s="518"/>
    </row>
    <row r="390" spans="1:7" ht="12.75">
      <c r="A390" s="539"/>
      <c r="B390" s="540"/>
      <c r="C390" s="541"/>
      <c r="D390" s="541"/>
      <c r="E390" s="701"/>
      <c r="F390" s="701"/>
      <c r="G390" s="518"/>
    </row>
    <row r="391" spans="1:7" ht="12.75">
      <c r="A391" s="539"/>
      <c r="B391" s="540"/>
      <c r="C391" s="541"/>
      <c r="D391" s="541"/>
      <c r="E391" s="701"/>
      <c r="F391" s="701"/>
      <c r="G391" s="518"/>
    </row>
    <row r="392" spans="1:7" ht="12.75">
      <c r="A392" s="539"/>
      <c r="B392" s="540"/>
      <c r="C392" s="541"/>
      <c r="D392" s="541"/>
      <c r="E392" s="701"/>
      <c r="F392" s="701"/>
      <c r="G392" s="518"/>
    </row>
    <row r="393" spans="1:7" ht="12.75">
      <c r="A393" s="539"/>
      <c r="B393" s="540"/>
      <c r="C393" s="541"/>
      <c r="D393" s="541"/>
      <c r="E393" s="701"/>
      <c r="F393" s="701"/>
      <c r="G393" s="518"/>
    </row>
    <row r="394" spans="1:7" ht="12.75">
      <c r="A394" s="539"/>
      <c r="B394" s="540"/>
      <c r="C394" s="541"/>
      <c r="D394" s="541"/>
      <c r="E394" s="701"/>
      <c r="F394" s="701"/>
      <c r="G394" s="518"/>
    </row>
    <row r="395" spans="1:7" ht="12.75">
      <c r="A395" s="539"/>
      <c r="B395" s="540"/>
      <c r="C395" s="541"/>
      <c r="D395" s="541"/>
      <c r="E395" s="701"/>
      <c r="F395" s="701"/>
      <c r="G395" s="518"/>
    </row>
    <row r="396" spans="1:7" ht="12.75">
      <c r="A396" s="539"/>
      <c r="B396" s="540"/>
      <c r="C396" s="541"/>
      <c r="D396" s="541"/>
      <c r="E396" s="701"/>
      <c r="F396" s="701"/>
      <c r="G396" s="518"/>
    </row>
    <row r="397" spans="1:7" ht="12.75">
      <c r="A397" s="539"/>
      <c r="B397" s="540"/>
      <c r="C397" s="541"/>
      <c r="D397" s="541"/>
      <c r="E397" s="701"/>
      <c r="F397" s="701"/>
      <c r="G397" s="518"/>
    </row>
    <row r="398" spans="1:7" ht="12.75">
      <c r="A398" s="539"/>
      <c r="B398" s="540"/>
      <c r="C398" s="541"/>
      <c r="D398" s="541"/>
      <c r="E398" s="701"/>
      <c r="F398" s="701"/>
      <c r="G398" s="518"/>
    </row>
    <row r="399" spans="1:7" ht="12.75">
      <c r="A399" s="539"/>
      <c r="B399" s="540"/>
      <c r="C399" s="541"/>
      <c r="D399" s="541"/>
      <c r="E399" s="701"/>
      <c r="F399" s="701"/>
      <c r="G399" s="518"/>
    </row>
    <row r="400" spans="1:7" ht="12.75">
      <c r="A400" s="539"/>
      <c r="B400" s="540"/>
      <c r="C400" s="541"/>
      <c r="D400" s="541"/>
      <c r="E400" s="701"/>
      <c r="F400" s="701"/>
      <c r="G400" s="518"/>
    </row>
    <row r="401" spans="1:7" ht="12.75">
      <c r="A401" s="539"/>
      <c r="B401" s="540"/>
      <c r="C401" s="541"/>
      <c r="D401" s="541"/>
      <c r="E401" s="701"/>
      <c r="F401" s="701"/>
      <c r="G401" s="518"/>
    </row>
    <row r="402" spans="1:7" ht="12.75">
      <c r="A402" s="539"/>
      <c r="B402" s="540"/>
      <c r="C402" s="541"/>
      <c r="D402" s="541"/>
      <c r="E402" s="701"/>
      <c r="F402" s="701"/>
      <c r="G402" s="518"/>
    </row>
    <row r="403" spans="1:7" ht="12.75">
      <c r="A403" s="539"/>
      <c r="B403" s="540"/>
      <c r="C403" s="541"/>
      <c r="D403" s="541"/>
      <c r="E403" s="701"/>
      <c r="F403" s="701"/>
      <c r="G403" s="518"/>
    </row>
    <row r="404" spans="1:7" ht="12.75">
      <c r="A404" s="539"/>
      <c r="B404" s="540"/>
      <c r="C404" s="541"/>
      <c r="D404" s="541"/>
      <c r="E404" s="701"/>
      <c r="F404" s="701"/>
      <c r="G404" s="518"/>
    </row>
    <row r="405" spans="1:7" ht="12.75">
      <c r="A405" s="539"/>
      <c r="B405" s="540"/>
      <c r="C405" s="541"/>
      <c r="D405" s="541"/>
      <c r="E405" s="701"/>
      <c r="F405" s="701"/>
      <c r="G405" s="518"/>
    </row>
    <row r="406" spans="1:7" ht="12.75">
      <c r="A406" s="539"/>
      <c r="B406" s="540"/>
      <c r="C406" s="541"/>
      <c r="D406" s="541"/>
      <c r="E406" s="701"/>
      <c r="F406" s="701"/>
      <c r="G406" s="518"/>
    </row>
    <row r="407" spans="1:7" ht="12.75">
      <c r="A407" s="539"/>
      <c r="B407" s="540"/>
      <c r="C407" s="541"/>
      <c r="D407" s="541"/>
      <c r="E407" s="701"/>
      <c r="F407" s="701"/>
      <c r="G407" s="518"/>
    </row>
    <row r="408" spans="1:7" ht="12.75">
      <c r="A408" s="539"/>
      <c r="B408" s="540"/>
      <c r="C408" s="541"/>
      <c r="D408" s="541"/>
      <c r="E408" s="701"/>
      <c r="F408" s="701"/>
      <c r="G408" s="518"/>
    </row>
    <row r="409" spans="1:7" ht="12.75">
      <c r="A409" s="539"/>
      <c r="B409" s="540"/>
      <c r="C409" s="541"/>
      <c r="D409" s="541"/>
      <c r="E409" s="701"/>
      <c r="F409" s="701"/>
      <c r="G409" s="518"/>
    </row>
    <row r="410" spans="1:7" ht="12.75">
      <c r="A410" s="539"/>
      <c r="B410" s="540"/>
      <c r="C410" s="541"/>
      <c r="D410" s="541"/>
      <c r="E410" s="701"/>
      <c r="F410" s="701"/>
      <c r="G410" s="518"/>
    </row>
    <row r="411" spans="1:7" ht="12.75">
      <c r="A411" s="539"/>
      <c r="B411" s="540"/>
      <c r="C411" s="541"/>
      <c r="D411" s="541"/>
      <c r="E411" s="701"/>
      <c r="F411" s="701"/>
      <c r="G411" s="518"/>
    </row>
    <row r="412" spans="1:7" ht="12.75">
      <c r="A412" s="539"/>
      <c r="B412" s="540"/>
      <c r="C412" s="541"/>
      <c r="D412" s="541"/>
      <c r="E412" s="701"/>
      <c r="F412" s="701"/>
      <c r="G412" s="518"/>
    </row>
    <row r="413" spans="1:7" ht="12.75">
      <c r="A413" s="539"/>
      <c r="B413" s="540"/>
      <c r="C413" s="541"/>
      <c r="D413" s="541"/>
      <c r="E413" s="701"/>
      <c r="F413" s="701"/>
      <c r="G413" s="518"/>
    </row>
    <row r="414" spans="1:7" ht="12.75">
      <c r="A414" s="539"/>
      <c r="B414" s="540"/>
      <c r="C414" s="541"/>
      <c r="D414" s="541"/>
      <c r="E414" s="701"/>
      <c r="F414" s="701"/>
      <c r="G414" s="518"/>
    </row>
    <row r="415" spans="1:7" ht="12.75">
      <c r="A415" s="539"/>
      <c r="B415" s="540"/>
      <c r="C415" s="541"/>
      <c r="D415" s="541"/>
      <c r="E415" s="701"/>
      <c r="F415" s="701"/>
      <c r="G415" s="518"/>
    </row>
    <row r="416" spans="1:7" ht="12.75">
      <c r="A416" s="539"/>
      <c r="B416" s="540"/>
      <c r="C416" s="541"/>
      <c r="D416" s="541"/>
      <c r="E416" s="701"/>
      <c r="F416" s="701"/>
      <c r="G416" s="518"/>
    </row>
    <row r="417" spans="1:7" ht="12.75">
      <c r="A417" s="539"/>
      <c r="B417" s="540"/>
      <c r="C417" s="541"/>
      <c r="D417" s="541"/>
      <c r="E417" s="701"/>
      <c r="F417" s="701"/>
      <c r="G417" s="518"/>
    </row>
    <row r="418" spans="1:7" ht="12.75">
      <c r="A418" s="539"/>
      <c r="B418" s="540"/>
      <c r="C418" s="541"/>
      <c r="D418" s="541"/>
      <c r="E418" s="701"/>
      <c r="F418" s="701"/>
      <c r="G418" s="518"/>
    </row>
    <row r="419" spans="1:7" ht="12.75">
      <c r="A419" s="539"/>
      <c r="B419" s="540"/>
      <c r="C419" s="541"/>
      <c r="D419" s="541"/>
      <c r="E419" s="701"/>
      <c r="F419" s="701"/>
      <c r="G419" s="518"/>
    </row>
    <row r="420" spans="1:7" ht="12.75">
      <c r="A420" s="539"/>
      <c r="B420" s="540"/>
      <c r="C420" s="541"/>
      <c r="D420" s="541"/>
      <c r="E420" s="701"/>
      <c r="F420" s="701"/>
      <c r="G420" s="518"/>
    </row>
    <row r="421" spans="1:7" ht="12.75">
      <c r="A421" s="539"/>
      <c r="B421" s="540"/>
      <c r="C421" s="541"/>
      <c r="D421" s="541"/>
      <c r="E421" s="701"/>
      <c r="F421" s="701"/>
      <c r="G421" s="518"/>
    </row>
    <row r="422" spans="1:7" ht="12.75">
      <c r="A422" s="539"/>
      <c r="B422" s="540"/>
      <c r="C422" s="541"/>
      <c r="D422" s="541"/>
      <c r="E422" s="701"/>
      <c r="F422" s="701"/>
      <c r="G422" s="518"/>
    </row>
    <row r="423" spans="1:7" ht="12.75">
      <c r="A423" s="539"/>
      <c r="B423" s="540"/>
      <c r="C423" s="541"/>
      <c r="D423" s="541"/>
      <c r="E423" s="701"/>
      <c r="F423" s="701"/>
      <c r="G423" s="518"/>
    </row>
    <row r="424" spans="1:7" ht="12.75">
      <c r="A424" s="539"/>
      <c r="B424" s="540"/>
      <c r="C424" s="541"/>
      <c r="D424" s="541"/>
      <c r="E424" s="701"/>
      <c r="F424" s="701"/>
      <c r="G424" s="518"/>
    </row>
    <row r="425" spans="1:7" ht="12.75">
      <c r="A425" s="539"/>
      <c r="B425" s="540"/>
      <c r="C425" s="541"/>
      <c r="D425" s="541"/>
      <c r="E425" s="701"/>
      <c r="F425" s="701"/>
      <c r="G425" s="518"/>
    </row>
    <row r="426" spans="1:7" ht="12.75">
      <c r="A426" s="539"/>
      <c r="B426" s="540"/>
      <c r="C426" s="541"/>
      <c r="D426" s="541"/>
      <c r="E426" s="701"/>
      <c r="F426" s="701"/>
      <c r="G426" s="518"/>
    </row>
    <row r="427" spans="1:7" ht="12.75">
      <c r="A427" s="539"/>
      <c r="B427" s="540"/>
      <c r="C427" s="541"/>
      <c r="D427" s="541"/>
      <c r="E427" s="701"/>
      <c r="F427" s="701"/>
      <c r="G427" s="518"/>
    </row>
    <row r="428" spans="1:7" ht="12.75">
      <c r="A428" s="539"/>
      <c r="B428" s="540"/>
      <c r="C428" s="541"/>
      <c r="D428" s="541"/>
      <c r="E428" s="701"/>
      <c r="F428" s="701"/>
      <c r="G428" s="518"/>
    </row>
    <row r="429" spans="1:7" ht="12.75">
      <c r="A429" s="539"/>
      <c r="B429" s="540"/>
      <c r="C429" s="541"/>
      <c r="D429" s="541"/>
      <c r="E429" s="701"/>
      <c r="F429" s="701"/>
      <c r="G429" s="518"/>
    </row>
    <row r="430" spans="1:7" ht="12.75">
      <c r="A430" s="539"/>
      <c r="B430" s="540"/>
      <c r="C430" s="541"/>
      <c r="D430" s="541"/>
      <c r="E430" s="701"/>
      <c r="F430" s="701"/>
      <c r="G430" s="518"/>
    </row>
    <row r="431" spans="1:7" ht="12.75">
      <c r="A431" s="539"/>
      <c r="B431" s="540"/>
      <c r="C431" s="541"/>
      <c r="D431" s="541"/>
      <c r="E431" s="701"/>
      <c r="F431" s="701"/>
      <c r="G431" s="518"/>
    </row>
    <row r="432" spans="1:7" ht="12.75">
      <c r="A432" s="539"/>
      <c r="B432" s="540"/>
      <c r="C432" s="541"/>
      <c r="D432" s="541"/>
      <c r="E432" s="701"/>
      <c r="F432" s="701"/>
      <c r="G432" s="518"/>
    </row>
    <row r="433" spans="1:7" ht="12.75">
      <c r="A433" s="539"/>
      <c r="B433" s="540"/>
      <c r="C433" s="541"/>
      <c r="D433" s="541"/>
      <c r="E433" s="701"/>
      <c r="F433" s="701"/>
      <c r="G433" s="518"/>
    </row>
    <row r="434" spans="1:7" ht="12.75">
      <c r="A434" s="539"/>
      <c r="B434" s="540"/>
      <c r="C434" s="541"/>
      <c r="D434" s="541"/>
      <c r="E434" s="701"/>
      <c r="F434" s="701"/>
      <c r="G434" s="518"/>
    </row>
    <row r="435" spans="1:7" ht="12.75">
      <c r="A435" s="539"/>
      <c r="B435" s="540"/>
      <c r="C435" s="541"/>
      <c r="D435" s="541"/>
      <c r="E435" s="701"/>
      <c r="F435" s="701"/>
      <c r="G435" s="518"/>
    </row>
    <row r="436" spans="1:7" ht="12.75">
      <c r="A436" s="539"/>
      <c r="B436" s="540"/>
      <c r="C436" s="541"/>
      <c r="D436" s="541"/>
      <c r="E436" s="701"/>
      <c r="F436" s="701"/>
      <c r="G436" s="518"/>
    </row>
    <row r="437" spans="1:7" ht="12.75">
      <c r="A437" s="539"/>
      <c r="B437" s="540"/>
      <c r="C437" s="541"/>
      <c r="D437" s="541"/>
      <c r="E437" s="701"/>
      <c r="F437" s="701"/>
      <c r="G437" s="518"/>
    </row>
    <row r="438" spans="1:7" ht="12.75">
      <c r="A438" s="539"/>
      <c r="B438" s="540"/>
      <c r="C438" s="541"/>
      <c r="D438" s="541"/>
      <c r="E438" s="701"/>
      <c r="F438" s="701"/>
      <c r="G438" s="518"/>
    </row>
    <row r="439" spans="1:7" ht="12.75">
      <c r="A439" s="539"/>
      <c r="B439" s="540"/>
      <c r="C439" s="541"/>
      <c r="D439" s="541"/>
      <c r="E439" s="701"/>
      <c r="F439" s="701"/>
      <c r="G439" s="518"/>
    </row>
    <row r="440" spans="1:7" ht="12.75">
      <c r="A440" s="539"/>
      <c r="B440" s="540"/>
      <c r="C440" s="541"/>
      <c r="D440" s="541"/>
      <c r="E440" s="701"/>
      <c r="F440" s="701"/>
      <c r="G440" s="518"/>
    </row>
    <row r="441" spans="1:7" ht="12.75">
      <c r="A441" s="539"/>
      <c r="B441" s="540"/>
      <c r="C441" s="541"/>
      <c r="D441" s="541"/>
      <c r="E441" s="701"/>
      <c r="F441" s="701"/>
      <c r="G441" s="518"/>
    </row>
    <row r="442" spans="1:7" ht="12.75">
      <c r="A442" s="539"/>
      <c r="B442" s="540"/>
      <c r="C442" s="541"/>
      <c r="D442" s="541"/>
      <c r="E442" s="701"/>
      <c r="F442" s="701"/>
      <c r="G442" s="518"/>
    </row>
    <row r="443" spans="1:7" ht="12.75">
      <c r="A443" s="539"/>
      <c r="B443" s="540"/>
      <c r="C443" s="541"/>
      <c r="D443" s="541"/>
      <c r="E443" s="701"/>
      <c r="F443" s="701"/>
      <c r="G443" s="518"/>
    </row>
    <row r="444" spans="1:7" ht="12.75">
      <c r="A444" s="539"/>
      <c r="B444" s="540"/>
      <c r="C444" s="541"/>
      <c r="D444" s="541"/>
      <c r="E444" s="701"/>
      <c r="F444" s="701"/>
      <c r="G444" s="518"/>
    </row>
    <row r="445" spans="1:7" ht="12.75">
      <c r="A445" s="539"/>
      <c r="B445" s="540"/>
      <c r="C445" s="541"/>
      <c r="D445" s="541"/>
      <c r="E445" s="701"/>
      <c r="F445" s="701"/>
      <c r="G445" s="518"/>
    </row>
    <row r="446" spans="1:7" ht="12.75">
      <c r="A446" s="539"/>
      <c r="B446" s="540"/>
      <c r="C446" s="541"/>
      <c r="D446" s="541"/>
      <c r="E446" s="701"/>
      <c r="F446" s="701"/>
      <c r="G446" s="518"/>
    </row>
    <row r="447" spans="1:7" ht="12.75">
      <c r="A447" s="539"/>
      <c r="B447" s="540"/>
      <c r="C447" s="541"/>
      <c r="D447" s="541"/>
      <c r="E447" s="701"/>
      <c r="F447" s="701"/>
      <c r="G447" s="518"/>
    </row>
    <row r="448" spans="1:7" ht="12.75">
      <c r="A448" s="539"/>
      <c r="B448" s="540"/>
      <c r="C448" s="541"/>
      <c r="D448" s="541"/>
      <c r="E448" s="701"/>
      <c r="F448" s="701"/>
      <c r="G448" s="518"/>
    </row>
    <row r="449" spans="1:7" ht="12.75">
      <c r="A449" s="539"/>
      <c r="B449" s="540"/>
      <c r="C449" s="541"/>
      <c r="D449" s="541"/>
      <c r="E449" s="701"/>
      <c r="F449" s="701"/>
      <c r="G449" s="518"/>
    </row>
    <row r="450" spans="1:7" ht="12.75">
      <c r="A450" s="539"/>
      <c r="B450" s="540"/>
      <c r="C450" s="541"/>
      <c r="D450" s="541"/>
      <c r="E450" s="701"/>
      <c r="F450" s="701"/>
      <c r="G450" s="518"/>
    </row>
    <row r="451" spans="1:7" ht="12.75">
      <c r="A451" s="539"/>
      <c r="B451" s="540"/>
      <c r="C451" s="541"/>
      <c r="D451" s="541"/>
      <c r="E451" s="701"/>
      <c r="F451" s="701"/>
      <c r="G451" s="518"/>
    </row>
    <row r="452" spans="1:7" ht="12.75">
      <c r="A452" s="539"/>
      <c r="B452" s="540"/>
      <c r="C452" s="541"/>
      <c r="D452" s="541"/>
      <c r="E452" s="701"/>
      <c r="F452" s="701"/>
      <c r="G452" s="518"/>
    </row>
    <row r="453" spans="1:7" ht="12.75">
      <c r="A453" s="539"/>
      <c r="B453" s="540"/>
      <c r="C453" s="541"/>
      <c r="D453" s="541"/>
      <c r="E453" s="701"/>
      <c r="F453" s="701"/>
      <c r="G453" s="518"/>
    </row>
    <row r="454" spans="1:7" ht="12.75">
      <c r="A454" s="539"/>
      <c r="B454" s="540"/>
      <c r="C454" s="541"/>
      <c r="D454" s="541"/>
      <c r="E454" s="701"/>
      <c r="F454" s="701"/>
      <c r="G454" s="518"/>
    </row>
    <row r="455" spans="1:7" ht="12.75">
      <c r="A455" s="539"/>
      <c r="B455" s="540"/>
      <c r="C455" s="541"/>
      <c r="D455" s="541"/>
      <c r="E455" s="701"/>
      <c r="F455" s="701"/>
      <c r="G455" s="518"/>
    </row>
    <row r="456" spans="1:7" ht="12.75">
      <c r="A456" s="539"/>
      <c r="B456" s="540"/>
      <c r="C456" s="541"/>
      <c r="D456" s="541"/>
      <c r="E456" s="701"/>
      <c r="F456" s="701"/>
      <c r="G456" s="518"/>
    </row>
    <row r="457" spans="1:7" ht="12.75">
      <c r="A457" s="539"/>
      <c r="B457" s="540"/>
      <c r="C457" s="541"/>
      <c r="D457" s="541"/>
      <c r="E457" s="701"/>
      <c r="F457" s="701"/>
      <c r="G457" s="518"/>
    </row>
    <row r="458" spans="1:7" ht="12.75">
      <c r="A458" s="539"/>
      <c r="B458" s="540"/>
      <c r="C458" s="541"/>
      <c r="D458" s="541"/>
      <c r="E458" s="701"/>
      <c r="F458" s="701"/>
      <c r="G458" s="518"/>
    </row>
    <row r="459" spans="1:7" ht="12.75">
      <c r="A459" s="539"/>
      <c r="B459" s="540"/>
      <c r="C459" s="541"/>
      <c r="D459" s="541"/>
      <c r="E459" s="701"/>
      <c r="F459" s="701"/>
      <c r="G459" s="518"/>
    </row>
    <row r="460" spans="1:7" ht="12.75">
      <c r="A460" s="539"/>
      <c r="B460" s="540"/>
      <c r="C460" s="541"/>
      <c r="D460" s="541"/>
      <c r="E460" s="701"/>
      <c r="F460" s="701"/>
      <c r="G460" s="518"/>
    </row>
    <row r="461" spans="1:7" ht="12.75">
      <c r="A461" s="539"/>
      <c r="B461" s="540"/>
      <c r="C461" s="541"/>
      <c r="D461" s="541"/>
      <c r="E461" s="701"/>
      <c r="F461" s="701"/>
      <c r="G461" s="518"/>
    </row>
    <row r="462" spans="1:7" ht="12.75">
      <c r="A462" s="539"/>
      <c r="B462" s="540"/>
      <c r="C462" s="541"/>
      <c r="D462" s="541"/>
      <c r="E462" s="701"/>
      <c r="F462" s="701"/>
      <c r="G462" s="518"/>
    </row>
    <row r="463" spans="1:7" ht="12.75">
      <c r="A463" s="539"/>
      <c r="B463" s="540"/>
      <c r="C463" s="541"/>
      <c r="D463" s="541"/>
      <c r="E463" s="701"/>
      <c r="F463" s="701"/>
      <c r="G463" s="518"/>
    </row>
    <row r="464" spans="1:7" ht="12.75">
      <c r="A464" s="539"/>
      <c r="B464" s="540"/>
      <c r="C464" s="541"/>
      <c r="D464" s="541"/>
      <c r="E464" s="701"/>
      <c r="F464" s="701"/>
      <c r="G464" s="518"/>
    </row>
    <row r="465" spans="1:7" ht="12.75">
      <c r="A465" s="539"/>
      <c r="B465" s="540"/>
      <c r="C465" s="541"/>
      <c r="D465" s="541"/>
      <c r="E465" s="701"/>
      <c r="F465" s="701"/>
      <c r="G465" s="518"/>
    </row>
    <row r="466" spans="1:7" ht="12.75">
      <c r="A466" s="539"/>
      <c r="B466" s="540"/>
      <c r="C466" s="541"/>
      <c r="D466" s="541"/>
      <c r="E466" s="701"/>
      <c r="F466" s="701"/>
      <c r="G466" s="518"/>
    </row>
    <row r="467" spans="1:7" ht="12.75">
      <c r="A467" s="539"/>
      <c r="B467" s="540"/>
      <c r="C467" s="541"/>
      <c r="D467" s="541"/>
      <c r="E467" s="701"/>
      <c r="F467" s="701"/>
      <c r="G467" s="518"/>
    </row>
    <row r="468" spans="1:7" ht="12.75">
      <c r="A468" s="539"/>
      <c r="B468" s="540"/>
      <c r="C468" s="541"/>
      <c r="D468" s="541"/>
      <c r="E468" s="701"/>
      <c r="F468" s="701"/>
      <c r="G468" s="518"/>
    </row>
    <row r="469" spans="1:7" ht="12.75">
      <c r="A469" s="539"/>
      <c r="B469" s="540"/>
      <c r="C469" s="541"/>
      <c r="D469" s="541"/>
      <c r="E469" s="701"/>
      <c r="F469" s="701"/>
      <c r="G469" s="518"/>
    </row>
    <row r="470" spans="1:7" ht="12.75">
      <c r="A470" s="539"/>
      <c r="B470" s="540"/>
      <c r="C470" s="541"/>
      <c r="D470" s="541"/>
      <c r="E470" s="701"/>
      <c r="F470" s="701"/>
      <c r="G470" s="518"/>
    </row>
    <row r="471" spans="1:7" ht="12.75">
      <c r="A471" s="539"/>
      <c r="B471" s="540"/>
      <c r="C471" s="541"/>
      <c r="D471" s="541"/>
      <c r="E471" s="701"/>
      <c r="F471" s="701"/>
      <c r="G471" s="518"/>
    </row>
    <row r="472" spans="1:7" ht="12.75">
      <c r="A472" s="539"/>
      <c r="B472" s="540"/>
      <c r="C472" s="541"/>
      <c r="D472" s="541"/>
      <c r="E472" s="701"/>
      <c r="F472" s="701"/>
      <c r="G472" s="518"/>
    </row>
    <row r="473" spans="1:7" ht="12.75">
      <c r="A473" s="539"/>
      <c r="B473" s="540"/>
      <c r="C473" s="541"/>
      <c r="D473" s="541"/>
      <c r="E473" s="701"/>
      <c r="F473" s="701"/>
      <c r="G473" s="518"/>
    </row>
    <row r="474" spans="1:7" ht="12.75">
      <c r="A474" s="539"/>
      <c r="B474" s="540"/>
      <c r="C474" s="541"/>
      <c r="D474" s="541"/>
      <c r="E474" s="701"/>
      <c r="F474" s="701"/>
      <c r="G474" s="518"/>
    </row>
    <row r="475" spans="1:7" ht="12.75">
      <c r="A475" s="539"/>
      <c r="B475" s="540"/>
      <c r="C475" s="541"/>
      <c r="D475" s="541"/>
      <c r="E475" s="701"/>
      <c r="F475" s="701"/>
      <c r="G475" s="518"/>
    </row>
    <row r="476" spans="1:7" ht="12.75">
      <c r="A476" s="539"/>
      <c r="B476" s="540"/>
      <c r="C476" s="541"/>
      <c r="D476" s="541"/>
      <c r="E476" s="701"/>
      <c r="F476" s="701"/>
      <c r="G476" s="518"/>
    </row>
    <row r="477" spans="1:7" ht="12.75">
      <c r="A477" s="539"/>
      <c r="B477" s="540"/>
      <c r="C477" s="541"/>
      <c r="D477" s="541"/>
      <c r="E477" s="701"/>
      <c r="F477" s="701"/>
      <c r="G477" s="518"/>
    </row>
    <row r="478" spans="1:7" ht="12.75">
      <c r="A478" s="539"/>
      <c r="B478" s="540"/>
      <c r="C478" s="541"/>
      <c r="D478" s="541"/>
      <c r="E478" s="701"/>
      <c r="F478" s="701"/>
      <c r="G478" s="518"/>
    </row>
    <row r="479" spans="1:7" ht="12.75">
      <c r="A479" s="539"/>
      <c r="B479" s="540"/>
      <c r="C479" s="541"/>
      <c r="D479" s="541"/>
      <c r="E479" s="701"/>
      <c r="F479" s="701"/>
      <c r="G479" s="518"/>
    </row>
    <row r="480" spans="1:7" ht="12.75">
      <c r="A480" s="539"/>
      <c r="B480" s="540"/>
      <c r="C480" s="541"/>
      <c r="D480" s="541"/>
      <c r="E480" s="701"/>
      <c r="F480" s="701"/>
      <c r="G480" s="518"/>
    </row>
    <row r="481" spans="1:7" ht="12.75">
      <c r="A481" s="539"/>
      <c r="B481" s="540"/>
      <c r="C481" s="541"/>
      <c r="D481" s="541"/>
      <c r="E481" s="701"/>
      <c r="F481" s="701"/>
      <c r="G481" s="518"/>
    </row>
    <row r="482" spans="1:7" ht="12.75">
      <c r="A482" s="539"/>
      <c r="B482" s="540"/>
      <c r="C482" s="541"/>
      <c r="D482" s="541"/>
      <c r="E482" s="701"/>
      <c r="F482" s="701"/>
      <c r="G482" s="518"/>
    </row>
    <row r="483" spans="1:7" ht="12.75">
      <c r="A483" s="539"/>
      <c r="B483" s="540"/>
      <c r="C483" s="541"/>
      <c r="D483" s="541"/>
      <c r="E483" s="701"/>
      <c r="F483" s="701"/>
      <c r="G483" s="518"/>
    </row>
    <row r="484" spans="1:7" ht="12.75">
      <c r="A484" s="539"/>
      <c r="B484" s="540"/>
      <c r="C484" s="541"/>
      <c r="D484" s="541"/>
      <c r="E484" s="701"/>
      <c r="F484" s="701"/>
      <c r="G484" s="518"/>
    </row>
    <row r="485" spans="1:7" ht="12.75">
      <c r="A485" s="539"/>
      <c r="B485" s="540"/>
      <c r="C485" s="541"/>
      <c r="D485" s="541"/>
      <c r="E485" s="701"/>
      <c r="F485" s="701"/>
      <c r="G485" s="518"/>
    </row>
    <row r="486" spans="1:7" ht="12.75">
      <c r="A486" s="539"/>
      <c r="B486" s="540"/>
      <c r="C486" s="541"/>
      <c r="D486" s="541"/>
      <c r="E486" s="701"/>
      <c r="F486" s="701"/>
      <c r="G486" s="518"/>
    </row>
    <row r="487" spans="1:7" ht="12.75">
      <c r="A487" s="539"/>
      <c r="B487" s="540"/>
      <c r="C487" s="541"/>
      <c r="D487" s="541"/>
      <c r="E487" s="701"/>
      <c r="F487" s="701"/>
      <c r="G487" s="518"/>
    </row>
    <row r="488" spans="1:7" ht="12.75">
      <c r="A488" s="539"/>
      <c r="B488" s="540"/>
      <c r="C488" s="541"/>
      <c r="D488" s="541"/>
      <c r="E488" s="701"/>
      <c r="F488" s="701"/>
      <c r="G488" s="518"/>
    </row>
    <row r="489" spans="1:7" ht="12.75">
      <c r="A489" s="539"/>
      <c r="B489" s="540"/>
      <c r="C489" s="541"/>
      <c r="D489" s="541"/>
      <c r="E489" s="701"/>
      <c r="F489" s="701"/>
      <c r="G489" s="518"/>
    </row>
    <row r="490" spans="1:7" ht="12.75">
      <c r="A490" s="539"/>
      <c r="B490" s="540"/>
      <c r="C490" s="541"/>
      <c r="D490" s="541"/>
      <c r="E490" s="701"/>
      <c r="F490" s="701"/>
      <c r="G490" s="518"/>
    </row>
    <row r="491" spans="1:7" ht="12.75">
      <c r="A491" s="539"/>
      <c r="B491" s="540"/>
      <c r="C491" s="541"/>
      <c r="D491" s="541"/>
      <c r="E491" s="701"/>
      <c r="F491" s="701"/>
      <c r="G491" s="518"/>
    </row>
    <row r="492" spans="1:7" ht="12.75">
      <c r="A492" s="539"/>
      <c r="B492" s="540"/>
      <c r="C492" s="541"/>
      <c r="D492" s="541"/>
      <c r="E492" s="701"/>
      <c r="F492" s="701"/>
      <c r="G492" s="518"/>
    </row>
    <row r="493" spans="1:7" ht="12.75">
      <c r="A493" s="539"/>
      <c r="B493" s="540"/>
      <c r="C493" s="541"/>
      <c r="D493" s="541"/>
      <c r="E493" s="701"/>
      <c r="F493" s="701"/>
      <c r="G493" s="518"/>
    </row>
    <row r="494" spans="1:7" ht="12.75">
      <c r="A494" s="539"/>
      <c r="B494" s="540"/>
      <c r="C494" s="541"/>
      <c r="D494" s="541"/>
      <c r="E494" s="701"/>
      <c r="F494" s="701"/>
      <c r="G494" s="518"/>
    </row>
    <row r="495" spans="1:7" ht="12.75">
      <c r="A495" s="539"/>
      <c r="B495" s="540"/>
      <c r="C495" s="541"/>
      <c r="D495" s="541"/>
      <c r="E495" s="701"/>
      <c r="F495" s="701"/>
      <c r="G495" s="518"/>
    </row>
    <row r="496" spans="1:7" ht="12.75">
      <c r="A496" s="539"/>
      <c r="B496" s="540"/>
      <c r="C496" s="541"/>
      <c r="D496" s="541"/>
      <c r="E496" s="701"/>
      <c r="F496" s="701"/>
      <c r="G496" s="518"/>
    </row>
    <row r="497" spans="1:7" ht="12.75">
      <c r="A497" s="539"/>
      <c r="B497" s="540"/>
      <c r="C497" s="541"/>
      <c r="D497" s="541"/>
      <c r="E497" s="701"/>
      <c r="F497" s="701"/>
      <c r="G497" s="518"/>
    </row>
    <row r="498" spans="1:7" ht="12.75">
      <c r="A498" s="539"/>
      <c r="B498" s="540"/>
      <c r="C498" s="541"/>
      <c r="D498" s="541"/>
      <c r="E498" s="701"/>
      <c r="F498" s="701"/>
      <c r="G498" s="518"/>
    </row>
    <row r="499" spans="1:7" ht="12.75">
      <c r="A499" s="539"/>
      <c r="B499" s="540"/>
      <c r="C499" s="541"/>
      <c r="D499" s="541"/>
      <c r="E499" s="701"/>
      <c r="F499" s="701"/>
      <c r="G499" s="518"/>
    </row>
    <row r="500" spans="1:7" ht="12.75">
      <c r="A500" s="539"/>
      <c r="B500" s="540"/>
      <c r="C500" s="541"/>
      <c r="D500" s="541"/>
      <c r="E500" s="701"/>
      <c r="F500" s="701"/>
      <c r="G500" s="518"/>
    </row>
    <row r="501" spans="1:7" ht="12.75">
      <c r="A501" s="539"/>
      <c r="B501" s="540"/>
      <c r="C501" s="541"/>
      <c r="D501" s="541"/>
      <c r="E501" s="701"/>
      <c r="F501" s="701"/>
      <c r="G501" s="518"/>
    </row>
    <row r="502" spans="1:7" ht="12.75">
      <c r="A502" s="539"/>
      <c r="B502" s="540"/>
      <c r="C502" s="541"/>
      <c r="D502" s="541"/>
      <c r="E502" s="701"/>
      <c r="F502" s="701"/>
      <c r="G502" s="518"/>
    </row>
    <row r="503" spans="1:7" ht="12.75">
      <c r="A503" s="539"/>
      <c r="B503" s="540"/>
      <c r="C503" s="541"/>
      <c r="D503" s="541"/>
      <c r="E503" s="701"/>
      <c r="F503" s="701"/>
      <c r="G503" s="518"/>
    </row>
    <row r="504" spans="1:7" ht="12.75">
      <c r="A504" s="539"/>
      <c r="B504" s="540"/>
      <c r="C504" s="541"/>
      <c r="D504" s="541"/>
      <c r="E504" s="701"/>
      <c r="F504" s="701"/>
      <c r="G504" s="518"/>
    </row>
    <row r="505" spans="1:7" ht="12.75">
      <c r="A505" s="539"/>
      <c r="B505" s="540"/>
      <c r="C505" s="541"/>
      <c r="D505" s="541"/>
      <c r="E505" s="701"/>
      <c r="F505" s="701"/>
      <c r="G505" s="518"/>
    </row>
    <row r="506" spans="1:7" ht="12.75">
      <c r="A506" s="539"/>
      <c r="B506" s="540"/>
      <c r="C506" s="541"/>
      <c r="D506" s="541"/>
      <c r="E506" s="701"/>
      <c r="F506" s="701"/>
      <c r="G506" s="518"/>
    </row>
    <row r="507" spans="1:7" ht="12.75">
      <c r="A507" s="539"/>
      <c r="B507" s="540"/>
      <c r="C507" s="541"/>
      <c r="D507" s="541"/>
      <c r="E507" s="701"/>
      <c r="F507" s="701"/>
      <c r="G507" s="518"/>
    </row>
    <row r="508" spans="1:7" ht="12.75">
      <c r="A508" s="539"/>
      <c r="B508" s="540"/>
      <c r="C508" s="541"/>
      <c r="D508" s="541"/>
      <c r="E508" s="701"/>
      <c r="F508" s="701"/>
      <c r="G508" s="518"/>
    </row>
    <row r="509" spans="1:7" ht="12.75">
      <c r="A509" s="539"/>
      <c r="B509" s="540"/>
      <c r="C509" s="541"/>
      <c r="D509" s="541"/>
      <c r="E509" s="701"/>
      <c r="F509" s="701"/>
      <c r="G509" s="518"/>
    </row>
    <row r="510" spans="1:7" ht="12.75">
      <c r="A510" s="539"/>
      <c r="B510" s="540"/>
      <c r="C510" s="541"/>
      <c r="D510" s="541"/>
      <c r="E510" s="701"/>
      <c r="F510" s="701"/>
      <c r="G510" s="518"/>
    </row>
    <row r="511" spans="1:7" ht="12.75">
      <c r="A511" s="539"/>
      <c r="B511" s="540"/>
      <c r="C511" s="541"/>
      <c r="D511" s="541"/>
      <c r="E511" s="701"/>
      <c r="F511" s="701"/>
      <c r="G511" s="518"/>
    </row>
    <row r="512" spans="1:7" ht="12.75">
      <c r="A512" s="539"/>
      <c r="B512" s="540"/>
      <c r="C512" s="541"/>
      <c r="D512" s="541"/>
      <c r="E512" s="701"/>
      <c r="F512" s="701"/>
      <c r="G512" s="518"/>
    </row>
    <row r="513" spans="1:7" ht="12.75">
      <c r="A513" s="539"/>
      <c r="B513" s="540"/>
      <c r="C513" s="541"/>
      <c r="D513" s="541"/>
      <c r="E513" s="701"/>
      <c r="F513" s="701"/>
      <c r="G513" s="518"/>
    </row>
    <row r="514" spans="1:7" ht="12.75">
      <c r="A514" s="539"/>
      <c r="B514" s="540"/>
      <c r="C514" s="541"/>
      <c r="D514" s="541"/>
      <c r="E514" s="701"/>
      <c r="F514" s="701"/>
      <c r="G514" s="518"/>
    </row>
    <row r="515" spans="1:7" ht="12.75">
      <c r="A515" s="539"/>
      <c r="B515" s="540"/>
      <c r="C515" s="541"/>
      <c r="D515" s="541"/>
      <c r="E515" s="701"/>
      <c r="F515" s="701"/>
      <c r="G515" s="518"/>
    </row>
    <row r="516" spans="1:7" ht="12.75">
      <c r="A516" s="539"/>
      <c r="B516" s="540"/>
      <c r="C516" s="541"/>
      <c r="D516" s="541"/>
      <c r="E516" s="701"/>
      <c r="F516" s="701"/>
      <c r="G516" s="518"/>
    </row>
    <row r="517" spans="1:7" ht="12.75">
      <c r="A517" s="539"/>
      <c r="B517" s="540"/>
      <c r="C517" s="541"/>
      <c r="D517" s="541"/>
      <c r="E517" s="701"/>
      <c r="F517" s="701"/>
      <c r="G517" s="518"/>
    </row>
    <row r="518" spans="1:7" ht="12.75">
      <c r="A518" s="539"/>
      <c r="B518" s="540"/>
      <c r="C518" s="541"/>
      <c r="D518" s="541"/>
      <c r="E518" s="701"/>
      <c r="F518" s="701"/>
      <c r="G518" s="518"/>
    </row>
    <row r="519" spans="1:7" ht="12.75">
      <c r="A519" s="539"/>
      <c r="B519" s="540"/>
      <c r="C519" s="541"/>
      <c r="D519" s="541"/>
      <c r="E519" s="701"/>
      <c r="F519" s="701"/>
      <c r="G519" s="518"/>
    </row>
    <row r="520" spans="1:7" ht="12.75">
      <c r="A520" s="539"/>
      <c r="B520" s="540"/>
      <c r="C520" s="541"/>
      <c r="D520" s="541"/>
      <c r="E520" s="701"/>
      <c r="F520" s="701"/>
      <c r="G520" s="518"/>
    </row>
    <row r="521" spans="1:7" ht="12.75">
      <c r="A521" s="539"/>
      <c r="B521" s="540"/>
      <c r="C521" s="541"/>
      <c r="D521" s="541"/>
      <c r="E521" s="701"/>
      <c r="F521" s="701"/>
      <c r="G521" s="518"/>
    </row>
    <row r="522" spans="1:7" ht="12.75">
      <c r="A522" s="539"/>
      <c r="B522" s="540"/>
      <c r="C522" s="541"/>
      <c r="D522" s="541"/>
      <c r="E522" s="701"/>
      <c r="F522" s="701"/>
      <c r="G522" s="518"/>
    </row>
    <row r="523" spans="1:7" ht="12.75">
      <c r="A523" s="539"/>
      <c r="B523" s="540"/>
      <c r="C523" s="541"/>
      <c r="D523" s="541"/>
      <c r="E523" s="701"/>
      <c r="F523" s="701"/>
      <c r="G523" s="518"/>
    </row>
    <row r="524" spans="1:7" ht="12.75">
      <c r="A524" s="539"/>
      <c r="B524" s="540"/>
      <c r="C524" s="541"/>
      <c r="D524" s="541"/>
      <c r="E524" s="701"/>
      <c r="F524" s="701"/>
      <c r="G524" s="518"/>
    </row>
    <row r="525" spans="1:7" ht="12.75">
      <c r="A525" s="539"/>
      <c r="B525" s="540"/>
      <c r="C525" s="541"/>
      <c r="D525" s="541"/>
      <c r="E525" s="701"/>
      <c r="F525" s="701"/>
      <c r="G525" s="518"/>
    </row>
    <row r="526" spans="1:7" ht="12.75">
      <c r="A526" s="539"/>
      <c r="B526" s="540"/>
      <c r="C526" s="541"/>
      <c r="D526" s="541"/>
      <c r="E526" s="701"/>
      <c r="F526" s="701"/>
      <c r="G526" s="518"/>
    </row>
    <row r="527" spans="1:7" ht="12.75">
      <c r="A527" s="539"/>
      <c r="B527" s="540"/>
      <c r="C527" s="541"/>
      <c r="D527" s="541"/>
      <c r="E527" s="701"/>
      <c r="F527" s="701"/>
      <c r="G527" s="518"/>
    </row>
    <row r="528" spans="1:7" ht="12.75">
      <c r="A528" s="539"/>
      <c r="B528" s="540"/>
      <c r="C528" s="541"/>
      <c r="D528" s="541"/>
      <c r="E528" s="701"/>
      <c r="F528" s="701"/>
      <c r="G528" s="518"/>
    </row>
    <row r="529" spans="1:7" ht="12.75">
      <c r="A529" s="539"/>
      <c r="B529" s="540"/>
      <c r="C529" s="541"/>
      <c r="D529" s="541"/>
      <c r="E529" s="701"/>
      <c r="F529" s="701"/>
      <c r="G529" s="518"/>
    </row>
    <row r="530" spans="1:7" ht="12.75">
      <c r="A530" s="539"/>
      <c r="B530" s="540"/>
      <c r="C530" s="541"/>
      <c r="D530" s="541"/>
      <c r="E530" s="701"/>
      <c r="F530" s="701"/>
      <c r="G530" s="518"/>
    </row>
    <row r="531" spans="1:7" ht="12.75">
      <c r="A531" s="539"/>
      <c r="B531" s="540"/>
      <c r="C531" s="541"/>
      <c r="D531" s="541"/>
      <c r="E531" s="701"/>
      <c r="F531" s="701"/>
      <c r="G531" s="518"/>
    </row>
    <row r="532" spans="1:7" ht="12.75">
      <c r="A532" s="539"/>
      <c r="B532" s="540"/>
      <c r="C532" s="541"/>
      <c r="D532" s="541"/>
      <c r="E532" s="701"/>
      <c r="F532" s="701"/>
      <c r="G532" s="518"/>
    </row>
    <row r="533" spans="1:7" ht="12.75">
      <c r="A533" s="539"/>
      <c r="B533" s="540"/>
      <c r="C533" s="541"/>
      <c r="D533" s="541"/>
      <c r="E533" s="701"/>
      <c r="F533" s="701"/>
      <c r="G533" s="518"/>
    </row>
    <row r="534" spans="1:7" ht="12.75">
      <c r="A534" s="539"/>
      <c r="B534" s="540"/>
      <c r="C534" s="541"/>
      <c r="D534" s="541"/>
      <c r="E534" s="701"/>
      <c r="F534" s="701"/>
      <c r="G534" s="518"/>
    </row>
    <row r="535" spans="1:7" ht="12.75">
      <c r="A535" s="539"/>
      <c r="B535" s="540"/>
      <c r="C535" s="541"/>
      <c r="D535" s="541"/>
      <c r="E535" s="701"/>
      <c r="F535" s="701"/>
      <c r="G535" s="518"/>
    </row>
    <row r="536" spans="1:7" ht="12.75">
      <c r="A536" s="539"/>
      <c r="B536" s="540"/>
      <c r="C536" s="541"/>
      <c r="D536" s="541"/>
      <c r="E536" s="701"/>
      <c r="F536" s="701"/>
      <c r="G536" s="518"/>
    </row>
    <row r="537" spans="1:7" ht="12.75">
      <c r="A537" s="539"/>
      <c r="B537" s="540"/>
      <c r="C537" s="541"/>
      <c r="D537" s="541"/>
      <c r="E537" s="701"/>
      <c r="F537" s="701"/>
      <c r="G537" s="518"/>
    </row>
    <row r="538" spans="1:7" ht="12.75">
      <c r="A538" s="539"/>
      <c r="B538" s="540"/>
      <c r="C538" s="541"/>
      <c r="D538" s="541"/>
      <c r="E538" s="701"/>
      <c r="F538" s="701"/>
      <c r="G538" s="518"/>
    </row>
    <row r="539" spans="1:7" ht="12.75">
      <c r="A539" s="539"/>
      <c r="B539" s="540"/>
      <c r="C539" s="541"/>
      <c r="D539" s="541"/>
      <c r="E539" s="701"/>
      <c r="F539" s="701"/>
      <c r="G539" s="518"/>
    </row>
    <row r="540" spans="1:7" ht="12.75">
      <c r="A540" s="539"/>
      <c r="B540" s="540"/>
      <c r="C540" s="541"/>
      <c r="D540" s="541"/>
      <c r="E540" s="701"/>
      <c r="F540" s="701"/>
      <c r="G540" s="518"/>
    </row>
    <row r="541" spans="1:7" ht="12.75">
      <c r="A541" s="539"/>
      <c r="B541" s="540"/>
      <c r="C541" s="541"/>
      <c r="D541" s="541"/>
      <c r="E541" s="701"/>
      <c r="F541" s="701"/>
      <c r="G541" s="518"/>
    </row>
    <row r="542" spans="1:7" ht="12.75">
      <c r="A542" s="539"/>
      <c r="B542" s="540"/>
      <c r="C542" s="541"/>
      <c r="D542" s="541"/>
      <c r="E542" s="701"/>
      <c r="F542" s="701"/>
      <c r="G542" s="518"/>
    </row>
    <row r="543" spans="1:7" ht="12.75">
      <c r="A543" s="539"/>
      <c r="B543" s="540"/>
      <c r="C543" s="541"/>
      <c r="D543" s="541"/>
      <c r="E543" s="701"/>
      <c r="F543" s="701"/>
      <c r="G543" s="518"/>
    </row>
    <row r="544" spans="1:7" ht="12.75">
      <c r="A544" s="539"/>
      <c r="B544" s="540"/>
      <c r="C544" s="541"/>
      <c r="D544" s="541"/>
      <c r="E544" s="701"/>
      <c r="F544" s="701"/>
      <c r="G544" s="518"/>
    </row>
    <row r="545" spans="1:7" ht="12.75">
      <c r="A545" s="539"/>
      <c r="B545" s="540"/>
      <c r="C545" s="541"/>
      <c r="D545" s="541"/>
      <c r="E545" s="701"/>
      <c r="F545" s="701"/>
      <c r="G545" s="518"/>
    </row>
    <row r="546" spans="1:7" ht="12.75">
      <c r="A546" s="539"/>
      <c r="B546" s="540"/>
      <c r="C546" s="541"/>
      <c r="D546" s="541"/>
      <c r="E546" s="701"/>
      <c r="F546" s="701"/>
      <c r="G546" s="518"/>
    </row>
    <row r="547" spans="1:7" ht="12.75">
      <c r="A547" s="539"/>
      <c r="B547" s="540"/>
      <c r="C547" s="541"/>
      <c r="D547" s="541"/>
      <c r="E547" s="701"/>
      <c r="F547" s="701"/>
      <c r="G547" s="518"/>
    </row>
    <row r="548" spans="1:7" ht="12.75">
      <c r="A548" s="539"/>
      <c r="B548" s="540"/>
      <c r="C548" s="541"/>
      <c r="D548" s="541"/>
      <c r="E548" s="701"/>
      <c r="F548" s="701"/>
      <c r="G548" s="518"/>
    </row>
    <row r="549" spans="1:7" ht="12.75">
      <c r="A549" s="539"/>
      <c r="B549" s="540"/>
      <c r="C549" s="541"/>
      <c r="D549" s="541"/>
      <c r="E549" s="701"/>
      <c r="F549" s="701"/>
      <c r="G549" s="518"/>
    </row>
    <row r="550" spans="1:7" ht="12.75">
      <c r="A550" s="539"/>
      <c r="B550" s="540"/>
      <c r="C550" s="541"/>
      <c r="D550" s="541"/>
      <c r="E550" s="701"/>
      <c r="F550" s="701"/>
      <c r="G550" s="518"/>
    </row>
    <row r="551" spans="1:7" ht="12.75">
      <c r="A551" s="539"/>
      <c r="B551" s="540"/>
      <c r="C551" s="541"/>
      <c r="D551" s="541"/>
      <c r="E551" s="701"/>
      <c r="F551" s="701"/>
      <c r="G551" s="518"/>
    </row>
    <row r="552" spans="1:7" ht="12.75">
      <c r="A552" s="539"/>
      <c r="B552" s="540"/>
      <c r="C552" s="541"/>
      <c r="D552" s="541"/>
      <c r="E552" s="701"/>
      <c r="F552" s="701"/>
      <c r="G552" s="518"/>
    </row>
    <row r="553" spans="1:7" ht="12.75">
      <c r="A553" s="539"/>
      <c r="B553" s="540"/>
      <c r="C553" s="541"/>
      <c r="D553" s="541"/>
      <c r="E553" s="701"/>
      <c r="F553" s="701"/>
      <c r="G553" s="518"/>
    </row>
    <row r="554" spans="1:7" ht="12.75">
      <c r="A554" s="539"/>
      <c r="B554" s="540"/>
      <c r="C554" s="541"/>
      <c r="D554" s="541"/>
      <c r="E554" s="701"/>
      <c r="F554" s="701"/>
      <c r="G554" s="518"/>
    </row>
    <row r="555" spans="1:7" ht="12.75">
      <c r="A555" s="539"/>
      <c r="B555" s="540"/>
      <c r="C555" s="541"/>
      <c r="D555" s="541"/>
      <c r="E555" s="701"/>
      <c r="F555" s="701"/>
      <c r="G555" s="518"/>
    </row>
    <row r="556" spans="1:7" ht="12.75">
      <c r="A556" s="539"/>
      <c r="B556" s="540"/>
      <c r="C556" s="541"/>
      <c r="D556" s="541"/>
      <c r="E556" s="701"/>
      <c r="F556" s="701"/>
      <c r="G556" s="518"/>
    </row>
    <row r="557" spans="1:7" ht="12.75">
      <c r="A557" s="539"/>
      <c r="B557" s="540"/>
      <c r="C557" s="541"/>
      <c r="D557" s="541"/>
      <c r="E557" s="701"/>
      <c r="F557" s="701"/>
      <c r="G557" s="518"/>
    </row>
    <row r="558" spans="1:7" ht="12.75">
      <c r="A558" s="539"/>
      <c r="B558" s="540"/>
      <c r="C558" s="541"/>
      <c r="D558" s="541"/>
      <c r="E558" s="701"/>
      <c r="F558" s="701"/>
      <c r="G558" s="518"/>
    </row>
    <row r="559" spans="1:7" ht="12.75">
      <c r="A559" s="539"/>
      <c r="B559" s="540"/>
      <c r="C559" s="541"/>
      <c r="D559" s="541"/>
      <c r="E559" s="701"/>
      <c r="F559" s="701"/>
      <c r="G559" s="518"/>
    </row>
    <row r="560" spans="1:7" ht="12.75">
      <c r="A560" s="539"/>
      <c r="B560" s="540"/>
      <c r="C560" s="541"/>
      <c r="D560" s="541"/>
      <c r="E560" s="701"/>
      <c r="F560" s="701"/>
      <c r="G560" s="518"/>
    </row>
    <row r="561" spans="1:7" ht="12.75">
      <c r="A561" s="539"/>
      <c r="B561" s="540"/>
      <c r="C561" s="541"/>
      <c r="D561" s="541"/>
      <c r="E561" s="701"/>
      <c r="F561" s="701"/>
      <c r="G561" s="518"/>
    </row>
    <row r="562" spans="1:7" ht="12.75">
      <c r="A562" s="539"/>
      <c r="B562" s="540"/>
      <c r="C562" s="541"/>
      <c r="D562" s="541"/>
      <c r="E562" s="701"/>
      <c r="F562" s="701"/>
      <c r="G562" s="518"/>
    </row>
    <row r="563" spans="1:7" ht="12.75">
      <c r="A563" s="539"/>
      <c r="B563" s="540"/>
      <c r="C563" s="541"/>
      <c r="D563" s="541"/>
      <c r="E563" s="701"/>
      <c r="F563" s="701"/>
      <c r="G563" s="518"/>
    </row>
    <row r="564" spans="1:7" ht="12.75">
      <c r="A564" s="539"/>
      <c r="B564" s="540"/>
      <c r="C564" s="541"/>
      <c r="D564" s="541"/>
      <c r="E564" s="701"/>
      <c r="F564" s="701"/>
      <c r="G564" s="518"/>
    </row>
    <row r="565" spans="1:7" ht="12.75">
      <c r="A565" s="539"/>
      <c r="B565" s="540"/>
      <c r="C565" s="541"/>
      <c r="D565" s="541"/>
      <c r="E565" s="701"/>
      <c r="F565" s="701"/>
      <c r="G565" s="518"/>
    </row>
    <row r="566" spans="1:7" ht="12.75">
      <c r="A566" s="539"/>
      <c r="B566" s="540"/>
      <c r="C566" s="541"/>
      <c r="D566" s="541"/>
      <c r="E566" s="701"/>
      <c r="F566" s="701"/>
      <c r="G566" s="518"/>
    </row>
    <row r="567" spans="1:7" ht="12.75">
      <c r="A567" s="539"/>
      <c r="B567" s="540"/>
      <c r="C567" s="541"/>
      <c r="D567" s="541"/>
      <c r="E567" s="701"/>
      <c r="F567" s="701"/>
      <c r="G567" s="518"/>
    </row>
    <row r="568" spans="1:7" ht="12.75">
      <c r="A568" s="539"/>
      <c r="B568" s="540"/>
      <c r="C568" s="541"/>
      <c r="D568" s="541"/>
      <c r="E568" s="701"/>
      <c r="F568" s="701"/>
      <c r="G568" s="518"/>
    </row>
    <row r="569" spans="1:7" ht="12.75">
      <c r="A569" s="539"/>
      <c r="B569" s="540"/>
      <c r="C569" s="541"/>
      <c r="D569" s="541"/>
      <c r="E569" s="701"/>
      <c r="F569" s="701"/>
      <c r="G569" s="518"/>
    </row>
    <row r="570" spans="1:7" ht="12.75">
      <c r="A570" s="539"/>
      <c r="B570" s="540"/>
      <c r="C570" s="541"/>
      <c r="D570" s="541"/>
      <c r="E570" s="701"/>
      <c r="F570" s="701"/>
      <c r="G570" s="518"/>
    </row>
    <row r="571" spans="1:7" ht="12.75">
      <c r="A571" s="539"/>
      <c r="B571" s="540"/>
      <c r="C571" s="541"/>
      <c r="D571" s="541"/>
      <c r="E571" s="701"/>
      <c r="F571" s="701"/>
      <c r="G571" s="518"/>
    </row>
    <row r="572" spans="1:7" ht="12.75">
      <c r="A572" s="539"/>
      <c r="B572" s="540"/>
      <c r="C572" s="541"/>
      <c r="D572" s="541"/>
      <c r="E572" s="701"/>
      <c r="F572" s="701"/>
      <c r="G572" s="518"/>
    </row>
    <row r="573" spans="1:7" ht="12.75">
      <c r="A573" s="539"/>
      <c r="B573" s="540"/>
      <c r="C573" s="541"/>
      <c r="D573" s="541"/>
      <c r="E573" s="701"/>
      <c r="F573" s="701"/>
      <c r="G573" s="518"/>
    </row>
    <row r="574" spans="1:7" ht="12.75">
      <c r="A574" s="539"/>
      <c r="B574" s="540"/>
      <c r="C574" s="541"/>
      <c r="D574" s="541"/>
      <c r="E574" s="701"/>
      <c r="F574" s="701"/>
      <c r="G574" s="518"/>
    </row>
    <row r="575" spans="1:7" ht="12.75">
      <c r="A575" s="539"/>
      <c r="B575" s="540"/>
      <c r="C575" s="541"/>
      <c r="D575" s="541"/>
      <c r="E575" s="701"/>
      <c r="F575" s="701"/>
      <c r="G575" s="518"/>
    </row>
    <row r="576" spans="1:7" ht="12.75">
      <c r="A576" s="539"/>
      <c r="B576" s="540"/>
      <c r="C576" s="541"/>
      <c r="D576" s="541"/>
      <c r="E576" s="701"/>
      <c r="F576" s="701"/>
      <c r="G576" s="518"/>
    </row>
    <row r="577" spans="1:7" ht="12.75">
      <c r="A577" s="539"/>
      <c r="B577" s="540"/>
      <c r="C577" s="541"/>
      <c r="D577" s="541"/>
      <c r="E577" s="701"/>
      <c r="F577" s="701"/>
      <c r="G577" s="518"/>
    </row>
    <row r="578" spans="1:7" ht="12.75">
      <c r="A578" s="539"/>
      <c r="B578" s="540"/>
      <c r="C578" s="541"/>
      <c r="D578" s="541"/>
      <c r="E578" s="701"/>
      <c r="F578" s="701"/>
      <c r="G578" s="518"/>
    </row>
    <row r="579" spans="1:7" ht="12.75">
      <c r="A579" s="539"/>
      <c r="B579" s="540"/>
      <c r="C579" s="541"/>
      <c r="D579" s="541"/>
      <c r="E579" s="701"/>
      <c r="F579" s="701"/>
      <c r="G579" s="518"/>
    </row>
    <row r="580" spans="1:7" ht="12.75">
      <c r="A580" s="539"/>
      <c r="B580" s="540"/>
      <c r="C580" s="541"/>
      <c r="D580" s="541"/>
      <c r="E580" s="701"/>
      <c r="F580" s="701"/>
      <c r="G580" s="518"/>
    </row>
    <row r="581" spans="1:7" ht="12.75">
      <c r="A581" s="539"/>
      <c r="B581" s="540"/>
      <c r="C581" s="541"/>
      <c r="D581" s="541"/>
      <c r="E581" s="701"/>
      <c r="F581" s="701"/>
      <c r="G581" s="518"/>
    </row>
    <row r="582" spans="1:7" ht="12.75">
      <c r="A582" s="539"/>
      <c r="B582" s="540"/>
      <c r="C582" s="541"/>
      <c r="D582" s="541"/>
      <c r="E582" s="701"/>
      <c r="F582" s="701"/>
      <c r="G582" s="518"/>
    </row>
    <row r="583" spans="1:7" ht="12.75">
      <c r="A583" s="539"/>
      <c r="B583" s="540"/>
      <c r="C583" s="541"/>
      <c r="D583" s="541"/>
      <c r="E583" s="701"/>
      <c r="F583" s="701"/>
      <c r="G583" s="518"/>
    </row>
    <row r="584" spans="1:7" ht="12.75">
      <c r="A584" s="539"/>
      <c r="B584" s="540"/>
      <c r="C584" s="541"/>
      <c r="D584" s="541"/>
      <c r="E584" s="701"/>
      <c r="F584" s="701"/>
      <c r="G584" s="518"/>
    </row>
    <row r="585" spans="1:7" ht="12.75">
      <c r="A585" s="539"/>
      <c r="B585" s="540"/>
      <c r="C585" s="541"/>
      <c r="D585" s="541"/>
      <c r="E585" s="701"/>
      <c r="F585" s="701"/>
      <c r="G585" s="518"/>
    </row>
    <row r="586" spans="1:7" ht="12.75">
      <c r="A586" s="539"/>
      <c r="B586" s="540"/>
      <c r="C586" s="541"/>
      <c r="D586" s="541"/>
      <c r="E586" s="701"/>
      <c r="F586" s="701"/>
      <c r="G586" s="518"/>
    </row>
    <row r="587" spans="1:7" ht="12.75">
      <c r="A587" s="539"/>
      <c r="B587" s="540"/>
      <c r="C587" s="541"/>
      <c r="D587" s="541"/>
      <c r="E587" s="701"/>
      <c r="F587" s="701"/>
      <c r="G587" s="518"/>
    </row>
    <row r="588" spans="1:7" ht="12.75">
      <c r="A588" s="539"/>
      <c r="B588" s="540"/>
      <c r="C588" s="541"/>
      <c r="D588" s="541"/>
      <c r="E588" s="701"/>
      <c r="F588" s="701"/>
      <c r="G588" s="518"/>
    </row>
    <row r="589" spans="1:7" ht="12.75">
      <c r="A589" s="539"/>
      <c r="B589" s="540"/>
      <c r="C589" s="541"/>
      <c r="D589" s="541"/>
      <c r="E589" s="701"/>
      <c r="F589" s="701"/>
      <c r="G589" s="518"/>
    </row>
    <row r="590" spans="1:7" ht="12.75">
      <c r="A590" s="539"/>
      <c r="B590" s="540"/>
      <c r="C590" s="541"/>
      <c r="D590" s="541"/>
      <c r="E590" s="701"/>
      <c r="F590" s="701"/>
      <c r="G590" s="518"/>
    </row>
    <row r="591" spans="1:7" ht="12.75">
      <c r="A591" s="539"/>
      <c r="B591" s="540"/>
      <c r="C591" s="541"/>
      <c r="D591" s="541"/>
      <c r="E591" s="701"/>
      <c r="F591" s="701"/>
      <c r="G591" s="518"/>
    </row>
    <row r="592" spans="1:7" ht="12.75">
      <c r="A592" s="539"/>
      <c r="B592" s="540"/>
      <c r="C592" s="541"/>
      <c r="D592" s="541"/>
      <c r="E592" s="701"/>
      <c r="F592" s="701"/>
      <c r="G592" s="518"/>
    </row>
    <row r="593" spans="1:7" ht="12.75">
      <c r="A593" s="539"/>
      <c r="B593" s="540"/>
      <c r="C593" s="541"/>
      <c r="D593" s="541"/>
      <c r="E593" s="701"/>
      <c r="F593" s="701"/>
      <c r="G593" s="518"/>
    </row>
    <row r="594" spans="1:7" ht="12.75">
      <c r="A594" s="539"/>
      <c r="B594" s="540"/>
      <c r="C594" s="541"/>
      <c r="D594" s="541"/>
      <c r="E594" s="701"/>
      <c r="F594" s="701"/>
      <c r="G594" s="518"/>
    </row>
    <row r="595" spans="1:7" ht="12.75">
      <c r="A595" s="539"/>
      <c r="B595" s="540"/>
      <c r="C595" s="541"/>
      <c r="D595" s="541"/>
      <c r="E595" s="701"/>
      <c r="F595" s="701"/>
      <c r="G595" s="518"/>
    </row>
    <row r="596" spans="1:7" ht="12.75">
      <c r="A596" s="539"/>
      <c r="B596" s="540"/>
      <c r="C596" s="541"/>
      <c r="D596" s="541"/>
      <c r="E596" s="701"/>
      <c r="F596" s="701"/>
      <c r="G596" s="518"/>
    </row>
    <row r="597" spans="1:7" ht="12.75">
      <c r="A597" s="539"/>
      <c r="B597" s="540"/>
      <c r="C597" s="541"/>
      <c r="D597" s="541"/>
      <c r="E597" s="701"/>
      <c r="F597" s="701"/>
      <c r="G597" s="518"/>
    </row>
    <row r="598" spans="1:7" ht="12.75">
      <c r="A598" s="539"/>
      <c r="B598" s="540"/>
      <c r="C598" s="541"/>
      <c r="D598" s="541"/>
      <c r="E598" s="701"/>
      <c r="F598" s="701"/>
      <c r="G598" s="518"/>
    </row>
    <row r="599" spans="1:7" ht="12.75">
      <c r="A599" s="539"/>
      <c r="B599" s="540"/>
      <c r="C599" s="541"/>
      <c r="D599" s="541"/>
      <c r="E599" s="701"/>
      <c r="F599" s="701"/>
      <c r="G599" s="518"/>
    </row>
    <row r="600" spans="1:7" ht="12.75">
      <c r="A600" s="539"/>
      <c r="B600" s="540"/>
      <c r="C600" s="541"/>
      <c r="D600" s="541"/>
      <c r="E600" s="701"/>
      <c r="F600" s="701"/>
      <c r="G600" s="518"/>
    </row>
    <row r="601" spans="1:7" ht="12.75">
      <c r="A601" s="539"/>
      <c r="B601" s="540"/>
      <c r="C601" s="541"/>
      <c r="D601" s="541"/>
      <c r="E601" s="701"/>
      <c r="F601" s="701"/>
      <c r="G601" s="518"/>
    </row>
    <row r="602" spans="1:7" ht="12.75">
      <c r="A602" s="539"/>
      <c r="B602" s="540"/>
      <c r="C602" s="541"/>
      <c r="D602" s="541"/>
      <c r="E602" s="701"/>
      <c r="F602" s="701"/>
      <c r="G602" s="518"/>
    </row>
    <row r="603" spans="1:7" ht="12.75">
      <c r="A603" s="539"/>
      <c r="B603" s="540"/>
      <c r="C603" s="541"/>
      <c r="D603" s="541"/>
      <c r="E603" s="701"/>
      <c r="F603" s="701"/>
      <c r="G603" s="518"/>
    </row>
    <row r="604" spans="1:7" ht="12.75">
      <c r="A604" s="539"/>
      <c r="B604" s="540"/>
      <c r="C604" s="541"/>
      <c r="D604" s="541"/>
      <c r="E604" s="701"/>
      <c r="F604" s="701"/>
      <c r="G604" s="518"/>
    </row>
    <row r="605" spans="1:7" ht="12.75">
      <c r="A605" s="539"/>
      <c r="B605" s="540"/>
      <c r="C605" s="541"/>
      <c r="D605" s="541"/>
      <c r="E605" s="701"/>
      <c r="F605" s="701"/>
      <c r="G605" s="518"/>
    </row>
    <row r="606" spans="1:7" ht="12.75">
      <c r="A606" s="539"/>
      <c r="B606" s="540"/>
      <c r="C606" s="541"/>
      <c r="D606" s="541"/>
      <c r="E606" s="701"/>
      <c r="F606" s="701"/>
      <c r="G606" s="518"/>
    </row>
    <row r="607" spans="1:7" ht="12.75">
      <c r="A607" s="539"/>
      <c r="B607" s="540"/>
      <c r="C607" s="541"/>
      <c r="D607" s="541"/>
      <c r="E607" s="701"/>
      <c r="F607" s="701"/>
      <c r="G607" s="518"/>
    </row>
    <row r="608" spans="1:7" ht="12.75">
      <c r="A608" s="539"/>
      <c r="B608" s="540"/>
      <c r="C608" s="541"/>
      <c r="D608" s="541"/>
      <c r="E608" s="701"/>
      <c r="F608" s="701"/>
      <c r="G608" s="518"/>
    </row>
    <row r="609" spans="1:7" ht="12.75">
      <c r="A609" s="539"/>
      <c r="B609" s="540"/>
      <c r="C609" s="541"/>
      <c r="D609" s="541"/>
      <c r="E609" s="701"/>
      <c r="F609" s="701"/>
      <c r="G609" s="518"/>
    </row>
    <row r="610" spans="1:7" ht="12.75">
      <c r="A610" s="539"/>
      <c r="B610" s="540"/>
      <c r="C610" s="541"/>
      <c r="D610" s="541"/>
      <c r="E610" s="701"/>
      <c r="F610" s="701"/>
      <c r="G610" s="518"/>
    </row>
    <row r="611" spans="1:7" ht="12.75">
      <c r="A611" s="539"/>
      <c r="B611" s="540"/>
      <c r="C611" s="541"/>
      <c r="D611" s="541"/>
      <c r="E611" s="701"/>
      <c r="F611" s="701"/>
      <c r="G611" s="518"/>
    </row>
    <row r="612" spans="1:7" ht="12.75">
      <c r="A612" s="539"/>
      <c r="B612" s="540"/>
      <c r="C612" s="541"/>
      <c r="D612" s="541"/>
      <c r="E612" s="701"/>
      <c r="F612" s="701"/>
      <c r="G612" s="518"/>
    </row>
    <row r="613" spans="1:7" ht="12.75">
      <c r="A613" s="539"/>
      <c r="B613" s="540"/>
      <c r="C613" s="541"/>
      <c r="D613" s="541"/>
      <c r="E613" s="701"/>
      <c r="F613" s="701"/>
      <c r="G613" s="518"/>
    </row>
    <row r="614" spans="1:7" ht="12.75">
      <c r="A614" s="539"/>
      <c r="B614" s="540"/>
      <c r="C614" s="541"/>
      <c r="D614" s="541"/>
      <c r="E614" s="701"/>
      <c r="F614" s="701"/>
      <c r="G614" s="518"/>
    </row>
    <row r="615" spans="1:7" ht="12.75">
      <c r="A615" s="539"/>
      <c r="B615" s="540"/>
      <c r="C615" s="541"/>
      <c r="D615" s="541"/>
      <c r="E615" s="701"/>
      <c r="F615" s="701"/>
      <c r="G615" s="518"/>
    </row>
    <row r="616" spans="1:7" ht="12.75">
      <c r="A616" s="539"/>
      <c r="B616" s="540"/>
      <c r="C616" s="541"/>
      <c r="D616" s="541"/>
      <c r="E616" s="701"/>
      <c r="F616" s="701"/>
      <c r="G616" s="518"/>
    </row>
    <row r="617" spans="1:7" ht="12.75">
      <c r="A617" s="539"/>
      <c r="B617" s="540"/>
      <c r="C617" s="541"/>
      <c r="D617" s="541"/>
      <c r="E617" s="701"/>
      <c r="F617" s="701"/>
      <c r="G617" s="518"/>
    </row>
    <row r="618" spans="1:7" ht="12.75">
      <c r="A618" s="539"/>
      <c r="B618" s="540"/>
      <c r="C618" s="541"/>
      <c r="D618" s="541"/>
      <c r="E618" s="701"/>
      <c r="F618" s="701"/>
      <c r="G618" s="518"/>
    </row>
    <row r="619" spans="1:7" ht="12.75">
      <c r="A619" s="539"/>
      <c r="B619" s="540"/>
      <c r="C619" s="541"/>
      <c r="D619" s="541"/>
      <c r="E619" s="701"/>
      <c r="F619" s="701"/>
      <c r="G619" s="518"/>
    </row>
    <row r="620" spans="1:7" ht="12.75">
      <c r="A620" s="539"/>
      <c r="B620" s="540"/>
      <c r="C620" s="541"/>
      <c r="D620" s="541"/>
      <c r="E620" s="701"/>
      <c r="F620" s="701"/>
      <c r="G620" s="518"/>
    </row>
    <row r="621" spans="1:7" ht="12.75">
      <c r="A621" s="539"/>
      <c r="B621" s="540"/>
      <c r="C621" s="541"/>
      <c r="D621" s="541"/>
      <c r="E621" s="701"/>
      <c r="F621" s="701"/>
      <c r="G621" s="518"/>
    </row>
    <row r="622" spans="1:7" ht="12.75">
      <c r="A622" s="539"/>
      <c r="B622" s="540"/>
      <c r="C622" s="541"/>
      <c r="D622" s="541"/>
      <c r="E622" s="701"/>
      <c r="F622" s="701"/>
      <c r="G622" s="518"/>
    </row>
    <row r="623" spans="1:7" ht="12.75">
      <c r="A623" s="539"/>
      <c r="B623" s="540"/>
      <c r="C623" s="541"/>
      <c r="D623" s="541"/>
      <c r="E623" s="701"/>
      <c r="F623" s="701"/>
      <c r="G623" s="518"/>
    </row>
    <row r="624" spans="1:7" ht="12.75">
      <c r="A624" s="539"/>
      <c r="B624" s="540"/>
      <c r="C624" s="541"/>
      <c r="D624" s="541"/>
      <c r="E624" s="701"/>
      <c r="F624" s="701"/>
      <c r="G624" s="518"/>
    </row>
    <row r="625" spans="1:7" ht="12.75">
      <c r="A625" s="539"/>
      <c r="B625" s="540"/>
      <c r="C625" s="541"/>
      <c r="D625" s="541"/>
      <c r="E625" s="701"/>
      <c r="F625" s="701"/>
      <c r="G625" s="518"/>
    </row>
    <row r="626" spans="1:7" ht="12.75">
      <c r="A626" s="539"/>
      <c r="B626" s="540"/>
      <c r="C626" s="541"/>
      <c r="D626" s="541"/>
      <c r="E626" s="701"/>
      <c r="F626" s="701"/>
      <c r="G626" s="518"/>
    </row>
    <row r="627" spans="1:7" ht="12.75">
      <c r="A627" s="539"/>
      <c r="B627" s="540"/>
      <c r="C627" s="541"/>
      <c r="D627" s="541"/>
      <c r="E627" s="701"/>
      <c r="F627" s="701"/>
      <c r="G627" s="518"/>
    </row>
    <row r="628" spans="1:7" ht="12.75">
      <c r="A628" s="539"/>
      <c r="B628" s="540"/>
      <c r="C628" s="541"/>
      <c r="D628" s="541"/>
      <c r="E628" s="701"/>
      <c r="F628" s="701"/>
      <c r="G628" s="518"/>
    </row>
    <row r="629" spans="1:7" ht="12.75">
      <c r="A629" s="539"/>
      <c r="B629" s="540"/>
      <c r="C629" s="541"/>
      <c r="D629" s="541"/>
      <c r="E629" s="701"/>
      <c r="F629" s="701"/>
      <c r="G629" s="518"/>
    </row>
    <row r="630" spans="1:7" ht="12.75">
      <c r="A630" s="539"/>
      <c r="B630" s="540"/>
      <c r="C630" s="541"/>
      <c r="D630" s="541"/>
      <c r="E630" s="701"/>
      <c r="F630" s="701"/>
      <c r="G630" s="518"/>
    </row>
    <row r="631" spans="1:7" ht="12.75">
      <c r="A631" s="539"/>
      <c r="B631" s="540"/>
      <c r="C631" s="541"/>
      <c r="D631" s="541"/>
      <c r="E631" s="701"/>
      <c r="F631" s="701"/>
      <c r="G631" s="518"/>
    </row>
    <row r="632" spans="1:7" ht="12.75">
      <c r="A632" s="539"/>
      <c r="B632" s="540"/>
      <c r="C632" s="541"/>
      <c r="D632" s="541"/>
      <c r="E632" s="701"/>
      <c r="F632" s="701"/>
      <c r="G632" s="518"/>
    </row>
    <row r="633" spans="1:7" ht="12.75">
      <c r="A633" s="539"/>
      <c r="B633" s="540"/>
      <c r="C633" s="541"/>
      <c r="D633" s="541"/>
      <c r="E633" s="701"/>
      <c r="F633" s="701"/>
      <c r="G633" s="518"/>
    </row>
    <row r="634" spans="1:7" ht="12.75">
      <c r="A634" s="539"/>
      <c r="B634" s="540"/>
      <c r="C634" s="541"/>
      <c r="D634" s="541"/>
      <c r="E634" s="701"/>
      <c r="F634" s="701"/>
      <c r="G634" s="518"/>
    </row>
    <row r="635" spans="1:7" ht="12.75">
      <c r="A635" s="539"/>
      <c r="B635" s="540"/>
      <c r="C635" s="541"/>
      <c r="D635" s="541"/>
      <c r="E635" s="701"/>
      <c r="F635" s="701"/>
      <c r="G635" s="518"/>
    </row>
    <row r="636" spans="1:7" ht="12.75">
      <c r="A636" s="539"/>
      <c r="B636" s="540"/>
      <c r="C636" s="541"/>
      <c r="D636" s="541"/>
      <c r="E636" s="701"/>
      <c r="F636" s="701"/>
      <c r="G636" s="518"/>
    </row>
    <row r="637" spans="1:7" ht="12.75">
      <c r="A637" s="539"/>
      <c r="B637" s="540"/>
      <c r="C637" s="541"/>
      <c r="D637" s="541"/>
      <c r="E637" s="701"/>
      <c r="F637" s="701"/>
      <c r="G637" s="518"/>
    </row>
    <row r="638" spans="1:7" ht="12.75">
      <c r="A638" s="539"/>
      <c r="B638" s="540"/>
      <c r="C638" s="541"/>
      <c r="D638" s="541"/>
      <c r="E638" s="701"/>
      <c r="F638" s="701"/>
      <c r="G638" s="518"/>
    </row>
    <row r="639" spans="1:7" ht="12.75">
      <c r="A639" s="539"/>
      <c r="B639" s="540"/>
      <c r="C639" s="541"/>
      <c r="D639" s="541"/>
      <c r="E639" s="701"/>
      <c r="F639" s="701"/>
      <c r="G639" s="518"/>
    </row>
    <row r="640" spans="1:7" ht="12.75">
      <c r="A640" s="539"/>
      <c r="B640" s="540"/>
      <c r="C640" s="541"/>
      <c r="D640" s="541"/>
      <c r="E640" s="701"/>
      <c r="F640" s="701"/>
      <c r="G640" s="518"/>
    </row>
    <row r="641" spans="1:7" ht="12.75">
      <c r="A641" s="539"/>
      <c r="B641" s="540"/>
      <c r="C641" s="541"/>
      <c r="D641" s="541"/>
      <c r="E641" s="701"/>
      <c r="F641" s="701"/>
      <c r="G641" s="518"/>
    </row>
    <row r="642" spans="1:7" ht="12.75">
      <c r="A642" s="539"/>
      <c r="B642" s="540"/>
      <c r="C642" s="541"/>
      <c r="D642" s="541"/>
      <c r="E642" s="701"/>
      <c r="F642" s="701"/>
      <c r="G642" s="518"/>
    </row>
    <row r="643" spans="1:7" ht="12.75">
      <c r="A643" s="539"/>
      <c r="B643" s="540"/>
      <c r="C643" s="541"/>
      <c r="D643" s="541"/>
      <c r="E643" s="701"/>
      <c r="F643" s="701"/>
      <c r="G643" s="518"/>
    </row>
    <row r="644" spans="1:7" ht="12.75">
      <c r="A644" s="539"/>
      <c r="B644" s="540"/>
      <c r="C644" s="541"/>
      <c r="D644" s="541"/>
      <c r="E644" s="701"/>
      <c r="F644" s="701"/>
      <c r="G644" s="518"/>
    </row>
    <row r="645" spans="1:7" ht="12.75">
      <c r="A645" s="539"/>
      <c r="B645" s="540"/>
      <c r="C645" s="541"/>
      <c r="D645" s="541"/>
      <c r="E645" s="701"/>
      <c r="F645" s="701"/>
      <c r="G645" s="518"/>
    </row>
    <row r="646" spans="1:7" ht="12.75">
      <c r="A646" s="539"/>
      <c r="B646" s="540"/>
      <c r="C646" s="541"/>
      <c r="D646" s="541"/>
      <c r="E646" s="701"/>
      <c r="F646" s="701"/>
      <c r="G646" s="518"/>
    </row>
    <row r="647" spans="1:7" ht="12.75">
      <c r="A647" s="539"/>
      <c r="B647" s="540"/>
      <c r="C647" s="541"/>
      <c r="D647" s="541"/>
      <c r="E647" s="701"/>
      <c r="F647" s="701"/>
      <c r="G647" s="518"/>
    </row>
    <row r="648" spans="1:7" ht="12.75">
      <c r="A648" s="539"/>
      <c r="B648" s="540"/>
      <c r="C648" s="541"/>
      <c r="D648" s="541"/>
      <c r="E648" s="701"/>
      <c r="F648" s="701"/>
      <c r="G648" s="518"/>
    </row>
    <row r="649" spans="1:7" ht="12.75">
      <c r="A649" s="539"/>
      <c r="B649" s="540"/>
      <c r="C649" s="541"/>
      <c r="D649" s="541"/>
      <c r="E649" s="701"/>
      <c r="F649" s="701"/>
      <c r="G649" s="518"/>
    </row>
    <row r="650" spans="1:7" ht="12.75">
      <c r="A650" s="539"/>
      <c r="B650" s="540"/>
      <c r="C650" s="541"/>
      <c r="D650" s="541"/>
      <c r="E650" s="701"/>
      <c r="F650" s="701"/>
      <c r="G650" s="518"/>
    </row>
    <row r="651" spans="1:7" ht="12.75">
      <c r="A651" s="539"/>
      <c r="B651" s="540"/>
      <c r="C651" s="541"/>
      <c r="D651" s="541"/>
      <c r="E651" s="701"/>
      <c r="F651" s="701"/>
      <c r="G651" s="518"/>
    </row>
    <row r="652" spans="1:7" ht="12.75">
      <c r="A652" s="539"/>
      <c r="B652" s="540"/>
      <c r="C652" s="541"/>
      <c r="D652" s="541"/>
      <c r="E652" s="701"/>
      <c r="F652" s="701"/>
      <c r="G652" s="518"/>
    </row>
    <row r="653" spans="1:7" ht="12.75">
      <c r="A653" s="539"/>
      <c r="B653" s="540"/>
      <c r="C653" s="541"/>
      <c r="D653" s="541"/>
      <c r="E653" s="701"/>
      <c r="F653" s="701"/>
      <c r="G653" s="518"/>
    </row>
    <row r="654" spans="1:7" ht="12.75">
      <c r="A654" s="539"/>
      <c r="B654" s="540"/>
      <c r="C654" s="541"/>
      <c r="D654" s="541"/>
      <c r="E654" s="701"/>
      <c r="F654" s="701"/>
      <c r="G654" s="518"/>
    </row>
    <row r="655" spans="1:7" ht="12.75">
      <c r="A655" s="539"/>
      <c r="B655" s="540"/>
      <c r="C655" s="541"/>
      <c r="D655" s="541"/>
      <c r="E655" s="701"/>
      <c r="F655" s="701"/>
      <c r="G655" s="518"/>
    </row>
    <row r="656" spans="1:7" ht="12.75">
      <c r="A656" s="539"/>
      <c r="B656" s="540"/>
      <c r="C656" s="541"/>
      <c r="D656" s="541"/>
      <c r="E656" s="701"/>
      <c r="F656" s="701"/>
      <c r="G656" s="518"/>
    </row>
    <row r="657" spans="1:7" ht="12.75">
      <c r="A657" s="539"/>
      <c r="B657" s="540"/>
      <c r="C657" s="541"/>
      <c r="D657" s="541"/>
      <c r="E657" s="701"/>
      <c r="F657" s="701"/>
      <c r="G657" s="518"/>
    </row>
    <row r="658" spans="1:7" ht="12.75">
      <c r="A658" s="539"/>
      <c r="B658" s="540"/>
      <c r="C658" s="541"/>
      <c r="D658" s="541"/>
      <c r="E658" s="701"/>
      <c r="F658" s="701"/>
      <c r="G658" s="518"/>
    </row>
    <row r="659" spans="1:7" ht="12.75">
      <c r="A659" s="539"/>
      <c r="B659" s="540"/>
      <c r="C659" s="541"/>
      <c r="D659" s="541"/>
      <c r="E659" s="701"/>
      <c r="F659" s="701"/>
      <c r="G659" s="518"/>
    </row>
    <row r="660" spans="1:7" ht="12.75">
      <c r="A660" s="539"/>
      <c r="B660" s="540"/>
      <c r="C660" s="541"/>
      <c r="D660" s="541"/>
      <c r="E660" s="701"/>
      <c r="F660" s="701"/>
      <c r="G660" s="518"/>
    </row>
    <row r="661" spans="1:7" ht="12.75">
      <c r="A661" s="539"/>
      <c r="B661" s="540"/>
      <c r="C661" s="541"/>
      <c r="D661" s="541"/>
      <c r="E661" s="701"/>
      <c r="F661" s="701"/>
      <c r="G661" s="518"/>
    </row>
    <row r="662" spans="1:7" ht="12.75">
      <c r="A662" s="539"/>
      <c r="B662" s="540"/>
      <c r="C662" s="541"/>
      <c r="D662" s="541"/>
      <c r="E662" s="701"/>
      <c r="F662" s="701"/>
      <c r="G662" s="518"/>
    </row>
    <row r="663" spans="1:7" ht="12.75">
      <c r="A663" s="539"/>
      <c r="B663" s="540"/>
      <c r="C663" s="541"/>
      <c r="D663" s="541"/>
      <c r="E663" s="701"/>
      <c r="F663" s="701"/>
      <c r="G663" s="518"/>
    </row>
    <row r="664" spans="1:7" ht="12.75">
      <c r="A664" s="539"/>
      <c r="B664" s="540"/>
      <c r="C664" s="541"/>
      <c r="D664" s="541"/>
      <c r="E664" s="701"/>
      <c r="F664" s="701"/>
      <c r="G664" s="518"/>
    </row>
    <row r="665" spans="1:7" ht="12.75">
      <c r="A665" s="539"/>
      <c r="B665" s="540"/>
      <c r="C665" s="541"/>
      <c r="D665" s="541"/>
      <c r="E665" s="701"/>
      <c r="F665" s="701"/>
      <c r="G665" s="518"/>
    </row>
    <row r="666" spans="1:7" ht="12.75">
      <c r="A666" s="539"/>
      <c r="B666" s="540"/>
      <c r="C666" s="541"/>
      <c r="D666" s="541"/>
      <c r="E666" s="701"/>
      <c r="F666" s="701"/>
      <c r="G666" s="518"/>
    </row>
    <row r="667" spans="1:7" ht="12.75">
      <c r="A667" s="539"/>
      <c r="B667" s="540"/>
      <c r="C667" s="541"/>
      <c r="D667" s="541"/>
      <c r="E667" s="701"/>
      <c r="F667" s="701"/>
      <c r="G667" s="518"/>
    </row>
    <row r="668" spans="1:7" ht="12.75">
      <c r="A668" s="539"/>
      <c r="B668" s="540"/>
      <c r="C668" s="541"/>
      <c r="D668" s="541"/>
      <c r="E668" s="701"/>
      <c r="F668" s="701"/>
      <c r="G668" s="518"/>
    </row>
    <row r="669" spans="1:7" ht="12.75">
      <c r="A669" s="539"/>
      <c r="B669" s="540"/>
      <c r="C669" s="541"/>
      <c r="D669" s="541"/>
      <c r="E669" s="701"/>
      <c r="F669" s="701"/>
      <c r="G669" s="518"/>
    </row>
    <row r="670" spans="1:7" ht="12.75">
      <c r="A670" s="539"/>
      <c r="B670" s="540"/>
      <c r="C670" s="541"/>
      <c r="D670" s="541"/>
      <c r="E670" s="701"/>
      <c r="F670" s="701"/>
      <c r="G670" s="518"/>
    </row>
    <row r="671" spans="1:7" ht="12.75">
      <c r="A671" s="539"/>
      <c r="B671" s="540"/>
      <c r="C671" s="541"/>
      <c r="D671" s="541"/>
      <c r="E671" s="701"/>
      <c r="F671" s="701"/>
      <c r="G671" s="518"/>
    </row>
    <row r="672" spans="1:7" ht="12.75">
      <c r="A672" s="539"/>
      <c r="B672" s="540"/>
      <c r="C672" s="541"/>
      <c r="D672" s="541"/>
      <c r="E672" s="701"/>
      <c r="F672" s="701"/>
      <c r="G672" s="518"/>
    </row>
    <row r="673" spans="1:7" ht="12.75">
      <c r="A673" s="539"/>
      <c r="B673" s="540"/>
      <c r="C673" s="541"/>
      <c r="D673" s="541"/>
      <c r="E673" s="701"/>
      <c r="F673" s="701"/>
      <c r="G673" s="518"/>
    </row>
    <row r="674" spans="1:7" ht="12.75">
      <c r="A674" s="539"/>
      <c r="B674" s="540"/>
      <c r="C674" s="541"/>
      <c r="D674" s="541"/>
      <c r="E674" s="701"/>
      <c r="F674" s="701"/>
      <c r="G674" s="518"/>
    </row>
    <row r="675" spans="1:7" ht="12.75">
      <c r="A675" s="539"/>
      <c r="B675" s="540"/>
      <c r="C675" s="541"/>
      <c r="D675" s="541"/>
      <c r="E675" s="701"/>
      <c r="F675" s="701"/>
      <c r="G675" s="518"/>
    </row>
    <row r="676" spans="1:7" ht="12.75">
      <c r="A676" s="539"/>
      <c r="B676" s="540"/>
      <c r="C676" s="541"/>
      <c r="D676" s="541"/>
      <c r="E676" s="701"/>
      <c r="F676" s="701"/>
      <c r="G676" s="518"/>
    </row>
    <row r="677" spans="1:6" ht="12.75">
      <c r="A677" s="539"/>
      <c r="B677" s="540"/>
      <c r="C677" s="541"/>
      <c r="D677" s="541"/>
      <c r="E677" s="701"/>
      <c r="F677" s="701"/>
    </row>
    <row r="678" spans="1:6" ht="12.75">
      <c r="A678" s="539"/>
      <c r="B678" s="540"/>
      <c r="C678" s="541"/>
      <c r="D678" s="541"/>
      <c r="E678" s="701"/>
      <c r="F678" s="701"/>
    </row>
    <row r="679" spans="1:6" ht="12.75">
      <c r="A679" s="539"/>
      <c r="B679" s="540"/>
      <c r="C679" s="541"/>
      <c r="D679" s="541"/>
      <c r="E679" s="701"/>
      <c r="F679" s="701"/>
    </row>
    <row r="680" spans="1:6" ht="12.75">
      <c r="A680" s="539"/>
      <c r="B680" s="540"/>
      <c r="C680" s="541"/>
      <c r="D680" s="541"/>
      <c r="E680" s="701"/>
      <c r="F680" s="701"/>
    </row>
    <row r="681" spans="1:6" ht="12.75">
      <c r="A681" s="539"/>
      <c r="B681" s="540"/>
      <c r="C681" s="541"/>
      <c r="D681" s="541"/>
      <c r="E681" s="701"/>
      <c r="F681" s="701"/>
    </row>
    <row r="682" spans="1:6" ht="12.75">
      <c r="A682" s="539"/>
      <c r="B682" s="540"/>
      <c r="C682" s="541"/>
      <c r="D682" s="541"/>
      <c r="E682" s="701"/>
      <c r="F682" s="701"/>
    </row>
    <row r="683" spans="1:6" ht="12.75">
      <c r="A683" s="539"/>
      <c r="B683" s="540"/>
      <c r="C683" s="541"/>
      <c r="D683" s="541"/>
      <c r="E683" s="701"/>
      <c r="F683" s="701"/>
    </row>
    <row r="684" spans="1:6" ht="12.75">
      <c r="A684" s="539"/>
      <c r="B684" s="540"/>
      <c r="C684" s="541"/>
      <c r="D684" s="541"/>
      <c r="E684" s="701"/>
      <c r="F684" s="701"/>
    </row>
    <row r="685" spans="1:6" ht="12.75">
      <c r="A685" s="539"/>
      <c r="B685" s="540"/>
      <c r="C685" s="541"/>
      <c r="D685" s="541"/>
      <c r="E685" s="701"/>
      <c r="F685" s="701"/>
    </row>
    <row r="686" spans="1:6" ht="12.75">
      <c r="A686" s="539"/>
      <c r="B686" s="540"/>
      <c r="C686" s="541"/>
      <c r="D686" s="541"/>
      <c r="E686" s="701"/>
      <c r="F686" s="701"/>
    </row>
    <row r="687" spans="1:6" ht="12.75">
      <c r="A687" s="539"/>
      <c r="B687" s="540"/>
      <c r="C687" s="541"/>
      <c r="D687" s="541"/>
      <c r="E687" s="701"/>
      <c r="F687" s="701"/>
    </row>
    <row r="688" spans="1:6" ht="12.75">
      <c r="A688" s="539"/>
      <c r="B688" s="540"/>
      <c r="C688" s="541"/>
      <c r="D688" s="541"/>
      <c r="E688" s="701"/>
      <c r="F688" s="701"/>
    </row>
    <row r="689" spans="1:6" ht="12.75">
      <c r="A689" s="539"/>
      <c r="B689" s="540"/>
      <c r="C689" s="541"/>
      <c r="D689" s="541"/>
      <c r="E689" s="701"/>
      <c r="F689" s="701"/>
    </row>
    <row r="690" spans="1:6" ht="12.75">
      <c r="A690" s="539"/>
      <c r="B690" s="540"/>
      <c r="C690" s="541"/>
      <c r="D690" s="541"/>
      <c r="E690" s="701"/>
      <c r="F690" s="701"/>
    </row>
    <row r="691" spans="1:6" ht="12.75">
      <c r="A691" s="539"/>
      <c r="B691" s="540"/>
      <c r="C691" s="541"/>
      <c r="D691" s="541"/>
      <c r="E691" s="701"/>
      <c r="F691" s="701"/>
    </row>
    <row r="692" spans="1:6" ht="12.75">
      <c r="A692" s="539"/>
      <c r="B692" s="540"/>
      <c r="C692" s="541"/>
      <c r="D692" s="541"/>
      <c r="E692" s="701"/>
      <c r="F692" s="701"/>
    </row>
    <row r="693" spans="1:6" ht="12.75">
      <c r="A693" s="539"/>
      <c r="B693" s="540"/>
      <c r="C693" s="541"/>
      <c r="D693" s="541"/>
      <c r="E693" s="701"/>
      <c r="F693" s="701"/>
    </row>
    <row r="694" spans="1:6" ht="12.75">
      <c r="A694" s="539"/>
      <c r="B694" s="540"/>
      <c r="C694" s="541"/>
      <c r="D694" s="541"/>
      <c r="E694" s="701"/>
      <c r="F694" s="701"/>
    </row>
    <row r="695" spans="1:6" ht="12.75">
      <c r="A695" s="539"/>
      <c r="B695" s="540"/>
      <c r="C695" s="541"/>
      <c r="D695" s="541"/>
      <c r="E695" s="701"/>
      <c r="F695" s="701"/>
    </row>
    <row r="696" spans="1:6" ht="12.75">
      <c r="A696" s="539"/>
      <c r="B696" s="540"/>
      <c r="C696" s="541"/>
      <c r="D696" s="541"/>
      <c r="E696" s="701"/>
      <c r="F696" s="701"/>
    </row>
    <row r="697" spans="1:6" ht="12.75">
      <c r="A697" s="539"/>
      <c r="B697" s="540"/>
      <c r="C697" s="541"/>
      <c r="D697" s="541"/>
      <c r="E697" s="701"/>
      <c r="F697" s="701"/>
    </row>
    <row r="698" spans="1:6" ht="12.75">
      <c r="A698" s="539"/>
      <c r="B698" s="540"/>
      <c r="C698" s="541"/>
      <c r="D698" s="541"/>
      <c r="E698" s="701"/>
      <c r="F698" s="701"/>
    </row>
    <row r="699" spans="1:6" ht="12.75">
      <c r="A699" s="539"/>
      <c r="B699" s="540"/>
      <c r="C699" s="541"/>
      <c r="D699" s="541"/>
      <c r="E699" s="701"/>
      <c r="F699" s="701"/>
    </row>
    <row r="700" spans="1:6" ht="12.75">
      <c r="A700" s="539"/>
      <c r="B700" s="540"/>
      <c r="C700" s="541"/>
      <c r="D700" s="541"/>
      <c r="E700" s="701"/>
      <c r="F700" s="701"/>
    </row>
    <row r="701" spans="1:6" ht="12.75">
      <c r="A701" s="539"/>
      <c r="B701" s="540"/>
      <c r="C701" s="541"/>
      <c r="D701" s="541"/>
      <c r="E701" s="701"/>
      <c r="F701" s="701"/>
    </row>
    <row r="702" spans="1:6" ht="12.75">
      <c r="A702" s="539"/>
      <c r="B702" s="540"/>
      <c r="C702" s="541"/>
      <c r="D702" s="541"/>
      <c r="E702" s="701"/>
      <c r="F702" s="701"/>
    </row>
    <row r="703" spans="1:6" ht="12.75">
      <c r="A703" s="539"/>
      <c r="B703" s="540"/>
      <c r="C703" s="541"/>
      <c r="D703" s="541"/>
      <c r="E703" s="701"/>
      <c r="F703" s="701"/>
    </row>
    <row r="704" spans="1:6" ht="12.75">
      <c r="A704" s="539"/>
      <c r="B704" s="540"/>
      <c r="C704" s="541"/>
      <c r="D704" s="541"/>
      <c r="E704" s="701"/>
      <c r="F704" s="701"/>
    </row>
    <row r="705" spans="1:6" ht="12.75">
      <c r="A705" s="539"/>
      <c r="B705" s="540"/>
      <c r="C705" s="541"/>
      <c r="D705" s="541"/>
      <c r="E705" s="701"/>
      <c r="F705" s="701"/>
    </row>
    <row r="706" spans="1:6" ht="12.75">
      <c r="A706" s="539"/>
      <c r="B706" s="540"/>
      <c r="C706" s="541"/>
      <c r="D706" s="541"/>
      <c r="E706" s="701"/>
      <c r="F706" s="701"/>
    </row>
    <row r="707" spans="1:6" ht="12.75">
      <c r="A707" s="539"/>
      <c r="B707" s="540"/>
      <c r="C707" s="541"/>
      <c r="D707" s="541"/>
      <c r="E707" s="701"/>
      <c r="F707" s="701"/>
    </row>
    <row r="708" spans="1:6" ht="12.75">
      <c r="A708" s="539"/>
      <c r="B708" s="540"/>
      <c r="C708" s="541"/>
      <c r="D708" s="541"/>
      <c r="E708" s="701"/>
      <c r="F708" s="701"/>
    </row>
    <row r="709" spans="1:6" ht="12.75">
      <c r="A709" s="539"/>
      <c r="B709" s="540"/>
      <c r="C709" s="541"/>
      <c r="D709" s="541"/>
      <c r="E709" s="701"/>
      <c r="F709" s="701"/>
    </row>
    <row r="710" spans="1:6" ht="12.75">
      <c r="A710" s="539"/>
      <c r="B710" s="540"/>
      <c r="C710" s="541"/>
      <c r="D710" s="541"/>
      <c r="E710" s="701"/>
      <c r="F710" s="701"/>
    </row>
    <row r="711" spans="1:6" ht="12.75">
      <c r="A711" s="539"/>
      <c r="B711" s="540"/>
      <c r="C711" s="541"/>
      <c r="D711" s="541"/>
      <c r="E711" s="701"/>
      <c r="F711" s="701"/>
    </row>
    <row r="712" spans="1:6" ht="12.75">
      <c r="A712" s="539"/>
      <c r="B712" s="540"/>
      <c r="C712" s="541"/>
      <c r="D712" s="541"/>
      <c r="E712" s="701"/>
      <c r="F712" s="701"/>
    </row>
    <row r="713" spans="1:6" ht="12.75">
      <c r="A713" s="539"/>
      <c r="B713" s="540"/>
      <c r="C713" s="541"/>
      <c r="D713" s="541"/>
      <c r="E713" s="701"/>
      <c r="F713" s="701"/>
    </row>
    <row r="714" spans="1:6" ht="12.75">
      <c r="A714" s="539"/>
      <c r="B714" s="540"/>
      <c r="C714" s="541"/>
      <c r="D714" s="541"/>
      <c r="E714" s="701"/>
      <c r="F714" s="701"/>
    </row>
    <row r="715" spans="1:6" ht="12.75">
      <c r="A715" s="539"/>
      <c r="B715" s="540"/>
      <c r="C715" s="541"/>
      <c r="D715" s="541"/>
      <c r="E715" s="701"/>
      <c r="F715" s="701"/>
    </row>
    <row r="716" spans="1:6" ht="12.75">
      <c r="A716" s="539"/>
      <c r="B716" s="540"/>
      <c r="C716" s="541"/>
      <c r="D716" s="541"/>
      <c r="E716" s="701"/>
      <c r="F716" s="701"/>
    </row>
    <row r="717" spans="1:6" ht="12.75">
      <c r="A717" s="539"/>
      <c r="B717" s="540"/>
      <c r="C717" s="541"/>
      <c r="D717" s="541"/>
      <c r="E717" s="701"/>
      <c r="F717" s="701"/>
    </row>
    <row r="718" spans="1:6" ht="12.75">
      <c r="A718" s="539"/>
      <c r="B718" s="540"/>
      <c r="C718" s="541"/>
      <c r="D718" s="541"/>
      <c r="E718" s="701"/>
      <c r="F718" s="701"/>
    </row>
    <row r="719" spans="1:6" ht="12.75">
      <c r="A719" s="539"/>
      <c r="B719" s="540"/>
      <c r="C719" s="541"/>
      <c r="D719" s="541"/>
      <c r="E719" s="701"/>
      <c r="F719" s="701"/>
    </row>
    <row r="720" spans="1:6" ht="12.75">
      <c r="A720" s="539"/>
      <c r="B720" s="540"/>
      <c r="C720" s="541"/>
      <c r="D720" s="541"/>
      <c r="E720" s="701"/>
      <c r="F720" s="701"/>
    </row>
    <row r="721" spans="1:6" ht="12.75">
      <c r="A721" s="539"/>
      <c r="B721" s="540"/>
      <c r="C721" s="541"/>
      <c r="D721" s="541"/>
      <c r="E721" s="701"/>
      <c r="F721" s="701"/>
    </row>
    <row r="722" spans="1:6" ht="12.75">
      <c r="A722" s="539"/>
      <c r="B722" s="540"/>
      <c r="C722" s="541"/>
      <c r="D722" s="541"/>
      <c r="E722" s="701"/>
      <c r="F722" s="701"/>
    </row>
    <row r="723" spans="1:6" ht="12.75">
      <c r="A723" s="539"/>
      <c r="B723" s="540"/>
      <c r="C723" s="541"/>
      <c r="D723" s="541"/>
      <c r="E723" s="701"/>
      <c r="F723" s="701"/>
    </row>
    <row r="724" spans="1:6" ht="12.75">
      <c r="A724" s="539"/>
      <c r="B724" s="540"/>
      <c r="C724" s="541"/>
      <c r="D724" s="541"/>
      <c r="E724" s="701"/>
      <c r="F724" s="701"/>
    </row>
    <row r="725" spans="1:6" ht="12.75">
      <c r="A725" s="539"/>
      <c r="B725" s="540"/>
      <c r="C725" s="541"/>
      <c r="D725" s="541"/>
      <c r="E725" s="701"/>
      <c r="F725" s="701"/>
    </row>
    <row r="726" spans="1:6" ht="12.75">
      <c r="A726" s="539"/>
      <c r="B726" s="540"/>
      <c r="C726" s="541"/>
      <c r="D726" s="541"/>
      <c r="E726" s="701"/>
      <c r="F726" s="701"/>
    </row>
    <row r="727" spans="1:6" ht="12.75">
      <c r="A727" s="539"/>
      <c r="B727" s="540"/>
      <c r="C727" s="541"/>
      <c r="D727" s="541"/>
      <c r="E727" s="701"/>
      <c r="F727" s="701"/>
    </row>
    <row r="728" spans="1:6" ht="12.75">
      <c r="A728" s="539"/>
      <c r="B728" s="540"/>
      <c r="C728" s="541"/>
      <c r="D728" s="541"/>
      <c r="E728" s="701"/>
      <c r="F728" s="701"/>
    </row>
    <row r="729" spans="1:6" ht="12.75">
      <c r="A729" s="539"/>
      <c r="B729" s="540"/>
      <c r="C729" s="541"/>
      <c r="D729" s="541"/>
      <c r="E729" s="701"/>
      <c r="F729" s="701"/>
    </row>
    <row r="730" spans="1:6" ht="12.75">
      <c r="A730" s="539"/>
      <c r="B730" s="540"/>
      <c r="C730" s="541"/>
      <c r="D730" s="541"/>
      <c r="E730" s="701"/>
      <c r="F730" s="701"/>
    </row>
    <row r="731" spans="1:6" ht="12.75">
      <c r="A731" s="539"/>
      <c r="B731" s="540"/>
      <c r="C731" s="541"/>
      <c r="D731" s="541"/>
      <c r="E731" s="701"/>
      <c r="F731" s="701"/>
    </row>
    <row r="732" spans="1:6" ht="12.75">
      <c r="A732" s="539"/>
      <c r="B732" s="540"/>
      <c r="C732" s="541"/>
      <c r="D732" s="541"/>
      <c r="E732" s="701"/>
      <c r="F732" s="701"/>
    </row>
    <row r="733" spans="1:6" ht="12.75">
      <c r="A733" s="539"/>
      <c r="B733" s="540"/>
      <c r="C733" s="541"/>
      <c r="D733" s="541"/>
      <c r="E733" s="701"/>
      <c r="F733" s="701"/>
    </row>
    <row r="734" spans="1:6" ht="12.75">
      <c r="A734" s="539"/>
      <c r="B734" s="540"/>
      <c r="C734" s="541"/>
      <c r="D734" s="541"/>
      <c r="E734" s="701"/>
      <c r="F734" s="701"/>
    </row>
    <row r="735" spans="1:6" ht="12.75">
      <c r="A735" s="539"/>
      <c r="B735" s="540"/>
      <c r="C735" s="541"/>
      <c r="D735" s="541"/>
      <c r="E735" s="701"/>
      <c r="F735" s="701"/>
    </row>
    <row r="736" spans="1:6" ht="12.75">
      <c r="A736" s="539"/>
      <c r="B736" s="540"/>
      <c r="C736" s="541"/>
      <c r="D736" s="541"/>
      <c r="E736" s="701"/>
      <c r="F736" s="701"/>
    </row>
    <row r="737" spans="1:6" ht="12.75">
      <c r="A737" s="539"/>
      <c r="B737" s="540"/>
      <c r="C737" s="541"/>
      <c r="D737" s="541"/>
      <c r="E737" s="701"/>
      <c r="F737" s="701"/>
    </row>
    <row r="738" spans="1:6" ht="12.75">
      <c r="A738" s="539"/>
      <c r="B738" s="540"/>
      <c r="C738" s="541"/>
      <c r="D738" s="541"/>
      <c r="E738" s="701"/>
      <c r="F738" s="701"/>
    </row>
    <row r="739" spans="1:6" ht="12.75">
      <c r="A739" s="539"/>
      <c r="B739" s="540"/>
      <c r="C739" s="541"/>
      <c r="D739" s="541"/>
      <c r="E739" s="701"/>
      <c r="F739" s="701"/>
    </row>
    <row r="740" spans="1:6" ht="12.75">
      <c r="A740" s="539"/>
      <c r="B740" s="540"/>
      <c r="C740" s="541"/>
      <c r="D740" s="541"/>
      <c r="E740" s="701"/>
      <c r="F740" s="701"/>
    </row>
    <row r="741" spans="1:6" ht="12.75">
      <c r="A741" s="539"/>
      <c r="B741" s="540"/>
      <c r="C741" s="541"/>
      <c r="D741" s="541"/>
      <c r="E741" s="701"/>
      <c r="F741" s="701"/>
    </row>
    <row r="742" spans="1:6" ht="12.75">
      <c r="A742" s="539"/>
      <c r="B742" s="540"/>
      <c r="C742" s="541"/>
      <c r="D742" s="541"/>
      <c r="E742" s="701"/>
      <c r="F742" s="701"/>
    </row>
    <row r="743" spans="1:6" ht="12.75">
      <c r="A743" s="539"/>
      <c r="B743" s="540"/>
      <c r="C743" s="541"/>
      <c r="D743" s="541"/>
      <c r="E743" s="701"/>
      <c r="F743" s="701"/>
    </row>
    <row r="744" spans="1:6" ht="12.75">
      <c r="A744" s="539"/>
      <c r="B744" s="540"/>
      <c r="C744" s="541"/>
      <c r="D744" s="541"/>
      <c r="E744" s="701"/>
      <c r="F744" s="701"/>
    </row>
    <row r="745" spans="1:6" ht="12.75">
      <c r="A745" s="539"/>
      <c r="B745" s="540"/>
      <c r="C745" s="541"/>
      <c r="D745" s="541"/>
      <c r="E745" s="701"/>
      <c r="F745" s="701"/>
    </row>
    <row r="746" spans="1:6" ht="12.75">
      <c r="A746" s="539"/>
      <c r="B746" s="540"/>
      <c r="C746" s="541"/>
      <c r="D746" s="541"/>
      <c r="E746" s="701"/>
      <c r="F746" s="701"/>
    </row>
    <row r="747" spans="1:6" ht="12.75">
      <c r="A747" s="539"/>
      <c r="B747" s="540"/>
      <c r="C747" s="541"/>
      <c r="D747" s="541"/>
      <c r="E747" s="701"/>
      <c r="F747" s="701"/>
    </row>
    <row r="748" spans="1:6" ht="12.75">
      <c r="A748" s="539"/>
      <c r="B748" s="540"/>
      <c r="C748" s="541"/>
      <c r="D748" s="541"/>
      <c r="E748" s="701"/>
      <c r="F748" s="701"/>
    </row>
    <row r="749" spans="1:6" ht="12.75">
      <c r="A749" s="539"/>
      <c r="B749" s="540"/>
      <c r="C749" s="541"/>
      <c r="D749" s="541"/>
      <c r="E749" s="701"/>
      <c r="F749" s="701"/>
    </row>
    <row r="750" spans="1:6" ht="12.75">
      <c r="A750" s="539"/>
      <c r="B750" s="540"/>
      <c r="C750" s="541"/>
      <c r="D750" s="541"/>
      <c r="E750" s="701"/>
      <c r="F750" s="701"/>
    </row>
    <row r="751" spans="1:6" ht="12.75">
      <c r="A751" s="539"/>
      <c r="B751" s="540"/>
      <c r="C751" s="541"/>
      <c r="D751" s="541"/>
      <c r="E751" s="701"/>
      <c r="F751" s="701"/>
    </row>
    <row r="752" spans="1:6" ht="12.75">
      <c r="A752" s="539"/>
      <c r="B752" s="540"/>
      <c r="C752" s="541"/>
      <c r="D752" s="541"/>
      <c r="E752" s="701"/>
      <c r="F752" s="701"/>
    </row>
    <row r="753" spans="1:6" ht="12.75">
      <c r="A753" s="539"/>
      <c r="B753" s="540"/>
      <c r="C753" s="541"/>
      <c r="D753" s="541"/>
      <c r="E753" s="701"/>
      <c r="F753" s="701"/>
    </row>
    <row r="754" spans="1:6" ht="12.75">
      <c r="A754" s="539"/>
      <c r="B754" s="540"/>
      <c r="C754" s="541"/>
      <c r="D754" s="541"/>
      <c r="E754" s="701"/>
      <c r="F754" s="701"/>
    </row>
    <row r="755" spans="1:6" ht="12.75">
      <c r="A755" s="539"/>
      <c r="B755" s="540"/>
      <c r="C755" s="541"/>
      <c r="D755" s="541"/>
      <c r="E755" s="701"/>
      <c r="F755" s="701"/>
    </row>
    <row r="756" spans="1:6" ht="12.75">
      <c r="A756" s="539"/>
      <c r="B756" s="540"/>
      <c r="C756" s="541"/>
      <c r="D756" s="541"/>
      <c r="E756" s="701"/>
      <c r="F756" s="701"/>
    </row>
    <row r="757" spans="1:6" ht="12.75">
      <c r="A757" s="539"/>
      <c r="B757" s="540"/>
      <c r="C757" s="541"/>
      <c r="D757" s="541"/>
      <c r="E757" s="701"/>
      <c r="F757" s="701"/>
    </row>
    <row r="758" spans="1:6" ht="12.75">
      <c r="A758" s="539"/>
      <c r="B758" s="540"/>
      <c r="C758" s="541"/>
      <c r="D758" s="541"/>
      <c r="E758" s="701"/>
      <c r="F758" s="701"/>
    </row>
    <row r="759" spans="1:6" ht="12.75">
      <c r="A759" s="539"/>
      <c r="B759" s="540"/>
      <c r="C759" s="541"/>
      <c r="D759" s="541"/>
      <c r="E759" s="701"/>
      <c r="F759" s="701"/>
    </row>
    <row r="760" spans="1:6" ht="12.75">
      <c r="A760" s="539"/>
      <c r="B760" s="540"/>
      <c r="C760" s="541"/>
      <c r="D760" s="541"/>
      <c r="E760" s="701"/>
      <c r="F760" s="701"/>
    </row>
    <row r="761" spans="1:6" ht="12.75">
      <c r="A761" s="539"/>
      <c r="B761" s="540"/>
      <c r="C761" s="541"/>
      <c r="D761" s="541"/>
      <c r="E761" s="701"/>
      <c r="F761" s="701"/>
    </row>
    <row r="762" spans="1:6" ht="12.75">
      <c r="A762" s="539"/>
      <c r="B762" s="540"/>
      <c r="C762" s="541"/>
      <c r="D762" s="541"/>
      <c r="E762" s="701"/>
      <c r="F762" s="701"/>
    </row>
    <row r="763" spans="1:6" ht="12.75">
      <c r="A763" s="539"/>
      <c r="B763" s="540"/>
      <c r="C763" s="541"/>
      <c r="D763" s="541"/>
      <c r="E763" s="701"/>
      <c r="F763" s="701"/>
    </row>
    <row r="764" spans="1:6" ht="12.75">
      <c r="A764" s="539"/>
      <c r="B764" s="540"/>
      <c r="C764" s="541"/>
      <c r="D764" s="541"/>
      <c r="E764" s="701"/>
      <c r="F764" s="701"/>
    </row>
    <row r="765" spans="1:6" ht="12.75">
      <c r="A765" s="539"/>
      <c r="B765" s="540"/>
      <c r="C765" s="541"/>
      <c r="D765" s="541"/>
      <c r="E765" s="701"/>
      <c r="F765" s="701"/>
    </row>
    <row r="766" spans="1:6" ht="12.75">
      <c r="A766" s="539"/>
      <c r="B766" s="540"/>
      <c r="C766" s="541"/>
      <c r="D766" s="541"/>
      <c r="E766" s="701"/>
      <c r="F766" s="701"/>
    </row>
    <row r="767" spans="1:6" ht="12.75">
      <c r="A767" s="539"/>
      <c r="B767" s="540"/>
      <c r="C767" s="541"/>
      <c r="D767" s="541"/>
      <c r="E767" s="701"/>
      <c r="F767" s="701"/>
    </row>
    <row r="768" spans="1:6" ht="12.75">
      <c r="A768" s="539"/>
      <c r="B768" s="540"/>
      <c r="C768" s="541"/>
      <c r="D768" s="541"/>
      <c r="E768" s="701"/>
      <c r="F768" s="701"/>
    </row>
    <row r="769" spans="1:6" ht="12.75">
      <c r="A769" s="539"/>
      <c r="B769" s="540"/>
      <c r="C769" s="541"/>
      <c r="D769" s="541"/>
      <c r="E769" s="701"/>
      <c r="F769" s="701"/>
    </row>
    <row r="770" spans="1:6" ht="12.75">
      <c r="A770" s="539"/>
      <c r="B770" s="540"/>
      <c r="C770" s="541"/>
      <c r="D770" s="541"/>
      <c r="E770" s="701"/>
      <c r="F770" s="701"/>
    </row>
    <row r="771" spans="1:6" ht="12.75">
      <c r="A771" s="539"/>
      <c r="B771" s="540"/>
      <c r="C771" s="541"/>
      <c r="D771" s="541"/>
      <c r="E771" s="701"/>
      <c r="F771" s="701"/>
    </row>
    <row r="772" spans="1:6" ht="12.75">
      <c r="A772" s="539"/>
      <c r="B772" s="540"/>
      <c r="C772" s="541"/>
      <c r="D772" s="541"/>
      <c r="E772" s="701"/>
      <c r="F772" s="701"/>
    </row>
    <row r="773" spans="1:6" ht="12.75">
      <c r="A773" s="539"/>
      <c r="B773" s="540"/>
      <c r="C773" s="541"/>
      <c r="D773" s="541"/>
      <c r="E773" s="701"/>
      <c r="F773" s="701"/>
    </row>
    <row r="774" spans="1:6" ht="12.75">
      <c r="A774" s="539"/>
      <c r="B774" s="540"/>
      <c r="C774" s="541"/>
      <c r="D774" s="541"/>
      <c r="E774" s="701"/>
      <c r="F774" s="701"/>
    </row>
    <row r="775" spans="1:6" ht="12.75">
      <c r="A775" s="539"/>
      <c r="B775" s="540"/>
      <c r="C775" s="541"/>
      <c r="D775" s="541"/>
      <c r="E775" s="701"/>
      <c r="F775" s="701"/>
    </row>
    <row r="776" spans="1:6" ht="12.75">
      <c r="A776" s="539"/>
      <c r="B776" s="540"/>
      <c r="C776" s="541"/>
      <c r="D776" s="541"/>
      <c r="E776" s="701"/>
      <c r="F776" s="701"/>
    </row>
    <row r="777" spans="1:6" ht="12.75">
      <c r="A777" s="539"/>
      <c r="B777" s="540"/>
      <c r="C777" s="541"/>
      <c r="D777" s="541"/>
      <c r="E777" s="701"/>
      <c r="F777" s="701"/>
    </row>
    <row r="778" spans="1:6" ht="12.75">
      <c r="A778" s="539"/>
      <c r="B778" s="540"/>
      <c r="C778" s="541"/>
      <c r="D778" s="541"/>
      <c r="E778" s="701"/>
      <c r="F778" s="701"/>
    </row>
    <row r="779" spans="1:6" ht="12.75">
      <c r="A779" s="539"/>
      <c r="B779" s="540"/>
      <c r="C779" s="541"/>
      <c r="D779" s="541"/>
      <c r="E779" s="701"/>
      <c r="F779" s="701"/>
    </row>
    <row r="780" spans="1:6" ht="12.75">
      <c r="A780" s="539"/>
      <c r="B780" s="540"/>
      <c r="C780" s="541"/>
      <c r="D780" s="541"/>
      <c r="E780" s="701"/>
      <c r="F780" s="701"/>
    </row>
    <row r="781" spans="1:6" ht="12.75">
      <c r="A781" s="539"/>
      <c r="B781" s="540"/>
      <c r="C781" s="541"/>
      <c r="D781" s="541"/>
      <c r="E781" s="701"/>
      <c r="F781" s="701"/>
    </row>
    <row r="782" spans="1:6" ht="12.75">
      <c r="A782" s="539"/>
      <c r="B782" s="540"/>
      <c r="C782" s="541"/>
      <c r="D782" s="541"/>
      <c r="E782" s="701"/>
      <c r="F782" s="701"/>
    </row>
    <row r="783" spans="1:6" ht="12.75">
      <c r="A783" s="539"/>
      <c r="B783" s="540"/>
      <c r="C783" s="541"/>
      <c r="D783" s="541"/>
      <c r="E783" s="701"/>
      <c r="F783" s="701"/>
    </row>
    <row r="784" spans="1:6" ht="12.75">
      <c r="A784" s="539"/>
      <c r="B784" s="540"/>
      <c r="C784" s="541"/>
      <c r="D784" s="541"/>
      <c r="E784" s="701"/>
      <c r="F784" s="701"/>
    </row>
    <row r="785" spans="1:6" ht="12.75">
      <c r="A785" s="539"/>
      <c r="B785" s="540"/>
      <c r="C785" s="541"/>
      <c r="D785" s="541"/>
      <c r="E785" s="701"/>
      <c r="F785" s="701"/>
    </row>
    <row r="786" spans="1:6" ht="12.75">
      <c r="A786" s="539"/>
      <c r="B786" s="540"/>
      <c r="C786" s="541"/>
      <c r="D786" s="541"/>
      <c r="E786" s="701"/>
      <c r="F786" s="701"/>
    </row>
    <row r="787" spans="1:6" ht="12.75">
      <c r="A787" s="539"/>
      <c r="B787" s="540"/>
      <c r="C787" s="541"/>
      <c r="D787" s="541"/>
      <c r="E787" s="701"/>
      <c r="F787" s="701"/>
    </row>
    <row r="788" spans="1:6" ht="12.75">
      <c r="A788" s="539"/>
      <c r="B788" s="540"/>
      <c r="C788" s="541"/>
      <c r="D788" s="541"/>
      <c r="E788" s="701"/>
      <c r="F788" s="701"/>
    </row>
    <row r="789" spans="1:6" ht="12.75">
      <c r="A789" s="539"/>
      <c r="B789" s="540"/>
      <c r="C789" s="541"/>
      <c r="D789" s="541"/>
      <c r="E789" s="701"/>
      <c r="F789" s="701"/>
    </row>
    <row r="790" spans="1:6" ht="12.75">
      <c r="A790" s="539"/>
      <c r="B790" s="540"/>
      <c r="C790" s="541"/>
      <c r="D790" s="541"/>
      <c r="E790" s="701"/>
      <c r="F790" s="701"/>
    </row>
    <row r="791" spans="1:6" ht="12.75">
      <c r="A791" s="539"/>
      <c r="B791" s="540"/>
      <c r="C791" s="541"/>
      <c r="D791" s="541"/>
      <c r="E791" s="701"/>
      <c r="F791" s="701"/>
    </row>
    <row r="792" spans="1:6" ht="12.75">
      <c r="A792" s="539"/>
      <c r="B792" s="540"/>
      <c r="C792" s="541"/>
      <c r="D792" s="541"/>
      <c r="E792" s="701"/>
      <c r="F792" s="701"/>
    </row>
    <row r="793" spans="1:6" ht="12.75">
      <c r="A793" s="539"/>
      <c r="B793" s="540"/>
      <c r="C793" s="541"/>
      <c r="D793" s="541"/>
      <c r="E793" s="701"/>
      <c r="F793" s="701"/>
    </row>
    <row r="794" spans="1:6" ht="12.75">
      <c r="A794" s="542"/>
      <c r="B794" s="543"/>
      <c r="F794" s="703"/>
    </row>
    <row r="795" spans="1:6" ht="12.75">
      <c r="A795" s="542"/>
      <c r="B795" s="543"/>
      <c r="F795" s="703"/>
    </row>
    <row r="796" spans="1:6" ht="12.75">
      <c r="A796" s="542"/>
      <c r="B796" s="543"/>
      <c r="F796" s="703"/>
    </row>
    <row r="797" spans="1:6" ht="12.75">
      <c r="A797" s="542"/>
      <c r="B797" s="543"/>
      <c r="F797" s="703"/>
    </row>
    <row r="798" spans="1:6" ht="12.75">
      <c r="A798" s="542"/>
      <c r="B798" s="543"/>
      <c r="F798" s="703"/>
    </row>
    <row r="799" spans="1:6" ht="12.75">
      <c r="A799" s="542"/>
      <c r="B799" s="543"/>
      <c r="F799" s="703"/>
    </row>
    <row r="800" spans="1:6" ht="12.75">
      <c r="A800" s="542"/>
      <c r="B800" s="543"/>
      <c r="F800" s="703"/>
    </row>
    <row r="801" spans="1:6" ht="12.75">
      <c r="A801" s="542"/>
      <c r="B801" s="543"/>
      <c r="F801" s="703"/>
    </row>
    <row r="802" spans="1:6" ht="12.75">
      <c r="A802" s="542"/>
      <c r="B802" s="543"/>
      <c r="F802" s="703"/>
    </row>
    <row r="803" spans="1:6" ht="12.75">
      <c r="A803" s="542"/>
      <c r="B803" s="543"/>
      <c r="F803" s="703"/>
    </row>
    <row r="804" spans="1:6" ht="12.75">
      <c r="A804" s="542"/>
      <c r="B804" s="543"/>
      <c r="F804" s="703"/>
    </row>
    <row r="805" spans="1:6" ht="12.75">
      <c r="A805" s="542"/>
      <c r="B805" s="543"/>
      <c r="F805" s="703"/>
    </row>
    <row r="806" spans="1:6" ht="12.75">
      <c r="A806" s="542"/>
      <c r="B806" s="543"/>
      <c r="F806" s="703"/>
    </row>
    <row r="807" spans="1:6" ht="12.75">
      <c r="A807" s="542"/>
      <c r="B807" s="543"/>
      <c r="F807" s="703"/>
    </row>
    <row r="808" spans="1:6" ht="12.75">
      <c r="A808" s="542"/>
      <c r="B808" s="543"/>
      <c r="F808" s="703"/>
    </row>
    <row r="809" spans="1:6" ht="12.75">
      <c r="A809" s="542"/>
      <c r="B809" s="543"/>
      <c r="F809" s="703"/>
    </row>
    <row r="810" spans="1:6" ht="12.75">
      <c r="A810" s="542"/>
      <c r="B810" s="543"/>
      <c r="F810" s="703"/>
    </row>
    <row r="811" spans="1:6" ht="12.75">
      <c r="A811" s="542"/>
      <c r="B811" s="543"/>
      <c r="F811" s="703"/>
    </row>
    <row r="812" spans="1:6" ht="12.75">
      <c r="A812" s="542"/>
      <c r="B812" s="543"/>
      <c r="F812" s="703"/>
    </row>
    <row r="813" spans="1:6" ht="12.75">
      <c r="A813" s="542"/>
      <c r="B813" s="543"/>
      <c r="F813" s="703"/>
    </row>
    <row r="814" spans="1:6" ht="12.75">
      <c r="A814" s="542"/>
      <c r="B814" s="543"/>
      <c r="F814" s="703"/>
    </row>
    <row r="815" spans="1:6" ht="12.75">
      <c r="A815" s="542"/>
      <c r="B815" s="543"/>
      <c r="F815" s="703"/>
    </row>
    <row r="816" spans="1:6" ht="12.75">
      <c r="A816" s="542"/>
      <c r="B816" s="543"/>
      <c r="F816" s="703"/>
    </row>
    <row r="817" spans="1:6" ht="12.75">
      <c r="A817" s="542"/>
      <c r="B817" s="543"/>
      <c r="F817" s="703"/>
    </row>
    <row r="818" spans="1:6" ht="12.75">
      <c r="A818" s="542"/>
      <c r="B818" s="543"/>
      <c r="F818" s="703"/>
    </row>
    <row r="819" spans="1:6" ht="12.75">
      <c r="A819" s="542"/>
      <c r="B819" s="543"/>
      <c r="F819" s="703"/>
    </row>
    <row r="820" spans="1:6" ht="12.75">
      <c r="A820" s="542"/>
      <c r="B820" s="543"/>
      <c r="F820" s="703"/>
    </row>
    <row r="821" spans="1:6" ht="12.75">
      <c r="A821" s="542"/>
      <c r="B821" s="543"/>
      <c r="F821" s="703"/>
    </row>
    <row r="822" spans="1:6" ht="12.75">
      <c r="A822" s="542"/>
      <c r="B822" s="543"/>
      <c r="F822" s="703"/>
    </row>
    <row r="823" spans="1:6" ht="12.75">
      <c r="A823" s="542"/>
      <c r="B823" s="543"/>
      <c r="F823" s="703"/>
    </row>
    <row r="824" spans="1:6" ht="12.75">
      <c r="A824" s="542"/>
      <c r="B824" s="543"/>
      <c r="F824" s="703"/>
    </row>
    <row r="825" spans="1:6" ht="12.75">
      <c r="A825" s="542"/>
      <c r="B825" s="543"/>
      <c r="F825" s="703"/>
    </row>
    <row r="826" spans="1:6" ht="12.75">
      <c r="A826" s="542"/>
      <c r="B826" s="543"/>
      <c r="F826" s="703"/>
    </row>
    <row r="827" spans="1:6" ht="12.75">
      <c r="A827" s="542"/>
      <c r="B827" s="543"/>
      <c r="F827" s="703"/>
    </row>
    <row r="828" spans="1:6" ht="12.75">
      <c r="A828" s="542"/>
      <c r="B828" s="543"/>
      <c r="F828" s="703"/>
    </row>
    <row r="829" spans="1:6" ht="12.75">
      <c r="A829" s="542"/>
      <c r="B829" s="543"/>
      <c r="F829" s="703"/>
    </row>
    <row r="830" spans="1:6" ht="12.75">
      <c r="A830" s="542"/>
      <c r="B830" s="543"/>
      <c r="F830" s="703"/>
    </row>
    <row r="831" spans="1:6" ht="12.75">
      <c r="A831" s="542"/>
      <c r="B831" s="543"/>
      <c r="F831" s="703"/>
    </row>
    <row r="832" spans="1:6" ht="12.75">
      <c r="A832" s="542"/>
      <c r="B832" s="543"/>
      <c r="F832" s="703"/>
    </row>
    <row r="833" spans="1:6" ht="12.75">
      <c r="A833" s="542"/>
      <c r="B833" s="543"/>
      <c r="F833" s="703"/>
    </row>
    <row r="834" spans="1:6" ht="12.75">
      <c r="A834" s="542"/>
      <c r="B834" s="543"/>
      <c r="F834" s="703"/>
    </row>
    <row r="835" spans="1:6" ht="12.75">
      <c r="A835" s="542"/>
      <c r="B835" s="543"/>
      <c r="F835" s="703"/>
    </row>
    <row r="836" spans="1:6" ht="12.75">
      <c r="A836" s="542"/>
      <c r="B836" s="543"/>
      <c r="F836" s="703"/>
    </row>
    <row r="837" spans="1:6" ht="12.75">
      <c r="A837" s="542"/>
      <c r="B837" s="543"/>
      <c r="F837" s="703"/>
    </row>
    <row r="838" spans="1:6" ht="12.75">
      <c r="A838" s="542"/>
      <c r="B838" s="543"/>
      <c r="F838" s="703"/>
    </row>
    <row r="839" spans="1:6" ht="12.75">
      <c r="A839" s="542"/>
      <c r="B839" s="543"/>
      <c r="F839" s="703"/>
    </row>
    <row r="840" spans="1:6" ht="12.75">
      <c r="A840" s="542"/>
      <c r="B840" s="543"/>
      <c r="F840" s="703"/>
    </row>
    <row r="841" spans="1:6" ht="12.75">
      <c r="A841" s="542"/>
      <c r="B841" s="543"/>
      <c r="F841" s="703"/>
    </row>
    <row r="842" spans="1:6" ht="12.75">
      <c r="A842" s="542"/>
      <c r="B842" s="543"/>
      <c r="F842" s="703"/>
    </row>
    <row r="843" spans="1:6" ht="12.75">
      <c r="A843" s="542"/>
      <c r="B843" s="543"/>
      <c r="F843" s="703"/>
    </row>
    <row r="844" spans="1:6" ht="12.75">
      <c r="A844" s="542"/>
      <c r="B844" s="543"/>
      <c r="F844" s="703"/>
    </row>
    <row r="845" spans="1:6" ht="12.75">
      <c r="A845" s="542"/>
      <c r="B845" s="543"/>
      <c r="F845" s="703"/>
    </row>
    <row r="846" spans="1:6" ht="12.75">
      <c r="A846" s="542"/>
      <c r="B846" s="543"/>
      <c r="F846" s="703"/>
    </row>
    <row r="847" spans="1:6" ht="12.75">
      <c r="A847" s="542"/>
      <c r="B847" s="543"/>
      <c r="F847" s="703"/>
    </row>
    <row r="848" spans="1:6" ht="12.75">
      <c r="A848" s="542"/>
      <c r="B848" s="543"/>
      <c r="F848" s="703"/>
    </row>
    <row r="849" spans="1:6" ht="12.75">
      <c r="A849" s="542"/>
      <c r="B849" s="543"/>
      <c r="F849" s="703"/>
    </row>
    <row r="850" spans="1:6" ht="12.75">
      <c r="A850" s="542"/>
      <c r="B850" s="543"/>
      <c r="F850" s="703"/>
    </row>
    <row r="851" spans="1:6" ht="12.75">
      <c r="A851" s="542"/>
      <c r="B851" s="543"/>
      <c r="F851" s="703"/>
    </row>
    <row r="852" spans="1:6" ht="12.75">
      <c r="A852" s="542"/>
      <c r="B852" s="543"/>
      <c r="F852" s="703"/>
    </row>
    <row r="853" spans="1:6" ht="12.75">
      <c r="A853" s="542"/>
      <c r="B853" s="543"/>
      <c r="F853" s="703"/>
    </row>
    <row r="854" spans="1:6" ht="12.75">
      <c r="A854" s="542"/>
      <c r="B854" s="543"/>
      <c r="F854" s="703"/>
    </row>
    <row r="855" spans="1:6" ht="12.75">
      <c r="A855" s="542"/>
      <c r="B855" s="543"/>
      <c r="F855" s="703"/>
    </row>
    <row r="856" spans="1:6" ht="12.75">
      <c r="A856" s="542"/>
      <c r="B856" s="543"/>
      <c r="F856" s="703"/>
    </row>
    <row r="857" spans="1:6" ht="12.75">
      <c r="A857" s="542"/>
      <c r="B857" s="543"/>
      <c r="F857" s="703"/>
    </row>
    <row r="858" spans="1:6" ht="12.75">
      <c r="A858" s="542"/>
      <c r="B858" s="543"/>
      <c r="F858" s="703"/>
    </row>
    <row r="859" spans="1:6" ht="12.75">
      <c r="A859" s="542"/>
      <c r="B859" s="543"/>
      <c r="F859" s="703"/>
    </row>
    <row r="860" spans="1:6" ht="12.75">
      <c r="A860" s="542"/>
      <c r="B860" s="543"/>
      <c r="F860" s="703"/>
    </row>
    <row r="861" spans="1:6" ht="12.75">
      <c r="A861" s="542"/>
      <c r="B861" s="543"/>
      <c r="F861" s="703"/>
    </row>
    <row r="862" spans="1:6" ht="12.75">
      <c r="A862" s="542"/>
      <c r="B862" s="543"/>
      <c r="F862" s="703"/>
    </row>
    <row r="863" spans="1:6" ht="12.75">
      <c r="A863" s="542"/>
      <c r="B863" s="543"/>
      <c r="F863" s="703"/>
    </row>
    <row r="864" spans="1:6" ht="12.75">
      <c r="A864" s="542"/>
      <c r="B864" s="543"/>
      <c r="F864" s="703"/>
    </row>
    <row r="865" spans="1:6" ht="12.75">
      <c r="A865" s="542"/>
      <c r="B865" s="543"/>
      <c r="F865" s="703"/>
    </row>
    <row r="866" spans="1:6" ht="12.75">
      <c r="A866" s="542"/>
      <c r="B866" s="543"/>
      <c r="F866" s="703"/>
    </row>
    <row r="867" spans="1:6" ht="12.75">
      <c r="A867" s="542"/>
      <c r="B867" s="543"/>
      <c r="F867" s="703"/>
    </row>
    <row r="868" spans="1:6" ht="12.75">
      <c r="A868" s="542"/>
      <c r="B868" s="543"/>
      <c r="F868" s="703"/>
    </row>
    <row r="869" spans="1:6" ht="12.75">
      <c r="A869" s="542"/>
      <c r="B869" s="543"/>
      <c r="F869" s="703"/>
    </row>
    <row r="870" spans="1:6" ht="12.75">
      <c r="A870" s="542"/>
      <c r="B870" s="543"/>
      <c r="F870" s="703"/>
    </row>
    <row r="871" spans="1:6" ht="12.75">
      <c r="A871" s="542"/>
      <c r="B871" s="543"/>
      <c r="F871" s="703"/>
    </row>
    <row r="872" spans="1:6" ht="12.75">
      <c r="A872" s="542"/>
      <c r="B872" s="543"/>
      <c r="F872" s="703"/>
    </row>
    <row r="873" spans="1:6" ht="12.75">
      <c r="A873" s="542"/>
      <c r="B873" s="543"/>
      <c r="F873" s="703"/>
    </row>
    <row r="874" spans="1:6" ht="12.75">
      <c r="A874" s="542"/>
      <c r="B874" s="543"/>
      <c r="F874" s="703"/>
    </row>
    <row r="875" spans="1:6" ht="12.75">
      <c r="A875" s="542"/>
      <c r="B875" s="543"/>
      <c r="F875" s="703"/>
    </row>
    <row r="876" spans="1:6" ht="12.75">
      <c r="A876" s="542"/>
      <c r="B876" s="543"/>
      <c r="F876" s="703"/>
    </row>
    <row r="877" spans="1:6" ht="12.75">
      <c r="A877" s="542"/>
      <c r="B877" s="543"/>
      <c r="F877" s="703"/>
    </row>
    <row r="878" spans="1:6" ht="12.75">
      <c r="A878" s="542"/>
      <c r="B878" s="543"/>
      <c r="F878" s="703"/>
    </row>
    <row r="879" spans="1:6" ht="12.75">
      <c r="A879" s="542"/>
      <c r="B879" s="543"/>
      <c r="F879" s="703"/>
    </row>
    <row r="880" spans="1:6" ht="12.75">
      <c r="A880" s="542"/>
      <c r="B880" s="543"/>
      <c r="F880" s="703"/>
    </row>
    <row r="881" spans="1:6" ht="12.75">
      <c r="A881" s="542"/>
      <c r="B881" s="543"/>
      <c r="F881" s="703"/>
    </row>
    <row r="882" spans="1:6" ht="12.75">
      <c r="A882" s="542"/>
      <c r="B882" s="543"/>
      <c r="F882" s="703"/>
    </row>
    <row r="883" spans="1:6" ht="12.75">
      <c r="A883" s="542"/>
      <c r="B883" s="543"/>
      <c r="F883" s="703"/>
    </row>
    <row r="884" spans="1:6" ht="12.75">
      <c r="A884" s="542"/>
      <c r="B884" s="543"/>
      <c r="F884" s="703"/>
    </row>
    <row r="885" spans="1:6" ht="12.75">
      <c r="A885" s="542"/>
      <c r="B885" s="543"/>
      <c r="F885" s="703"/>
    </row>
    <row r="886" spans="1:6" ht="12.75">
      <c r="A886" s="542"/>
      <c r="B886" s="543"/>
      <c r="F886" s="703"/>
    </row>
    <row r="887" spans="1:6" ht="12.75">
      <c r="A887" s="542"/>
      <c r="B887" s="543"/>
      <c r="F887" s="703"/>
    </row>
    <row r="888" spans="1:6" ht="12.75">
      <c r="A888" s="542"/>
      <c r="B888" s="543"/>
      <c r="F888" s="703"/>
    </row>
    <row r="889" spans="1:6" ht="12.75">
      <c r="A889" s="542"/>
      <c r="B889" s="543"/>
      <c r="F889" s="703"/>
    </row>
    <row r="890" spans="1:6" ht="12.75">
      <c r="A890" s="542"/>
      <c r="B890" s="543"/>
      <c r="F890" s="703"/>
    </row>
    <row r="891" spans="1:6" ht="12.75">
      <c r="A891" s="542"/>
      <c r="B891" s="543"/>
      <c r="F891" s="703"/>
    </row>
    <row r="892" spans="1:6" ht="12.75">
      <c r="A892" s="542"/>
      <c r="B892" s="543"/>
      <c r="F892" s="703"/>
    </row>
    <row r="893" spans="1:6" ht="12.75">
      <c r="A893" s="542"/>
      <c r="B893" s="543"/>
      <c r="F893" s="703"/>
    </row>
    <row r="894" spans="1:6" ht="12.75">
      <c r="A894" s="542"/>
      <c r="B894" s="543"/>
      <c r="F894" s="703"/>
    </row>
    <row r="895" spans="1:6" ht="12.75">
      <c r="A895" s="542"/>
      <c r="B895" s="543"/>
      <c r="F895" s="703"/>
    </row>
    <row r="896" spans="1:6" ht="12.75">
      <c r="A896" s="542"/>
      <c r="B896" s="543"/>
      <c r="F896" s="703"/>
    </row>
    <row r="897" spans="1:6" ht="12.75">
      <c r="A897" s="542"/>
      <c r="B897" s="543"/>
      <c r="F897" s="703"/>
    </row>
    <row r="898" spans="1:6" ht="12.75">
      <c r="A898" s="542"/>
      <c r="B898" s="543"/>
      <c r="F898" s="703"/>
    </row>
    <row r="899" spans="1:6" ht="12.75">
      <c r="A899" s="542"/>
      <c r="B899" s="543"/>
      <c r="F899" s="703"/>
    </row>
    <row r="900" spans="1:6" ht="12.75">
      <c r="A900" s="542"/>
      <c r="B900" s="543"/>
      <c r="F900" s="703"/>
    </row>
    <row r="901" spans="1:6" ht="12.75">
      <c r="A901" s="542"/>
      <c r="B901" s="543"/>
      <c r="F901" s="703"/>
    </row>
    <row r="902" spans="1:6" ht="12.75">
      <c r="A902" s="542"/>
      <c r="B902" s="543"/>
      <c r="F902" s="703"/>
    </row>
    <row r="903" spans="1:6" ht="12.75">
      <c r="A903" s="542"/>
      <c r="B903" s="543"/>
      <c r="F903" s="703"/>
    </row>
    <row r="904" spans="1:6" ht="12.75">
      <c r="A904" s="542"/>
      <c r="B904" s="543"/>
      <c r="F904" s="703"/>
    </row>
    <row r="905" spans="1:6" ht="12.75">
      <c r="A905" s="542"/>
      <c r="B905" s="543"/>
      <c r="F905" s="703"/>
    </row>
    <row r="906" spans="1:6" ht="12.75">
      <c r="A906" s="542"/>
      <c r="B906" s="543"/>
      <c r="F906" s="703"/>
    </row>
    <row r="907" spans="1:6" ht="12.75">
      <c r="A907" s="542"/>
      <c r="B907" s="543"/>
      <c r="F907" s="703"/>
    </row>
    <row r="908" spans="1:6" ht="12.75">
      <c r="A908" s="542"/>
      <c r="B908" s="543"/>
      <c r="F908" s="703"/>
    </row>
    <row r="909" spans="1:6" ht="12.75">
      <c r="A909" s="542"/>
      <c r="B909" s="543"/>
      <c r="F909" s="703"/>
    </row>
    <row r="910" spans="1:6" ht="12.75">
      <c r="A910" s="542"/>
      <c r="B910" s="543"/>
      <c r="F910" s="703"/>
    </row>
    <row r="911" spans="1:6" ht="12.75">
      <c r="A911" s="542"/>
      <c r="B911" s="543"/>
      <c r="F911" s="703"/>
    </row>
    <row r="912" spans="1:6" ht="12.75">
      <c r="A912" s="542"/>
      <c r="B912" s="543"/>
      <c r="F912" s="703"/>
    </row>
    <row r="913" spans="1:6" ht="12.75">
      <c r="A913" s="542"/>
      <c r="B913" s="543"/>
      <c r="F913" s="703"/>
    </row>
    <row r="914" spans="1:6" ht="12.75">
      <c r="A914" s="542"/>
      <c r="B914" s="543"/>
      <c r="F914" s="703"/>
    </row>
    <row r="915" spans="1:6" ht="12.75">
      <c r="A915" s="542"/>
      <c r="B915" s="543"/>
      <c r="F915" s="703"/>
    </row>
    <row r="916" spans="1:6" ht="12.75">
      <c r="A916" s="542"/>
      <c r="B916" s="543"/>
      <c r="F916" s="703"/>
    </row>
    <row r="917" spans="1:6" ht="12.75">
      <c r="A917" s="542"/>
      <c r="B917" s="543"/>
      <c r="F917" s="703"/>
    </row>
    <row r="918" spans="1:6" ht="12.75">
      <c r="A918" s="542"/>
      <c r="B918" s="543"/>
      <c r="F918" s="703"/>
    </row>
    <row r="919" spans="1:6" ht="12.75">
      <c r="A919" s="542"/>
      <c r="F919" s="703"/>
    </row>
    <row r="920" spans="1:6" ht="12.75">
      <c r="A920" s="542"/>
      <c r="F920" s="703"/>
    </row>
    <row r="921" spans="1:6" ht="12.75">
      <c r="A921" s="542"/>
      <c r="F921" s="703"/>
    </row>
    <row r="922" spans="1:6" ht="12.75">
      <c r="A922" s="542"/>
      <c r="F922" s="703"/>
    </row>
    <row r="923" spans="1:6" ht="12.75">
      <c r="A923" s="542"/>
      <c r="F923" s="703"/>
    </row>
    <row r="924" spans="1:6" ht="12.75">
      <c r="A924" s="542"/>
      <c r="F924" s="703"/>
    </row>
    <row r="925" spans="1:6" ht="12.75">
      <c r="A925" s="542"/>
      <c r="F925" s="703"/>
    </row>
    <row r="926" spans="1:6" ht="12.75">
      <c r="A926" s="542"/>
      <c r="F926" s="703"/>
    </row>
    <row r="927" spans="1:6" ht="12.75">
      <c r="A927" s="542"/>
      <c r="F927" s="703"/>
    </row>
    <row r="928" spans="1:6" ht="12.75">
      <c r="A928" s="542"/>
      <c r="F928" s="703"/>
    </row>
    <row r="929" spans="1:6" ht="12.75">
      <c r="A929" s="542"/>
      <c r="F929" s="703"/>
    </row>
    <row r="930" spans="1:6" ht="12.75">
      <c r="A930" s="542"/>
      <c r="F930" s="703"/>
    </row>
    <row r="931" spans="1:6" ht="12.75">
      <c r="A931" s="542"/>
      <c r="F931" s="703"/>
    </row>
    <row r="932" spans="1:6" ht="12.75">
      <c r="A932" s="542"/>
      <c r="F932" s="703"/>
    </row>
    <row r="933" spans="1:6" ht="12.75">
      <c r="A933" s="542"/>
      <c r="F933" s="703"/>
    </row>
    <row r="934" spans="1:6" ht="12.75">
      <c r="A934" s="542"/>
      <c r="F934" s="703"/>
    </row>
    <row r="935" spans="1:6" ht="12.75">
      <c r="A935" s="542"/>
      <c r="F935" s="703"/>
    </row>
    <row r="936" spans="1:6" ht="12.75">
      <c r="A936" s="542"/>
      <c r="F936" s="703"/>
    </row>
    <row r="937" spans="1:6" ht="12.75">
      <c r="A937" s="542"/>
      <c r="F937" s="703"/>
    </row>
    <row r="938" spans="1:6" ht="12.75">
      <c r="A938" s="542"/>
      <c r="F938" s="703"/>
    </row>
    <row r="939" spans="1:6" ht="12.75">
      <c r="A939" s="542"/>
      <c r="F939" s="703"/>
    </row>
    <row r="940" spans="1:6" ht="12.75">
      <c r="A940" s="542"/>
      <c r="F940" s="703"/>
    </row>
    <row r="941" spans="1:6" ht="12.75">
      <c r="A941" s="542"/>
      <c r="F941" s="703"/>
    </row>
    <row r="942" spans="1:6" ht="12.75">
      <c r="A942" s="542"/>
      <c r="F942" s="703"/>
    </row>
    <row r="943" spans="1:6" ht="12.75">
      <c r="A943" s="542"/>
      <c r="F943" s="703"/>
    </row>
    <row r="944" spans="1:6" ht="12.75">
      <c r="A944" s="542"/>
      <c r="F944" s="703"/>
    </row>
    <row r="945" spans="1:6" ht="12.75">
      <c r="A945" s="542"/>
      <c r="F945" s="703"/>
    </row>
    <row r="946" spans="1:6" ht="12.75">
      <c r="A946" s="542"/>
      <c r="F946" s="703"/>
    </row>
    <row r="947" spans="1:6" ht="12.75">
      <c r="A947" s="542"/>
      <c r="F947" s="703"/>
    </row>
    <row r="948" spans="1:6" ht="12.75">
      <c r="A948" s="542"/>
      <c r="F948" s="703"/>
    </row>
    <row r="949" spans="1:6" ht="12.75">
      <c r="A949" s="542"/>
      <c r="F949" s="703"/>
    </row>
    <row r="950" spans="1:6" ht="12.75">
      <c r="A950" s="542"/>
      <c r="F950" s="703"/>
    </row>
    <row r="951" spans="1:6" ht="12.75">
      <c r="A951" s="542"/>
      <c r="F951" s="703"/>
    </row>
    <row r="952" spans="1:6" ht="12.75">
      <c r="A952" s="542"/>
      <c r="F952" s="703"/>
    </row>
    <row r="953" spans="1:6" ht="12.75">
      <c r="A953" s="542"/>
      <c r="F953" s="703"/>
    </row>
    <row r="954" spans="1:6" ht="12.75">
      <c r="A954" s="542"/>
      <c r="F954" s="703"/>
    </row>
    <row r="955" spans="1:6" ht="12.75">
      <c r="A955" s="542"/>
      <c r="F955" s="703"/>
    </row>
    <row r="956" spans="1:6" ht="12.75">
      <c r="A956" s="542"/>
      <c r="F956" s="703"/>
    </row>
    <row r="957" spans="1:6" ht="12.75">
      <c r="A957" s="542"/>
      <c r="F957" s="703"/>
    </row>
    <row r="958" spans="1:6" ht="12.75">
      <c r="A958" s="542"/>
      <c r="F958" s="703"/>
    </row>
    <row r="959" spans="1:6" ht="12.75">
      <c r="A959" s="542"/>
      <c r="F959" s="703"/>
    </row>
    <row r="960" spans="1:6" ht="12.75">
      <c r="A960" s="542"/>
      <c r="F960" s="703"/>
    </row>
    <row r="961" spans="1:6" ht="12.75">
      <c r="A961" s="542"/>
      <c r="F961" s="703"/>
    </row>
    <row r="962" spans="1:6" ht="12.75">
      <c r="A962" s="542"/>
      <c r="F962" s="703"/>
    </row>
    <row r="963" spans="1:6" ht="12.75">
      <c r="A963" s="542"/>
      <c r="F963" s="703"/>
    </row>
    <row r="964" spans="1:6" ht="12.75">
      <c r="A964" s="542"/>
      <c r="F964" s="703"/>
    </row>
    <row r="965" spans="1:6" ht="12.75">
      <c r="A965" s="542"/>
      <c r="F965" s="703"/>
    </row>
    <row r="966" spans="1:6" ht="12.75">
      <c r="A966" s="542"/>
      <c r="F966" s="703"/>
    </row>
    <row r="967" spans="1:6" ht="12.75">
      <c r="A967" s="542"/>
      <c r="F967" s="703"/>
    </row>
    <row r="968" spans="1:6" ht="12.75">
      <c r="A968" s="542"/>
      <c r="F968" s="703"/>
    </row>
    <row r="969" spans="1:6" ht="12.75">
      <c r="A969" s="542"/>
      <c r="F969" s="703"/>
    </row>
    <row r="970" spans="1:6" ht="12.75">
      <c r="A970" s="542"/>
      <c r="F970" s="703"/>
    </row>
    <row r="971" spans="1:6" ht="12.75">
      <c r="A971" s="542"/>
      <c r="F971" s="703"/>
    </row>
    <row r="972" spans="1:6" ht="12.75">
      <c r="A972" s="542"/>
      <c r="F972" s="703"/>
    </row>
    <row r="973" spans="1:6" ht="12.75">
      <c r="A973" s="542"/>
      <c r="F973" s="703"/>
    </row>
    <row r="974" spans="1:6" ht="12.75">
      <c r="A974" s="542"/>
      <c r="F974" s="703"/>
    </row>
    <row r="975" spans="1:6" ht="12.75">
      <c r="A975" s="542"/>
      <c r="F975" s="703"/>
    </row>
    <row r="976" spans="1:6" ht="12.75">
      <c r="A976" s="542"/>
      <c r="F976" s="703"/>
    </row>
    <row r="977" spans="1:6" ht="12.75">
      <c r="A977" s="542"/>
      <c r="F977" s="703"/>
    </row>
    <row r="978" spans="1:6" ht="12.75">
      <c r="A978" s="542"/>
      <c r="F978" s="703"/>
    </row>
    <row r="979" spans="1:6" ht="12.75">
      <c r="A979" s="542"/>
      <c r="F979" s="703"/>
    </row>
    <row r="980" spans="1:6" ht="12.75">
      <c r="A980" s="542"/>
      <c r="F980" s="703"/>
    </row>
    <row r="981" spans="1:6" ht="12.75">
      <c r="A981" s="542"/>
      <c r="F981" s="703"/>
    </row>
    <row r="982" spans="1:6" ht="12.75">
      <c r="A982" s="542"/>
      <c r="F982" s="703"/>
    </row>
    <row r="983" spans="1:6" ht="12.75">
      <c r="A983" s="542"/>
      <c r="F983" s="703"/>
    </row>
    <row r="984" spans="1:6" ht="12.75">
      <c r="A984" s="542"/>
      <c r="F984" s="703"/>
    </row>
    <row r="985" spans="1:6" ht="12.75">
      <c r="A985" s="542"/>
      <c r="F985" s="703"/>
    </row>
    <row r="986" spans="1:6" ht="12.75">
      <c r="A986" s="542"/>
      <c r="F986" s="703"/>
    </row>
    <row r="987" spans="1:6" ht="12.75">
      <c r="A987" s="542"/>
      <c r="F987" s="703"/>
    </row>
    <row r="988" spans="1:6" ht="12.75">
      <c r="A988" s="542"/>
      <c r="F988" s="703"/>
    </row>
    <row r="989" spans="1:6" ht="12.75">
      <c r="A989" s="542"/>
      <c r="F989" s="703"/>
    </row>
    <row r="990" spans="1:6" ht="12.75">
      <c r="A990" s="542"/>
      <c r="F990" s="703"/>
    </row>
    <row r="991" spans="1:6" ht="12.75">
      <c r="A991" s="542"/>
      <c r="F991" s="703"/>
    </row>
    <row r="992" spans="1:6" ht="12.75">
      <c r="A992" s="542"/>
      <c r="F992" s="703"/>
    </row>
    <row r="993" spans="1:6" ht="12.75">
      <c r="A993" s="542"/>
      <c r="F993" s="703"/>
    </row>
    <row r="994" spans="1:6" ht="12.75">
      <c r="A994" s="542"/>
      <c r="F994" s="703"/>
    </row>
    <row r="995" spans="1:6" ht="12.75">
      <c r="A995" s="542"/>
      <c r="F995" s="703"/>
    </row>
    <row r="996" spans="1:6" ht="12.75">
      <c r="A996" s="542"/>
      <c r="F996" s="703"/>
    </row>
    <row r="997" spans="1:6" ht="12.75">
      <c r="A997" s="542"/>
      <c r="F997" s="703"/>
    </row>
    <row r="998" spans="1:6" ht="12.75">
      <c r="A998" s="542"/>
      <c r="F998" s="703"/>
    </row>
    <row r="999" spans="1:6" ht="12.75">
      <c r="A999" s="542"/>
      <c r="F999" s="703"/>
    </row>
    <row r="1000" spans="1:6" ht="12.75">
      <c r="A1000" s="542"/>
      <c r="F1000" s="703"/>
    </row>
    <row r="1001" spans="1:6" ht="12.75">
      <c r="A1001" s="542"/>
      <c r="F1001" s="703"/>
    </row>
    <row r="1002" spans="1:6" ht="12.75">
      <c r="A1002" s="542"/>
      <c r="F1002" s="703"/>
    </row>
    <row r="1003" spans="1:6" ht="12.75">
      <c r="A1003" s="542"/>
      <c r="F1003" s="703"/>
    </row>
    <row r="1004" spans="1:6" ht="12.75">
      <c r="A1004" s="542"/>
      <c r="F1004" s="703"/>
    </row>
    <row r="1005" spans="1:6" ht="12.75">
      <c r="A1005" s="542"/>
      <c r="F1005" s="703"/>
    </row>
    <row r="1006" spans="1:6" ht="12.75">
      <c r="A1006" s="542"/>
      <c r="F1006" s="703"/>
    </row>
    <row r="1007" spans="1:6" ht="12.75">
      <c r="A1007" s="542"/>
      <c r="F1007" s="703"/>
    </row>
    <row r="1008" spans="1:6" ht="12.75">
      <c r="A1008" s="542"/>
      <c r="F1008" s="703"/>
    </row>
    <row r="1009" spans="1:6" ht="12.75">
      <c r="A1009" s="542"/>
      <c r="F1009" s="703"/>
    </row>
    <row r="1010" spans="1:6" ht="12.75">
      <c r="A1010" s="542"/>
      <c r="F1010" s="703"/>
    </row>
    <row r="1011" spans="1:6" ht="12.75">
      <c r="A1011" s="542"/>
      <c r="F1011" s="703"/>
    </row>
    <row r="1012" spans="1:6" ht="12.75">
      <c r="A1012" s="542"/>
      <c r="F1012" s="703"/>
    </row>
    <row r="1013" spans="1:6" ht="12.75">
      <c r="A1013" s="542"/>
      <c r="F1013" s="703"/>
    </row>
    <row r="1014" spans="1:6" ht="12.75">
      <c r="A1014" s="542"/>
      <c r="F1014" s="703"/>
    </row>
    <row r="1015" spans="1:6" ht="12.75">
      <c r="A1015" s="542"/>
      <c r="F1015" s="703"/>
    </row>
    <row r="1016" spans="1:6" ht="12.75">
      <c r="A1016" s="542"/>
      <c r="F1016" s="703"/>
    </row>
    <row r="1017" spans="1:6" ht="12.75">
      <c r="A1017" s="542"/>
      <c r="F1017" s="703"/>
    </row>
    <row r="1018" spans="1:6" ht="12.75">
      <c r="A1018" s="542"/>
      <c r="F1018" s="703"/>
    </row>
    <row r="1019" spans="1:6" ht="12.75">
      <c r="A1019" s="542"/>
      <c r="F1019" s="703"/>
    </row>
    <row r="1020" spans="1:6" ht="12.75">
      <c r="A1020" s="542"/>
      <c r="F1020" s="703"/>
    </row>
    <row r="1021" spans="1:6" ht="12.75">
      <c r="A1021" s="542"/>
      <c r="F1021" s="703"/>
    </row>
    <row r="1022" spans="1:6" ht="12.75">
      <c r="A1022" s="542"/>
      <c r="F1022" s="703"/>
    </row>
    <row r="1023" spans="1:6" ht="12.75">
      <c r="A1023" s="542"/>
      <c r="F1023" s="703"/>
    </row>
    <row r="1024" spans="1:6" ht="12.75">
      <c r="A1024" s="542"/>
      <c r="F1024" s="703"/>
    </row>
    <row r="1025" spans="1:6" ht="12.75">
      <c r="A1025" s="542"/>
      <c r="F1025" s="703"/>
    </row>
    <row r="1026" spans="1:6" ht="12.75">
      <c r="A1026" s="542"/>
      <c r="F1026" s="703"/>
    </row>
    <row r="1027" spans="1:6" ht="12.75">
      <c r="A1027" s="542"/>
      <c r="F1027" s="703"/>
    </row>
    <row r="1028" spans="1:6" ht="12.75">
      <c r="A1028" s="542"/>
      <c r="F1028" s="703"/>
    </row>
    <row r="1029" spans="1:6" ht="12.75">
      <c r="A1029" s="542"/>
      <c r="F1029" s="703"/>
    </row>
    <row r="1030" spans="1:6" ht="12.75">
      <c r="A1030" s="542"/>
      <c r="F1030" s="703"/>
    </row>
    <row r="1031" spans="1:6" ht="12.75">
      <c r="A1031" s="542"/>
      <c r="F1031" s="703"/>
    </row>
    <row r="1032" spans="1:6" ht="12.75">
      <c r="A1032" s="542"/>
      <c r="F1032" s="703"/>
    </row>
    <row r="1033" spans="1:6" ht="12.75">
      <c r="A1033" s="542"/>
      <c r="F1033" s="703"/>
    </row>
    <row r="1034" spans="1:6" ht="12.75">
      <c r="A1034" s="542"/>
      <c r="F1034" s="703"/>
    </row>
    <row r="1035" spans="1:6" ht="12.75">
      <c r="A1035" s="542"/>
      <c r="F1035" s="703"/>
    </row>
    <row r="1036" spans="1:6" ht="12.75">
      <c r="A1036" s="542"/>
      <c r="F1036" s="703"/>
    </row>
    <row r="1037" spans="1:6" ht="12.75">
      <c r="A1037" s="542"/>
      <c r="F1037" s="703"/>
    </row>
    <row r="1038" spans="1:6" ht="12.75">
      <c r="A1038" s="542"/>
      <c r="F1038" s="703"/>
    </row>
    <row r="1039" spans="1:6" ht="12.75">
      <c r="A1039" s="542"/>
      <c r="F1039" s="703"/>
    </row>
    <row r="1040" spans="1:6" ht="12.75">
      <c r="A1040" s="542"/>
      <c r="F1040" s="703"/>
    </row>
    <row r="1041" spans="1:6" ht="12.75">
      <c r="A1041" s="542"/>
      <c r="F1041" s="703"/>
    </row>
    <row r="1042" spans="1:6" ht="12.75">
      <c r="A1042" s="542"/>
      <c r="F1042" s="703"/>
    </row>
    <row r="1043" spans="1:6" ht="12.75">
      <c r="A1043" s="542"/>
      <c r="F1043" s="703"/>
    </row>
    <row r="1044" spans="1:6" ht="12.75">
      <c r="A1044" s="542"/>
      <c r="F1044" s="703"/>
    </row>
    <row r="1045" spans="1:6" ht="12.75">
      <c r="A1045" s="542"/>
      <c r="F1045" s="703"/>
    </row>
    <row r="1046" spans="1:6" ht="12.75">
      <c r="A1046" s="542"/>
      <c r="F1046" s="703"/>
    </row>
    <row r="1047" spans="1:6" ht="12.75">
      <c r="A1047" s="542"/>
      <c r="F1047" s="703"/>
    </row>
    <row r="1048" spans="1:6" ht="12.75">
      <c r="A1048" s="542"/>
      <c r="F1048" s="703"/>
    </row>
    <row r="1049" spans="1:6" ht="12.75">
      <c r="A1049" s="542"/>
      <c r="F1049" s="703"/>
    </row>
    <row r="1050" spans="1:6" ht="12.75">
      <c r="A1050" s="542"/>
      <c r="F1050" s="703"/>
    </row>
    <row r="1051" spans="1:6" ht="12.75">
      <c r="A1051" s="542"/>
      <c r="F1051" s="703"/>
    </row>
    <row r="1052" spans="1:6" ht="12.75">
      <c r="A1052" s="542"/>
      <c r="F1052" s="703"/>
    </row>
    <row r="1053" spans="1:6" ht="12.75">
      <c r="A1053" s="542"/>
      <c r="F1053" s="703"/>
    </row>
    <row r="1054" spans="1:6" ht="12.75">
      <c r="A1054" s="542"/>
      <c r="F1054" s="703"/>
    </row>
    <row r="1055" spans="1:6" ht="12.75">
      <c r="A1055" s="542"/>
      <c r="F1055" s="703"/>
    </row>
    <row r="1056" spans="1:6" ht="12.75">
      <c r="A1056" s="542"/>
      <c r="F1056" s="703"/>
    </row>
    <row r="1057" spans="1:6" ht="12.75">
      <c r="A1057" s="542"/>
      <c r="F1057" s="703"/>
    </row>
    <row r="1058" spans="1:6" ht="12.75">
      <c r="A1058" s="542"/>
      <c r="F1058" s="703"/>
    </row>
    <row r="1059" spans="1:6" ht="12.75">
      <c r="A1059" s="542"/>
      <c r="F1059" s="703"/>
    </row>
    <row r="1060" spans="1:6" ht="12.75">
      <c r="A1060" s="542"/>
      <c r="F1060" s="703"/>
    </row>
    <row r="1061" spans="1:6" ht="12.75">
      <c r="A1061" s="542"/>
      <c r="F1061" s="703"/>
    </row>
    <row r="1062" spans="1:6" ht="12.75">
      <c r="A1062" s="542"/>
      <c r="F1062" s="703"/>
    </row>
    <row r="1063" spans="1:6" ht="12.75">
      <c r="A1063" s="542"/>
      <c r="F1063" s="703"/>
    </row>
    <row r="1064" spans="1:6" ht="12.75">
      <c r="A1064" s="542"/>
      <c r="F1064" s="703"/>
    </row>
    <row r="1065" spans="1:6" ht="12.75">
      <c r="A1065" s="542"/>
      <c r="F1065" s="703"/>
    </row>
    <row r="1066" spans="1:6" ht="12.75">
      <c r="A1066" s="542"/>
      <c r="F1066" s="703"/>
    </row>
    <row r="1067" spans="1:6" ht="12.75">
      <c r="A1067" s="542"/>
      <c r="F1067" s="703"/>
    </row>
    <row r="1068" spans="1:6" ht="12.75">
      <c r="A1068" s="542"/>
      <c r="F1068" s="703"/>
    </row>
    <row r="1069" spans="1:6" ht="12.75">
      <c r="A1069" s="542"/>
      <c r="F1069" s="703"/>
    </row>
    <row r="1070" spans="1:6" ht="12.75">
      <c r="A1070" s="542"/>
      <c r="F1070" s="703"/>
    </row>
    <row r="1071" spans="1:6" ht="12.75">
      <c r="A1071" s="542"/>
      <c r="F1071" s="703"/>
    </row>
    <row r="1072" spans="1:6" ht="12.75">
      <c r="A1072" s="542"/>
      <c r="F1072" s="703"/>
    </row>
    <row r="1073" spans="1:6" ht="12.75">
      <c r="A1073" s="542"/>
      <c r="F1073" s="703"/>
    </row>
    <row r="1074" spans="1:6" ht="12.75">
      <c r="A1074" s="542"/>
      <c r="F1074" s="703"/>
    </row>
    <row r="1075" spans="1:6" ht="12.75">
      <c r="A1075" s="542"/>
      <c r="F1075" s="703"/>
    </row>
    <row r="1076" spans="1:6" ht="12.75">
      <c r="A1076" s="542"/>
      <c r="F1076" s="703"/>
    </row>
    <row r="1077" spans="1:6" ht="12.75">
      <c r="A1077" s="542"/>
      <c r="F1077" s="703"/>
    </row>
    <row r="1078" ht="12.75">
      <c r="F1078" s="703"/>
    </row>
    <row r="1079" ht="12.75">
      <c r="F1079" s="703"/>
    </row>
    <row r="1080" ht="12.75">
      <c r="F1080" s="703"/>
    </row>
    <row r="1081" ht="12.75">
      <c r="F1081" s="703"/>
    </row>
    <row r="1082" ht="12.75">
      <c r="F1082" s="703"/>
    </row>
    <row r="1083" ht="12.75">
      <c r="F1083" s="703"/>
    </row>
    <row r="1084" ht="12.75">
      <c r="F1084" s="703"/>
    </row>
    <row r="1085" ht="12.75">
      <c r="F1085" s="703"/>
    </row>
    <row r="1086" ht="12.75">
      <c r="F1086" s="703"/>
    </row>
    <row r="1087" ht="12.75">
      <c r="F1087" s="703"/>
    </row>
    <row r="1088" ht="12.75">
      <c r="F1088" s="703"/>
    </row>
    <row r="1089" ht="12.75">
      <c r="F1089" s="703"/>
    </row>
    <row r="1090" ht="12.75">
      <c r="F1090" s="703"/>
    </row>
    <row r="1091" ht="12.75">
      <c r="F1091" s="703"/>
    </row>
    <row r="1092" ht="12.75">
      <c r="F1092" s="703"/>
    </row>
    <row r="1093" ht="12.75">
      <c r="F1093" s="703"/>
    </row>
    <row r="1094" ht="12.75">
      <c r="F1094" s="703"/>
    </row>
    <row r="1095" ht="12.75">
      <c r="F1095" s="703"/>
    </row>
    <row r="1096" ht="12.75">
      <c r="F1096" s="703"/>
    </row>
    <row r="1097" ht="12.75">
      <c r="F1097" s="703"/>
    </row>
    <row r="1098" ht="12.75">
      <c r="F1098" s="703"/>
    </row>
    <row r="1099" ht="12.75">
      <c r="F1099" s="703"/>
    </row>
    <row r="1100" ht="12.75">
      <c r="F1100" s="703"/>
    </row>
    <row r="1101" ht="12.75">
      <c r="F1101" s="703"/>
    </row>
    <row r="1102" ht="12.75">
      <c r="F1102" s="703"/>
    </row>
    <row r="1103" ht="12.75">
      <c r="F1103" s="703"/>
    </row>
    <row r="1104" ht="12.75">
      <c r="F1104" s="703"/>
    </row>
    <row r="1105" ht="12.75">
      <c r="F1105" s="703"/>
    </row>
    <row r="1106" ht="12.75">
      <c r="F1106" s="703"/>
    </row>
    <row r="1107" ht="12.75">
      <c r="F1107" s="703"/>
    </row>
    <row r="1108" ht="12.75">
      <c r="F1108" s="703"/>
    </row>
    <row r="1109" ht="12.75">
      <c r="F1109" s="703"/>
    </row>
    <row r="1110" ht="12.75">
      <c r="F1110" s="703"/>
    </row>
    <row r="1111" ht="12.75">
      <c r="F1111" s="703"/>
    </row>
    <row r="1112" ht="12.75">
      <c r="F1112" s="703"/>
    </row>
    <row r="1113" ht="12.75">
      <c r="F1113" s="703"/>
    </row>
    <row r="1114" ht="12.75">
      <c r="F1114" s="703"/>
    </row>
    <row r="1115" ht="12.75">
      <c r="F1115" s="703"/>
    </row>
    <row r="1116" ht="12.75">
      <c r="F1116" s="703"/>
    </row>
    <row r="1117" ht="12.75">
      <c r="F1117" s="703"/>
    </row>
    <row r="1118" ht="12.75">
      <c r="F1118" s="703"/>
    </row>
    <row r="1119" ht="12.75">
      <c r="F1119" s="703"/>
    </row>
    <row r="1120" ht="12.75">
      <c r="F1120" s="703"/>
    </row>
    <row r="1121" ht="12.75">
      <c r="F1121" s="703"/>
    </row>
    <row r="1122" ht="12.75">
      <c r="F1122" s="703"/>
    </row>
    <row r="1123" ht="12.75">
      <c r="F1123" s="703"/>
    </row>
    <row r="1124" ht="12.75">
      <c r="F1124" s="703"/>
    </row>
    <row r="1125" ht="12.75">
      <c r="F1125" s="703"/>
    </row>
    <row r="1126" ht="12.75">
      <c r="F1126" s="703"/>
    </row>
    <row r="1127" ht="12.75">
      <c r="F1127" s="703"/>
    </row>
    <row r="1128" ht="12.75">
      <c r="F1128" s="703"/>
    </row>
    <row r="1129" ht="12.75">
      <c r="F1129" s="703"/>
    </row>
    <row r="1130" ht="12.75">
      <c r="F1130" s="703"/>
    </row>
    <row r="1131" ht="12.75">
      <c r="F1131" s="703"/>
    </row>
    <row r="1132" ht="12.75">
      <c r="F1132" s="703"/>
    </row>
    <row r="1133" ht="12.75">
      <c r="F1133" s="703"/>
    </row>
    <row r="1134" ht="12.75">
      <c r="F1134" s="703"/>
    </row>
    <row r="1135" ht="12.75">
      <c r="F1135" s="703"/>
    </row>
    <row r="1136" ht="12.75">
      <c r="F1136" s="703"/>
    </row>
    <row r="1137" ht="12.75">
      <c r="F1137" s="703"/>
    </row>
    <row r="1138" ht="12.75">
      <c r="F1138" s="703"/>
    </row>
    <row r="1139" ht="12.75">
      <c r="F1139" s="703"/>
    </row>
    <row r="1140" ht="12.75">
      <c r="F1140" s="703"/>
    </row>
    <row r="1141" ht="12.75">
      <c r="F1141" s="703"/>
    </row>
    <row r="1142" ht="12.75">
      <c r="F1142" s="703"/>
    </row>
    <row r="1143" ht="12.75">
      <c r="F1143" s="703"/>
    </row>
    <row r="1144" ht="12.75">
      <c r="F1144" s="703"/>
    </row>
    <row r="1145" ht="12.75">
      <c r="F1145" s="703"/>
    </row>
    <row r="1146" ht="12.75">
      <c r="F1146" s="703"/>
    </row>
    <row r="1147" ht="12.75">
      <c r="F1147" s="703"/>
    </row>
    <row r="1148" ht="12.75">
      <c r="F1148" s="703"/>
    </row>
    <row r="1149" ht="12.75">
      <c r="F1149" s="703"/>
    </row>
    <row r="1150" ht="12.75">
      <c r="F1150" s="703"/>
    </row>
    <row r="1151" ht="12.75">
      <c r="F1151" s="703"/>
    </row>
    <row r="1152" ht="12.75">
      <c r="F1152" s="703"/>
    </row>
    <row r="1153" ht="12.75">
      <c r="F1153" s="703"/>
    </row>
    <row r="1154" ht="12.75">
      <c r="F1154" s="703"/>
    </row>
    <row r="1155" ht="12.75">
      <c r="F1155" s="703"/>
    </row>
    <row r="1156" ht="12.75">
      <c r="F1156" s="703"/>
    </row>
    <row r="1157" ht="12.75">
      <c r="F1157" s="703"/>
    </row>
    <row r="1158" ht="12.75">
      <c r="F1158" s="703"/>
    </row>
    <row r="1159" ht="12.75">
      <c r="F1159" s="703"/>
    </row>
    <row r="1160" ht="12.75">
      <c r="F1160" s="703"/>
    </row>
    <row r="1161" ht="12.75">
      <c r="F1161" s="703"/>
    </row>
    <row r="1162" ht="12.75">
      <c r="F1162" s="703"/>
    </row>
    <row r="1163" ht="12.75">
      <c r="F1163" s="703"/>
    </row>
    <row r="1164" ht="12.75">
      <c r="F1164" s="703"/>
    </row>
    <row r="1165" ht="12.75">
      <c r="F1165" s="703"/>
    </row>
    <row r="1166" ht="12.75">
      <c r="F1166" s="703"/>
    </row>
    <row r="1167" ht="12.75">
      <c r="F1167" s="703"/>
    </row>
    <row r="1168" ht="12.75">
      <c r="F1168" s="703"/>
    </row>
    <row r="1169" ht="12.75">
      <c r="F1169" s="703"/>
    </row>
    <row r="1170" ht="12.75">
      <c r="F1170" s="703"/>
    </row>
    <row r="1171" ht="12.75">
      <c r="F1171" s="703"/>
    </row>
    <row r="1172" ht="12.75">
      <c r="F1172" s="703"/>
    </row>
    <row r="1173" ht="12.75">
      <c r="F1173" s="703"/>
    </row>
    <row r="1174" ht="12.75">
      <c r="F1174" s="703"/>
    </row>
    <row r="1175" ht="12.75">
      <c r="F1175" s="703"/>
    </row>
    <row r="1176" ht="12.75">
      <c r="F1176" s="703"/>
    </row>
    <row r="1177" ht="12.75">
      <c r="F1177" s="703"/>
    </row>
    <row r="1178" ht="12.75">
      <c r="F1178" s="703"/>
    </row>
    <row r="1179" ht="12.75">
      <c r="F1179" s="703"/>
    </row>
    <row r="1180" ht="12.75">
      <c r="F1180" s="703"/>
    </row>
    <row r="1181" ht="12.75">
      <c r="F1181" s="703"/>
    </row>
    <row r="1182" ht="12.75">
      <c r="F1182" s="703"/>
    </row>
    <row r="1183" ht="12.75">
      <c r="F1183" s="703"/>
    </row>
    <row r="1184" ht="12.75">
      <c r="F1184" s="703"/>
    </row>
    <row r="1185" ht="12.75">
      <c r="F1185" s="703"/>
    </row>
    <row r="1186" ht="12.75">
      <c r="F1186" s="703"/>
    </row>
    <row r="1187" ht="12.75">
      <c r="F1187" s="703"/>
    </row>
    <row r="1188" ht="12.75">
      <c r="F1188" s="703"/>
    </row>
    <row r="1189" ht="12.75">
      <c r="F1189" s="703"/>
    </row>
    <row r="1190" ht="12.75">
      <c r="F1190" s="703"/>
    </row>
    <row r="1191" ht="12.75">
      <c r="F1191" s="703"/>
    </row>
    <row r="1192" ht="12.75">
      <c r="F1192" s="703"/>
    </row>
    <row r="1193" ht="12.75">
      <c r="F1193" s="703"/>
    </row>
    <row r="1194" ht="12.75">
      <c r="F1194" s="703"/>
    </row>
    <row r="1195" ht="12.75">
      <c r="F1195" s="703"/>
    </row>
    <row r="1196" ht="12.75">
      <c r="F1196" s="703"/>
    </row>
    <row r="1197" ht="12.75">
      <c r="F1197" s="703"/>
    </row>
    <row r="1198" ht="12.75">
      <c r="F1198" s="703"/>
    </row>
    <row r="1199" ht="12.75">
      <c r="F1199" s="703"/>
    </row>
    <row r="1200" ht="12.75">
      <c r="F1200" s="703"/>
    </row>
    <row r="1201" ht="12.75">
      <c r="F1201" s="703"/>
    </row>
    <row r="1202" ht="12.75">
      <c r="F1202" s="703"/>
    </row>
    <row r="1203" ht="12.75">
      <c r="F1203" s="703"/>
    </row>
    <row r="1204" ht="12.75">
      <c r="F1204" s="703"/>
    </row>
    <row r="1205" ht="12.75">
      <c r="F1205" s="703"/>
    </row>
    <row r="1206" ht="12.75">
      <c r="F1206" s="703"/>
    </row>
    <row r="1207" ht="12.75">
      <c r="F1207" s="703"/>
    </row>
    <row r="1208" ht="12.75">
      <c r="F1208" s="703"/>
    </row>
    <row r="1209" ht="12.75">
      <c r="F1209" s="703"/>
    </row>
    <row r="1210" ht="12.75">
      <c r="F1210" s="703"/>
    </row>
    <row r="1211" ht="12.75">
      <c r="F1211" s="703"/>
    </row>
    <row r="1212" ht="12.75">
      <c r="F1212" s="703"/>
    </row>
    <row r="1213" ht="12.75">
      <c r="F1213" s="703"/>
    </row>
    <row r="1214" ht="12.75">
      <c r="F1214" s="703"/>
    </row>
    <row r="1215" ht="12.75">
      <c r="F1215" s="703"/>
    </row>
    <row r="1216" ht="12.75">
      <c r="F1216" s="703"/>
    </row>
    <row r="1217" ht="12.75">
      <c r="F1217" s="703"/>
    </row>
    <row r="1218" ht="12.75">
      <c r="F1218" s="703"/>
    </row>
    <row r="1219" ht="12.75">
      <c r="F1219" s="703"/>
    </row>
    <row r="1220" ht="12.75">
      <c r="F1220" s="703"/>
    </row>
    <row r="1221" ht="12.75">
      <c r="F1221" s="703"/>
    </row>
    <row r="1222" ht="12.75">
      <c r="F1222" s="703"/>
    </row>
    <row r="1223" ht="12.75">
      <c r="F1223" s="703"/>
    </row>
    <row r="1224" ht="12.75">
      <c r="F1224" s="703"/>
    </row>
    <row r="1225" ht="12.75">
      <c r="F1225" s="703"/>
    </row>
    <row r="1226" ht="12.75">
      <c r="F1226" s="703"/>
    </row>
    <row r="1227" ht="12.75">
      <c r="F1227" s="703"/>
    </row>
    <row r="1228" ht="12.75">
      <c r="F1228" s="703"/>
    </row>
    <row r="1229" ht="12.75">
      <c r="F1229" s="703"/>
    </row>
    <row r="1230" ht="12.75">
      <c r="F1230" s="703"/>
    </row>
    <row r="1231" ht="12.75">
      <c r="F1231" s="703"/>
    </row>
    <row r="1232" ht="12.75">
      <c r="F1232" s="703"/>
    </row>
    <row r="1233" ht="12.75">
      <c r="F1233" s="703"/>
    </row>
    <row r="1234" ht="12.75">
      <c r="F1234" s="703"/>
    </row>
    <row r="1235" ht="12.75">
      <c r="F1235" s="703"/>
    </row>
    <row r="1236" ht="12.75">
      <c r="F1236" s="703"/>
    </row>
    <row r="1237" ht="12.75">
      <c r="F1237" s="703"/>
    </row>
    <row r="1238" ht="12.75">
      <c r="F1238" s="703"/>
    </row>
    <row r="1239" ht="12.75">
      <c r="F1239" s="703"/>
    </row>
    <row r="1240" ht="12.75">
      <c r="F1240" s="703"/>
    </row>
    <row r="1241" ht="12.75">
      <c r="F1241" s="703"/>
    </row>
    <row r="1242" ht="12.75">
      <c r="F1242" s="703"/>
    </row>
    <row r="1243" ht="12.75">
      <c r="F1243" s="703"/>
    </row>
    <row r="1244" ht="12.75">
      <c r="F1244" s="703"/>
    </row>
    <row r="1245" ht="12.75">
      <c r="F1245" s="703"/>
    </row>
    <row r="1246" ht="12.75">
      <c r="F1246" s="703"/>
    </row>
    <row r="1247" ht="12.75">
      <c r="F1247" s="703"/>
    </row>
    <row r="1248" ht="12.75">
      <c r="F1248" s="703"/>
    </row>
    <row r="1249" ht="12.75">
      <c r="F1249" s="703"/>
    </row>
    <row r="1250" ht="12.75">
      <c r="F1250" s="703"/>
    </row>
    <row r="1251" ht="12.75">
      <c r="F1251" s="703"/>
    </row>
    <row r="1252" ht="12.75">
      <c r="F1252" s="703"/>
    </row>
    <row r="1253" ht="12.75">
      <c r="F1253" s="703"/>
    </row>
    <row r="1254" ht="12.75">
      <c r="F1254" s="703"/>
    </row>
    <row r="1255" ht="12.75">
      <c r="F1255" s="703"/>
    </row>
    <row r="1256" ht="12.75">
      <c r="F1256" s="703"/>
    </row>
    <row r="1257" ht="12.75">
      <c r="F1257" s="703"/>
    </row>
    <row r="1258" ht="12.75">
      <c r="F1258" s="703"/>
    </row>
    <row r="1259" ht="12.75">
      <c r="F1259" s="703"/>
    </row>
    <row r="1260" ht="12.75">
      <c r="F1260" s="703"/>
    </row>
    <row r="1261" ht="12.75">
      <c r="F1261" s="703"/>
    </row>
    <row r="1262" ht="12.75">
      <c r="F1262" s="703"/>
    </row>
    <row r="1263" ht="12.75">
      <c r="F1263" s="703"/>
    </row>
    <row r="1264" ht="12.75">
      <c r="F1264" s="703"/>
    </row>
    <row r="1265" ht="12.75">
      <c r="F1265" s="703"/>
    </row>
    <row r="1266" ht="12.75">
      <c r="F1266" s="703"/>
    </row>
    <row r="1267" ht="12.75">
      <c r="F1267" s="703"/>
    </row>
    <row r="1268" ht="12.75">
      <c r="F1268" s="703"/>
    </row>
    <row r="1269" ht="12.75">
      <c r="F1269" s="703"/>
    </row>
    <row r="1270" ht="12.75">
      <c r="F1270" s="703"/>
    </row>
    <row r="1271" ht="12.75">
      <c r="F1271" s="703"/>
    </row>
    <row r="1272" ht="12.75">
      <c r="F1272" s="703"/>
    </row>
    <row r="1273" ht="12.75">
      <c r="F1273" s="703"/>
    </row>
    <row r="1274" ht="12.75">
      <c r="F1274" s="703"/>
    </row>
    <row r="1275" ht="12.75">
      <c r="F1275" s="703"/>
    </row>
    <row r="1276" ht="12.75">
      <c r="F1276" s="703"/>
    </row>
    <row r="1277" ht="12.75">
      <c r="F1277" s="703"/>
    </row>
    <row r="1278" ht="12.75">
      <c r="F1278" s="703"/>
    </row>
    <row r="1279" ht="12.75">
      <c r="F1279" s="703"/>
    </row>
    <row r="1280" ht="12.75">
      <c r="F1280" s="703"/>
    </row>
    <row r="1281" ht="12.75">
      <c r="F1281" s="703"/>
    </row>
    <row r="1282" ht="12.75">
      <c r="F1282" s="703"/>
    </row>
    <row r="1283" ht="12.75">
      <c r="F1283" s="703"/>
    </row>
    <row r="1284" ht="12.75">
      <c r="F1284" s="703"/>
    </row>
    <row r="1285" ht="12.75">
      <c r="F1285" s="703"/>
    </row>
    <row r="1286" ht="12.75">
      <c r="F1286" s="703"/>
    </row>
    <row r="1287" ht="12.75">
      <c r="F1287" s="703"/>
    </row>
    <row r="1288" ht="12.75">
      <c r="F1288" s="703"/>
    </row>
    <row r="1289" ht="12.75">
      <c r="F1289" s="703"/>
    </row>
    <row r="1290" ht="12.75">
      <c r="F1290" s="703"/>
    </row>
    <row r="1291" ht="12.75">
      <c r="F1291" s="703"/>
    </row>
    <row r="1292" ht="12.75">
      <c r="F1292" s="703"/>
    </row>
    <row r="1293" ht="12.75">
      <c r="F1293" s="703"/>
    </row>
    <row r="1294" ht="12.75">
      <c r="F1294" s="703"/>
    </row>
    <row r="1295" ht="12.75">
      <c r="F1295" s="703"/>
    </row>
    <row r="1296" ht="12.75">
      <c r="F1296" s="703"/>
    </row>
    <row r="1297" ht="12.75">
      <c r="F1297" s="703"/>
    </row>
    <row r="1298" ht="12.75">
      <c r="F1298" s="703"/>
    </row>
    <row r="1299" ht="12.75">
      <c r="F1299" s="703"/>
    </row>
    <row r="1300" ht="12.75">
      <c r="F1300" s="703"/>
    </row>
    <row r="1301" ht="12.75">
      <c r="F1301" s="703"/>
    </row>
    <row r="1302" ht="12.75">
      <c r="F1302" s="703"/>
    </row>
    <row r="1303" ht="12.75">
      <c r="F1303" s="703"/>
    </row>
    <row r="1304" ht="12.75">
      <c r="F1304" s="703"/>
    </row>
    <row r="1305" ht="12.75">
      <c r="F1305" s="703"/>
    </row>
    <row r="1306" ht="12.75">
      <c r="F1306" s="703"/>
    </row>
    <row r="1307" ht="12.75">
      <c r="F1307" s="703"/>
    </row>
    <row r="1308" ht="12.75">
      <c r="F1308" s="703"/>
    </row>
    <row r="1309" ht="12.75">
      <c r="F1309" s="703"/>
    </row>
    <row r="1310" ht="12.75">
      <c r="F1310" s="703"/>
    </row>
    <row r="1311" ht="12.75">
      <c r="F1311" s="703"/>
    </row>
    <row r="1312" ht="12.75">
      <c r="F1312" s="703"/>
    </row>
    <row r="1313" ht="12.75">
      <c r="F1313" s="703"/>
    </row>
    <row r="1314" ht="12.75">
      <c r="F1314" s="703"/>
    </row>
    <row r="1315" ht="12.75">
      <c r="F1315" s="703"/>
    </row>
    <row r="1316" ht="12.75">
      <c r="F1316" s="703"/>
    </row>
    <row r="1317" ht="12.75">
      <c r="F1317" s="703"/>
    </row>
    <row r="1318" ht="12.75">
      <c r="F1318" s="703"/>
    </row>
    <row r="1319" ht="12.75">
      <c r="F1319" s="703"/>
    </row>
    <row r="1320" ht="12.75">
      <c r="F1320" s="703"/>
    </row>
    <row r="1321" ht="12.75">
      <c r="F1321" s="703"/>
    </row>
    <row r="1322" ht="12.75">
      <c r="F1322" s="703"/>
    </row>
    <row r="1323" ht="12.75">
      <c r="F1323" s="703"/>
    </row>
    <row r="1324" ht="12.75">
      <c r="F1324" s="703"/>
    </row>
    <row r="1325" ht="12.75">
      <c r="F1325" s="703"/>
    </row>
    <row r="1326" ht="12.75">
      <c r="F1326" s="703"/>
    </row>
    <row r="1327" ht="12.75">
      <c r="F1327" s="703"/>
    </row>
    <row r="1328" ht="12.75">
      <c r="F1328" s="703"/>
    </row>
    <row r="1329" ht="12.75">
      <c r="F1329" s="703"/>
    </row>
    <row r="1330" ht="12.75">
      <c r="F1330" s="703"/>
    </row>
    <row r="1331" ht="12.75">
      <c r="F1331" s="703"/>
    </row>
    <row r="1332" ht="12.75">
      <c r="F1332" s="703"/>
    </row>
    <row r="1333" ht="12.75">
      <c r="F1333" s="703"/>
    </row>
    <row r="1334" ht="12.75">
      <c r="F1334" s="703"/>
    </row>
    <row r="1335" ht="12.75">
      <c r="F1335" s="703"/>
    </row>
    <row r="1336" ht="12.75">
      <c r="F1336" s="703"/>
    </row>
    <row r="1337" ht="12.75">
      <c r="F1337" s="703"/>
    </row>
    <row r="1338" ht="12.75">
      <c r="F1338" s="703"/>
    </row>
    <row r="1339" ht="12.75">
      <c r="F1339" s="703"/>
    </row>
    <row r="1340" ht="12.75">
      <c r="F1340" s="703"/>
    </row>
    <row r="1341" ht="12.75">
      <c r="F1341" s="703"/>
    </row>
    <row r="1342" ht="12.75">
      <c r="F1342" s="703"/>
    </row>
    <row r="1343" ht="12.75">
      <c r="F1343" s="703"/>
    </row>
    <row r="1344" ht="12.75">
      <c r="F1344" s="703"/>
    </row>
    <row r="1345" ht="12.75">
      <c r="F1345" s="703"/>
    </row>
    <row r="1346" ht="12.75">
      <c r="F1346" s="703"/>
    </row>
    <row r="1347" ht="12.75">
      <c r="F1347" s="703"/>
    </row>
    <row r="1348" ht="12.75">
      <c r="F1348" s="703"/>
    </row>
    <row r="1349" ht="12.75">
      <c r="F1349" s="703"/>
    </row>
    <row r="1350" ht="12.75">
      <c r="F1350" s="703"/>
    </row>
    <row r="1351" ht="12.75">
      <c r="F1351" s="703"/>
    </row>
    <row r="1352" ht="12.75">
      <c r="F1352" s="703"/>
    </row>
    <row r="1353" ht="12.75">
      <c r="F1353" s="703"/>
    </row>
    <row r="1354" ht="12.75">
      <c r="F1354" s="703"/>
    </row>
    <row r="1355" ht="12.75">
      <c r="F1355" s="703"/>
    </row>
    <row r="1356" ht="12.75">
      <c r="F1356" s="703"/>
    </row>
    <row r="1357" ht="12.75">
      <c r="F1357" s="703"/>
    </row>
    <row r="1358" ht="12.75">
      <c r="F1358" s="703"/>
    </row>
    <row r="1359" ht="12.75">
      <c r="F1359" s="703"/>
    </row>
    <row r="1360" ht="12.75">
      <c r="F1360" s="703"/>
    </row>
    <row r="1361" ht="12.75">
      <c r="F1361" s="703"/>
    </row>
    <row r="1362" ht="12.75">
      <c r="F1362" s="703"/>
    </row>
    <row r="1363" ht="12.75">
      <c r="F1363" s="703"/>
    </row>
    <row r="1364" ht="12.75">
      <c r="F1364" s="703"/>
    </row>
    <row r="1365" ht="12.75">
      <c r="F1365" s="703"/>
    </row>
    <row r="1366" ht="12.75">
      <c r="F1366" s="703"/>
    </row>
    <row r="1367" ht="12.75">
      <c r="F1367" s="703"/>
    </row>
    <row r="1368" ht="12.75">
      <c r="F1368" s="703"/>
    </row>
    <row r="1369" ht="12.75">
      <c r="F1369" s="703"/>
    </row>
    <row r="1370" ht="12.75">
      <c r="F1370" s="703"/>
    </row>
    <row r="1371" ht="12.75">
      <c r="F1371" s="703"/>
    </row>
    <row r="1372" ht="12.75">
      <c r="F1372" s="703"/>
    </row>
    <row r="1373" ht="12.75">
      <c r="F1373" s="703"/>
    </row>
    <row r="1374" ht="12.75">
      <c r="F1374" s="703"/>
    </row>
    <row r="1375" ht="12.75">
      <c r="F1375" s="703"/>
    </row>
    <row r="1376" ht="12.75">
      <c r="F1376" s="703"/>
    </row>
    <row r="1377" ht="12.75">
      <c r="F1377" s="703"/>
    </row>
    <row r="1378" ht="12.75">
      <c r="F1378" s="703"/>
    </row>
    <row r="1379" ht="12.75">
      <c r="F1379" s="703"/>
    </row>
    <row r="1380" ht="12.75">
      <c r="F1380" s="703"/>
    </row>
    <row r="1381" ht="12.75">
      <c r="F1381" s="703"/>
    </row>
    <row r="1382" ht="12.75">
      <c r="F1382" s="703"/>
    </row>
    <row r="1383" ht="12.75">
      <c r="F1383" s="703"/>
    </row>
    <row r="1384" ht="12.75">
      <c r="F1384" s="703"/>
    </row>
    <row r="1385" ht="12.75">
      <c r="F1385" s="703"/>
    </row>
    <row r="1386" ht="12.75">
      <c r="F1386" s="703"/>
    </row>
    <row r="1387" ht="12.75">
      <c r="F1387" s="703"/>
    </row>
    <row r="1388" ht="12.75">
      <c r="F1388" s="703"/>
    </row>
    <row r="1389" ht="12.75">
      <c r="F1389" s="703"/>
    </row>
    <row r="1390" ht="12.75">
      <c r="F1390" s="703"/>
    </row>
    <row r="1391" ht="12.75">
      <c r="F1391" s="703"/>
    </row>
    <row r="1392" ht="12.75">
      <c r="F1392" s="703"/>
    </row>
    <row r="1393" ht="12.75">
      <c r="F1393" s="703"/>
    </row>
    <row r="1394" ht="12.75">
      <c r="F1394" s="703"/>
    </row>
    <row r="1395" ht="12.75">
      <c r="F1395" s="703"/>
    </row>
    <row r="1396" ht="12.75">
      <c r="F1396" s="703"/>
    </row>
    <row r="1397" ht="12.75">
      <c r="F1397" s="703"/>
    </row>
    <row r="1398" ht="12.75">
      <c r="F1398" s="703"/>
    </row>
    <row r="1399" ht="12.75">
      <c r="F1399" s="703"/>
    </row>
    <row r="1400" ht="12.75">
      <c r="F1400" s="703"/>
    </row>
    <row r="1401" ht="12.75">
      <c r="F1401" s="703"/>
    </row>
    <row r="1402" ht="12.75">
      <c r="F1402" s="703"/>
    </row>
    <row r="1403" ht="12.75">
      <c r="F1403" s="703"/>
    </row>
    <row r="1404" ht="12.75">
      <c r="F1404" s="703"/>
    </row>
    <row r="1405" ht="12.75">
      <c r="F1405" s="703"/>
    </row>
    <row r="1406" ht="12.75">
      <c r="F1406" s="703"/>
    </row>
    <row r="1407" ht="12.75">
      <c r="F1407" s="703"/>
    </row>
    <row r="1408" ht="12.75">
      <c r="F1408" s="703"/>
    </row>
    <row r="1409" ht="12.75">
      <c r="F1409" s="703"/>
    </row>
    <row r="1410" ht="12.75">
      <c r="F1410" s="703"/>
    </row>
    <row r="1411" ht="12.75">
      <c r="F1411" s="703"/>
    </row>
    <row r="1412" ht="12.75">
      <c r="F1412" s="703"/>
    </row>
    <row r="1413" ht="12.75">
      <c r="F1413" s="703"/>
    </row>
    <row r="1414" ht="12.75">
      <c r="F1414" s="703"/>
    </row>
    <row r="1415" ht="12.75">
      <c r="F1415" s="703"/>
    </row>
    <row r="1416" ht="12.75">
      <c r="F1416" s="703"/>
    </row>
    <row r="1417" ht="12.75">
      <c r="F1417" s="703"/>
    </row>
    <row r="1418" ht="12.75">
      <c r="F1418" s="703"/>
    </row>
    <row r="1419" ht="12.75">
      <c r="F1419" s="703"/>
    </row>
    <row r="1420" ht="12.75">
      <c r="F1420" s="703"/>
    </row>
    <row r="1421" ht="12.75">
      <c r="F1421" s="703"/>
    </row>
    <row r="1422" ht="12.75">
      <c r="F1422" s="703"/>
    </row>
    <row r="1423" ht="12.75">
      <c r="F1423" s="703"/>
    </row>
    <row r="1424" ht="12.75">
      <c r="F1424" s="703"/>
    </row>
    <row r="1425" ht="12.75">
      <c r="F1425" s="703"/>
    </row>
    <row r="1426" ht="12.75">
      <c r="F1426" s="703"/>
    </row>
    <row r="1427" ht="12.75">
      <c r="F1427" s="703"/>
    </row>
    <row r="1428" ht="12.75">
      <c r="F1428" s="703"/>
    </row>
    <row r="1429" ht="12.75">
      <c r="F1429" s="703"/>
    </row>
    <row r="1430" ht="12.75">
      <c r="F1430" s="703"/>
    </row>
    <row r="1431" ht="12.75">
      <c r="F1431" s="703"/>
    </row>
    <row r="1432" ht="12.75">
      <c r="F1432" s="703"/>
    </row>
    <row r="1433" ht="12.75">
      <c r="F1433" s="703"/>
    </row>
    <row r="1434" ht="12.75">
      <c r="F1434" s="703"/>
    </row>
    <row r="1435" ht="12.75">
      <c r="F1435" s="703"/>
    </row>
    <row r="1436" ht="12.75">
      <c r="F1436" s="703"/>
    </row>
    <row r="1437" ht="12.75">
      <c r="F1437" s="703"/>
    </row>
    <row r="1438" ht="12.75">
      <c r="F1438" s="703"/>
    </row>
    <row r="1439" ht="12.75">
      <c r="F1439" s="703"/>
    </row>
    <row r="1440" ht="12.75">
      <c r="F1440" s="703"/>
    </row>
    <row r="1441" ht="12.75">
      <c r="F1441" s="703"/>
    </row>
    <row r="1442" ht="12.75">
      <c r="F1442" s="703"/>
    </row>
    <row r="1443" ht="12.75">
      <c r="F1443" s="703"/>
    </row>
    <row r="1444" ht="12.75">
      <c r="F1444" s="703"/>
    </row>
    <row r="1445" ht="12.75">
      <c r="F1445" s="703"/>
    </row>
    <row r="1446" ht="12.75">
      <c r="F1446" s="703"/>
    </row>
    <row r="1447" ht="12.75">
      <c r="F1447" s="703"/>
    </row>
    <row r="1448" ht="12.75">
      <c r="F1448" s="703"/>
    </row>
    <row r="1449" ht="12.75">
      <c r="F1449" s="703"/>
    </row>
    <row r="1450" ht="12.75">
      <c r="F1450" s="703"/>
    </row>
    <row r="1451" ht="12.75">
      <c r="F1451" s="703"/>
    </row>
    <row r="1452" ht="12.75">
      <c r="F1452" s="703"/>
    </row>
    <row r="1453" ht="12.75">
      <c r="F1453" s="703"/>
    </row>
    <row r="1454" ht="12.75">
      <c r="F1454" s="703"/>
    </row>
    <row r="1455" ht="12.75">
      <c r="F1455" s="703"/>
    </row>
    <row r="1456" ht="12.75">
      <c r="F1456" s="703"/>
    </row>
    <row r="1457" ht="12.75">
      <c r="F1457" s="703"/>
    </row>
    <row r="1458" ht="12.75">
      <c r="F1458" s="703"/>
    </row>
    <row r="1459" ht="12.75">
      <c r="F1459" s="703"/>
    </row>
    <row r="1460" ht="12.75">
      <c r="F1460" s="703"/>
    </row>
    <row r="1461" ht="12.75">
      <c r="F1461" s="703"/>
    </row>
    <row r="1462" ht="12.75">
      <c r="F1462" s="703"/>
    </row>
    <row r="1463" ht="12.75">
      <c r="F1463" s="703"/>
    </row>
    <row r="1464" ht="12.75">
      <c r="F1464" s="703"/>
    </row>
    <row r="1465" ht="12.75">
      <c r="F1465" s="703"/>
    </row>
    <row r="1466" ht="12.75">
      <c r="F1466" s="703"/>
    </row>
    <row r="1467" ht="12.75">
      <c r="F1467" s="703"/>
    </row>
    <row r="1468" ht="12.75">
      <c r="F1468" s="703"/>
    </row>
    <row r="1469" ht="12.75">
      <c r="F1469" s="703"/>
    </row>
    <row r="1470" ht="12.75">
      <c r="F1470" s="703"/>
    </row>
    <row r="1471" ht="12.75">
      <c r="F1471" s="703"/>
    </row>
    <row r="1472" ht="12.75">
      <c r="F1472" s="703"/>
    </row>
    <row r="1473" ht="12.75">
      <c r="F1473" s="703"/>
    </row>
    <row r="1474" ht="12.75">
      <c r="F1474" s="703"/>
    </row>
    <row r="1475" ht="12.75">
      <c r="F1475" s="703"/>
    </row>
    <row r="1476" ht="12.75">
      <c r="F1476" s="703"/>
    </row>
    <row r="1477" ht="12.75">
      <c r="F1477" s="703"/>
    </row>
    <row r="1478" ht="12.75">
      <c r="F1478" s="703"/>
    </row>
    <row r="1479" ht="12.75">
      <c r="F1479" s="703"/>
    </row>
    <row r="1480" ht="12.75">
      <c r="F1480" s="703"/>
    </row>
    <row r="1481" ht="12.75">
      <c r="F1481" s="703"/>
    </row>
    <row r="1482" ht="12.75">
      <c r="F1482" s="703"/>
    </row>
    <row r="1483" ht="12.75">
      <c r="F1483" s="703"/>
    </row>
    <row r="1484" ht="12.75">
      <c r="F1484" s="703"/>
    </row>
    <row r="1485" ht="12.75">
      <c r="F1485" s="703"/>
    </row>
    <row r="1486" ht="12.75">
      <c r="F1486" s="703"/>
    </row>
    <row r="1487" ht="12.75">
      <c r="F1487" s="703"/>
    </row>
    <row r="1488" ht="12.75">
      <c r="F1488" s="703"/>
    </row>
    <row r="1489" ht="12.75">
      <c r="F1489" s="703"/>
    </row>
    <row r="1490" ht="12.75">
      <c r="F1490" s="703"/>
    </row>
    <row r="1491" ht="12.75">
      <c r="F1491" s="703"/>
    </row>
    <row r="1492" ht="12.75">
      <c r="F1492" s="703"/>
    </row>
    <row r="1493" ht="12.75">
      <c r="F1493" s="703"/>
    </row>
    <row r="1494" ht="12.75">
      <c r="F1494" s="703"/>
    </row>
    <row r="1495" ht="12.75">
      <c r="F1495" s="703"/>
    </row>
    <row r="1496" ht="12.75">
      <c r="F1496" s="703"/>
    </row>
    <row r="1497" ht="12.75">
      <c r="F1497" s="703"/>
    </row>
    <row r="1498" ht="12.75">
      <c r="F1498" s="703"/>
    </row>
    <row r="1499" ht="12.75">
      <c r="F1499" s="703"/>
    </row>
    <row r="1500" ht="12.75">
      <c r="F1500" s="703"/>
    </row>
    <row r="1501" ht="12.75">
      <c r="F1501" s="703"/>
    </row>
    <row r="1502" ht="12.75">
      <c r="F1502" s="703"/>
    </row>
    <row r="1503" ht="12.75">
      <c r="F1503" s="703"/>
    </row>
    <row r="1504" ht="12.75">
      <c r="F1504" s="703"/>
    </row>
    <row r="1505" ht="12.75">
      <c r="F1505" s="703"/>
    </row>
    <row r="1506" ht="12.75">
      <c r="F1506" s="703"/>
    </row>
    <row r="1507" ht="12.75">
      <c r="F1507" s="703"/>
    </row>
    <row r="1508" ht="12.75">
      <c r="F1508" s="703"/>
    </row>
    <row r="1509" ht="12.75">
      <c r="F1509" s="703"/>
    </row>
    <row r="1510" ht="12.75">
      <c r="F1510" s="703"/>
    </row>
    <row r="1511" ht="12.75">
      <c r="F1511" s="703"/>
    </row>
    <row r="1512" ht="12.75">
      <c r="F1512" s="703"/>
    </row>
    <row r="1513" ht="12.75">
      <c r="F1513" s="703"/>
    </row>
    <row r="1514" ht="12.75">
      <c r="F1514" s="703"/>
    </row>
    <row r="1515" ht="12.75">
      <c r="F1515" s="703"/>
    </row>
    <row r="1516" ht="12.75">
      <c r="F1516" s="703"/>
    </row>
    <row r="1517" ht="12.75">
      <c r="F1517" s="703"/>
    </row>
    <row r="1518" ht="12.75">
      <c r="F1518" s="703"/>
    </row>
    <row r="1519" ht="12.75">
      <c r="F1519" s="703"/>
    </row>
    <row r="1520" ht="12.75">
      <c r="F1520" s="703"/>
    </row>
    <row r="1521" ht="12.75">
      <c r="F1521" s="703"/>
    </row>
    <row r="1522" ht="12.75">
      <c r="F1522" s="703"/>
    </row>
    <row r="1523" ht="12.75">
      <c r="F1523" s="703"/>
    </row>
    <row r="1524" ht="12.75">
      <c r="F1524" s="703"/>
    </row>
    <row r="1525" ht="12.75">
      <c r="F1525" s="703"/>
    </row>
    <row r="1526" ht="12.75">
      <c r="F1526" s="703"/>
    </row>
    <row r="1527" ht="12.75">
      <c r="F1527" s="703"/>
    </row>
    <row r="1528" ht="12.75">
      <c r="F1528" s="703"/>
    </row>
    <row r="1529" ht="12.75">
      <c r="F1529" s="703"/>
    </row>
    <row r="1530" ht="12.75">
      <c r="F1530" s="703"/>
    </row>
    <row r="1531" ht="12.75">
      <c r="F1531" s="703"/>
    </row>
    <row r="1532" ht="12.75">
      <c r="F1532" s="703"/>
    </row>
    <row r="1533" ht="12.75">
      <c r="F1533" s="703"/>
    </row>
    <row r="1534" ht="12.75">
      <c r="F1534" s="703"/>
    </row>
    <row r="1535" ht="12.75">
      <c r="F1535" s="703"/>
    </row>
    <row r="1536" ht="12.75">
      <c r="F1536" s="703"/>
    </row>
    <row r="1537" ht="12.75">
      <c r="F1537" s="703"/>
    </row>
    <row r="1538" ht="12.75">
      <c r="F1538" s="703"/>
    </row>
    <row r="1539" ht="12.75">
      <c r="F1539" s="703"/>
    </row>
    <row r="1540" ht="12.75">
      <c r="F1540" s="703"/>
    </row>
    <row r="1541" ht="12.75">
      <c r="F1541" s="703"/>
    </row>
    <row r="1542" ht="12.75">
      <c r="F1542" s="703"/>
    </row>
    <row r="1543" ht="12.75">
      <c r="F1543" s="703"/>
    </row>
    <row r="1544" ht="12.75">
      <c r="F1544" s="703"/>
    </row>
    <row r="1545" ht="12.75">
      <c r="F1545" s="703"/>
    </row>
    <row r="1546" ht="12.75">
      <c r="F1546" s="703"/>
    </row>
    <row r="1547" ht="12.75">
      <c r="F1547" s="703"/>
    </row>
    <row r="1548" ht="12.75">
      <c r="F1548" s="703"/>
    </row>
    <row r="1549" ht="12.75">
      <c r="F1549" s="703"/>
    </row>
    <row r="1550" ht="12.75">
      <c r="F1550" s="703"/>
    </row>
    <row r="1551" ht="12.75">
      <c r="F1551" s="703"/>
    </row>
    <row r="1552" ht="12.75">
      <c r="F1552" s="703"/>
    </row>
    <row r="1553" ht="12.75">
      <c r="F1553" s="703"/>
    </row>
    <row r="1554" ht="12.75">
      <c r="F1554" s="703"/>
    </row>
    <row r="1555" ht="12.75">
      <c r="F1555" s="703"/>
    </row>
    <row r="1556" ht="12.75">
      <c r="F1556" s="703"/>
    </row>
    <row r="1557" ht="12.75">
      <c r="F1557" s="703"/>
    </row>
    <row r="1558" ht="12.75">
      <c r="F1558" s="703"/>
    </row>
    <row r="1559" ht="12.75">
      <c r="F1559" s="703"/>
    </row>
    <row r="1560" ht="12.75">
      <c r="F1560" s="703"/>
    </row>
    <row r="1561" ht="12.75">
      <c r="F1561" s="703"/>
    </row>
    <row r="1562" ht="12.75">
      <c r="F1562" s="703"/>
    </row>
    <row r="1563" ht="12.75">
      <c r="F1563" s="703"/>
    </row>
    <row r="1564" ht="12.75">
      <c r="F1564" s="703"/>
    </row>
    <row r="1565" ht="12.75">
      <c r="F1565" s="703"/>
    </row>
    <row r="1566" ht="12.75">
      <c r="F1566" s="703"/>
    </row>
    <row r="1567" ht="12.75">
      <c r="F1567" s="703"/>
    </row>
    <row r="1568" ht="12.75">
      <c r="F1568" s="703"/>
    </row>
    <row r="1569" ht="12.75">
      <c r="F1569" s="703"/>
    </row>
    <row r="1570" ht="12.75">
      <c r="F1570" s="703"/>
    </row>
    <row r="1571" ht="12.75">
      <c r="F1571" s="703"/>
    </row>
    <row r="1572" ht="12.75">
      <c r="F1572" s="703"/>
    </row>
    <row r="1573" ht="12.75">
      <c r="F1573" s="703"/>
    </row>
    <row r="1574" ht="12.75">
      <c r="F1574" s="703"/>
    </row>
    <row r="1575" ht="12.75">
      <c r="F1575" s="703"/>
    </row>
    <row r="1576" ht="12.75">
      <c r="F1576" s="703"/>
    </row>
    <row r="1577" ht="12.75">
      <c r="F1577" s="703"/>
    </row>
    <row r="1578" ht="12.75">
      <c r="F1578" s="703"/>
    </row>
    <row r="1579" ht="12.75">
      <c r="F1579" s="703"/>
    </row>
    <row r="1580" ht="12.75">
      <c r="F1580" s="703"/>
    </row>
    <row r="1581" ht="12.75">
      <c r="F1581" s="703"/>
    </row>
    <row r="1582" ht="12.75">
      <c r="F1582" s="703"/>
    </row>
    <row r="1583" ht="12.75">
      <c r="F1583" s="703"/>
    </row>
    <row r="1584" ht="12.75">
      <c r="F1584" s="703"/>
    </row>
    <row r="1585" ht="12.75">
      <c r="F1585" s="703"/>
    </row>
    <row r="1586" ht="12.75">
      <c r="F1586" s="703"/>
    </row>
    <row r="1587" ht="12.75">
      <c r="F1587" s="703"/>
    </row>
    <row r="1588" ht="12.75">
      <c r="F1588" s="703"/>
    </row>
    <row r="1589" ht="12.75">
      <c r="F1589" s="703"/>
    </row>
    <row r="1590" ht="12.75">
      <c r="F1590" s="703"/>
    </row>
    <row r="1591" ht="12.75">
      <c r="F1591" s="703"/>
    </row>
    <row r="1592" ht="12.75">
      <c r="F1592" s="703"/>
    </row>
    <row r="1593" ht="12.75">
      <c r="F1593" s="703"/>
    </row>
    <row r="1594" ht="12.75">
      <c r="F1594" s="703"/>
    </row>
    <row r="1595" ht="12.75">
      <c r="F1595" s="703"/>
    </row>
    <row r="1596" ht="12.75">
      <c r="F1596" s="703"/>
    </row>
    <row r="1597" ht="12.75">
      <c r="F1597" s="703"/>
    </row>
    <row r="1598" ht="12.75">
      <c r="F1598" s="703"/>
    </row>
    <row r="1599" ht="12.75">
      <c r="F1599" s="703"/>
    </row>
    <row r="1600" ht="12.75">
      <c r="F1600" s="703"/>
    </row>
    <row r="1601" ht="12.75">
      <c r="F1601" s="703"/>
    </row>
    <row r="1602" ht="12.75">
      <c r="F1602" s="703"/>
    </row>
    <row r="1603" ht="12.75">
      <c r="F1603" s="703"/>
    </row>
    <row r="1604" ht="12.75">
      <c r="F1604" s="703"/>
    </row>
    <row r="1605" ht="12.75">
      <c r="F1605" s="703"/>
    </row>
    <row r="1606" ht="12.75">
      <c r="F1606" s="703"/>
    </row>
    <row r="1607" ht="12.75">
      <c r="F1607" s="703"/>
    </row>
    <row r="1608" ht="12.75">
      <c r="F1608" s="703"/>
    </row>
    <row r="1609" ht="12.75">
      <c r="F1609" s="703"/>
    </row>
    <row r="1610" ht="12.75">
      <c r="F1610" s="703"/>
    </row>
    <row r="1611" ht="12.75">
      <c r="F1611" s="703"/>
    </row>
    <row r="1612" ht="12.75">
      <c r="F1612" s="703"/>
    </row>
    <row r="1613" ht="12.75">
      <c r="F1613" s="703"/>
    </row>
    <row r="1614" ht="12.75">
      <c r="F1614" s="703"/>
    </row>
    <row r="1615" ht="12.75">
      <c r="F1615" s="703"/>
    </row>
    <row r="1616" ht="12.75">
      <c r="F1616" s="703"/>
    </row>
    <row r="1617" ht="12.75">
      <c r="F1617" s="703"/>
    </row>
    <row r="1618" ht="12.75">
      <c r="F1618" s="703"/>
    </row>
    <row r="1619" ht="12.75">
      <c r="F1619" s="703"/>
    </row>
    <row r="1620" ht="12.75">
      <c r="F1620" s="703"/>
    </row>
    <row r="1621" ht="12.75">
      <c r="F1621" s="703"/>
    </row>
    <row r="1622" ht="12.75">
      <c r="F1622" s="703"/>
    </row>
    <row r="1623" ht="12.75">
      <c r="F1623" s="703"/>
    </row>
    <row r="1624" ht="12.75">
      <c r="F1624" s="703"/>
    </row>
    <row r="1625" ht="12.75">
      <c r="F1625" s="703"/>
    </row>
    <row r="1626" ht="12.75">
      <c r="F1626" s="703"/>
    </row>
    <row r="1627" ht="12.75">
      <c r="F1627" s="703"/>
    </row>
    <row r="1628" ht="12.75">
      <c r="F1628" s="703"/>
    </row>
    <row r="1629" ht="12.75">
      <c r="F1629" s="703"/>
    </row>
    <row r="1630" ht="12.75">
      <c r="F1630" s="703"/>
    </row>
    <row r="1631" ht="12.75">
      <c r="F1631" s="703"/>
    </row>
    <row r="1632" ht="12.75">
      <c r="F1632" s="703"/>
    </row>
    <row r="1633" ht="12.75">
      <c r="F1633" s="703"/>
    </row>
    <row r="1634" ht="12.75">
      <c r="F1634" s="703"/>
    </row>
    <row r="1635" ht="12.75">
      <c r="F1635" s="703"/>
    </row>
    <row r="1636" ht="12.75">
      <c r="F1636" s="703"/>
    </row>
    <row r="1637" ht="12.75">
      <c r="F1637" s="703"/>
    </row>
    <row r="1638" ht="12.75">
      <c r="F1638" s="703"/>
    </row>
    <row r="1639" ht="12.75">
      <c r="F1639" s="703"/>
    </row>
    <row r="1640" ht="12.75">
      <c r="F1640" s="703"/>
    </row>
    <row r="1641" ht="12.75">
      <c r="F1641" s="703"/>
    </row>
    <row r="1642" ht="12.75">
      <c r="F1642" s="703"/>
    </row>
    <row r="1643" ht="12.75">
      <c r="F1643" s="703"/>
    </row>
    <row r="1644" ht="12.75">
      <c r="F1644" s="703"/>
    </row>
    <row r="1645" ht="12.75">
      <c r="F1645" s="703"/>
    </row>
    <row r="1646" ht="12.75">
      <c r="F1646" s="703"/>
    </row>
    <row r="1647" ht="12.75">
      <c r="F1647" s="703"/>
    </row>
    <row r="1648" ht="12.75">
      <c r="F1648" s="703"/>
    </row>
    <row r="1649" ht="12.75">
      <c r="F1649" s="703"/>
    </row>
    <row r="1650" ht="12.75">
      <c r="F1650" s="703"/>
    </row>
    <row r="1651" ht="12.75">
      <c r="F1651" s="703"/>
    </row>
    <row r="1652" ht="12.75">
      <c r="F1652" s="703"/>
    </row>
    <row r="1653" ht="12.75">
      <c r="F1653" s="703"/>
    </row>
    <row r="1654" ht="12.75">
      <c r="F1654" s="703"/>
    </row>
    <row r="1655" ht="12.75">
      <c r="F1655" s="703"/>
    </row>
    <row r="1656" ht="12.75">
      <c r="F1656" s="703"/>
    </row>
    <row r="1657" ht="12.75">
      <c r="F1657" s="703"/>
    </row>
    <row r="1658" ht="12.75">
      <c r="F1658" s="703"/>
    </row>
    <row r="1659" ht="12.75">
      <c r="F1659" s="703"/>
    </row>
    <row r="1660" ht="12.75">
      <c r="F1660" s="703"/>
    </row>
    <row r="1661" ht="12.75">
      <c r="F1661" s="703"/>
    </row>
    <row r="1662" ht="12.75">
      <c r="F1662" s="703"/>
    </row>
    <row r="1663" ht="12.75">
      <c r="F1663" s="703"/>
    </row>
    <row r="1664" ht="12.75">
      <c r="F1664" s="703"/>
    </row>
    <row r="1665" ht="12.75">
      <c r="F1665" s="703"/>
    </row>
    <row r="1666" ht="12.75">
      <c r="F1666" s="703"/>
    </row>
    <row r="1667" ht="12.75">
      <c r="F1667" s="703"/>
    </row>
    <row r="1668" ht="12.75">
      <c r="F1668" s="703"/>
    </row>
    <row r="1669" ht="12.75">
      <c r="F1669" s="703"/>
    </row>
    <row r="1670" ht="12.75">
      <c r="F1670" s="703"/>
    </row>
    <row r="1671" ht="12.75">
      <c r="F1671" s="703"/>
    </row>
    <row r="1672" ht="12.75">
      <c r="F1672" s="703"/>
    </row>
    <row r="1673" ht="12.75">
      <c r="F1673" s="703"/>
    </row>
    <row r="1674" ht="12.75">
      <c r="F1674" s="703"/>
    </row>
    <row r="1675" ht="12.75">
      <c r="F1675" s="703"/>
    </row>
    <row r="1676" ht="12.75">
      <c r="F1676" s="703"/>
    </row>
    <row r="1677" ht="12.75">
      <c r="F1677" s="703"/>
    </row>
    <row r="1678" ht="12.75">
      <c r="F1678" s="703"/>
    </row>
    <row r="1679" ht="12.75">
      <c r="F1679" s="703"/>
    </row>
    <row r="1680" ht="12.75">
      <c r="F1680" s="703"/>
    </row>
    <row r="1681" ht="12.75">
      <c r="F1681" s="703"/>
    </row>
    <row r="1682" ht="12.75">
      <c r="F1682" s="703"/>
    </row>
    <row r="1683" ht="12.75">
      <c r="F1683" s="703"/>
    </row>
    <row r="1684" ht="12.75">
      <c r="F1684" s="703"/>
    </row>
    <row r="1685" ht="12.75">
      <c r="F1685" s="703"/>
    </row>
    <row r="1686" ht="12.75">
      <c r="F1686" s="703"/>
    </row>
    <row r="1687" ht="12.75">
      <c r="F1687" s="703"/>
    </row>
    <row r="1688" ht="12.75">
      <c r="F1688" s="703"/>
    </row>
    <row r="1689" ht="12.75">
      <c r="F1689" s="703"/>
    </row>
    <row r="1690" ht="12.75">
      <c r="F1690" s="703"/>
    </row>
    <row r="1691" ht="12.75">
      <c r="F1691" s="703"/>
    </row>
    <row r="1692" ht="12.75">
      <c r="F1692" s="703"/>
    </row>
    <row r="1693" ht="12.75">
      <c r="F1693" s="703"/>
    </row>
    <row r="1694" ht="12.75">
      <c r="F1694" s="703"/>
    </row>
    <row r="1695" ht="12.75">
      <c r="F1695" s="703"/>
    </row>
    <row r="1696" ht="12.75">
      <c r="F1696" s="703"/>
    </row>
    <row r="1697" ht="12.75">
      <c r="F1697" s="703"/>
    </row>
    <row r="1698" ht="12.75">
      <c r="F1698" s="703"/>
    </row>
    <row r="1699" ht="12.75">
      <c r="F1699" s="703"/>
    </row>
    <row r="1700" ht="12.75">
      <c r="F1700" s="703"/>
    </row>
    <row r="1701" ht="12.75">
      <c r="F1701" s="703"/>
    </row>
    <row r="1702" ht="12.75">
      <c r="F1702" s="703"/>
    </row>
    <row r="1703" ht="12.75">
      <c r="F1703" s="703"/>
    </row>
    <row r="1704" ht="12.75">
      <c r="F1704" s="703"/>
    </row>
    <row r="1705" ht="12.75">
      <c r="F1705" s="703"/>
    </row>
    <row r="1706" ht="12.75">
      <c r="F1706" s="703"/>
    </row>
    <row r="1707" ht="12.75">
      <c r="F1707" s="703"/>
    </row>
    <row r="1708" ht="12.75">
      <c r="F1708" s="703"/>
    </row>
    <row r="1709" ht="12.75">
      <c r="F1709" s="703"/>
    </row>
    <row r="1710" ht="12.75">
      <c r="F1710" s="703"/>
    </row>
    <row r="1711" ht="12.75">
      <c r="F1711" s="703"/>
    </row>
    <row r="1712" ht="12.75">
      <c r="F1712" s="703"/>
    </row>
    <row r="1713" ht="12.75">
      <c r="F1713" s="703"/>
    </row>
    <row r="1714" ht="12.75">
      <c r="F1714" s="703"/>
    </row>
    <row r="1715" ht="12.75">
      <c r="F1715" s="703"/>
    </row>
    <row r="1716" ht="12.75">
      <c r="F1716" s="703"/>
    </row>
    <row r="1717" ht="12.75">
      <c r="F1717" s="703"/>
    </row>
    <row r="1718" ht="12.75">
      <c r="F1718" s="703"/>
    </row>
    <row r="1719" ht="12.75">
      <c r="F1719" s="703"/>
    </row>
    <row r="1720" ht="12.75">
      <c r="F1720" s="703"/>
    </row>
    <row r="1721" ht="12.75">
      <c r="F1721" s="703"/>
    </row>
    <row r="1722" ht="12.75">
      <c r="F1722" s="703"/>
    </row>
    <row r="1723" ht="12.75">
      <c r="F1723" s="703"/>
    </row>
    <row r="1724" ht="12.75">
      <c r="F1724" s="703"/>
    </row>
    <row r="1725" ht="12.75">
      <c r="F1725" s="703"/>
    </row>
    <row r="1726" ht="12.75">
      <c r="F1726" s="703"/>
    </row>
    <row r="1727" ht="12.75">
      <c r="F1727" s="703"/>
    </row>
    <row r="1728" ht="12.75">
      <c r="F1728" s="703"/>
    </row>
    <row r="1729" ht="12.75">
      <c r="F1729" s="703"/>
    </row>
    <row r="1730" ht="12.75">
      <c r="F1730" s="703"/>
    </row>
    <row r="1731" ht="12.75">
      <c r="F1731" s="703"/>
    </row>
    <row r="1732" ht="12.75">
      <c r="F1732" s="703"/>
    </row>
    <row r="1733" ht="12.75">
      <c r="F1733" s="703"/>
    </row>
    <row r="1734" ht="12.75">
      <c r="F1734" s="703"/>
    </row>
    <row r="1735" ht="12.75">
      <c r="F1735" s="703"/>
    </row>
    <row r="1736" ht="12.75">
      <c r="F1736" s="703"/>
    </row>
    <row r="1737" ht="12.75">
      <c r="F1737" s="703"/>
    </row>
    <row r="1738" ht="12.75">
      <c r="F1738" s="703"/>
    </row>
    <row r="1739" ht="12.75">
      <c r="F1739" s="703"/>
    </row>
    <row r="1740" ht="12.75">
      <c r="F1740" s="703"/>
    </row>
    <row r="1741" ht="12.75">
      <c r="F1741" s="703"/>
    </row>
    <row r="1742" ht="12.75">
      <c r="F1742" s="703"/>
    </row>
    <row r="1743" ht="12.75">
      <c r="F1743" s="703"/>
    </row>
    <row r="1744" ht="12.75">
      <c r="F1744" s="703"/>
    </row>
    <row r="1745" ht="12.75">
      <c r="F1745" s="703"/>
    </row>
    <row r="1746" ht="12.75">
      <c r="F1746" s="703"/>
    </row>
    <row r="1747" ht="12.75">
      <c r="F1747" s="703"/>
    </row>
    <row r="1748" ht="12.75">
      <c r="F1748" s="703"/>
    </row>
    <row r="1749" ht="12.75">
      <c r="F1749" s="703"/>
    </row>
    <row r="1750" ht="12.75">
      <c r="F1750" s="703"/>
    </row>
    <row r="1751" ht="12.75">
      <c r="F1751" s="703"/>
    </row>
    <row r="1752" ht="12.75">
      <c r="F1752" s="703"/>
    </row>
    <row r="1753" ht="12.75">
      <c r="F1753" s="703"/>
    </row>
    <row r="1754" ht="12.75">
      <c r="F1754" s="703"/>
    </row>
    <row r="1755" ht="12.75">
      <c r="F1755" s="703"/>
    </row>
    <row r="1756" ht="12.75">
      <c r="F1756" s="703"/>
    </row>
    <row r="1757" ht="12.75">
      <c r="F1757" s="703"/>
    </row>
    <row r="1758" ht="12.75">
      <c r="F1758" s="703"/>
    </row>
    <row r="1759" ht="12.75">
      <c r="F1759" s="703"/>
    </row>
    <row r="1760" ht="12.75">
      <c r="F1760" s="703"/>
    </row>
    <row r="1761" ht="12.75">
      <c r="F1761" s="703"/>
    </row>
    <row r="1762" ht="12.75">
      <c r="F1762" s="703"/>
    </row>
    <row r="1763" ht="12.75">
      <c r="F1763" s="703"/>
    </row>
    <row r="1764" ht="12.75">
      <c r="F1764" s="703"/>
    </row>
    <row r="1765" ht="12.75">
      <c r="F1765" s="703"/>
    </row>
    <row r="1766" ht="12.75">
      <c r="F1766" s="703"/>
    </row>
    <row r="1767" ht="12.75">
      <c r="F1767" s="703"/>
    </row>
    <row r="1768" ht="12.75">
      <c r="F1768" s="703"/>
    </row>
    <row r="1769" ht="12.75">
      <c r="F1769" s="703"/>
    </row>
    <row r="1770" ht="12.75">
      <c r="F1770" s="703"/>
    </row>
    <row r="1771" ht="12.75">
      <c r="F1771" s="703"/>
    </row>
    <row r="1772" ht="12.75">
      <c r="F1772" s="703"/>
    </row>
    <row r="1773" ht="12.75">
      <c r="F1773" s="703"/>
    </row>
    <row r="1774" ht="12.75">
      <c r="F1774" s="703"/>
    </row>
    <row r="1775" ht="12.75">
      <c r="F1775" s="703"/>
    </row>
    <row r="1776" ht="12.75">
      <c r="F1776" s="703"/>
    </row>
    <row r="1777" ht="12.75">
      <c r="F1777" s="703"/>
    </row>
    <row r="1778" ht="12.75">
      <c r="F1778" s="703"/>
    </row>
    <row r="1779" ht="12.75">
      <c r="F1779" s="703"/>
    </row>
    <row r="1780" ht="12.75">
      <c r="F1780" s="703"/>
    </row>
    <row r="1781" ht="12.75">
      <c r="F1781" s="703"/>
    </row>
    <row r="1782" ht="12.75">
      <c r="F1782" s="703"/>
    </row>
    <row r="1783" ht="12.75">
      <c r="F1783" s="703"/>
    </row>
    <row r="1784" ht="12.75">
      <c r="F1784" s="703"/>
    </row>
    <row r="1785" ht="12.75">
      <c r="F1785" s="703"/>
    </row>
    <row r="1786" ht="12.75">
      <c r="F1786" s="703"/>
    </row>
    <row r="1787" ht="12.75">
      <c r="F1787" s="703"/>
    </row>
    <row r="1788" ht="12.75">
      <c r="F1788" s="703"/>
    </row>
    <row r="1789" ht="12.75">
      <c r="F1789" s="703"/>
    </row>
    <row r="1790" ht="12.75">
      <c r="F1790" s="703"/>
    </row>
    <row r="1791" ht="12.75">
      <c r="F1791" s="703"/>
    </row>
    <row r="1792" ht="12.75">
      <c r="F1792" s="703"/>
    </row>
    <row r="1793" ht="12.75">
      <c r="F1793" s="703"/>
    </row>
    <row r="1794" ht="12.75">
      <c r="F1794" s="703"/>
    </row>
    <row r="1795" ht="12.75">
      <c r="F1795" s="703"/>
    </row>
    <row r="1796" ht="12.75">
      <c r="F1796" s="703"/>
    </row>
    <row r="1797" ht="12.75">
      <c r="F1797" s="703"/>
    </row>
    <row r="1798" ht="12.75">
      <c r="F1798" s="703"/>
    </row>
    <row r="1799" ht="12.75">
      <c r="F1799" s="703"/>
    </row>
    <row r="1800" ht="12.75">
      <c r="F1800" s="703"/>
    </row>
    <row r="1801" ht="12.75">
      <c r="F1801" s="703"/>
    </row>
    <row r="1802" ht="12.75">
      <c r="F1802" s="703"/>
    </row>
    <row r="1803" ht="12.75">
      <c r="F1803" s="703"/>
    </row>
    <row r="1804" ht="12.75">
      <c r="F1804" s="703"/>
    </row>
    <row r="1805" ht="12.75">
      <c r="F1805" s="703"/>
    </row>
    <row r="1806" ht="12.75">
      <c r="F1806" s="703"/>
    </row>
    <row r="1807" ht="12.75">
      <c r="F1807" s="703"/>
    </row>
    <row r="1808" ht="12.75">
      <c r="F1808" s="703"/>
    </row>
    <row r="1809" ht="12.75">
      <c r="F1809" s="703"/>
    </row>
    <row r="1810" ht="12.75">
      <c r="F1810" s="703"/>
    </row>
    <row r="1811" ht="12.75">
      <c r="F1811" s="703"/>
    </row>
    <row r="1812" ht="12.75">
      <c r="F1812" s="703"/>
    </row>
    <row r="1813" ht="12.75">
      <c r="F1813" s="703"/>
    </row>
    <row r="1814" ht="12.75">
      <c r="F1814" s="703"/>
    </row>
    <row r="1815" ht="12.75">
      <c r="F1815" s="703"/>
    </row>
    <row r="1816" ht="12.75">
      <c r="F1816" s="703"/>
    </row>
    <row r="1817" ht="12.75">
      <c r="F1817" s="703"/>
    </row>
    <row r="1818" ht="12.75">
      <c r="F1818" s="703"/>
    </row>
    <row r="1819" ht="12.75">
      <c r="F1819" s="703"/>
    </row>
    <row r="1820" ht="12.75">
      <c r="F1820" s="703"/>
    </row>
    <row r="1821" ht="12.75">
      <c r="F1821" s="703"/>
    </row>
    <row r="1822" ht="12.75">
      <c r="F1822" s="703"/>
    </row>
    <row r="1823" ht="12.75">
      <c r="F1823" s="703"/>
    </row>
    <row r="1824" ht="12.75">
      <c r="F1824" s="703"/>
    </row>
    <row r="1825" ht="12.75">
      <c r="F1825" s="703"/>
    </row>
    <row r="1826" ht="12.75">
      <c r="F1826" s="703"/>
    </row>
    <row r="1827" ht="12.75">
      <c r="F1827" s="703"/>
    </row>
    <row r="1828" ht="12.75">
      <c r="F1828" s="703"/>
    </row>
    <row r="1829" ht="12.75">
      <c r="F1829" s="703"/>
    </row>
    <row r="1830" ht="12.75">
      <c r="F1830" s="703"/>
    </row>
    <row r="1831" ht="12.75">
      <c r="F1831" s="703"/>
    </row>
    <row r="1832" ht="12.75">
      <c r="F1832" s="703"/>
    </row>
    <row r="1833" ht="12.75">
      <c r="F1833" s="703"/>
    </row>
    <row r="1834" ht="12.75">
      <c r="F1834" s="703"/>
    </row>
    <row r="1835" ht="12.75">
      <c r="F1835" s="703"/>
    </row>
    <row r="1836" ht="12.75">
      <c r="F1836" s="703"/>
    </row>
    <row r="1837" ht="12.75">
      <c r="F1837" s="703"/>
    </row>
    <row r="1838" ht="12.75">
      <c r="F1838" s="703"/>
    </row>
    <row r="1839" ht="12.75">
      <c r="F1839" s="703"/>
    </row>
    <row r="1840" ht="12.75">
      <c r="F1840" s="703"/>
    </row>
    <row r="1841" ht="12.75">
      <c r="F1841" s="703"/>
    </row>
    <row r="1842" ht="12.75">
      <c r="F1842" s="703"/>
    </row>
    <row r="1843" ht="12.75">
      <c r="F1843" s="703"/>
    </row>
    <row r="1844" ht="12.75">
      <c r="F1844" s="703"/>
    </row>
    <row r="1845" ht="12.75">
      <c r="F1845" s="703"/>
    </row>
    <row r="1846" ht="12.75">
      <c r="F1846" s="703"/>
    </row>
    <row r="1847" ht="12.75">
      <c r="F1847" s="703"/>
    </row>
    <row r="1848" ht="12.75">
      <c r="F1848" s="703"/>
    </row>
    <row r="1849" ht="12.75">
      <c r="F1849" s="703"/>
    </row>
    <row r="1850" ht="12.75">
      <c r="F1850" s="703"/>
    </row>
    <row r="1851" ht="12.75">
      <c r="F1851" s="703"/>
    </row>
    <row r="1852" ht="12.75">
      <c r="F1852" s="703"/>
    </row>
    <row r="1853" ht="12.75">
      <c r="F1853" s="703"/>
    </row>
    <row r="1854" ht="12.75">
      <c r="F1854" s="703"/>
    </row>
    <row r="1855" ht="12.75">
      <c r="F1855" s="703"/>
    </row>
    <row r="1856" ht="12.75">
      <c r="F1856" s="703"/>
    </row>
    <row r="1857" ht="12.75">
      <c r="F1857" s="703"/>
    </row>
    <row r="1858" ht="12.75">
      <c r="F1858" s="703"/>
    </row>
    <row r="1859" ht="12.75">
      <c r="F1859" s="703"/>
    </row>
    <row r="1860" ht="12.75">
      <c r="F1860" s="703"/>
    </row>
    <row r="1861" ht="12.75">
      <c r="F1861" s="703"/>
    </row>
    <row r="1862" ht="12.75">
      <c r="F1862" s="703"/>
    </row>
    <row r="1863" ht="12.75">
      <c r="F1863" s="703"/>
    </row>
    <row r="1864" ht="12.75">
      <c r="F1864" s="703"/>
    </row>
    <row r="1865" ht="12.75">
      <c r="F1865" s="703"/>
    </row>
    <row r="1866" ht="12.75">
      <c r="F1866" s="703"/>
    </row>
    <row r="1867" ht="12.75">
      <c r="F1867" s="703"/>
    </row>
    <row r="1868" ht="12.75">
      <c r="F1868" s="703"/>
    </row>
    <row r="1869" ht="12.75">
      <c r="F1869" s="703"/>
    </row>
    <row r="1870" ht="12.75">
      <c r="F1870" s="703"/>
    </row>
    <row r="1871" ht="12.75">
      <c r="F1871" s="703"/>
    </row>
    <row r="1872" ht="12.75">
      <c r="F1872" s="703"/>
    </row>
    <row r="1873" ht="12.75">
      <c r="F1873" s="703"/>
    </row>
    <row r="1874" ht="12.75">
      <c r="F1874" s="703"/>
    </row>
    <row r="1875" ht="12.75">
      <c r="F1875" s="703"/>
    </row>
    <row r="1876" ht="12.75">
      <c r="F1876" s="703"/>
    </row>
    <row r="1877" ht="12.75">
      <c r="F1877" s="703"/>
    </row>
    <row r="1878" ht="12.75">
      <c r="F1878" s="703"/>
    </row>
    <row r="1879" ht="12.75">
      <c r="F1879" s="703"/>
    </row>
    <row r="1880" ht="12.75">
      <c r="F1880" s="703"/>
    </row>
    <row r="1881" ht="12.75">
      <c r="F1881" s="703"/>
    </row>
    <row r="1882" ht="12.75">
      <c r="F1882" s="703"/>
    </row>
    <row r="1883" ht="12.75">
      <c r="F1883" s="703"/>
    </row>
    <row r="1884" ht="12.75">
      <c r="F1884" s="703"/>
    </row>
    <row r="1885" ht="12.75">
      <c r="F1885" s="703"/>
    </row>
    <row r="1886" ht="12.75">
      <c r="F1886" s="703"/>
    </row>
    <row r="1887" ht="12.75">
      <c r="F1887" s="703"/>
    </row>
    <row r="1888" ht="12.75">
      <c r="F1888" s="703"/>
    </row>
    <row r="1889" ht="12.75">
      <c r="F1889" s="703"/>
    </row>
    <row r="1890" ht="12.75">
      <c r="F1890" s="703"/>
    </row>
    <row r="1891" ht="12.75">
      <c r="F1891" s="703"/>
    </row>
    <row r="1892" ht="12.75">
      <c r="F1892" s="703"/>
    </row>
    <row r="1893" ht="12.75">
      <c r="F1893" s="703"/>
    </row>
    <row r="1894" ht="12.75">
      <c r="F1894" s="703"/>
    </row>
    <row r="1895" ht="12.75">
      <c r="F1895" s="703"/>
    </row>
    <row r="1896" ht="12.75">
      <c r="F1896" s="703"/>
    </row>
    <row r="1897" ht="12.75">
      <c r="F1897" s="703"/>
    </row>
    <row r="1898" ht="12.75">
      <c r="F1898" s="703"/>
    </row>
    <row r="1899" ht="12.75">
      <c r="F1899" s="703"/>
    </row>
    <row r="1900" ht="12.75">
      <c r="F1900" s="703"/>
    </row>
    <row r="1901" ht="12.75">
      <c r="F1901" s="703"/>
    </row>
    <row r="1902" ht="12.75">
      <c r="F1902" s="703"/>
    </row>
    <row r="1903" ht="12.75">
      <c r="F1903" s="703"/>
    </row>
    <row r="1904" ht="12.75">
      <c r="F1904" s="703"/>
    </row>
    <row r="1905" ht="12.75">
      <c r="F1905" s="703"/>
    </row>
    <row r="1906" ht="12.75">
      <c r="F1906" s="703"/>
    </row>
    <row r="1907" ht="12.75">
      <c r="F1907" s="703"/>
    </row>
    <row r="1908" ht="12.75">
      <c r="F1908" s="703"/>
    </row>
    <row r="1909" ht="12.75">
      <c r="F1909" s="703"/>
    </row>
    <row r="1910" ht="12.75">
      <c r="F1910" s="703"/>
    </row>
    <row r="1911" ht="12.75">
      <c r="F1911" s="703"/>
    </row>
    <row r="1912" ht="12.75">
      <c r="F1912" s="703"/>
    </row>
    <row r="1913" ht="12.75">
      <c r="F1913" s="703"/>
    </row>
    <row r="1914" ht="12.75">
      <c r="F1914" s="703"/>
    </row>
    <row r="1915" ht="12.75">
      <c r="F1915" s="703"/>
    </row>
    <row r="1916" ht="12.75">
      <c r="F1916" s="703"/>
    </row>
    <row r="1917" ht="12.75">
      <c r="F1917" s="703"/>
    </row>
    <row r="1918" ht="12.75">
      <c r="F1918" s="703"/>
    </row>
    <row r="1919" ht="12.75">
      <c r="F1919" s="703"/>
    </row>
    <row r="1920" ht="12.75">
      <c r="F1920" s="703"/>
    </row>
    <row r="1921" ht="12.75">
      <c r="F1921" s="703"/>
    </row>
    <row r="1922" ht="12.75">
      <c r="F1922" s="703"/>
    </row>
    <row r="1923" ht="12.75">
      <c r="F1923" s="703"/>
    </row>
    <row r="1924" ht="12.75">
      <c r="F1924" s="703"/>
    </row>
    <row r="1925" ht="12.75">
      <c r="F1925" s="703"/>
    </row>
    <row r="1926" ht="12.75">
      <c r="F1926" s="703"/>
    </row>
    <row r="1927" ht="12.75">
      <c r="F1927" s="703"/>
    </row>
    <row r="1928" ht="12.75">
      <c r="F1928" s="703"/>
    </row>
    <row r="1929" ht="12.75">
      <c r="F1929" s="703"/>
    </row>
    <row r="1930" ht="12.75">
      <c r="F1930" s="703"/>
    </row>
    <row r="1931" ht="12.75">
      <c r="F1931" s="703"/>
    </row>
    <row r="1932" ht="12.75">
      <c r="F1932" s="703"/>
    </row>
    <row r="1933" ht="12.75">
      <c r="F1933" s="703"/>
    </row>
    <row r="1934" ht="12.75">
      <c r="F1934" s="703"/>
    </row>
    <row r="1935" ht="12.75">
      <c r="F1935" s="703"/>
    </row>
    <row r="1936" ht="12.75">
      <c r="F1936" s="703"/>
    </row>
    <row r="1937" ht="12.75">
      <c r="F1937" s="703"/>
    </row>
    <row r="1938" ht="12.75">
      <c r="F1938" s="703"/>
    </row>
    <row r="1939" ht="12.75">
      <c r="F1939" s="703"/>
    </row>
    <row r="1940" ht="12.75">
      <c r="F1940" s="703"/>
    </row>
    <row r="1941" ht="12.75">
      <c r="F1941" s="703"/>
    </row>
    <row r="1942" ht="12.75">
      <c r="F1942" s="703"/>
    </row>
    <row r="1943" ht="12.75">
      <c r="F1943" s="703"/>
    </row>
    <row r="1944" ht="12.75">
      <c r="F1944" s="703"/>
    </row>
    <row r="1945" ht="12.75">
      <c r="F1945" s="703"/>
    </row>
    <row r="1946" ht="12.75">
      <c r="F1946" s="703"/>
    </row>
    <row r="1947" ht="12.75">
      <c r="F1947" s="703"/>
    </row>
    <row r="1948" ht="12.75">
      <c r="F1948" s="703"/>
    </row>
    <row r="1949" ht="12.75">
      <c r="F1949" s="703"/>
    </row>
    <row r="1950" ht="12.75">
      <c r="F1950" s="703"/>
    </row>
    <row r="1951" ht="12.75">
      <c r="F1951" s="703"/>
    </row>
    <row r="1952" ht="12.75">
      <c r="F1952" s="703"/>
    </row>
    <row r="1953" ht="12.75">
      <c r="F1953" s="703"/>
    </row>
    <row r="1954" ht="12.75">
      <c r="F1954" s="703"/>
    </row>
    <row r="1955" ht="12.75">
      <c r="F1955" s="703"/>
    </row>
    <row r="1956" ht="12.75">
      <c r="F1956" s="703"/>
    </row>
    <row r="1957" ht="12.75">
      <c r="F1957" s="703"/>
    </row>
    <row r="1958" ht="12.75">
      <c r="F1958" s="703"/>
    </row>
    <row r="1959" ht="12.75">
      <c r="F1959" s="703"/>
    </row>
    <row r="1960" ht="12.75">
      <c r="F1960" s="703"/>
    </row>
    <row r="1961" ht="12.75">
      <c r="F1961" s="703"/>
    </row>
    <row r="1962" ht="12.75">
      <c r="F1962" s="703"/>
    </row>
    <row r="1963" ht="12.75">
      <c r="F1963" s="703"/>
    </row>
    <row r="1964" ht="12.75">
      <c r="F1964" s="703"/>
    </row>
    <row r="1965" ht="12.75">
      <c r="F1965" s="703"/>
    </row>
    <row r="1966" ht="12.75">
      <c r="F1966" s="703"/>
    </row>
    <row r="1967" ht="12.75">
      <c r="F1967" s="703"/>
    </row>
    <row r="1968" ht="12.75">
      <c r="F1968" s="703"/>
    </row>
    <row r="1969" ht="12.75">
      <c r="F1969" s="703"/>
    </row>
    <row r="1970" ht="12.75">
      <c r="F1970" s="703"/>
    </row>
    <row r="1971" ht="12.75">
      <c r="F1971" s="703"/>
    </row>
    <row r="1972" ht="12.75">
      <c r="F1972" s="703"/>
    </row>
    <row r="1973" ht="12.75">
      <c r="F1973" s="703"/>
    </row>
    <row r="1974" ht="12.75">
      <c r="F1974" s="703"/>
    </row>
    <row r="1975" ht="12.75">
      <c r="F1975" s="703"/>
    </row>
    <row r="1976" ht="12.75">
      <c r="F1976" s="703"/>
    </row>
    <row r="1977" ht="12.75">
      <c r="F1977" s="703"/>
    </row>
    <row r="1978" ht="12.75">
      <c r="F1978" s="703"/>
    </row>
    <row r="1979" ht="12.75">
      <c r="F1979" s="703"/>
    </row>
    <row r="1980" ht="12.75">
      <c r="F1980" s="703"/>
    </row>
    <row r="1981" ht="12.75">
      <c r="F1981" s="703"/>
    </row>
    <row r="1982" ht="12.75">
      <c r="F1982" s="703"/>
    </row>
    <row r="1983" ht="12.75">
      <c r="F1983" s="703"/>
    </row>
    <row r="1984" ht="12.75">
      <c r="F1984" s="703"/>
    </row>
    <row r="1985" ht="12.75">
      <c r="F1985" s="703"/>
    </row>
    <row r="1986" ht="12.75">
      <c r="F1986" s="703"/>
    </row>
    <row r="1987" ht="12.75">
      <c r="F1987" s="703"/>
    </row>
    <row r="1988" ht="12.75">
      <c r="F1988" s="703"/>
    </row>
    <row r="1989" ht="12.75">
      <c r="F1989" s="703"/>
    </row>
    <row r="1990" ht="12.75">
      <c r="F1990" s="703"/>
    </row>
    <row r="1991" ht="12.75">
      <c r="F1991" s="703"/>
    </row>
    <row r="1992" ht="12.75">
      <c r="F1992" s="703"/>
    </row>
    <row r="1993" ht="12.75">
      <c r="F1993" s="703"/>
    </row>
    <row r="1994" ht="12.75">
      <c r="F1994" s="703"/>
    </row>
    <row r="1995" ht="12.75">
      <c r="F1995" s="703"/>
    </row>
    <row r="1996" ht="12.75">
      <c r="F1996" s="703"/>
    </row>
    <row r="1997" ht="12.75">
      <c r="F1997" s="703"/>
    </row>
    <row r="1998" ht="12.75">
      <c r="F1998" s="703"/>
    </row>
    <row r="1999" ht="12.75">
      <c r="F1999" s="703"/>
    </row>
    <row r="2000" ht="12.75">
      <c r="F2000" s="703"/>
    </row>
    <row r="2001" ht="12.75">
      <c r="F2001" s="703"/>
    </row>
    <row r="2002" ht="12.75">
      <c r="F2002" s="703"/>
    </row>
    <row r="2003" ht="12.75">
      <c r="F2003" s="703"/>
    </row>
    <row r="2004" ht="12.75">
      <c r="F2004" s="703"/>
    </row>
    <row r="2005" ht="12.75">
      <c r="F2005" s="703"/>
    </row>
    <row r="2006" ht="12.75">
      <c r="F2006" s="703"/>
    </row>
    <row r="2007" ht="12.75">
      <c r="F2007" s="703"/>
    </row>
    <row r="2008" ht="12.75">
      <c r="F2008" s="703"/>
    </row>
    <row r="2009" ht="12.75">
      <c r="F2009" s="703"/>
    </row>
    <row r="2010" ht="12.75">
      <c r="F2010" s="703"/>
    </row>
    <row r="2011" ht="12.75">
      <c r="F2011" s="703"/>
    </row>
    <row r="2012" ht="12.75">
      <c r="F2012" s="703"/>
    </row>
    <row r="2013" ht="12.75">
      <c r="F2013" s="703"/>
    </row>
    <row r="2014" ht="12.75">
      <c r="F2014" s="703"/>
    </row>
    <row r="2015" ht="12.75">
      <c r="F2015" s="703"/>
    </row>
    <row r="2016" ht="12.75">
      <c r="F2016" s="703"/>
    </row>
    <row r="2017" ht="12.75">
      <c r="F2017" s="703"/>
    </row>
    <row r="2018" ht="12.75">
      <c r="F2018" s="703"/>
    </row>
    <row r="2019" ht="12.75">
      <c r="F2019" s="703"/>
    </row>
    <row r="2020" ht="12.75">
      <c r="F2020" s="703"/>
    </row>
    <row r="2021" ht="12.75">
      <c r="F2021" s="703"/>
    </row>
    <row r="2022" ht="12.75">
      <c r="F2022" s="703"/>
    </row>
    <row r="2023" ht="12.75">
      <c r="F2023" s="703"/>
    </row>
    <row r="2024" ht="12.75">
      <c r="F2024" s="703"/>
    </row>
    <row r="2025" ht="12.75">
      <c r="F2025" s="703"/>
    </row>
    <row r="2026" ht="12.75">
      <c r="F2026" s="703"/>
    </row>
    <row r="2027" ht="12.75">
      <c r="F2027" s="703"/>
    </row>
    <row r="2028" ht="12.75">
      <c r="F2028" s="703"/>
    </row>
    <row r="2029" ht="12.75">
      <c r="F2029" s="703"/>
    </row>
    <row r="2030" ht="12.75">
      <c r="F2030" s="703"/>
    </row>
    <row r="2031" ht="12.75">
      <c r="F2031" s="703"/>
    </row>
    <row r="2032" ht="12.75">
      <c r="F2032" s="703"/>
    </row>
    <row r="2033" ht="12.75">
      <c r="F2033" s="703"/>
    </row>
    <row r="2034" ht="12.75">
      <c r="F2034" s="703"/>
    </row>
    <row r="2035" ht="12.75">
      <c r="F2035" s="703"/>
    </row>
    <row r="2036" ht="12.75">
      <c r="F2036" s="703"/>
    </row>
    <row r="2037" ht="12.75">
      <c r="F2037" s="703"/>
    </row>
    <row r="2038" ht="12.75">
      <c r="F2038" s="703"/>
    </row>
    <row r="2039" ht="12.75">
      <c r="F2039" s="703"/>
    </row>
    <row r="2040" ht="12.75">
      <c r="F2040" s="703"/>
    </row>
    <row r="2041" ht="12.75">
      <c r="F2041" s="703"/>
    </row>
    <row r="2042" ht="12.75">
      <c r="F2042" s="703"/>
    </row>
    <row r="2043" ht="12.75">
      <c r="F2043" s="703"/>
    </row>
    <row r="2044" ht="12.75">
      <c r="F2044" s="703"/>
    </row>
    <row r="2045" ht="12.75">
      <c r="F2045" s="703"/>
    </row>
    <row r="2046" ht="12.75">
      <c r="F2046" s="703"/>
    </row>
    <row r="2047" ht="12.75">
      <c r="F2047" s="703"/>
    </row>
    <row r="2048" ht="12.75">
      <c r="F2048" s="703"/>
    </row>
    <row r="2049" ht="12.75">
      <c r="F2049" s="703"/>
    </row>
    <row r="2050" ht="12.75">
      <c r="F2050" s="703"/>
    </row>
    <row r="2051" ht="12.75">
      <c r="F2051" s="703"/>
    </row>
    <row r="2052" ht="12.75">
      <c r="F2052" s="703"/>
    </row>
    <row r="2053" ht="12.75">
      <c r="F2053" s="703"/>
    </row>
    <row r="2054" ht="12.75">
      <c r="F2054" s="703"/>
    </row>
    <row r="2055" ht="12.75">
      <c r="F2055" s="703"/>
    </row>
    <row r="2056" ht="12.75">
      <c r="F2056" s="703"/>
    </row>
    <row r="2057" ht="12.75">
      <c r="F2057" s="703"/>
    </row>
    <row r="2058" ht="12.75">
      <c r="F2058" s="703"/>
    </row>
    <row r="2059" ht="12.75">
      <c r="F2059" s="703"/>
    </row>
    <row r="2060" ht="12.75">
      <c r="F2060" s="703"/>
    </row>
    <row r="2061" ht="12.75">
      <c r="F2061" s="703"/>
    </row>
    <row r="2062" ht="12.75">
      <c r="F2062" s="703"/>
    </row>
    <row r="2063" ht="12.75">
      <c r="F2063" s="703"/>
    </row>
    <row r="2064" ht="12.75">
      <c r="F2064" s="703"/>
    </row>
    <row r="2065" ht="12.75">
      <c r="F2065" s="703"/>
    </row>
    <row r="2066" ht="12.75">
      <c r="F2066" s="703"/>
    </row>
    <row r="2067" ht="12.75">
      <c r="F2067" s="703"/>
    </row>
    <row r="2068" ht="12.75">
      <c r="F2068" s="703"/>
    </row>
    <row r="2069" ht="12.75">
      <c r="F2069" s="703"/>
    </row>
    <row r="2070" ht="12.75">
      <c r="F2070" s="703"/>
    </row>
    <row r="2071" ht="12.75">
      <c r="F2071" s="703"/>
    </row>
    <row r="2072" ht="12.75">
      <c r="F2072" s="703"/>
    </row>
    <row r="2073" ht="12.75">
      <c r="F2073" s="703"/>
    </row>
    <row r="2074" ht="12.75">
      <c r="F2074" s="703"/>
    </row>
    <row r="2075" ht="12.75">
      <c r="F2075" s="703"/>
    </row>
    <row r="2076" ht="12.75">
      <c r="F2076" s="703"/>
    </row>
    <row r="2077" ht="12.75">
      <c r="F2077" s="703"/>
    </row>
    <row r="2078" ht="12.75">
      <c r="F2078" s="703"/>
    </row>
    <row r="2079" ht="12.75">
      <c r="F2079" s="703"/>
    </row>
    <row r="2080" ht="12.75">
      <c r="F2080" s="703"/>
    </row>
    <row r="2081" ht="12.75">
      <c r="F2081" s="703"/>
    </row>
    <row r="2082" ht="12.75">
      <c r="F2082" s="703"/>
    </row>
    <row r="2083" ht="12.75">
      <c r="F2083" s="703"/>
    </row>
    <row r="2084" ht="12.75">
      <c r="F2084" s="703"/>
    </row>
    <row r="2085" ht="12.75">
      <c r="F2085" s="703"/>
    </row>
    <row r="2086" ht="12.75">
      <c r="F2086" s="703"/>
    </row>
    <row r="2087" ht="12.75">
      <c r="F2087" s="703"/>
    </row>
    <row r="2088" ht="12.75">
      <c r="F2088" s="703"/>
    </row>
    <row r="2089" ht="12.75">
      <c r="F2089" s="703"/>
    </row>
    <row r="2090" ht="12.75">
      <c r="F2090" s="703"/>
    </row>
    <row r="2091" ht="12.75">
      <c r="F2091" s="703"/>
    </row>
    <row r="2092" ht="12.75">
      <c r="F2092" s="703"/>
    </row>
    <row r="2093" ht="12.75">
      <c r="F2093" s="703"/>
    </row>
    <row r="2094" ht="12.75">
      <c r="F2094" s="703"/>
    </row>
    <row r="2095" ht="12.75">
      <c r="F2095" s="703"/>
    </row>
    <row r="2096" ht="12.75">
      <c r="F2096" s="703"/>
    </row>
    <row r="2097" ht="12.75">
      <c r="F2097" s="703"/>
    </row>
    <row r="2098" ht="12.75">
      <c r="F2098" s="703"/>
    </row>
    <row r="2099" ht="12.75">
      <c r="F2099" s="703"/>
    </row>
    <row r="2100" ht="12.75">
      <c r="F2100" s="703"/>
    </row>
    <row r="2101" ht="12.75">
      <c r="F2101" s="703"/>
    </row>
    <row r="2102" ht="12.75">
      <c r="F2102" s="703"/>
    </row>
    <row r="2103" ht="12.75">
      <c r="F2103" s="703"/>
    </row>
    <row r="2104" ht="12.75">
      <c r="F2104" s="703"/>
    </row>
    <row r="2105" ht="12.75">
      <c r="F2105" s="703"/>
    </row>
    <row r="2106" ht="12.75">
      <c r="F2106" s="703"/>
    </row>
    <row r="2107" ht="12.75">
      <c r="F2107" s="703"/>
    </row>
    <row r="2108" ht="12.75">
      <c r="F2108" s="703"/>
    </row>
    <row r="2109" ht="12.75">
      <c r="F2109" s="703"/>
    </row>
    <row r="2110" ht="12.75">
      <c r="F2110" s="703"/>
    </row>
    <row r="2111" ht="12.75">
      <c r="F2111" s="703"/>
    </row>
    <row r="2112" ht="12.75">
      <c r="F2112" s="703"/>
    </row>
    <row r="2113" ht="12.75">
      <c r="F2113" s="703"/>
    </row>
    <row r="2114" ht="12.75">
      <c r="F2114" s="703"/>
    </row>
    <row r="2115" ht="12.75">
      <c r="F2115" s="703"/>
    </row>
    <row r="2116" ht="12.75">
      <c r="F2116" s="703"/>
    </row>
    <row r="2117" ht="12.75">
      <c r="F2117" s="703"/>
    </row>
    <row r="2118" ht="12.75">
      <c r="F2118" s="703"/>
    </row>
    <row r="2119" ht="12.75">
      <c r="F2119" s="703"/>
    </row>
    <row r="2120" ht="12.75">
      <c r="F2120" s="703"/>
    </row>
    <row r="2121" ht="12.75">
      <c r="F2121" s="703"/>
    </row>
    <row r="2122" ht="12.75">
      <c r="F2122" s="703"/>
    </row>
    <row r="2123" ht="12.75">
      <c r="F2123" s="703"/>
    </row>
    <row r="2124" ht="12.75">
      <c r="F2124" s="703"/>
    </row>
    <row r="2125" ht="12.75">
      <c r="F2125" s="703"/>
    </row>
    <row r="2126" ht="12.75">
      <c r="F2126" s="703"/>
    </row>
    <row r="2127" ht="12.75">
      <c r="F2127" s="703"/>
    </row>
    <row r="2128" ht="12.75">
      <c r="F2128" s="703"/>
    </row>
    <row r="2129" ht="12.75">
      <c r="F2129" s="703"/>
    </row>
    <row r="2130" ht="12.75">
      <c r="F2130" s="703"/>
    </row>
    <row r="2131" ht="12.75">
      <c r="F2131" s="703"/>
    </row>
    <row r="2132" ht="12.75">
      <c r="F2132" s="703"/>
    </row>
    <row r="2133" ht="12.75">
      <c r="F2133" s="703"/>
    </row>
    <row r="2134" ht="12.75">
      <c r="F2134" s="703"/>
    </row>
    <row r="2135" ht="12.75">
      <c r="F2135" s="703"/>
    </row>
    <row r="2136" ht="12.75">
      <c r="F2136" s="703"/>
    </row>
    <row r="2137" ht="12.75">
      <c r="F2137" s="703"/>
    </row>
    <row r="2138" ht="12.75">
      <c r="F2138" s="703"/>
    </row>
    <row r="2139" ht="12.75">
      <c r="F2139" s="703"/>
    </row>
    <row r="2140" ht="12.75">
      <c r="F2140" s="703"/>
    </row>
    <row r="2141" ht="12.75">
      <c r="F2141" s="703"/>
    </row>
    <row r="2142" ht="12.75">
      <c r="F2142" s="703"/>
    </row>
    <row r="2143" ht="12.75">
      <c r="F2143" s="703"/>
    </row>
    <row r="2144" ht="12.75">
      <c r="F2144" s="703"/>
    </row>
    <row r="2145" ht="12.75">
      <c r="F2145" s="703"/>
    </row>
    <row r="2146" ht="12.75">
      <c r="F2146" s="703"/>
    </row>
    <row r="2147" ht="12.75">
      <c r="F2147" s="703"/>
    </row>
    <row r="2148" ht="12.75">
      <c r="F2148" s="703"/>
    </row>
    <row r="2149" ht="12.75">
      <c r="F2149" s="703"/>
    </row>
    <row r="2150" ht="12.75">
      <c r="F2150" s="703"/>
    </row>
    <row r="2151" ht="12.75">
      <c r="F2151" s="703"/>
    </row>
    <row r="2152" ht="12.75">
      <c r="F2152" s="703"/>
    </row>
    <row r="2153" ht="12.75">
      <c r="F2153" s="703"/>
    </row>
    <row r="2154" ht="12.75">
      <c r="F2154" s="703"/>
    </row>
    <row r="2155" ht="12.75">
      <c r="F2155" s="703"/>
    </row>
    <row r="2156" ht="12.75">
      <c r="F2156" s="703"/>
    </row>
    <row r="2157" ht="12.75">
      <c r="F2157" s="703"/>
    </row>
    <row r="2158" ht="12.75">
      <c r="F2158" s="703"/>
    </row>
    <row r="2159" ht="12.75">
      <c r="F2159" s="703"/>
    </row>
    <row r="2160" ht="12.75">
      <c r="F2160" s="703"/>
    </row>
    <row r="2161" ht="12.75">
      <c r="F2161" s="703"/>
    </row>
    <row r="2162" ht="12.75">
      <c r="F2162" s="703"/>
    </row>
    <row r="2163" ht="12.75">
      <c r="F2163" s="703"/>
    </row>
    <row r="2164" ht="12.75">
      <c r="F2164" s="703"/>
    </row>
    <row r="2165" ht="12.75">
      <c r="F2165" s="703"/>
    </row>
    <row r="2166" ht="12.75">
      <c r="F2166" s="703"/>
    </row>
    <row r="2167" ht="12.75">
      <c r="F2167" s="703"/>
    </row>
    <row r="2168" ht="12.75">
      <c r="F2168" s="703"/>
    </row>
    <row r="2169" ht="12.75">
      <c r="F2169" s="703"/>
    </row>
    <row r="2170" ht="12.75">
      <c r="F2170" s="703"/>
    </row>
    <row r="2171" ht="12.75">
      <c r="F2171" s="703"/>
    </row>
    <row r="2172" ht="12.75">
      <c r="F2172" s="703"/>
    </row>
    <row r="2173" ht="12.75">
      <c r="F2173" s="703"/>
    </row>
    <row r="2174" ht="12.75">
      <c r="F2174" s="703"/>
    </row>
    <row r="2175" ht="12.75">
      <c r="F2175" s="703"/>
    </row>
    <row r="2176" ht="12.75">
      <c r="F2176" s="703"/>
    </row>
    <row r="2177" ht="12.75">
      <c r="F2177" s="703"/>
    </row>
    <row r="2178" ht="12.75">
      <c r="F2178" s="703"/>
    </row>
    <row r="2179" ht="12.75">
      <c r="F2179" s="703"/>
    </row>
    <row r="2180" ht="12.75">
      <c r="F2180" s="703"/>
    </row>
    <row r="2181" ht="12.75">
      <c r="F2181" s="703"/>
    </row>
    <row r="2182" ht="12.75">
      <c r="F2182" s="703"/>
    </row>
    <row r="2183" ht="12.75">
      <c r="F2183" s="703"/>
    </row>
    <row r="2184" ht="12.75">
      <c r="F2184" s="703"/>
    </row>
    <row r="2185" ht="12.75">
      <c r="F2185" s="703"/>
    </row>
    <row r="2186" ht="12.75">
      <c r="F2186" s="703"/>
    </row>
    <row r="2187" ht="12.75">
      <c r="F2187" s="703"/>
    </row>
    <row r="2188" ht="12.75">
      <c r="F2188" s="703"/>
    </row>
    <row r="2189" ht="12.75">
      <c r="F2189" s="703"/>
    </row>
    <row r="2190" ht="12.75">
      <c r="F2190" s="703"/>
    </row>
    <row r="2191" ht="12.75">
      <c r="F2191" s="703"/>
    </row>
    <row r="2192" ht="12.75">
      <c r="F2192" s="703"/>
    </row>
    <row r="2193" ht="12.75">
      <c r="F2193" s="703"/>
    </row>
    <row r="2194" ht="12.75">
      <c r="F2194" s="703"/>
    </row>
    <row r="2195" ht="12.75">
      <c r="F2195" s="703"/>
    </row>
    <row r="2196" ht="12.75">
      <c r="F2196" s="703"/>
    </row>
    <row r="2197" ht="12.75">
      <c r="F2197" s="703"/>
    </row>
    <row r="2198" ht="12.75">
      <c r="F2198" s="703"/>
    </row>
    <row r="2199" ht="12.75">
      <c r="F2199" s="703"/>
    </row>
    <row r="2200" ht="12.75">
      <c r="F2200" s="703"/>
    </row>
    <row r="2201" ht="12.75">
      <c r="F2201" s="703"/>
    </row>
    <row r="2202" ht="12.75">
      <c r="F2202" s="703"/>
    </row>
    <row r="2203" ht="12.75">
      <c r="F2203" s="703"/>
    </row>
    <row r="2204" ht="12.75">
      <c r="F2204" s="703"/>
    </row>
    <row r="2205" ht="12.75">
      <c r="F2205" s="703"/>
    </row>
    <row r="2206" ht="12.75">
      <c r="F2206" s="703"/>
    </row>
    <row r="2207" ht="12.75">
      <c r="F2207" s="703"/>
    </row>
    <row r="2208" ht="12.75">
      <c r="F2208" s="703"/>
    </row>
    <row r="2209" ht="12.75">
      <c r="F2209" s="703"/>
    </row>
    <row r="2210" ht="12.75">
      <c r="F2210" s="703"/>
    </row>
    <row r="2211" ht="12.75">
      <c r="F2211" s="703"/>
    </row>
    <row r="2212" ht="12.75">
      <c r="F2212" s="703"/>
    </row>
    <row r="2213" ht="12.75">
      <c r="F2213" s="703"/>
    </row>
    <row r="2214" ht="12.75">
      <c r="F2214" s="703"/>
    </row>
    <row r="2215" ht="12.75">
      <c r="F2215" s="703"/>
    </row>
    <row r="2216" ht="12.75">
      <c r="F2216" s="703"/>
    </row>
    <row r="2217" ht="12.75">
      <c r="F2217" s="703"/>
    </row>
    <row r="2218" ht="12.75">
      <c r="F2218" s="703"/>
    </row>
    <row r="2219" ht="12.75">
      <c r="F2219" s="703"/>
    </row>
    <row r="2220" ht="12.75">
      <c r="F2220" s="703"/>
    </row>
    <row r="2221" ht="12.75">
      <c r="F2221" s="703"/>
    </row>
    <row r="2222" ht="12.75">
      <c r="F2222" s="703"/>
    </row>
    <row r="2223" ht="12.75">
      <c r="F2223" s="703"/>
    </row>
    <row r="2224" ht="12.75">
      <c r="F2224" s="703"/>
    </row>
    <row r="2225" ht="12.75">
      <c r="F2225" s="703"/>
    </row>
    <row r="2226" ht="12.75">
      <c r="F2226" s="703"/>
    </row>
    <row r="2227" ht="12.75">
      <c r="F2227" s="703"/>
    </row>
    <row r="2228" ht="12.75">
      <c r="F2228" s="703"/>
    </row>
    <row r="2229" ht="12.75">
      <c r="F2229" s="703"/>
    </row>
    <row r="2230" ht="12.75">
      <c r="F2230" s="703"/>
    </row>
    <row r="2231" ht="12.75">
      <c r="F2231" s="703"/>
    </row>
    <row r="2232" ht="12.75">
      <c r="F2232" s="703"/>
    </row>
    <row r="2233" ht="12.75">
      <c r="F2233" s="703"/>
    </row>
    <row r="2234" ht="12.75">
      <c r="F2234" s="703"/>
    </row>
    <row r="2235" ht="12.75">
      <c r="F2235" s="703"/>
    </row>
    <row r="2236" ht="12.75">
      <c r="F2236" s="703"/>
    </row>
    <row r="2237" ht="12.75">
      <c r="F2237" s="703"/>
    </row>
    <row r="2238" ht="12.75">
      <c r="F2238" s="703"/>
    </row>
    <row r="2239" ht="12.75">
      <c r="F2239" s="703"/>
    </row>
    <row r="2240" ht="12.75">
      <c r="F2240" s="703"/>
    </row>
    <row r="2241" ht="12.75">
      <c r="F2241" s="703"/>
    </row>
    <row r="2242" ht="12.75">
      <c r="F2242" s="703"/>
    </row>
    <row r="2243" ht="12.75">
      <c r="F2243" s="703"/>
    </row>
    <row r="2244" ht="12.75">
      <c r="F2244" s="703"/>
    </row>
    <row r="2245" ht="12.75">
      <c r="F2245" s="703"/>
    </row>
    <row r="2246" ht="12.75">
      <c r="F2246" s="703"/>
    </row>
    <row r="2247" ht="12.75">
      <c r="F2247" s="703"/>
    </row>
    <row r="2248" ht="12.75">
      <c r="F2248" s="703"/>
    </row>
    <row r="2249" ht="12.75">
      <c r="F2249" s="703"/>
    </row>
    <row r="2250" ht="12.75">
      <c r="F2250" s="703"/>
    </row>
    <row r="2251" ht="12.75">
      <c r="F2251" s="703"/>
    </row>
    <row r="2252" ht="12.75">
      <c r="F2252" s="703"/>
    </row>
    <row r="2253" ht="12.75">
      <c r="F2253" s="703"/>
    </row>
    <row r="2254" ht="12.75">
      <c r="F2254" s="703"/>
    </row>
    <row r="2255" ht="12.75">
      <c r="F2255" s="703"/>
    </row>
    <row r="2256" ht="12.75">
      <c r="F2256" s="703"/>
    </row>
    <row r="2257" ht="12.75">
      <c r="F2257" s="703"/>
    </row>
    <row r="2258" ht="12.75">
      <c r="F2258" s="703"/>
    </row>
    <row r="2259" ht="12.75">
      <c r="F2259" s="703"/>
    </row>
    <row r="2260" ht="12.75">
      <c r="F2260" s="703"/>
    </row>
    <row r="2261" ht="12.75">
      <c r="F2261" s="703"/>
    </row>
    <row r="2262" ht="12.75">
      <c r="F2262" s="703"/>
    </row>
    <row r="2263" ht="12.75">
      <c r="F2263" s="703"/>
    </row>
    <row r="2264" ht="12.75">
      <c r="F2264" s="703"/>
    </row>
    <row r="2265" ht="12.75">
      <c r="F2265" s="703"/>
    </row>
    <row r="2266" ht="12.75">
      <c r="F2266" s="703"/>
    </row>
    <row r="2267" ht="12.75">
      <c r="F2267" s="703"/>
    </row>
    <row r="2268" ht="12.75">
      <c r="F2268" s="703"/>
    </row>
    <row r="2269" ht="12.75">
      <c r="F2269" s="703"/>
    </row>
    <row r="2270" ht="12.75">
      <c r="F2270" s="703"/>
    </row>
    <row r="2271" ht="12.75">
      <c r="F2271" s="703"/>
    </row>
    <row r="2272" ht="12.75">
      <c r="F2272" s="703"/>
    </row>
    <row r="2273" ht="12.75">
      <c r="F2273" s="703"/>
    </row>
    <row r="2274" ht="12.75">
      <c r="F2274" s="703"/>
    </row>
    <row r="2275" ht="12.75">
      <c r="F2275" s="703"/>
    </row>
    <row r="2276" ht="12.75">
      <c r="F2276" s="703"/>
    </row>
    <row r="2277" ht="12.75">
      <c r="F2277" s="703"/>
    </row>
    <row r="2278" ht="12.75">
      <c r="F2278" s="703"/>
    </row>
    <row r="2279" ht="12.75">
      <c r="F2279" s="703"/>
    </row>
    <row r="2280" ht="12.75">
      <c r="F2280" s="703"/>
    </row>
    <row r="2281" ht="12.75">
      <c r="F2281" s="703"/>
    </row>
    <row r="2282" ht="12.75">
      <c r="F2282" s="703"/>
    </row>
    <row r="2283" ht="12.75">
      <c r="F2283" s="703"/>
    </row>
    <row r="2284" ht="12.75">
      <c r="F2284" s="703"/>
    </row>
    <row r="2285" ht="12.75">
      <c r="F2285" s="703"/>
    </row>
    <row r="2286" ht="12.75">
      <c r="F2286" s="703"/>
    </row>
    <row r="2287" ht="12.75">
      <c r="F2287" s="703"/>
    </row>
    <row r="2288" ht="12.75">
      <c r="F2288" s="703"/>
    </row>
    <row r="2289" ht="12.75">
      <c r="F2289" s="703"/>
    </row>
    <row r="2290" ht="12.75">
      <c r="F2290" s="703"/>
    </row>
    <row r="2291" ht="12.75">
      <c r="F2291" s="703"/>
    </row>
    <row r="2292" ht="12.75">
      <c r="F2292" s="703"/>
    </row>
    <row r="2293" ht="12.75">
      <c r="F2293" s="703"/>
    </row>
    <row r="2294" ht="12.75">
      <c r="F2294" s="703"/>
    </row>
    <row r="2295" ht="12.75">
      <c r="F2295" s="703"/>
    </row>
    <row r="2296" ht="12.75">
      <c r="F2296" s="703"/>
    </row>
    <row r="2297" ht="12.75">
      <c r="F2297" s="703"/>
    </row>
    <row r="2298" ht="12.75">
      <c r="F2298" s="703"/>
    </row>
    <row r="2299" ht="12.75">
      <c r="F2299" s="703"/>
    </row>
    <row r="2300" ht="12.75">
      <c r="F2300" s="703"/>
    </row>
    <row r="2301" ht="12.75">
      <c r="F2301" s="703"/>
    </row>
    <row r="2302" ht="12.75">
      <c r="F2302" s="703"/>
    </row>
    <row r="2303" ht="12.75">
      <c r="F2303" s="703"/>
    </row>
    <row r="2304" ht="12.75">
      <c r="F2304" s="703"/>
    </row>
    <row r="2305" ht="12.75">
      <c r="F2305" s="703"/>
    </row>
    <row r="2306" ht="12.75">
      <c r="F2306" s="703"/>
    </row>
    <row r="2307" ht="12.75">
      <c r="F2307" s="703"/>
    </row>
    <row r="2308" ht="12.75">
      <c r="F2308" s="703"/>
    </row>
    <row r="2309" ht="12.75">
      <c r="F2309" s="703"/>
    </row>
    <row r="2310" ht="12.75">
      <c r="F2310" s="703"/>
    </row>
    <row r="2311" ht="12.75">
      <c r="F2311" s="703"/>
    </row>
    <row r="2312" ht="12.75">
      <c r="F2312" s="703"/>
    </row>
    <row r="2313" ht="12.75">
      <c r="F2313" s="703"/>
    </row>
    <row r="2314" ht="12.75">
      <c r="F2314" s="703"/>
    </row>
    <row r="2315" ht="12.75">
      <c r="F2315" s="703"/>
    </row>
    <row r="2316" ht="12.75">
      <c r="F2316" s="703"/>
    </row>
    <row r="2317" ht="12.75">
      <c r="F2317" s="703"/>
    </row>
    <row r="2318" ht="12.75">
      <c r="F2318" s="703"/>
    </row>
    <row r="2319" ht="12.75">
      <c r="F2319" s="703"/>
    </row>
    <row r="2320" ht="12.75">
      <c r="F2320" s="703"/>
    </row>
    <row r="2321" ht="12.75">
      <c r="F2321" s="703"/>
    </row>
    <row r="2322" ht="12.75">
      <c r="F2322" s="703"/>
    </row>
    <row r="2323" ht="12.75">
      <c r="F2323" s="703"/>
    </row>
    <row r="2324" ht="12.75">
      <c r="F2324" s="703"/>
    </row>
    <row r="2325" ht="12.75">
      <c r="F2325" s="703"/>
    </row>
    <row r="2326" ht="12.75">
      <c r="F2326" s="703"/>
    </row>
    <row r="2327" ht="12.75">
      <c r="F2327" s="703"/>
    </row>
    <row r="2328" ht="12.75">
      <c r="F2328" s="703"/>
    </row>
    <row r="2329" ht="12.75">
      <c r="F2329" s="703"/>
    </row>
    <row r="2330" ht="12.75">
      <c r="F2330" s="703"/>
    </row>
    <row r="2331" ht="12.75">
      <c r="F2331" s="703"/>
    </row>
    <row r="2332" ht="12.75">
      <c r="F2332" s="703"/>
    </row>
    <row r="2333" ht="12.75">
      <c r="F2333" s="703"/>
    </row>
    <row r="2334" ht="12.75">
      <c r="F2334" s="703"/>
    </row>
    <row r="2335" ht="12.75">
      <c r="F2335" s="703"/>
    </row>
    <row r="2336" ht="12.75">
      <c r="F2336" s="703"/>
    </row>
    <row r="2337" ht="12.75">
      <c r="F2337" s="703"/>
    </row>
    <row r="2338" ht="12.75">
      <c r="F2338" s="703"/>
    </row>
    <row r="2339" ht="12.75">
      <c r="F2339" s="703"/>
    </row>
    <row r="2340" ht="12.75">
      <c r="F2340" s="703"/>
    </row>
    <row r="2341" ht="12.75">
      <c r="F2341" s="703"/>
    </row>
    <row r="2342" ht="12.75">
      <c r="F2342" s="703"/>
    </row>
    <row r="2343" ht="12.75">
      <c r="F2343" s="703"/>
    </row>
    <row r="2344" ht="12.75">
      <c r="F2344" s="703"/>
    </row>
    <row r="2345" ht="12.75">
      <c r="F2345" s="703"/>
    </row>
    <row r="2346" ht="12.75">
      <c r="F2346" s="703"/>
    </row>
    <row r="2347" ht="12.75">
      <c r="F2347" s="703"/>
    </row>
    <row r="2348" ht="12.75">
      <c r="F2348" s="703"/>
    </row>
    <row r="2349" ht="12.75">
      <c r="F2349" s="703"/>
    </row>
    <row r="2350" ht="12.75">
      <c r="F2350" s="703"/>
    </row>
    <row r="2351" ht="12.75">
      <c r="F2351" s="703"/>
    </row>
    <row r="2352" ht="12.75">
      <c r="F2352" s="703"/>
    </row>
    <row r="2353" ht="12.75">
      <c r="F2353" s="703"/>
    </row>
    <row r="2354" ht="12.75">
      <c r="F2354" s="703"/>
    </row>
    <row r="2355" ht="12.75">
      <c r="F2355" s="703"/>
    </row>
    <row r="2356" ht="12.75">
      <c r="F2356" s="703"/>
    </row>
    <row r="2357" ht="12.75">
      <c r="F2357" s="703"/>
    </row>
    <row r="2358" ht="12.75">
      <c r="F2358" s="703"/>
    </row>
    <row r="2359" ht="12.75">
      <c r="F2359" s="703"/>
    </row>
    <row r="2360" ht="12.75">
      <c r="F2360" s="703"/>
    </row>
    <row r="2361" ht="12.75">
      <c r="F2361" s="703"/>
    </row>
    <row r="2362" ht="12.75">
      <c r="F2362" s="703"/>
    </row>
    <row r="2363" ht="12.75">
      <c r="F2363" s="703"/>
    </row>
    <row r="2364" ht="12.75">
      <c r="F2364" s="703"/>
    </row>
    <row r="2365" ht="12.75">
      <c r="F2365" s="703"/>
    </row>
    <row r="2366" ht="12.75">
      <c r="F2366" s="703"/>
    </row>
    <row r="2367" ht="12.75">
      <c r="F2367" s="703"/>
    </row>
    <row r="2368" ht="12.75">
      <c r="F2368" s="703"/>
    </row>
    <row r="2369" ht="12.75">
      <c r="F2369" s="703"/>
    </row>
    <row r="2370" ht="12.75">
      <c r="F2370" s="703"/>
    </row>
    <row r="2371" ht="12.75">
      <c r="F2371" s="703"/>
    </row>
    <row r="2372" ht="12.75">
      <c r="F2372" s="703"/>
    </row>
    <row r="2373" ht="12.75">
      <c r="F2373" s="703"/>
    </row>
    <row r="2374" ht="12.75">
      <c r="F2374" s="703"/>
    </row>
    <row r="2375" ht="12.75">
      <c r="F2375" s="703"/>
    </row>
    <row r="2376" ht="12.75">
      <c r="F2376" s="703"/>
    </row>
    <row r="2377" ht="12.75">
      <c r="F2377" s="703"/>
    </row>
    <row r="2378" ht="12.75">
      <c r="F2378" s="703"/>
    </row>
    <row r="2379" ht="12.75">
      <c r="F2379" s="703"/>
    </row>
    <row r="2380" ht="12.75">
      <c r="F2380" s="703"/>
    </row>
    <row r="2381" ht="12.75">
      <c r="F2381" s="703"/>
    </row>
    <row r="2382" ht="12.75">
      <c r="F2382" s="703"/>
    </row>
    <row r="2383" ht="12.75">
      <c r="F2383" s="703"/>
    </row>
    <row r="2384" ht="12.75">
      <c r="F2384" s="703"/>
    </row>
    <row r="2385" ht="12.75">
      <c r="F2385" s="703"/>
    </row>
    <row r="2386" ht="12.75">
      <c r="F2386" s="703"/>
    </row>
    <row r="2387" ht="12.75">
      <c r="F2387" s="703"/>
    </row>
    <row r="2388" ht="12.75">
      <c r="F2388" s="703"/>
    </row>
    <row r="2389" ht="12.75">
      <c r="F2389" s="703"/>
    </row>
    <row r="2390" ht="12.75">
      <c r="F2390" s="703"/>
    </row>
    <row r="2391" ht="12.75">
      <c r="F2391" s="703"/>
    </row>
    <row r="2392" ht="12.75">
      <c r="F2392" s="703"/>
    </row>
    <row r="2393" ht="12.75">
      <c r="F2393" s="703"/>
    </row>
    <row r="2394" ht="12.75">
      <c r="F2394" s="703"/>
    </row>
    <row r="2395" ht="12.75">
      <c r="F2395" s="703"/>
    </row>
    <row r="2396" ht="12.75">
      <c r="F2396" s="703"/>
    </row>
    <row r="2397" ht="12.75">
      <c r="F2397" s="703"/>
    </row>
    <row r="2398" ht="12.75">
      <c r="F2398" s="703"/>
    </row>
    <row r="2399" ht="12.75">
      <c r="F2399" s="703"/>
    </row>
    <row r="2400" ht="12.75">
      <c r="F2400" s="703"/>
    </row>
    <row r="2401" ht="12.75">
      <c r="F2401" s="703"/>
    </row>
    <row r="2402" ht="12.75">
      <c r="F2402" s="703"/>
    </row>
    <row r="2403" ht="12.75">
      <c r="F2403" s="703"/>
    </row>
    <row r="2404" ht="12.75">
      <c r="F2404" s="703"/>
    </row>
    <row r="2405" ht="12.75">
      <c r="F2405" s="703"/>
    </row>
    <row r="2406" ht="12.75">
      <c r="F2406" s="703"/>
    </row>
    <row r="2407" ht="12.75">
      <c r="F2407" s="703"/>
    </row>
    <row r="2408" ht="12.75">
      <c r="F2408" s="703"/>
    </row>
    <row r="2409" ht="12.75">
      <c r="F2409" s="703"/>
    </row>
    <row r="2410" ht="12.75">
      <c r="F2410" s="703"/>
    </row>
    <row r="2411" ht="12.75">
      <c r="F2411" s="703"/>
    </row>
    <row r="2412" ht="12.75">
      <c r="F2412" s="703"/>
    </row>
    <row r="2413" ht="12.75">
      <c r="F2413" s="703"/>
    </row>
    <row r="2414" ht="12.75">
      <c r="F2414" s="703"/>
    </row>
    <row r="2415" ht="12.75">
      <c r="F2415" s="703"/>
    </row>
    <row r="2416" ht="12.75">
      <c r="F2416" s="703"/>
    </row>
    <row r="2417" ht="12.75">
      <c r="F2417" s="703"/>
    </row>
    <row r="2418" ht="12.75">
      <c r="F2418" s="703"/>
    </row>
    <row r="2419" ht="12.75">
      <c r="F2419" s="703"/>
    </row>
    <row r="2420" ht="12.75">
      <c r="F2420" s="703"/>
    </row>
    <row r="2421" ht="12.75">
      <c r="F2421" s="703"/>
    </row>
    <row r="2422" ht="12.75">
      <c r="F2422" s="703"/>
    </row>
    <row r="2423" ht="12.75">
      <c r="F2423" s="703"/>
    </row>
    <row r="2424" ht="12.75">
      <c r="F2424" s="703"/>
    </row>
    <row r="2425" ht="12.75">
      <c r="F2425" s="703"/>
    </row>
    <row r="2426" ht="12.75">
      <c r="F2426" s="703"/>
    </row>
    <row r="2427" ht="12.75">
      <c r="F2427" s="703"/>
    </row>
    <row r="2428" ht="12.75">
      <c r="F2428" s="703"/>
    </row>
    <row r="2429" ht="12.75">
      <c r="F2429" s="703"/>
    </row>
    <row r="2430" ht="12.75">
      <c r="F2430" s="703"/>
    </row>
    <row r="2431" ht="12.75">
      <c r="F2431" s="703"/>
    </row>
    <row r="2432" ht="12.75">
      <c r="F2432" s="703"/>
    </row>
    <row r="2433" ht="12.75">
      <c r="F2433" s="703"/>
    </row>
    <row r="2434" ht="12.75">
      <c r="F2434" s="703"/>
    </row>
    <row r="2435" ht="12.75">
      <c r="F2435" s="703"/>
    </row>
    <row r="2436" ht="12.75">
      <c r="F2436" s="703"/>
    </row>
    <row r="2437" ht="12.75">
      <c r="F2437" s="703"/>
    </row>
    <row r="2438" ht="12.75">
      <c r="F2438" s="703"/>
    </row>
    <row r="2439" ht="12.75">
      <c r="F2439" s="703"/>
    </row>
    <row r="2440" ht="12.75">
      <c r="F2440" s="703"/>
    </row>
    <row r="2441" ht="12.75">
      <c r="F2441" s="703"/>
    </row>
    <row r="2442" ht="12.75">
      <c r="F2442" s="703"/>
    </row>
    <row r="2443" ht="12.75">
      <c r="F2443" s="703"/>
    </row>
    <row r="2444" ht="12.75">
      <c r="F2444" s="703"/>
    </row>
    <row r="2445" ht="12.75">
      <c r="F2445" s="703"/>
    </row>
    <row r="2446" ht="12.75">
      <c r="F2446" s="703"/>
    </row>
    <row r="2447" ht="12.75">
      <c r="F2447" s="703"/>
    </row>
    <row r="2448" ht="12.75">
      <c r="F2448" s="703"/>
    </row>
    <row r="2449" ht="12.75">
      <c r="F2449" s="703"/>
    </row>
    <row r="2450" ht="12.75">
      <c r="F2450" s="703"/>
    </row>
    <row r="2451" ht="12.75">
      <c r="F2451" s="703"/>
    </row>
    <row r="2452" ht="12.75">
      <c r="F2452" s="703"/>
    </row>
    <row r="2453" ht="12.75">
      <c r="F2453" s="703"/>
    </row>
    <row r="2454" ht="12.75">
      <c r="F2454" s="703"/>
    </row>
    <row r="2455" ht="12.75">
      <c r="F2455" s="703"/>
    </row>
    <row r="2456" ht="12.75">
      <c r="F2456" s="703"/>
    </row>
    <row r="2457" ht="12.75">
      <c r="F2457" s="703"/>
    </row>
    <row r="2458" ht="12.75">
      <c r="F2458" s="703"/>
    </row>
    <row r="2459" ht="12.75">
      <c r="F2459" s="703"/>
    </row>
    <row r="2460" ht="12.75">
      <c r="F2460" s="703"/>
    </row>
    <row r="2461" ht="12.75">
      <c r="F2461" s="703"/>
    </row>
    <row r="2462" ht="12.75">
      <c r="F2462" s="703"/>
    </row>
    <row r="2463" ht="12.75">
      <c r="F2463" s="703"/>
    </row>
    <row r="2464" ht="12.75">
      <c r="F2464" s="703"/>
    </row>
    <row r="2465" ht="12.75">
      <c r="F2465" s="703"/>
    </row>
    <row r="2466" ht="12.75">
      <c r="F2466" s="703"/>
    </row>
    <row r="2467" ht="12.75">
      <c r="F2467" s="703"/>
    </row>
    <row r="2468" ht="12.75">
      <c r="F2468" s="703"/>
    </row>
    <row r="2469" ht="12.75">
      <c r="F2469" s="703"/>
    </row>
    <row r="2470" ht="12.75">
      <c r="F2470" s="703"/>
    </row>
    <row r="2471" ht="12.75">
      <c r="F2471" s="703"/>
    </row>
    <row r="2472" ht="12.75">
      <c r="F2472" s="703"/>
    </row>
    <row r="2473" ht="12.75">
      <c r="F2473" s="703"/>
    </row>
    <row r="2474" ht="12.75">
      <c r="F2474" s="703"/>
    </row>
    <row r="2475" ht="12.75">
      <c r="F2475" s="703"/>
    </row>
    <row r="2476" ht="12.75">
      <c r="F2476" s="703"/>
    </row>
    <row r="2477" ht="12.75">
      <c r="F2477" s="703"/>
    </row>
    <row r="2478" ht="12.75">
      <c r="F2478" s="703"/>
    </row>
    <row r="2479" ht="12.75">
      <c r="F2479" s="703"/>
    </row>
    <row r="2480" ht="12.75">
      <c r="F2480" s="703"/>
    </row>
    <row r="2481" ht="12.75">
      <c r="F2481" s="703"/>
    </row>
    <row r="2482" ht="12.75">
      <c r="F2482" s="703"/>
    </row>
    <row r="2483" ht="12.75">
      <c r="F2483" s="703"/>
    </row>
    <row r="2484" ht="12.75">
      <c r="F2484" s="703"/>
    </row>
    <row r="2485" ht="12.75">
      <c r="F2485" s="703"/>
    </row>
    <row r="2486" ht="12.75">
      <c r="F2486" s="703"/>
    </row>
    <row r="2487" ht="12.75">
      <c r="F2487" s="703"/>
    </row>
    <row r="2488" ht="12.75">
      <c r="F2488" s="703"/>
    </row>
    <row r="2489" ht="12.75">
      <c r="F2489" s="703"/>
    </row>
    <row r="2490" ht="12.75">
      <c r="F2490" s="703"/>
    </row>
    <row r="2491" ht="12.75">
      <c r="F2491" s="703"/>
    </row>
    <row r="2492" ht="12.75">
      <c r="F2492" s="703"/>
    </row>
    <row r="2493" ht="12.75">
      <c r="F2493" s="703"/>
    </row>
    <row r="2494" ht="12.75">
      <c r="F2494" s="703"/>
    </row>
    <row r="2495" ht="12.75">
      <c r="F2495" s="703"/>
    </row>
    <row r="2496" ht="12.75">
      <c r="F2496" s="703"/>
    </row>
    <row r="2497" ht="12.75">
      <c r="F2497" s="703"/>
    </row>
    <row r="2498" ht="12.75">
      <c r="F2498" s="703"/>
    </row>
    <row r="2499" ht="12.75">
      <c r="F2499" s="703"/>
    </row>
    <row r="2500" ht="12.75">
      <c r="F2500" s="703"/>
    </row>
    <row r="2501" ht="12.75">
      <c r="F2501" s="703"/>
    </row>
    <row r="2502" ht="12.75">
      <c r="F2502" s="703"/>
    </row>
    <row r="2503" ht="12.75">
      <c r="F2503" s="703"/>
    </row>
    <row r="2504" ht="12.75">
      <c r="F2504" s="703"/>
    </row>
    <row r="2505" ht="12.75">
      <c r="F2505" s="703"/>
    </row>
    <row r="2506" ht="12.75">
      <c r="F2506" s="703"/>
    </row>
    <row r="2507" ht="12.75">
      <c r="F2507" s="703"/>
    </row>
    <row r="2508" ht="12.75">
      <c r="F2508" s="703"/>
    </row>
    <row r="2509" ht="12.75">
      <c r="F2509" s="703"/>
    </row>
    <row r="2510" ht="12.75">
      <c r="F2510" s="703"/>
    </row>
    <row r="2511" ht="12.75">
      <c r="F2511" s="703"/>
    </row>
    <row r="2512" ht="12.75">
      <c r="F2512" s="703"/>
    </row>
    <row r="2513" ht="12.75">
      <c r="F2513" s="703"/>
    </row>
    <row r="2514" ht="12.75">
      <c r="F2514" s="703"/>
    </row>
    <row r="2515" ht="12.75">
      <c r="F2515" s="703"/>
    </row>
    <row r="2516" ht="12.75">
      <c r="F2516" s="703"/>
    </row>
    <row r="2517" ht="12.75">
      <c r="F2517" s="703"/>
    </row>
    <row r="2518" ht="12.75">
      <c r="F2518" s="703"/>
    </row>
    <row r="2519" ht="12.75">
      <c r="F2519" s="703"/>
    </row>
    <row r="2520" ht="12.75">
      <c r="F2520" s="703"/>
    </row>
    <row r="2521" ht="12.75">
      <c r="F2521" s="703"/>
    </row>
    <row r="2522" ht="12.75">
      <c r="F2522" s="703"/>
    </row>
    <row r="2523" ht="12.75">
      <c r="F2523" s="703"/>
    </row>
    <row r="2524" ht="12.75">
      <c r="F2524" s="703"/>
    </row>
    <row r="2525" ht="12.75">
      <c r="F2525" s="703"/>
    </row>
    <row r="2526" ht="12.75">
      <c r="F2526" s="703"/>
    </row>
    <row r="2527" ht="12.75">
      <c r="F2527" s="703"/>
    </row>
    <row r="2528" ht="12.75">
      <c r="F2528" s="703"/>
    </row>
    <row r="2529" ht="12.75">
      <c r="F2529" s="703"/>
    </row>
    <row r="2530" ht="12.75">
      <c r="F2530" s="703"/>
    </row>
    <row r="2531" ht="12.75">
      <c r="F2531" s="703"/>
    </row>
    <row r="2532" ht="12.75">
      <c r="F2532" s="703"/>
    </row>
    <row r="2533" ht="12.75">
      <c r="F2533" s="703"/>
    </row>
    <row r="2534" ht="12.75">
      <c r="F2534" s="703"/>
    </row>
    <row r="2535" ht="12.75">
      <c r="F2535" s="703"/>
    </row>
    <row r="2536" ht="12.75">
      <c r="F2536" s="703"/>
    </row>
    <row r="2537" ht="12.75">
      <c r="F2537" s="703"/>
    </row>
    <row r="2538" ht="12.75">
      <c r="F2538" s="703"/>
    </row>
    <row r="2539" ht="12.75">
      <c r="F2539" s="703"/>
    </row>
    <row r="2540" ht="12.75">
      <c r="F2540" s="703"/>
    </row>
    <row r="2541" ht="12.75">
      <c r="F2541" s="703"/>
    </row>
    <row r="2542" ht="12.75">
      <c r="F2542" s="703"/>
    </row>
    <row r="2543" ht="12.75">
      <c r="F2543" s="703"/>
    </row>
    <row r="2544" ht="12.75">
      <c r="F2544" s="703"/>
    </row>
    <row r="2545" ht="12.75">
      <c r="F2545" s="703"/>
    </row>
    <row r="2546" ht="12.75">
      <c r="F2546" s="703"/>
    </row>
    <row r="2547" ht="12.75">
      <c r="F2547" s="703"/>
    </row>
    <row r="2548" ht="12.75">
      <c r="F2548" s="703"/>
    </row>
    <row r="2549" ht="12.75">
      <c r="F2549" s="703"/>
    </row>
    <row r="2550" ht="12.75">
      <c r="F2550" s="703"/>
    </row>
    <row r="2551" ht="12.75">
      <c r="F2551" s="703"/>
    </row>
    <row r="2552" ht="12.75">
      <c r="F2552" s="703"/>
    </row>
    <row r="2553" ht="12.75">
      <c r="F2553" s="703"/>
    </row>
    <row r="2554" ht="12.75">
      <c r="F2554" s="703"/>
    </row>
    <row r="2555" ht="12.75">
      <c r="F2555" s="703"/>
    </row>
    <row r="2556" ht="12.75">
      <c r="F2556" s="703"/>
    </row>
    <row r="2557" ht="12.75">
      <c r="F2557" s="703"/>
    </row>
    <row r="2558" ht="12.75">
      <c r="F2558" s="703"/>
    </row>
    <row r="2559" ht="12.75">
      <c r="F2559" s="703"/>
    </row>
    <row r="2560" ht="12.75">
      <c r="F2560" s="703"/>
    </row>
    <row r="2561" ht="12.75">
      <c r="F2561" s="703"/>
    </row>
    <row r="2562" ht="12.75">
      <c r="F2562" s="703"/>
    </row>
    <row r="2563" ht="12.75">
      <c r="F2563" s="703"/>
    </row>
    <row r="2564" ht="12.75">
      <c r="F2564" s="703"/>
    </row>
    <row r="2565" ht="12.75">
      <c r="F2565" s="703"/>
    </row>
    <row r="2566" ht="12.75">
      <c r="F2566" s="703"/>
    </row>
    <row r="2567" ht="12.75">
      <c r="F2567" s="703"/>
    </row>
    <row r="2568" ht="12.75">
      <c r="F2568" s="703"/>
    </row>
    <row r="2569" ht="12.75">
      <c r="F2569" s="703"/>
    </row>
    <row r="2570" ht="12.75">
      <c r="F2570" s="703"/>
    </row>
    <row r="2571" ht="12.75">
      <c r="F2571" s="703"/>
    </row>
    <row r="2572" ht="12.75">
      <c r="F2572" s="703"/>
    </row>
    <row r="2573" ht="12.75">
      <c r="F2573" s="703"/>
    </row>
    <row r="2574" ht="12.75">
      <c r="F2574" s="703"/>
    </row>
    <row r="2575" ht="12.75">
      <c r="F2575" s="703"/>
    </row>
    <row r="2576" ht="12.75">
      <c r="F2576" s="703"/>
    </row>
    <row r="2577" ht="12.75">
      <c r="F2577" s="703"/>
    </row>
    <row r="2578" ht="12.75">
      <c r="F2578" s="703"/>
    </row>
    <row r="2579" ht="12.75">
      <c r="F2579" s="703"/>
    </row>
    <row r="2580" ht="12.75">
      <c r="F2580" s="703"/>
    </row>
    <row r="2581" ht="12.75">
      <c r="F2581" s="703"/>
    </row>
    <row r="2582" ht="12.75">
      <c r="F2582" s="703"/>
    </row>
    <row r="2583" ht="12.75">
      <c r="F2583" s="703"/>
    </row>
    <row r="2584" ht="12.75">
      <c r="F2584" s="703"/>
    </row>
    <row r="2585" ht="12.75">
      <c r="F2585" s="703"/>
    </row>
    <row r="2586" ht="12.75">
      <c r="F2586" s="703"/>
    </row>
    <row r="2587" ht="12.75">
      <c r="F2587" s="703"/>
    </row>
    <row r="2588" ht="12.75">
      <c r="F2588" s="703"/>
    </row>
    <row r="2589" ht="12.75">
      <c r="F2589" s="703"/>
    </row>
    <row r="2590" ht="12.75">
      <c r="F2590" s="703"/>
    </row>
    <row r="2591" ht="12.75">
      <c r="F2591" s="703"/>
    </row>
    <row r="2592" ht="12.75">
      <c r="F2592" s="703"/>
    </row>
    <row r="2593" ht="12.75">
      <c r="F2593" s="703"/>
    </row>
    <row r="2594" ht="12.75">
      <c r="F2594" s="703"/>
    </row>
    <row r="2595" ht="12.75">
      <c r="F2595" s="703"/>
    </row>
    <row r="2596" ht="12.75">
      <c r="F2596" s="703"/>
    </row>
    <row r="2597" ht="12.75">
      <c r="F2597" s="703"/>
    </row>
    <row r="2598" ht="12.75">
      <c r="F2598" s="703"/>
    </row>
    <row r="2599" ht="12.75">
      <c r="F2599" s="703"/>
    </row>
    <row r="2600" ht="12.75">
      <c r="F2600" s="703"/>
    </row>
    <row r="2601" ht="12.75">
      <c r="F2601" s="703"/>
    </row>
    <row r="2602" ht="12.75">
      <c r="F2602" s="703"/>
    </row>
    <row r="2603" ht="12.75">
      <c r="F2603" s="703"/>
    </row>
    <row r="2604" ht="12.75">
      <c r="F2604" s="703"/>
    </row>
    <row r="2605" ht="12.75">
      <c r="F2605" s="703"/>
    </row>
    <row r="2606" ht="12.75">
      <c r="F2606" s="703"/>
    </row>
    <row r="2607" ht="12.75">
      <c r="F2607" s="703"/>
    </row>
    <row r="2608" ht="12.75">
      <c r="F2608" s="703"/>
    </row>
    <row r="2609" ht="12.75">
      <c r="F2609" s="703"/>
    </row>
    <row r="2610" ht="12.75">
      <c r="F2610" s="703"/>
    </row>
    <row r="2611" ht="12.75">
      <c r="F2611" s="703"/>
    </row>
    <row r="2612" ht="12.75">
      <c r="F2612" s="703"/>
    </row>
    <row r="2613" ht="12.75">
      <c r="F2613" s="703"/>
    </row>
    <row r="2614" ht="12.75">
      <c r="F2614" s="703"/>
    </row>
    <row r="2615" ht="12.75">
      <c r="F2615" s="703"/>
    </row>
    <row r="2616" ht="12.75">
      <c r="F2616" s="703"/>
    </row>
    <row r="2617" ht="12.75">
      <c r="F2617" s="703"/>
    </row>
    <row r="2618" ht="12.75">
      <c r="F2618" s="703"/>
    </row>
    <row r="2619" ht="12.75">
      <c r="F2619" s="703"/>
    </row>
    <row r="2620" ht="12.75">
      <c r="F2620" s="703"/>
    </row>
    <row r="2621" ht="12.75">
      <c r="F2621" s="703"/>
    </row>
    <row r="2622" ht="12.75">
      <c r="F2622" s="703"/>
    </row>
    <row r="2623" ht="12.75">
      <c r="F2623" s="703"/>
    </row>
    <row r="2624" ht="12.75">
      <c r="F2624" s="703"/>
    </row>
    <row r="2625" ht="12.75">
      <c r="F2625" s="703"/>
    </row>
    <row r="2626" ht="12.75">
      <c r="F2626" s="703"/>
    </row>
    <row r="2627" ht="12.75">
      <c r="F2627" s="703"/>
    </row>
    <row r="2628" ht="12.75">
      <c r="F2628" s="703"/>
    </row>
    <row r="2629" ht="12.75">
      <c r="F2629" s="703"/>
    </row>
    <row r="2630" ht="12.75">
      <c r="F2630" s="703"/>
    </row>
    <row r="2631" ht="12.75">
      <c r="F2631" s="703"/>
    </row>
    <row r="2632" ht="12.75">
      <c r="F2632" s="703"/>
    </row>
    <row r="2633" ht="12.75">
      <c r="F2633" s="703"/>
    </row>
    <row r="2634" ht="12.75">
      <c r="F2634" s="703"/>
    </row>
    <row r="2635" ht="12.75">
      <c r="F2635" s="703"/>
    </row>
    <row r="2636" ht="12.75">
      <c r="F2636" s="703"/>
    </row>
    <row r="2637" ht="12.75">
      <c r="F2637" s="703"/>
    </row>
    <row r="2638" ht="12.75">
      <c r="F2638" s="703"/>
    </row>
    <row r="2639" ht="12.75">
      <c r="F2639" s="703"/>
    </row>
    <row r="2640" ht="12.75">
      <c r="F2640" s="703"/>
    </row>
    <row r="2641" ht="12.75">
      <c r="F2641" s="703"/>
    </row>
    <row r="2642" ht="12.75">
      <c r="F2642" s="703"/>
    </row>
    <row r="2643" ht="12.75">
      <c r="F2643" s="703"/>
    </row>
    <row r="2644" ht="12.75">
      <c r="F2644" s="703"/>
    </row>
    <row r="2645" ht="12.75">
      <c r="F2645" s="703"/>
    </row>
    <row r="2646" ht="12.75">
      <c r="F2646" s="703"/>
    </row>
    <row r="2647" ht="12.75">
      <c r="F2647" s="703"/>
    </row>
    <row r="2648" ht="12.75">
      <c r="F2648" s="703"/>
    </row>
    <row r="2649" ht="12.75">
      <c r="F2649" s="703"/>
    </row>
    <row r="2650" ht="12.75">
      <c r="F2650" s="703"/>
    </row>
    <row r="2651" ht="12.75">
      <c r="F2651" s="703"/>
    </row>
    <row r="2652" ht="12.75">
      <c r="F2652" s="703"/>
    </row>
    <row r="2653" ht="12.75">
      <c r="F2653" s="703"/>
    </row>
    <row r="2654" ht="12.75">
      <c r="F2654" s="703"/>
    </row>
    <row r="2655" ht="12.75">
      <c r="F2655" s="703"/>
    </row>
    <row r="2656" ht="12.75">
      <c r="F2656" s="703"/>
    </row>
    <row r="2657" ht="12.75">
      <c r="F2657" s="703"/>
    </row>
    <row r="2658" ht="12.75">
      <c r="F2658" s="703"/>
    </row>
    <row r="2659" ht="12.75">
      <c r="F2659" s="703"/>
    </row>
    <row r="2660" ht="12.75">
      <c r="F2660" s="703"/>
    </row>
    <row r="2661" ht="12.75">
      <c r="F2661" s="703"/>
    </row>
    <row r="2662" ht="12.75">
      <c r="F2662" s="703"/>
    </row>
    <row r="2663" ht="12.75">
      <c r="F2663" s="703"/>
    </row>
    <row r="2664" ht="12.75">
      <c r="F2664" s="703"/>
    </row>
    <row r="2665" ht="12.75">
      <c r="F2665" s="703"/>
    </row>
    <row r="2666" ht="12.75">
      <c r="F2666" s="703"/>
    </row>
    <row r="2667" ht="12.75">
      <c r="F2667" s="703"/>
    </row>
    <row r="2668" ht="12.75">
      <c r="F2668" s="703"/>
    </row>
    <row r="2669" ht="12.75">
      <c r="F2669" s="703"/>
    </row>
    <row r="2670" ht="12.75">
      <c r="F2670" s="703"/>
    </row>
    <row r="2671" ht="12.75">
      <c r="F2671" s="703"/>
    </row>
    <row r="2672" ht="12.75">
      <c r="F2672" s="703"/>
    </row>
    <row r="2673" ht="12.75">
      <c r="F2673" s="703"/>
    </row>
    <row r="2674" ht="12.75">
      <c r="F2674" s="703"/>
    </row>
    <row r="2675" ht="12.75">
      <c r="F2675" s="703"/>
    </row>
    <row r="2676" ht="12.75">
      <c r="F2676" s="703"/>
    </row>
    <row r="2677" ht="12.75">
      <c r="F2677" s="703"/>
    </row>
    <row r="2678" ht="12.75">
      <c r="F2678" s="703"/>
    </row>
    <row r="2679" ht="12.75">
      <c r="F2679" s="703"/>
    </row>
    <row r="2680" ht="12.75">
      <c r="F2680" s="703"/>
    </row>
    <row r="2681" ht="12.75">
      <c r="F2681" s="703"/>
    </row>
    <row r="2682" ht="12.75">
      <c r="F2682" s="703"/>
    </row>
    <row r="2683" ht="12.75">
      <c r="F2683" s="703"/>
    </row>
    <row r="2684" ht="12.75">
      <c r="F2684" s="703"/>
    </row>
    <row r="2685" ht="12.75">
      <c r="F2685" s="703"/>
    </row>
    <row r="2686" ht="12.75">
      <c r="F2686" s="703"/>
    </row>
    <row r="2687" ht="12.75">
      <c r="F2687" s="703"/>
    </row>
    <row r="2688" ht="12.75">
      <c r="F2688" s="703"/>
    </row>
    <row r="2689" ht="12.75">
      <c r="F2689" s="703"/>
    </row>
    <row r="2690" ht="12.75">
      <c r="F2690" s="703"/>
    </row>
    <row r="2691" ht="12.75">
      <c r="F2691" s="703"/>
    </row>
    <row r="2692" ht="12.75">
      <c r="F2692" s="703"/>
    </row>
    <row r="2693" ht="12.75">
      <c r="F2693" s="703"/>
    </row>
    <row r="2694" ht="12.75">
      <c r="F2694" s="703"/>
    </row>
    <row r="2695" ht="12.75">
      <c r="F2695" s="703"/>
    </row>
    <row r="2696" ht="12.75">
      <c r="F2696" s="703"/>
    </row>
    <row r="2697" ht="12.75">
      <c r="F2697" s="703"/>
    </row>
    <row r="2698" ht="12.75">
      <c r="F2698" s="703"/>
    </row>
    <row r="2699" ht="12.75">
      <c r="F2699" s="703"/>
    </row>
    <row r="2700" ht="12.75">
      <c r="F2700" s="703"/>
    </row>
    <row r="2701" ht="12.75">
      <c r="F2701" s="703"/>
    </row>
    <row r="2702" ht="12.75">
      <c r="F2702" s="703"/>
    </row>
    <row r="2703" ht="12.75">
      <c r="F2703" s="703"/>
    </row>
    <row r="2704" ht="12.75">
      <c r="F2704" s="703"/>
    </row>
    <row r="2705" ht="12.75">
      <c r="F2705" s="703"/>
    </row>
    <row r="2706" ht="12.75">
      <c r="F2706" s="703"/>
    </row>
    <row r="2707" ht="12.75">
      <c r="F2707" s="703"/>
    </row>
    <row r="2708" ht="12.75">
      <c r="F2708" s="703"/>
    </row>
    <row r="2709" ht="12.75">
      <c r="F2709" s="703"/>
    </row>
    <row r="2710" ht="12.75">
      <c r="F2710" s="703"/>
    </row>
    <row r="2711" ht="12.75">
      <c r="F2711" s="703"/>
    </row>
    <row r="2712" ht="12.75">
      <c r="F2712" s="703"/>
    </row>
    <row r="2713" ht="12.75">
      <c r="F2713" s="703"/>
    </row>
    <row r="2714" ht="12.75">
      <c r="F2714" s="703"/>
    </row>
    <row r="2715" ht="12.75">
      <c r="F2715" s="703"/>
    </row>
    <row r="2716" ht="12.75">
      <c r="F2716" s="703"/>
    </row>
    <row r="2717" ht="12.75">
      <c r="F2717" s="703"/>
    </row>
    <row r="2718" ht="12.75">
      <c r="F2718" s="703"/>
    </row>
    <row r="2719" ht="12.75">
      <c r="F2719" s="703"/>
    </row>
    <row r="2720" ht="12.75">
      <c r="F2720" s="703"/>
    </row>
    <row r="2721" ht="12.75">
      <c r="F2721" s="703"/>
    </row>
    <row r="2722" ht="12.75">
      <c r="F2722" s="703"/>
    </row>
    <row r="2723" ht="12.75">
      <c r="F2723" s="703"/>
    </row>
    <row r="2724" ht="12.75">
      <c r="F2724" s="703"/>
    </row>
    <row r="2725" ht="12.75">
      <c r="F2725" s="703"/>
    </row>
    <row r="2726" ht="12.75">
      <c r="F2726" s="703"/>
    </row>
    <row r="2727" ht="12.75">
      <c r="F2727" s="703"/>
    </row>
    <row r="2728" ht="12.75">
      <c r="F2728" s="703"/>
    </row>
    <row r="2729" ht="12.75">
      <c r="F2729" s="703"/>
    </row>
    <row r="2730" ht="12.75">
      <c r="F2730" s="703"/>
    </row>
    <row r="2731" ht="12.75">
      <c r="F2731" s="703"/>
    </row>
    <row r="2732" ht="12.75">
      <c r="F2732" s="703"/>
    </row>
    <row r="2733" ht="12.75">
      <c r="F2733" s="703"/>
    </row>
    <row r="2734" ht="12.75">
      <c r="F2734" s="703"/>
    </row>
    <row r="2735" ht="12.75">
      <c r="F2735" s="703"/>
    </row>
    <row r="2736" ht="12.75">
      <c r="F2736" s="703"/>
    </row>
    <row r="2737" ht="12.75">
      <c r="F2737" s="703"/>
    </row>
    <row r="2738" ht="12.75">
      <c r="F2738" s="703"/>
    </row>
    <row r="2739" ht="12.75">
      <c r="F2739" s="703"/>
    </row>
    <row r="2740" ht="12.75">
      <c r="F2740" s="703"/>
    </row>
    <row r="2741" ht="12.75">
      <c r="F2741" s="703"/>
    </row>
    <row r="2742" ht="12.75">
      <c r="F2742" s="703"/>
    </row>
    <row r="2743" ht="12.75">
      <c r="F2743" s="703"/>
    </row>
    <row r="2744" ht="12.75">
      <c r="F2744" s="703"/>
    </row>
    <row r="2745" ht="12.75">
      <c r="F2745" s="703"/>
    </row>
    <row r="2746" ht="12.75">
      <c r="F2746" s="703"/>
    </row>
    <row r="2747" ht="12.75">
      <c r="F2747" s="703"/>
    </row>
    <row r="2748" ht="12.75">
      <c r="F2748" s="703"/>
    </row>
    <row r="2749" ht="12.75">
      <c r="F2749" s="703"/>
    </row>
    <row r="2750" ht="12.75">
      <c r="F2750" s="703"/>
    </row>
    <row r="2751" ht="12.75">
      <c r="F2751" s="703"/>
    </row>
    <row r="2752" ht="12.75">
      <c r="F2752" s="703"/>
    </row>
    <row r="2753" ht="12.75">
      <c r="F2753" s="703"/>
    </row>
    <row r="2754" ht="12.75">
      <c r="F2754" s="703"/>
    </row>
    <row r="2755" ht="12.75">
      <c r="F2755" s="703"/>
    </row>
    <row r="2756" ht="12.75">
      <c r="F2756" s="703"/>
    </row>
    <row r="2757" ht="12.75">
      <c r="F2757" s="703"/>
    </row>
    <row r="2758" ht="12.75">
      <c r="F2758" s="703"/>
    </row>
    <row r="2759" ht="12.75">
      <c r="F2759" s="703"/>
    </row>
    <row r="2760" ht="12.75">
      <c r="F2760" s="703"/>
    </row>
    <row r="2761" ht="12.75">
      <c r="F2761" s="703"/>
    </row>
    <row r="2762" ht="12.75">
      <c r="F2762" s="703"/>
    </row>
    <row r="2763" ht="12.75">
      <c r="F2763" s="703"/>
    </row>
    <row r="2764" ht="12.75">
      <c r="F2764" s="703"/>
    </row>
    <row r="2765" ht="12.75">
      <c r="F2765" s="703"/>
    </row>
    <row r="2766" ht="12.75">
      <c r="F2766" s="703"/>
    </row>
    <row r="2767" ht="12.75">
      <c r="F2767" s="703"/>
    </row>
    <row r="2768" ht="12.75">
      <c r="F2768" s="703"/>
    </row>
    <row r="2769" ht="12.75">
      <c r="F2769" s="703"/>
    </row>
    <row r="2770" ht="12.75">
      <c r="F2770" s="703"/>
    </row>
    <row r="2771" ht="12.75">
      <c r="F2771" s="703"/>
    </row>
    <row r="2772" ht="12.75">
      <c r="F2772" s="703"/>
    </row>
    <row r="2773" ht="12.75">
      <c r="F2773" s="703"/>
    </row>
    <row r="2774" ht="12.75">
      <c r="F2774" s="703"/>
    </row>
    <row r="2775" ht="12.75">
      <c r="F2775" s="703"/>
    </row>
    <row r="2776" ht="12.75">
      <c r="F2776" s="703"/>
    </row>
    <row r="2777" ht="12.75">
      <c r="F2777" s="703"/>
    </row>
    <row r="2778" ht="12.75">
      <c r="F2778" s="703"/>
    </row>
    <row r="2779" ht="12.75">
      <c r="F2779" s="703"/>
    </row>
    <row r="2780" ht="12.75">
      <c r="F2780" s="703"/>
    </row>
    <row r="2781" ht="12.75">
      <c r="F2781" s="703"/>
    </row>
    <row r="2782" ht="12.75">
      <c r="F2782" s="703"/>
    </row>
    <row r="2783" ht="12.75">
      <c r="F2783" s="703"/>
    </row>
    <row r="2784" ht="12.75">
      <c r="F2784" s="703"/>
    </row>
    <row r="2785" ht="12.75">
      <c r="F2785" s="703"/>
    </row>
    <row r="2786" ht="12.75">
      <c r="F2786" s="703"/>
    </row>
    <row r="2787" ht="12.75">
      <c r="F2787" s="703"/>
    </row>
    <row r="2788" ht="12.75">
      <c r="F2788" s="703"/>
    </row>
    <row r="2789" ht="12.75">
      <c r="F2789" s="703"/>
    </row>
    <row r="2790" ht="12.75">
      <c r="F2790" s="703"/>
    </row>
    <row r="2791" ht="12.75">
      <c r="F2791" s="703"/>
    </row>
    <row r="2792" ht="12.75">
      <c r="F2792" s="703"/>
    </row>
    <row r="2793" ht="12.75">
      <c r="F2793" s="703"/>
    </row>
    <row r="2794" ht="12.75">
      <c r="F2794" s="703"/>
    </row>
    <row r="2795" ht="12.75">
      <c r="F2795" s="703"/>
    </row>
    <row r="2796" ht="12.75">
      <c r="F2796" s="703"/>
    </row>
    <row r="2797" ht="12.75">
      <c r="F2797" s="703"/>
    </row>
    <row r="2798" ht="12.75">
      <c r="F2798" s="703"/>
    </row>
    <row r="2799" ht="12.75">
      <c r="F2799" s="703"/>
    </row>
    <row r="2800" ht="12.75">
      <c r="F2800" s="703"/>
    </row>
    <row r="2801" ht="12.75">
      <c r="F2801" s="703"/>
    </row>
    <row r="2802" ht="12.75">
      <c r="F2802" s="703"/>
    </row>
    <row r="2803" ht="12.75">
      <c r="F2803" s="703"/>
    </row>
    <row r="2804" ht="12.75">
      <c r="F2804" s="703"/>
    </row>
    <row r="2805" ht="12.75">
      <c r="F2805" s="703"/>
    </row>
    <row r="2806" ht="12.75">
      <c r="F2806" s="703"/>
    </row>
    <row r="2807" ht="12.75">
      <c r="F2807" s="703"/>
    </row>
    <row r="2808" ht="12.75">
      <c r="F2808" s="703"/>
    </row>
    <row r="2809" ht="12.75">
      <c r="F2809" s="703"/>
    </row>
    <row r="2810" ht="12.75">
      <c r="F2810" s="703"/>
    </row>
    <row r="2811" ht="12.75">
      <c r="F2811" s="703"/>
    </row>
    <row r="2812" ht="12.75">
      <c r="F2812" s="703"/>
    </row>
    <row r="2813" ht="12.75">
      <c r="F2813" s="703"/>
    </row>
  </sheetData>
  <sheetProtection password="F5C7" sheet="1" objects="1" scenarios="1"/>
  <mergeCells count="8">
    <mergeCell ref="A12:F12"/>
    <mergeCell ref="A13:F13"/>
    <mergeCell ref="A54:C54"/>
    <mergeCell ref="A2:F2"/>
    <mergeCell ref="A8:F8"/>
    <mergeCell ref="A9:F9"/>
    <mergeCell ref="A10:F10"/>
    <mergeCell ref="A11:F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2" sqref="C22 G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107</v>
      </c>
      <c r="D2" s="98" t="s">
        <v>108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107</v>
      </c>
      <c r="B5" s="111"/>
      <c r="C5" s="112" t="s">
        <v>108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'01 01 Rek'!E38</f>
        <v>0</v>
      </c>
      <c r="D15" s="150" t="str">
        <f>'01 01 Rek'!A43</f>
        <v>Ztížené výrobní podmínky</v>
      </c>
      <c r="E15" s="151"/>
      <c r="F15" s="152"/>
      <c r="G15" s="149">
        <f>'01 01 Rek'!I43</f>
        <v>0</v>
      </c>
    </row>
    <row r="16" spans="1:7" ht="15.95" customHeight="1">
      <c r="A16" s="147" t="s">
        <v>53</v>
      </c>
      <c r="B16" s="148" t="s">
        <v>54</v>
      </c>
      <c r="C16" s="149">
        <f>'01 01 Rek'!F38</f>
        <v>0</v>
      </c>
      <c r="D16" s="102" t="str">
        <f>'01 01 Rek'!A44</f>
        <v>Oborová přirážka</v>
      </c>
      <c r="E16" s="153"/>
      <c r="F16" s="154"/>
      <c r="G16" s="149">
        <f>'01 01 Rek'!I44</f>
        <v>0</v>
      </c>
    </row>
    <row r="17" spans="1:7" ht="15.95" customHeight="1">
      <c r="A17" s="147" t="s">
        <v>55</v>
      </c>
      <c r="B17" s="148" t="s">
        <v>56</v>
      </c>
      <c r="C17" s="149">
        <f>'01 01 Rek'!H38</f>
        <v>0</v>
      </c>
      <c r="D17" s="102" t="str">
        <f>'01 01 Rek'!A45</f>
        <v>Přesun stavebních kapacit</v>
      </c>
      <c r="E17" s="153"/>
      <c r="F17" s="154"/>
      <c r="G17" s="149">
        <f>'01 01 Rek'!I45</f>
        <v>0</v>
      </c>
    </row>
    <row r="18" spans="1:7" ht="15.95" customHeight="1">
      <c r="A18" s="155" t="s">
        <v>57</v>
      </c>
      <c r="B18" s="156" t="s">
        <v>58</v>
      </c>
      <c r="C18" s="149">
        <f>'01 01 Rek'!G38</f>
        <v>0</v>
      </c>
      <c r="D18" s="102" t="str">
        <f>'01 01 Rek'!A46</f>
        <v>Mimostaveništní doprava</v>
      </c>
      <c r="E18" s="153"/>
      <c r="F18" s="154"/>
      <c r="G18" s="149">
        <f>'01 01 Rek'!I46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'01 01 Rek'!A47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'01 01 Rek'!I47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'01 01 Rek'!I38</f>
        <v>0</v>
      </c>
      <c r="D21" s="102" t="str">
        <f>'01 01 Rek'!A48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'01 01 Rek'!I48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'01 01 Rek'!H49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51"/>
  <sheetViews>
    <sheetView showGridLines="0" zoomScale="120" zoomScaleNormal="120" zoomScaleSheetLayoutView="85" workbookViewId="0" topLeftCell="A142">
      <selection activeCell="H145" sqref="H145"/>
    </sheetView>
  </sheetViews>
  <sheetFormatPr defaultColWidth="8.875" defaultRowHeight="14.25" customHeight="1"/>
  <cols>
    <col min="1" max="1" width="3.125" style="412" customWidth="1"/>
    <col min="2" max="2" width="4.625" style="412" customWidth="1"/>
    <col min="3" max="3" width="6.75390625" style="412" customWidth="1"/>
    <col min="4" max="4" width="31.125" style="412" customWidth="1"/>
    <col min="5" max="5" width="31.875" style="412" customWidth="1"/>
    <col min="6" max="6" width="14.00390625" style="412" customWidth="1"/>
    <col min="7" max="7" width="13.00390625" style="412" customWidth="1"/>
    <col min="8" max="8" width="12.25390625" style="497" customWidth="1"/>
    <col min="9" max="9" width="5.125" style="412" hidden="1" customWidth="1"/>
    <col min="10" max="10" width="13.625" style="412" customWidth="1"/>
    <col min="11" max="11" width="17.00390625" style="497" customWidth="1"/>
    <col min="12" max="12" width="25.375" style="412" hidden="1" customWidth="1"/>
    <col min="13" max="13" width="14.00390625" style="412" hidden="1" customWidth="1"/>
    <col min="14" max="14" width="10.625" style="412" hidden="1" customWidth="1"/>
    <col min="15" max="15" width="14.00390625" style="412" hidden="1" customWidth="1"/>
    <col min="16" max="16" width="10.375" style="412" hidden="1" customWidth="1"/>
    <col min="17" max="17" width="12.875" style="412" hidden="1" customWidth="1"/>
    <col min="18" max="18" width="9.375" style="412" hidden="1" customWidth="1"/>
    <col min="19" max="19" width="12.875" style="412" hidden="1" customWidth="1"/>
    <col min="20" max="20" width="14.00390625" style="412" hidden="1" customWidth="1"/>
    <col min="21" max="21" width="12.875" style="412" hidden="1" customWidth="1"/>
    <col min="22" max="22" width="14.00390625" style="412" hidden="1" customWidth="1"/>
    <col min="23" max="43" width="8.875" style="412" hidden="1" customWidth="1"/>
    <col min="44" max="46" width="8.875" style="412" customWidth="1"/>
    <col min="47" max="57" width="8.875" style="412" hidden="1" customWidth="1"/>
    <col min="58" max="16384" width="8.875" style="412" customWidth="1"/>
  </cols>
  <sheetData>
    <row r="1" spans="2:12" ht="12.75" customHeight="1">
      <c r="B1" s="983" t="s">
        <v>1623</v>
      </c>
      <c r="C1" s="983"/>
      <c r="D1" s="983"/>
      <c r="E1" s="983"/>
      <c r="F1" s="983"/>
      <c r="G1" s="983"/>
      <c r="H1" s="983"/>
      <c r="I1" s="983"/>
      <c r="J1" s="983"/>
      <c r="K1" s="983"/>
      <c r="L1" s="411" t="s">
        <v>1624</v>
      </c>
    </row>
    <row r="2" spans="2:12" ht="12.75" customHeight="1">
      <c r="B2" s="413"/>
      <c r="C2" s="414"/>
      <c r="D2" s="414"/>
      <c r="E2" s="414"/>
      <c r="F2" s="414"/>
      <c r="G2" s="414"/>
      <c r="H2" s="415"/>
      <c r="I2" s="414"/>
      <c r="J2" s="414"/>
      <c r="K2" s="415"/>
      <c r="L2" s="411"/>
    </row>
    <row r="3" spans="2:11" ht="12.75" customHeight="1">
      <c r="B3" s="416"/>
      <c r="C3" s="417" t="s">
        <v>1625</v>
      </c>
      <c r="D3" s="418"/>
      <c r="E3" s="419" t="s">
        <v>1626</v>
      </c>
      <c r="F3" s="419"/>
      <c r="G3" s="419"/>
      <c r="H3" s="420"/>
      <c r="I3" s="419"/>
      <c r="J3" s="419"/>
      <c r="K3" s="421"/>
    </row>
    <row r="4" spans="2:11" s="411" customFormat="1" ht="12.75" customHeight="1">
      <c r="B4" s="422"/>
      <c r="C4" s="423"/>
      <c r="D4" s="424"/>
      <c r="E4" s="424"/>
      <c r="F4" s="424"/>
      <c r="G4" s="424"/>
      <c r="H4" s="425"/>
      <c r="I4" s="424"/>
      <c r="J4" s="424"/>
      <c r="K4" s="426"/>
    </row>
    <row r="5" spans="2:11" s="411" customFormat="1" ht="12.75" customHeight="1">
      <c r="B5" s="422"/>
      <c r="C5" s="423" t="s">
        <v>1544</v>
      </c>
      <c r="D5" s="424"/>
      <c r="E5" s="424" t="s">
        <v>1627</v>
      </c>
      <c r="F5" s="424"/>
      <c r="G5" s="424"/>
      <c r="H5" s="425"/>
      <c r="I5" s="424"/>
      <c r="J5" s="424"/>
      <c r="K5" s="426"/>
    </row>
    <row r="6" spans="2:11" s="411" customFormat="1" ht="12.75" customHeight="1">
      <c r="B6" s="422"/>
      <c r="C6" s="423" t="s">
        <v>1628</v>
      </c>
      <c r="D6" s="424"/>
      <c r="E6" s="424" t="s">
        <v>1629</v>
      </c>
      <c r="F6" s="424"/>
      <c r="G6" s="424"/>
      <c r="H6" s="425"/>
      <c r="I6" s="424"/>
      <c r="J6" s="424"/>
      <c r="K6" s="426"/>
    </row>
    <row r="7" spans="2:11" s="411" customFormat="1" ht="12.75" customHeight="1">
      <c r="B7" s="422"/>
      <c r="C7" s="423" t="s">
        <v>1630</v>
      </c>
      <c r="D7" s="424"/>
      <c r="E7" s="424" t="s">
        <v>1631</v>
      </c>
      <c r="F7" s="424"/>
      <c r="G7" s="424"/>
      <c r="H7" s="425"/>
      <c r="I7" s="424"/>
      <c r="J7" s="424"/>
      <c r="K7" s="426"/>
    </row>
    <row r="8" spans="2:11" s="411" customFormat="1" ht="12.75" customHeight="1">
      <c r="B8" s="422"/>
      <c r="C8" s="423" t="s">
        <v>1632</v>
      </c>
      <c r="D8" s="424"/>
      <c r="E8" s="424" t="s">
        <v>1631</v>
      </c>
      <c r="F8" s="424"/>
      <c r="G8" s="424"/>
      <c r="H8" s="425"/>
      <c r="I8" s="424"/>
      <c r="J8" s="424"/>
      <c r="K8" s="426"/>
    </row>
    <row r="9" spans="2:11" s="411" customFormat="1" ht="15" customHeight="1">
      <c r="B9" s="422"/>
      <c r="C9" s="423" t="s">
        <v>1633</v>
      </c>
      <c r="D9" s="424"/>
      <c r="E9" s="423" t="s">
        <v>1634</v>
      </c>
      <c r="F9" s="424"/>
      <c r="G9" s="424"/>
      <c r="H9" s="425"/>
      <c r="I9" s="424"/>
      <c r="J9" s="424"/>
      <c r="K9" s="426"/>
    </row>
    <row r="10" spans="2:11" s="411" customFormat="1" ht="15" customHeight="1">
      <c r="B10" s="422"/>
      <c r="C10" s="424"/>
      <c r="D10" s="424"/>
      <c r="E10" s="423"/>
      <c r="F10" s="424"/>
      <c r="G10" s="424"/>
      <c r="H10" s="425"/>
      <c r="I10" s="424"/>
      <c r="J10" s="424"/>
      <c r="K10" s="426"/>
    </row>
    <row r="11" spans="2:11" s="429" customFormat="1" ht="16.5" customHeight="1">
      <c r="B11" s="427"/>
      <c r="C11" s="428"/>
      <c r="D11" s="984"/>
      <c r="E11" s="984"/>
      <c r="F11" s="984"/>
      <c r="G11" s="984"/>
      <c r="H11" s="984"/>
      <c r="I11" s="984"/>
      <c r="J11" s="984"/>
      <c r="K11" s="984"/>
    </row>
    <row r="12" spans="2:11" s="411" customFormat="1" ht="7.5" customHeight="1">
      <c r="B12" s="422"/>
      <c r="C12" s="424"/>
      <c r="D12" s="424"/>
      <c r="E12" s="424"/>
      <c r="F12" s="424"/>
      <c r="G12" s="424"/>
      <c r="H12" s="425"/>
      <c r="I12" s="424"/>
      <c r="J12" s="424"/>
      <c r="K12" s="426"/>
    </row>
    <row r="13" spans="2:11" s="434" customFormat="1" ht="26.25" customHeight="1">
      <c r="B13" s="430"/>
      <c r="C13" s="431" t="s">
        <v>1635</v>
      </c>
      <c r="D13" s="423"/>
      <c r="E13" s="432">
        <f>K30</f>
        <v>0</v>
      </c>
      <c r="F13" s="423"/>
      <c r="G13" s="423"/>
      <c r="H13" s="433"/>
      <c r="I13" s="985"/>
      <c r="J13" s="985"/>
      <c r="K13" s="985"/>
    </row>
    <row r="14" spans="2:11" s="411" customFormat="1" ht="15" customHeight="1">
      <c r="B14" s="422"/>
      <c r="C14" s="424"/>
      <c r="D14" s="424"/>
      <c r="E14" s="424"/>
      <c r="F14" s="424"/>
      <c r="G14" s="424"/>
      <c r="H14" s="425"/>
      <c r="I14" s="424"/>
      <c r="J14" s="424"/>
      <c r="K14" s="426"/>
    </row>
    <row r="15" spans="2:11" ht="14.25" customHeight="1">
      <c r="B15" s="435"/>
      <c r="C15" s="436"/>
      <c r="D15" s="436"/>
      <c r="E15" s="436"/>
      <c r="F15" s="436"/>
      <c r="G15" s="436"/>
      <c r="H15" s="437"/>
      <c r="I15" s="436"/>
      <c r="J15" s="436"/>
      <c r="K15" s="438"/>
    </row>
    <row r="16" spans="2:11" ht="14.25" customHeight="1">
      <c r="B16" s="439"/>
      <c r="C16" s="414"/>
      <c r="D16" s="414"/>
      <c r="E16" s="414"/>
      <c r="F16" s="414"/>
      <c r="G16" s="414"/>
      <c r="H16" s="415"/>
      <c r="I16" s="414"/>
      <c r="J16" s="414"/>
      <c r="K16" s="440"/>
    </row>
    <row r="17" spans="2:11" ht="14.25" customHeight="1">
      <c r="B17" s="439"/>
      <c r="C17" s="414"/>
      <c r="D17" s="414"/>
      <c r="E17" s="414"/>
      <c r="F17" s="414"/>
      <c r="G17" s="414"/>
      <c r="H17" s="415"/>
      <c r="I17" s="414"/>
      <c r="J17" s="414"/>
      <c r="K17" s="440"/>
    </row>
    <row r="18" spans="2:11" s="411" customFormat="1" ht="7.5" customHeight="1">
      <c r="B18" s="441"/>
      <c r="C18" s="419"/>
      <c r="D18" s="419"/>
      <c r="E18" s="419"/>
      <c r="F18" s="419"/>
      <c r="G18" s="419"/>
      <c r="H18" s="420"/>
      <c r="I18" s="419"/>
      <c r="J18" s="419"/>
      <c r="K18" s="421"/>
    </row>
    <row r="19" spans="2:11" s="411" customFormat="1" ht="37.5" customHeight="1">
      <c r="B19" s="986" t="s">
        <v>1636</v>
      </c>
      <c r="C19" s="986"/>
      <c r="D19" s="986"/>
      <c r="E19" s="986"/>
      <c r="F19" s="986"/>
      <c r="G19" s="986"/>
      <c r="H19" s="986"/>
      <c r="I19" s="986"/>
      <c r="J19" s="986"/>
      <c r="K19" s="986"/>
    </row>
    <row r="20" spans="2:11" s="411" customFormat="1" ht="37.5" customHeight="1">
      <c r="B20" s="442"/>
      <c r="C20" s="424"/>
      <c r="D20" s="424"/>
      <c r="E20" s="424"/>
      <c r="F20" s="424"/>
      <c r="G20" s="424"/>
      <c r="H20" s="425"/>
      <c r="I20" s="424"/>
      <c r="J20" s="424"/>
      <c r="K20" s="426"/>
    </row>
    <row r="21" spans="2:11" s="411" customFormat="1" ht="15" customHeight="1">
      <c r="B21" s="430"/>
      <c r="C21" s="423" t="s">
        <v>1625</v>
      </c>
      <c r="D21" s="424"/>
      <c r="E21" s="424" t="str">
        <f>E3</f>
        <v>Stavební úpravy v objektu DPS Branická č.p.65 a č.p.43, Praha 4</v>
      </c>
      <c r="F21" s="424"/>
      <c r="G21" s="424"/>
      <c r="H21" s="425"/>
      <c r="I21" s="424"/>
      <c r="J21" s="424"/>
      <c r="K21" s="426"/>
    </row>
    <row r="22" spans="2:11" s="411" customFormat="1" ht="15" customHeight="1">
      <c r="B22" s="430"/>
      <c r="C22" s="423"/>
      <c r="D22" s="424"/>
      <c r="E22" s="424"/>
      <c r="F22" s="424"/>
      <c r="G22" s="424"/>
      <c r="H22" s="425"/>
      <c r="I22" s="424"/>
      <c r="J22" s="424"/>
      <c r="K22" s="426"/>
    </row>
    <row r="23" spans="2:11" s="411" customFormat="1" ht="15" customHeight="1">
      <c r="B23" s="430"/>
      <c r="C23" s="423" t="s">
        <v>1544</v>
      </c>
      <c r="D23" s="424"/>
      <c r="E23" s="424" t="str">
        <f>E5</f>
        <v>Elektro – silnoproud</v>
      </c>
      <c r="F23" s="424"/>
      <c r="G23" s="424"/>
      <c r="H23" s="425"/>
      <c r="I23" s="424"/>
      <c r="J23" s="424"/>
      <c r="K23" s="426"/>
    </row>
    <row r="24" spans="2:11" s="411" customFormat="1" ht="18.75" customHeight="1">
      <c r="B24" s="430"/>
      <c r="C24" s="423" t="s">
        <v>1628</v>
      </c>
      <c r="D24" s="424"/>
      <c r="E24" s="424" t="str">
        <f>E6</f>
        <v>ul. Branická, Praha 4</v>
      </c>
      <c r="F24" s="424"/>
      <c r="G24" s="424"/>
      <c r="H24" s="425"/>
      <c r="I24" s="424"/>
      <c r="J24" s="424"/>
      <c r="K24" s="426"/>
    </row>
    <row r="25" spans="2:11" s="411" customFormat="1" ht="15.75" customHeight="1">
      <c r="B25" s="430"/>
      <c r="C25" s="423" t="s">
        <v>1630</v>
      </c>
      <c r="D25" s="424"/>
      <c r="E25" s="424" t="str">
        <f>E7</f>
        <v>Jiří Flosman</v>
      </c>
      <c r="F25" s="424"/>
      <c r="G25" s="424"/>
      <c r="H25" s="425"/>
      <c r="I25" s="424"/>
      <c r="J25" s="424"/>
      <c r="K25" s="426"/>
    </row>
    <row r="26" spans="2:11" s="411" customFormat="1" ht="15.75" customHeight="1">
      <c r="B26" s="430"/>
      <c r="C26" s="423" t="s">
        <v>1632</v>
      </c>
      <c r="D26" s="424"/>
      <c r="E26" s="424" t="str">
        <f>E8</f>
        <v>Jiří Flosman</v>
      </c>
      <c r="F26" s="424"/>
      <c r="G26" s="424"/>
      <c r="H26" s="425"/>
      <c r="I26" s="424"/>
      <c r="J26" s="424"/>
      <c r="K26" s="426"/>
    </row>
    <row r="27" spans="2:11" s="411" customFormat="1" ht="15.75" customHeight="1">
      <c r="B27" s="422"/>
      <c r="C27" s="424"/>
      <c r="D27" s="424"/>
      <c r="E27" s="423"/>
      <c r="F27" s="424"/>
      <c r="G27" s="424"/>
      <c r="H27" s="425"/>
      <c r="I27" s="423"/>
      <c r="J27" s="424"/>
      <c r="K27" s="443"/>
    </row>
    <row r="28" spans="2:11" s="411" customFormat="1" ht="15.75" customHeight="1">
      <c r="B28" s="422"/>
      <c r="C28" s="424"/>
      <c r="D28" s="424"/>
      <c r="E28" s="423"/>
      <c r="F28" s="424"/>
      <c r="G28" s="424"/>
      <c r="H28" s="425"/>
      <c r="I28" s="423"/>
      <c r="J28" s="424"/>
      <c r="K28" s="443"/>
    </row>
    <row r="29" spans="2:11" s="411" customFormat="1" ht="15.75" customHeight="1">
      <c r="B29" s="422"/>
      <c r="C29" s="424"/>
      <c r="D29" s="424"/>
      <c r="E29" s="423"/>
      <c r="F29" s="424"/>
      <c r="G29" s="424"/>
      <c r="H29" s="425"/>
      <c r="I29" s="423"/>
      <c r="J29" s="424"/>
      <c r="K29" s="443"/>
    </row>
    <row r="30" spans="2:38" s="411" customFormat="1" ht="30" customHeight="1">
      <c r="B30" s="430"/>
      <c r="C30" s="431" t="s">
        <v>1641</v>
      </c>
      <c r="D30" s="424"/>
      <c r="E30" s="424"/>
      <c r="F30" s="424"/>
      <c r="G30" s="424"/>
      <c r="H30" s="425"/>
      <c r="I30" s="424"/>
      <c r="J30" s="424"/>
      <c r="K30" s="444">
        <f>SUM(K31:K38)</f>
        <v>0</v>
      </c>
      <c r="AL30" s="411" t="s">
        <v>1638</v>
      </c>
    </row>
    <row r="31" spans="2:11" s="411" customFormat="1" ht="17.45" customHeight="1">
      <c r="B31" s="430"/>
      <c r="C31" s="423" t="str">
        <f>B65</f>
        <v>Kabely a kabelové trasy silnoproud</v>
      </c>
      <c r="D31" s="424"/>
      <c r="E31" s="424"/>
      <c r="F31" s="424"/>
      <c r="G31" s="424"/>
      <c r="H31" s="425"/>
      <c r="I31" s="424"/>
      <c r="J31" s="424"/>
      <c r="K31" s="445">
        <f>K65</f>
        <v>0</v>
      </c>
    </row>
    <row r="32" spans="2:11" s="411" customFormat="1" ht="17.45" customHeight="1">
      <c r="B32" s="430"/>
      <c r="C32" s="423" t="str">
        <f>B81</f>
        <v>Úpravy ve stávající rozvodně</v>
      </c>
      <c r="D32" s="424"/>
      <c r="E32" s="424"/>
      <c r="F32" s="424"/>
      <c r="G32" s="424"/>
      <c r="H32" s="425"/>
      <c r="I32" s="424"/>
      <c r="J32" s="424"/>
      <c r="K32" s="445">
        <f>K81</f>
        <v>0</v>
      </c>
    </row>
    <row r="33" spans="2:11" s="411" customFormat="1" ht="17.45" customHeight="1">
      <c r="B33" s="430"/>
      <c r="C33" s="423" t="str">
        <f>B85</f>
        <v>Rozvaděč R3</v>
      </c>
      <c r="D33" s="424"/>
      <c r="E33" s="424"/>
      <c r="F33" s="424"/>
      <c r="G33" s="424"/>
      <c r="H33" s="425"/>
      <c r="I33" s="424"/>
      <c r="J33" s="424"/>
      <c r="K33" s="445">
        <f>K85</f>
        <v>0</v>
      </c>
    </row>
    <row r="34" spans="1:256" ht="21" customHeight="1">
      <c r="A34" s="446"/>
      <c r="B34" s="430"/>
      <c r="C34" s="423" t="str">
        <f>B97</f>
        <v>Rozvaděč R4</v>
      </c>
      <c r="D34" s="446"/>
      <c r="E34" s="446"/>
      <c r="F34" s="446"/>
      <c r="G34" s="446"/>
      <c r="H34" s="446"/>
      <c r="I34" s="446"/>
      <c r="J34" s="446"/>
      <c r="K34" s="445">
        <f>K97</f>
        <v>0</v>
      </c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R34" s="446"/>
      <c r="IS34" s="446"/>
      <c r="IT34" s="446"/>
      <c r="IU34" s="446"/>
      <c r="IV34" s="446"/>
    </row>
    <row r="35" spans="2:11" s="411" customFormat="1" ht="21" customHeight="1">
      <c r="B35" s="422"/>
      <c r="C35" s="423" t="str">
        <f>B108</f>
        <v>Elektrické přístroje silnoproud č.p.65 – část 1</v>
      </c>
      <c r="D35" s="423"/>
      <c r="E35" s="424"/>
      <c r="F35" s="424"/>
      <c r="G35" s="424"/>
      <c r="H35" s="425"/>
      <c r="I35" s="424"/>
      <c r="J35" s="424"/>
      <c r="K35" s="445">
        <f>K108</f>
        <v>0</v>
      </c>
    </row>
    <row r="36" spans="2:11" s="411" customFormat="1" ht="21" customHeight="1">
      <c r="B36" s="422"/>
      <c r="C36" s="423" t="str">
        <f>B123</f>
        <v>Elektrické přístroje silnoproud č.p.65 – část 2</v>
      </c>
      <c r="D36" s="423"/>
      <c r="E36" s="424"/>
      <c r="F36" s="424"/>
      <c r="G36" s="424"/>
      <c r="H36" s="425"/>
      <c r="I36" s="424"/>
      <c r="J36" s="424"/>
      <c r="K36" s="445">
        <f>K123</f>
        <v>0</v>
      </c>
    </row>
    <row r="37" spans="2:11" s="411" customFormat="1" ht="21" customHeight="1">
      <c r="B37" s="422"/>
      <c r="C37" s="423" t="str">
        <f>B138</f>
        <v>Osvětlení  č.p.65</v>
      </c>
      <c r="D37" s="423"/>
      <c r="E37" s="424"/>
      <c r="F37" s="424"/>
      <c r="G37" s="424"/>
      <c r="H37" s="425"/>
      <c r="I37" s="424"/>
      <c r="J37" s="424"/>
      <c r="K37" s="445">
        <f>K138</f>
        <v>0</v>
      </c>
    </row>
    <row r="38" spans="2:11" s="411" customFormat="1" ht="21" customHeight="1">
      <c r="B38" s="422"/>
      <c r="C38" s="423" t="str">
        <f>B142</f>
        <v>Montážní a inženýrská činnost</v>
      </c>
      <c r="D38" s="423"/>
      <c r="E38" s="424"/>
      <c r="F38" s="424"/>
      <c r="G38" s="424"/>
      <c r="H38" s="425"/>
      <c r="I38" s="424"/>
      <c r="J38" s="424"/>
      <c r="K38" s="445">
        <f>K142</f>
        <v>0</v>
      </c>
    </row>
    <row r="39" spans="2:11" s="411" customFormat="1" ht="21" customHeight="1">
      <c r="B39" s="422"/>
      <c r="C39" s="423"/>
      <c r="D39" s="423"/>
      <c r="E39" s="424"/>
      <c r="F39" s="424"/>
      <c r="G39" s="424"/>
      <c r="H39" s="425"/>
      <c r="I39" s="424"/>
      <c r="J39" s="424"/>
      <c r="K39" s="445"/>
    </row>
    <row r="40" spans="2:11" s="411" customFormat="1" ht="21" customHeight="1">
      <c r="B40" s="422"/>
      <c r="C40" s="423"/>
      <c r="D40" s="423"/>
      <c r="E40" s="424"/>
      <c r="F40" s="424"/>
      <c r="G40" s="424"/>
      <c r="H40" s="425"/>
      <c r="I40" s="424"/>
      <c r="J40" s="424"/>
      <c r="K40" s="445"/>
    </row>
    <row r="41" spans="2:11" s="411" customFormat="1" ht="21" customHeight="1">
      <c r="B41" s="422"/>
      <c r="C41" s="423"/>
      <c r="D41" s="423"/>
      <c r="E41" s="424"/>
      <c r="F41" s="424"/>
      <c r="G41" s="424"/>
      <c r="H41" s="425"/>
      <c r="I41" s="424"/>
      <c r="J41" s="424"/>
      <c r="K41" s="445"/>
    </row>
    <row r="42" spans="2:11" s="411" customFormat="1" ht="21" customHeight="1">
      <c r="B42" s="422"/>
      <c r="C42" s="423"/>
      <c r="D42" s="423"/>
      <c r="E42" s="424"/>
      <c r="F42" s="424"/>
      <c r="G42" s="424"/>
      <c r="H42" s="425"/>
      <c r="I42" s="424"/>
      <c r="J42" s="424"/>
      <c r="K42" s="445"/>
    </row>
    <row r="43" spans="2:11" s="411" customFormat="1" ht="21" customHeight="1">
      <c r="B43" s="422"/>
      <c r="C43" s="423"/>
      <c r="D43" s="423"/>
      <c r="E43" s="424"/>
      <c r="F43" s="424"/>
      <c r="G43" s="424"/>
      <c r="H43" s="425"/>
      <c r="I43" s="424"/>
      <c r="J43" s="424"/>
      <c r="K43" s="445"/>
    </row>
    <row r="44" spans="2:11" s="411" customFormat="1" ht="21" customHeight="1">
      <c r="B44" s="422"/>
      <c r="C44" s="423"/>
      <c r="D44" s="423"/>
      <c r="E44" s="424"/>
      <c r="F44" s="424"/>
      <c r="G44" s="424"/>
      <c r="H44" s="425"/>
      <c r="I44" s="424"/>
      <c r="J44" s="424"/>
      <c r="K44" s="445"/>
    </row>
    <row r="45" spans="2:11" s="411" customFormat="1" ht="21" customHeight="1">
      <c r="B45" s="422"/>
      <c r="C45" s="423"/>
      <c r="D45" s="423"/>
      <c r="E45" s="424"/>
      <c r="F45" s="424"/>
      <c r="G45" s="424"/>
      <c r="H45" s="425"/>
      <c r="I45" s="424"/>
      <c r="J45" s="424"/>
      <c r="K45" s="445"/>
    </row>
    <row r="46" spans="2:11" s="411" customFormat="1" ht="21" customHeight="1">
      <c r="B46" s="422"/>
      <c r="C46" s="423"/>
      <c r="D46" s="423"/>
      <c r="E46" s="424"/>
      <c r="F46" s="424"/>
      <c r="G46" s="424"/>
      <c r="H46" s="425"/>
      <c r="I46" s="424"/>
      <c r="J46" s="424"/>
      <c r="K46" s="445"/>
    </row>
    <row r="47" spans="2:11" s="411" customFormat="1" ht="21" customHeight="1">
      <c r="B47" s="447"/>
      <c r="C47" s="448"/>
      <c r="D47" s="448"/>
      <c r="E47" s="449"/>
      <c r="F47" s="449"/>
      <c r="G47" s="449"/>
      <c r="H47" s="450"/>
      <c r="I47" s="449"/>
      <c r="J47" s="449"/>
      <c r="K47" s="451"/>
    </row>
    <row r="48" spans="2:11" ht="14.25" customHeight="1">
      <c r="B48" s="439"/>
      <c r="C48" s="414"/>
      <c r="D48" s="414"/>
      <c r="E48" s="414"/>
      <c r="F48" s="414"/>
      <c r="G48" s="414"/>
      <c r="H48" s="415"/>
      <c r="I48" s="414"/>
      <c r="J48" s="414"/>
      <c r="K48" s="440"/>
    </row>
    <row r="49" spans="2:11" s="411" customFormat="1" ht="7.5" customHeight="1">
      <c r="B49" s="441"/>
      <c r="C49" s="419"/>
      <c r="D49" s="419"/>
      <c r="E49" s="419"/>
      <c r="F49" s="419"/>
      <c r="G49" s="419"/>
      <c r="H49" s="420"/>
      <c r="I49" s="419"/>
      <c r="J49" s="419"/>
      <c r="K49" s="421"/>
    </row>
    <row r="50" spans="2:11" s="411" customFormat="1" ht="37.5" customHeight="1">
      <c r="B50" s="986" t="s">
        <v>1639</v>
      </c>
      <c r="C50" s="986"/>
      <c r="D50" s="986"/>
      <c r="E50" s="986"/>
      <c r="F50" s="986"/>
      <c r="G50" s="986"/>
      <c r="H50" s="986"/>
      <c r="I50" s="986"/>
      <c r="J50" s="986"/>
      <c r="K50" s="986"/>
    </row>
    <row r="51" spans="2:11" s="411" customFormat="1" ht="7.5" customHeight="1">
      <c r="B51" s="422"/>
      <c r="C51" s="424"/>
      <c r="D51" s="424"/>
      <c r="E51" s="424"/>
      <c r="F51" s="424"/>
      <c r="G51" s="424"/>
      <c r="H51" s="425"/>
      <c r="I51" s="424"/>
      <c r="J51" s="424"/>
      <c r="K51" s="426"/>
    </row>
    <row r="52" spans="2:11" s="411" customFormat="1" ht="15" customHeight="1">
      <c r="B52" s="430"/>
      <c r="C52" s="423" t="s">
        <v>1625</v>
      </c>
      <c r="D52" s="424"/>
      <c r="E52" s="424" t="str">
        <f>E21</f>
        <v>Stavební úpravy v objektu DPS Branická č.p.65 a č.p.43, Praha 4</v>
      </c>
      <c r="F52" s="424"/>
      <c r="G52" s="424"/>
      <c r="H52" s="425"/>
      <c r="I52" s="424"/>
      <c r="J52" s="424"/>
      <c r="K52" s="426"/>
    </row>
    <row r="53" spans="2:11" s="411" customFormat="1" ht="15" customHeight="1">
      <c r="B53" s="430"/>
      <c r="C53" s="423" t="s">
        <v>1544</v>
      </c>
      <c r="D53" s="424"/>
      <c r="E53" s="424" t="str">
        <f>E23</f>
        <v>Elektro – silnoproud</v>
      </c>
      <c r="F53" s="424"/>
      <c r="G53" s="424"/>
      <c r="H53" s="425"/>
      <c r="I53" s="424"/>
      <c r="J53" s="424"/>
      <c r="K53" s="426"/>
    </row>
    <row r="54" spans="2:11" s="411" customFormat="1" ht="15" customHeight="1">
      <c r="B54" s="430"/>
      <c r="C54" s="423" t="s">
        <v>1628</v>
      </c>
      <c r="D54" s="424"/>
      <c r="E54" s="424" t="str">
        <f>E24</f>
        <v>ul. Branická, Praha 4</v>
      </c>
      <c r="F54" s="424"/>
      <c r="G54" s="424"/>
      <c r="H54" s="425"/>
      <c r="I54" s="424"/>
      <c r="J54" s="424"/>
      <c r="K54" s="426"/>
    </row>
    <row r="55" spans="2:11" s="411" customFormat="1" ht="18.75" customHeight="1">
      <c r="B55" s="430"/>
      <c r="C55" s="423" t="s">
        <v>1630</v>
      </c>
      <c r="D55" s="424"/>
      <c r="E55" s="424" t="str">
        <f>E25</f>
        <v>Jiří Flosman</v>
      </c>
      <c r="F55" s="424"/>
      <c r="G55" s="424"/>
      <c r="H55" s="425"/>
      <c r="I55" s="424"/>
      <c r="J55" s="424"/>
      <c r="K55" s="426"/>
    </row>
    <row r="56" spans="2:11" s="411" customFormat="1" ht="15.75" customHeight="1">
      <c r="B56" s="430"/>
      <c r="C56" s="423" t="s">
        <v>1632</v>
      </c>
      <c r="D56" s="424"/>
      <c r="E56" s="424" t="str">
        <f>E26</f>
        <v>Jiří Flosman</v>
      </c>
      <c r="F56" s="424"/>
      <c r="G56" s="424"/>
      <c r="H56" s="425"/>
      <c r="I56" s="424"/>
      <c r="J56" s="424"/>
      <c r="K56" s="426"/>
    </row>
    <row r="57" spans="2:11" s="411" customFormat="1" ht="13.9" customHeight="1">
      <c r="B57" s="430"/>
      <c r="C57" s="423" t="s">
        <v>1640</v>
      </c>
      <c r="D57" s="424"/>
      <c r="E57" s="431"/>
      <c r="F57" s="424"/>
      <c r="G57" s="424"/>
      <c r="H57" s="425"/>
      <c r="I57" s="982"/>
      <c r="J57" s="982"/>
      <c r="K57" s="982"/>
    </row>
    <row r="58" spans="2:11" s="411" customFormat="1" ht="13.9" customHeight="1">
      <c r="B58" s="430"/>
      <c r="C58" s="423"/>
      <c r="D58" s="424"/>
      <c r="E58" s="423"/>
      <c r="F58" s="424"/>
      <c r="G58" s="424"/>
      <c r="H58" s="425"/>
      <c r="I58" s="423"/>
      <c r="J58" s="424"/>
      <c r="K58" s="443"/>
    </row>
    <row r="59" spans="2:11" s="411" customFormat="1" ht="13.9" customHeight="1">
      <c r="B59" s="430"/>
      <c r="C59" s="423"/>
      <c r="D59" s="424"/>
      <c r="E59" s="423"/>
      <c r="F59" s="424"/>
      <c r="G59" s="424"/>
      <c r="H59" s="425"/>
      <c r="I59" s="423"/>
      <c r="J59" s="424"/>
      <c r="K59" s="443"/>
    </row>
    <row r="60" spans="2:11" s="411" customFormat="1" ht="13.9" customHeight="1">
      <c r="B60" s="430"/>
      <c r="C60" s="423"/>
      <c r="D60" s="424"/>
      <c r="E60" s="423"/>
      <c r="F60" s="424"/>
      <c r="G60" s="424"/>
      <c r="H60" s="425"/>
      <c r="I60" s="423"/>
      <c r="J60" s="424"/>
      <c r="K60" s="443"/>
    </row>
    <row r="61" spans="2:11" s="411" customFormat="1" ht="13.9" customHeight="1">
      <c r="B61" s="430"/>
      <c r="C61" s="423"/>
      <c r="D61" s="424"/>
      <c r="E61" s="423"/>
      <c r="F61" s="424"/>
      <c r="G61" s="424"/>
      <c r="H61" s="425"/>
      <c r="I61" s="423"/>
      <c r="J61" s="424"/>
      <c r="K61" s="443"/>
    </row>
    <row r="62" spans="2:54" s="411" customFormat="1" ht="30" customHeight="1">
      <c r="B62" s="430"/>
      <c r="C62" s="423" t="s">
        <v>1641</v>
      </c>
      <c r="D62" s="424"/>
      <c r="E62" s="424"/>
      <c r="F62" s="424"/>
      <c r="G62" s="424"/>
      <c r="H62" s="425"/>
      <c r="I62" s="424"/>
      <c r="J62" s="424"/>
      <c r="K62" s="452" t="e">
        <f>K65+K81+#REF!+#REF!+K85+K97+#REF!+K108+K123+#REF!+K138+K142</f>
        <v>#REF!</v>
      </c>
      <c r="L62" s="453"/>
      <c r="M62" s="453"/>
      <c r="N62" s="453"/>
      <c r="O62" s="454" t="e">
        <f>#REF!</f>
        <v>#REF!</v>
      </c>
      <c r="P62" s="453"/>
      <c r="Q62" s="454" t="e">
        <f>#REF!</f>
        <v>#REF!</v>
      </c>
      <c r="R62" s="453"/>
      <c r="S62" s="455" t="e">
        <f>#REF!</f>
        <v>#REF!</v>
      </c>
      <c r="AK62" s="411" t="s">
        <v>1642</v>
      </c>
      <c r="AL62" s="411" t="s">
        <v>1638</v>
      </c>
      <c r="BB62" s="456" t="e">
        <f>#REF!</f>
        <v>#REF!</v>
      </c>
    </row>
    <row r="63" spans="2:54" s="411" customFormat="1" ht="30" customHeight="1">
      <c r="B63" s="430"/>
      <c r="C63" s="449"/>
      <c r="D63" s="449"/>
      <c r="E63" s="449"/>
      <c r="F63" s="449"/>
      <c r="G63" s="449"/>
      <c r="H63" s="450"/>
      <c r="I63" s="449"/>
      <c r="J63" s="449"/>
      <c r="K63" s="452"/>
      <c r="L63" s="453"/>
      <c r="M63" s="453"/>
      <c r="N63" s="453"/>
      <c r="O63" s="454"/>
      <c r="P63" s="453"/>
      <c r="Q63" s="454"/>
      <c r="R63" s="453"/>
      <c r="S63" s="455"/>
      <c r="BB63" s="456"/>
    </row>
    <row r="64" spans="2:56" s="423" customFormat="1" ht="28.7" customHeight="1">
      <c r="B64" s="457" t="s">
        <v>1643</v>
      </c>
      <c r="C64" s="457" t="s">
        <v>1644</v>
      </c>
      <c r="D64" s="458" t="s">
        <v>102</v>
      </c>
      <c r="E64" s="459" t="s">
        <v>1645</v>
      </c>
      <c r="F64" s="460" t="s">
        <v>1646</v>
      </c>
      <c r="G64" s="461" t="s">
        <v>101</v>
      </c>
      <c r="H64" s="988" t="s">
        <v>1647</v>
      </c>
      <c r="I64" s="988"/>
      <c r="J64" s="457" t="s">
        <v>1648</v>
      </c>
      <c r="K64" s="462" t="s">
        <v>1649</v>
      </c>
      <c r="L64" s="463" t="s">
        <v>1650</v>
      </c>
      <c r="M64" s="464" t="s">
        <v>71</v>
      </c>
      <c r="N64" s="423" t="s">
        <v>1651</v>
      </c>
      <c r="O64" s="423" t="s">
        <v>1652</v>
      </c>
      <c r="P64" s="465" t="s">
        <v>1653</v>
      </c>
      <c r="Q64" s="465" t="s">
        <v>1654</v>
      </c>
      <c r="R64" s="465" t="s">
        <v>1655</v>
      </c>
      <c r="S64" s="465" t="s">
        <v>1656</v>
      </c>
      <c r="AI64" s="463"/>
      <c r="AK64" s="463"/>
      <c r="AL64" s="463"/>
      <c r="AV64" s="466"/>
      <c r="AW64" s="466"/>
      <c r="AX64" s="466"/>
      <c r="AY64" s="466"/>
      <c r="AZ64" s="466"/>
      <c r="BA64" s="463"/>
      <c r="BB64" s="466"/>
      <c r="BC64" s="463"/>
      <c r="BD64" s="463"/>
    </row>
    <row r="65" spans="2:54" s="472" customFormat="1" ht="21" customHeight="1">
      <c r="B65" s="467" t="s">
        <v>1657</v>
      </c>
      <c r="C65" s="468"/>
      <c r="D65" s="469"/>
      <c r="E65" s="469"/>
      <c r="F65" s="469"/>
      <c r="G65" s="469"/>
      <c r="H65" s="470"/>
      <c r="I65" s="469"/>
      <c r="J65" s="469"/>
      <c r="K65" s="471">
        <f>SUM(K66:K80)</f>
        <v>0</v>
      </c>
      <c r="O65" s="473" t="e">
        <f>SUM(#REF!)</f>
        <v>#REF!</v>
      </c>
      <c r="Q65" s="473" t="e">
        <f>SUM(#REF!)</f>
        <v>#REF!</v>
      </c>
      <c r="S65" s="473" t="e">
        <f>SUM(#REF!)</f>
        <v>#REF!</v>
      </c>
      <c r="AI65" s="472" t="s">
        <v>99</v>
      </c>
      <c r="AK65" s="472" t="s">
        <v>1642</v>
      </c>
      <c r="AL65" s="472" t="s">
        <v>99</v>
      </c>
      <c r="AP65" s="472" t="s">
        <v>1658</v>
      </c>
      <c r="BB65" s="474" t="e">
        <f>SUM(#REF!)</f>
        <v>#REF!</v>
      </c>
    </row>
    <row r="66" spans="2:56" s="482" customFormat="1" ht="16.5" customHeight="1">
      <c r="B66" s="475">
        <v>1</v>
      </c>
      <c r="C66" s="475" t="s">
        <v>1659</v>
      </c>
      <c r="D66" s="476" t="s">
        <v>1830</v>
      </c>
      <c r="E66" s="477" t="s">
        <v>1831</v>
      </c>
      <c r="F66" s="477" t="s">
        <v>142</v>
      </c>
      <c r="G66" s="478">
        <v>50</v>
      </c>
      <c r="H66" s="987"/>
      <c r="I66" s="987"/>
      <c r="J66" s="544"/>
      <c r="K66" s="479">
        <f aca="true" t="shared" si="0" ref="K66:K80">(G66*H66)+(G66*J66)</f>
        <v>0</v>
      </c>
      <c r="L66" s="480"/>
      <c r="M66" s="481"/>
      <c r="P66" s="483"/>
      <c r="Q66" s="483"/>
      <c r="R66" s="483"/>
      <c r="S66" s="483"/>
      <c r="AI66" s="480"/>
      <c r="AK66" s="480"/>
      <c r="AL66" s="480"/>
      <c r="AV66" s="484"/>
      <c r="AW66" s="484"/>
      <c r="AX66" s="484"/>
      <c r="AY66" s="484"/>
      <c r="AZ66" s="484"/>
      <c r="BA66" s="480"/>
      <c r="BB66" s="484"/>
      <c r="BC66" s="480"/>
      <c r="BD66" s="480"/>
    </row>
    <row r="67" spans="2:56" s="482" customFormat="1" ht="16.5" customHeight="1">
      <c r="B67" s="475">
        <v>2</v>
      </c>
      <c r="C67" s="475" t="s">
        <v>1659</v>
      </c>
      <c r="D67" s="476" t="s">
        <v>1832</v>
      </c>
      <c r="E67" s="477" t="s">
        <v>1680</v>
      </c>
      <c r="F67" s="477" t="s">
        <v>142</v>
      </c>
      <c r="G67" s="478">
        <v>50</v>
      </c>
      <c r="H67" s="987"/>
      <c r="I67" s="987"/>
      <c r="J67" s="544"/>
      <c r="K67" s="479">
        <f t="shared" si="0"/>
        <v>0</v>
      </c>
      <c r="L67" s="480"/>
      <c r="M67" s="481"/>
      <c r="P67" s="483"/>
      <c r="Q67" s="483"/>
      <c r="R67" s="483"/>
      <c r="S67" s="483"/>
      <c r="AI67" s="480"/>
      <c r="AK67" s="480"/>
      <c r="AL67" s="480"/>
      <c r="AV67" s="484"/>
      <c r="AW67" s="484"/>
      <c r="AX67" s="484"/>
      <c r="AY67" s="484"/>
      <c r="AZ67" s="484"/>
      <c r="BA67" s="480"/>
      <c r="BB67" s="484"/>
      <c r="BC67" s="480"/>
      <c r="BD67" s="480"/>
    </row>
    <row r="68" spans="2:56" s="482" customFormat="1" ht="16.5" customHeight="1">
      <c r="B68" s="475">
        <v>3</v>
      </c>
      <c r="C68" s="475" t="s">
        <v>1659</v>
      </c>
      <c r="D68" s="476" t="s">
        <v>1662</v>
      </c>
      <c r="E68" s="477"/>
      <c r="F68" s="477" t="s">
        <v>142</v>
      </c>
      <c r="G68" s="478">
        <v>12</v>
      </c>
      <c r="H68" s="545"/>
      <c r="I68" s="545"/>
      <c r="J68" s="544"/>
      <c r="K68" s="479">
        <f t="shared" si="0"/>
        <v>0</v>
      </c>
      <c r="L68" s="480"/>
      <c r="M68" s="481"/>
      <c r="P68" s="483"/>
      <c r="Q68" s="483"/>
      <c r="R68" s="483"/>
      <c r="S68" s="483"/>
      <c r="AI68" s="480"/>
      <c r="AK68" s="480"/>
      <c r="AL68" s="480"/>
      <c r="AV68" s="484"/>
      <c r="AW68" s="484"/>
      <c r="AX68" s="484"/>
      <c r="AY68" s="484"/>
      <c r="AZ68" s="484"/>
      <c r="BA68" s="480"/>
      <c r="BB68" s="484"/>
      <c r="BC68" s="480"/>
      <c r="BD68" s="480"/>
    </row>
    <row r="69" spans="2:56" s="482" customFormat="1" ht="16.5" customHeight="1">
      <c r="B69" s="475">
        <v>4</v>
      </c>
      <c r="C69" s="475" t="s">
        <v>1659</v>
      </c>
      <c r="D69" s="476" t="s">
        <v>1663</v>
      </c>
      <c r="E69" s="477"/>
      <c r="F69" s="477" t="s">
        <v>142</v>
      </c>
      <c r="G69" s="478">
        <v>64</v>
      </c>
      <c r="H69" s="545"/>
      <c r="I69" s="545"/>
      <c r="J69" s="544"/>
      <c r="K69" s="479">
        <f t="shared" si="0"/>
        <v>0</v>
      </c>
      <c r="L69" s="480"/>
      <c r="M69" s="481"/>
      <c r="P69" s="483"/>
      <c r="Q69" s="483"/>
      <c r="R69" s="483"/>
      <c r="S69" s="483"/>
      <c r="AI69" s="480"/>
      <c r="AK69" s="480"/>
      <c r="AL69" s="480"/>
      <c r="AV69" s="484"/>
      <c r="AW69" s="484"/>
      <c r="AX69" s="484"/>
      <c r="AY69" s="484"/>
      <c r="AZ69" s="484"/>
      <c r="BA69" s="480"/>
      <c r="BB69" s="484"/>
      <c r="BC69" s="480"/>
      <c r="BD69" s="480"/>
    </row>
    <row r="70" spans="2:56" s="482" customFormat="1" ht="16.5" customHeight="1">
      <c r="B70" s="475">
        <v>5</v>
      </c>
      <c r="C70" s="475" t="s">
        <v>1659</v>
      </c>
      <c r="D70" s="476" t="s">
        <v>1664</v>
      </c>
      <c r="E70" s="477"/>
      <c r="F70" s="477" t="s">
        <v>142</v>
      </c>
      <c r="G70" s="478">
        <v>28</v>
      </c>
      <c r="H70" s="545"/>
      <c r="I70" s="545"/>
      <c r="J70" s="544"/>
      <c r="K70" s="479">
        <f t="shared" si="0"/>
        <v>0</v>
      </c>
      <c r="L70" s="480"/>
      <c r="M70" s="481"/>
      <c r="P70" s="483"/>
      <c r="Q70" s="483"/>
      <c r="R70" s="483"/>
      <c r="S70" s="483"/>
      <c r="AI70" s="480"/>
      <c r="AK70" s="480"/>
      <c r="AL70" s="480"/>
      <c r="AV70" s="484"/>
      <c r="AW70" s="484"/>
      <c r="AX70" s="484"/>
      <c r="AY70" s="484"/>
      <c r="AZ70" s="484"/>
      <c r="BA70" s="480"/>
      <c r="BB70" s="484"/>
      <c r="BC70" s="480"/>
      <c r="BD70" s="480"/>
    </row>
    <row r="71" spans="2:56" s="482" customFormat="1" ht="16.5" customHeight="1">
      <c r="B71" s="475">
        <v>6</v>
      </c>
      <c r="C71" s="475" t="s">
        <v>1659</v>
      </c>
      <c r="D71" s="476" t="s">
        <v>1665</v>
      </c>
      <c r="E71" s="477"/>
      <c r="F71" s="477" t="s">
        <v>142</v>
      </c>
      <c r="G71" s="478">
        <v>640</v>
      </c>
      <c r="H71" s="987"/>
      <c r="I71" s="987"/>
      <c r="J71" s="544"/>
      <c r="K71" s="479">
        <f t="shared" si="0"/>
        <v>0</v>
      </c>
      <c r="L71" s="480"/>
      <c r="M71" s="481"/>
      <c r="P71" s="483"/>
      <c r="Q71" s="483"/>
      <c r="R71" s="483"/>
      <c r="S71" s="483"/>
      <c r="AI71" s="480"/>
      <c r="AK71" s="480"/>
      <c r="AL71" s="480"/>
      <c r="AV71" s="484"/>
      <c r="AW71" s="484"/>
      <c r="AX71" s="484"/>
      <c r="AY71" s="484"/>
      <c r="AZ71" s="484"/>
      <c r="BA71" s="480"/>
      <c r="BB71" s="484"/>
      <c r="BC71" s="480"/>
      <c r="BD71" s="480"/>
    </row>
    <row r="72" spans="2:56" s="482" customFormat="1" ht="16.5" customHeight="1">
      <c r="B72" s="475">
        <v>7</v>
      </c>
      <c r="C72" s="475" t="s">
        <v>1659</v>
      </c>
      <c r="D72" s="476" t="s">
        <v>1666</v>
      </c>
      <c r="E72" s="477"/>
      <c r="F72" s="477" t="s">
        <v>142</v>
      </c>
      <c r="G72" s="478">
        <v>40</v>
      </c>
      <c r="H72" s="987"/>
      <c r="I72" s="987"/>
      <c r="J72" s="544"/>
      <c r="K72" s="479">
        <f t="shared" si="0"/>
        <v>0</v>
      </c>
      <c r="L72" s="480"/>
      <c r="M72" s="481"/>
      <c r="P72" s="483"/>
      <c r="Q72" s="483"/>
      <c r="R72" s="483"/>
      <c r="S72" s="483"/>
      <c r="AI72" s="480"/>
      <c r="AK72" s="480"/>
      <c r="AL72" s="480"/>
      <c r="AV72" s="484"/>
      <c r="AW72" s="484"/>
      <c r="AX72" s="484"/>
      <c r="AY72" s="484"/>
      <c r="AZ72" s="484"/>
      <c r="BA72" s="480"/>
      <c r="BB72" s="484"/>
      <c r="BC72" s="480"/>
      <c r="BD72" s="480"/>
    </row>
    <row r="73" spans="2:56" s="482" customFormat="1" ht="16.5" customHeight="1">
      <c r="B73" s="475">
        <v>8</v>
      </c>
      <c r="C73" s="475" t="s">
        <v>1659</v>
      </c>
      <c r="D73" s="476" t="s">
        <v>1667</v>
      </c>
      <c r="E73" s="477"/>
      <c r="F73" s="477" t="s">
        <v>142</v>
      </c>
      <c r="G73" s="478">
        <v>210</v>
      </c>
      <c r="H73" s="987"/>
      <c r="I73" s="987"/>
      <c r="J73" s="544"/>
      <c r="K73" s="479">
        <f t="shared" si="0"/>
        <v>0</v>
      </c>
      <c r="L73" s="480"/>
      <c r="M73" s="481"/>
      <c r="P73" s="483"/>
      <c r="Q73" s="483"/>
      <c r="R73" s="483"/>
      <c r="S73" s="483"/>
      <c r="AI73" s="480"/>
      <c r="AK73" s="480"/>
      <c r="AL73" s="480"/>
      <c r="AV73" s="484"/>
      <c r="AW73" s="484"/>
      <c r="AX73" s="484"/>
      <c r="AY73" s="484"/>
      <c r="AZ73" s="484"/>
      <c r="BA73" s="480"/>
      <c r="BB73" s="484"/>
      <c r="BC73" s="480"/>
      <c r="BD73" s="480"/>
    </row>
    <row r="74" spans="2:56" s="482" customFormat="1" ht="16.5" customHeight="1">
      <c r="B74" s="475">
        <v>9</v>
      </c>
      <c r="C74" s="475" t="s">
        <v>1659</v>
      </c>
      <c r="D74" s="476" t="s">
        <v>1668</v>
      </c>
      <c r="E74" s="477"/>
      <c r="F74" s="477" t="s">
        <v>142</v>
      </c>
      <c r="G74" s="478">
        <v>690</v>
      </c>
      <c r="H74" s="987"/>
      <c r="I74" s="987"/>
      <c r="J74" s="544"/>
      <c r="K74" s="479">
        <f t="shared" si="0"/>
        <v>0</v>
      </c>
      <c r="L74" s="480"/>
      <c r="M74" s="481"/>
      <c r="P74" s="483"/>
      <c r="Q74" s="483"/>
      <c r="R74" s="483"/>
      <c r="S74" s="483"/>
      <c r="AI74" s="480"/>
      <c r="AK74" s="480"/>
      <c r="AL74" s="480"/>
      <c r="AV74" s="484"/>
      <c r="AW74" s="484"/>
      <c r="AX74" s="484"/>
      <c r="AY74" s="484"/>
      <c r="AZ74" s="484"/>
      <c r="BA74" s="480"/>
      <c r="BB74" s="484"/>
      <c r="BC74" s="480"/>
      <c r="BD74" s="480"/>
    </row>
    <row r="75" spans="2:56" s="482" customFormat="1" ht="16.5" customHeight="1">
      <c r="B75" s="475">
        <v>10</v>
      </c>
      <c r="C75" s="475" t="s">
        <v>1659</v>
      </c>
      <c r="D75" s="476" t="s">
        <v>1669</v>
      </c>
      <c r="E75" s="477"/>
      <c r="F75" s="477" t="s">
        <v>142</v>
      </c>
      <c r="G75" s="478">
        <v>28</v>
      </c>
      <c r="H75" s="987"/>
      <c r="I75" s="987"/>
      <c r="J75" s="544"/>
      <c r="K75" s="479">
        <f t="shared" si="0"/>
        <v>0</v>
      </c>
      <c r="L75" s="480"/>
      <c r="M75" s="481"/>
      <c r="P75" s="483"/>
      <c r="Q75" s="483"/>
      <c r="R75" s="483"/>
      <c r="S75" s="483"/>
      <c r="AI75" s="480"/>
      <c r="AK75" s="480"/>
      <c r="AL75" s="480"/>
      <c r="AV75" s="484"/>
      <c r="AW75" s="484"/>
      <c r="AX75" s="484"/>
      <c r="AY75" s="484"/>
      <c r="AZ75" s="484"/>
      <c r="BA75" s="480"/>
      <c r="BB75" s="484"/>
      <c r="BC75" s="480"/>
      <c r="BD75" s="480"/>
    </row>
    <row r="76" spans="2:56" s="482" customFormat="1" ht="16.5" customHeight="1">
      <c r="B76" s="475">
        <v>11</v>
      </c>
      <c r="C76" s="475" t="s">
        <v>1659</v>
      </c>
      <c r="D76" s="476" t="s">
        <v>1670</v>
      </c>
      <c r="E76" s="477" t="s">
        <v>1671</v>
      </c>
      <c r="F76" s="477" t="s">
        <v>142</v>
      </c>
      <c r="G76" s="478">
        <v>60</v>
      </c>
      <c r="H76" s="987"/>
      <c r="I76" s="987"/>
      <c r="J76" s="544"/>
      <c r="K76" s="479">
        <f t="shared" si="0"/>
        <v>0</v>
      </c>
      <c r="L76" s="480"/>
      <c r="M76" s="481" t="s">
        <v>1672</v>
      </c>
      <c r="P76" s="483">
        <v>0</v>
      </c>
      <c r="Q76" s="483" t="e">
        <f>#REF!*#REF!</f>
        <v>#REF!</v>
      </c>
      <c r="R76" s="483">
        <v>0.4</v>
      </c>
      <c r="S76" s="483" t="e">
        <f>#REF!*#REF!</f>
        <v>#REF!</v>
      </c>
      <c r="AI76" s="480" t="s">
        <v>228</v>
      </c>
      <c r="AK76" s="480" t="s">
        <v>1673</v>
      </c>
      <c r="AL76" s="480" t="s">
        <v>137</v>
      </c>
      <c r="AP76" s="482" t="s">
        <v>1658</v>
      </c>
      <c r="AV76" s="484" t="e">
        <f>IF(#REF!="základní",#REF!,0)</f>
        <v>#REF!</v>
      </c>
      <c r="AW76" s="484" t="e">
        <f>IF(#REF!="snížená",#REF!,0)</f>
        <v>#REF!</v>
      </c>
      <c r="AX76" s="484" t="e">
        <f>IF(#REF!="zákl. přenesená",#REF!,0)</f>
        <v>#REF!</v>
      </c>
      <c r="AY76" s="484" t="e">
        <f>IF(#REF!="sníž. přenesená",#REF!,0)</f>
        <v>#REF!</v>
      </c>
      <c r="AZ76" s="484" t="e">
        <f>IF(#REF!="nulová",#REF!,0)</f>
        <v>#REF!</v>
      </c>
      <c r="BA76" s="480" t="s">
        <v>99</v>
      </c>
      <c r="BB76" s="484" t="e">
        <f>ROUND(#REF!*#REF!,2)</f>
        <v>#REF!</v>
      </c>
      <c r="BC76" s="480" t="s">
        <v>228</v>
      </c>
      <c r="BD76" s="480" t="s">
        <v>1674</v>
      </c>
    </row>
    <row r="77" spans="2:56" s="482" customFormat="1" ht="16.5" customHeight="1">
      <c r="B77" s="475">
        <v>12</v>
      </c>
      <c r="C77" s="475" t="s">
        <v>1659</v>
      </c>
      <c r="D77" s="476" t="s">
        <v>1675</v>
      </c>
      <c r="E77" s="477" t="s">
        <v>1676</v>
      </c>
      <c r="F77" s="477" t="s">
        <v>142</v>
      </c>
      <c r="G77" s="478">
        <v>20</v>
      </c>
      <c r="H77" s="987"/>
      <c r="I77" s="987"/>
      <c r="J77" s="544"/>
      <c r="K77" s="479">
        <f t="shared" si="0"/>
        <v>0</v>
      </c>
      <c r="L77" s="480"/>
      <c r="M77" s="481" t="s">
        <v>1672</v>
      </c>
      <c r="P77" s="483">
        <v>0</v>
      </c>
      <c r="Q77" s="483" t="e">
        <f>#REF!*#REF!</f>
        <v>#REF!</v>
      </c>
      <c r="R77" s="483">
        <v>0.4</v>
      </c>
      <c r="S77" s="483" t="e">
        <f>#REF!*#REF!</f>
        <v>#REF!</v>
      </c>
      <c r="AI77" s="480" t="s">
        <v>228</v>
      </c>
      <c r="AK77" s="480" t="s">
        <v>1673</v>
      </c>
      <c r="AL77" s="480" t="s">
        <v>137</v>
      </c>
      <c r="AP77" s="482" t="s">
        <v>1658</v>
      </c>
      <c r="AV77" s="484" t="e">
        <f>IF(#REF!="základní",#REF!,0)</f>
        <v>#REF!</v>
      </c>
      <c r="AW77" s="484" t="e">
        <f>IF(#REF!="snížená",#REF!,0)</f>
        <v>#REF!</v>
      </c>
      <c r="AX77" s="484" t="e">
        <f>IF(#REF!="zákl. přenesená",#REF!,0)</f>
        <v>#REF!</v>
      </c>
      <c r="AY77" s="484" t="e">
        <f>IF(#REF!="sníž. přenesená",#REF!,0)</f>
        <v>#REF!</v>
      </c>
      <c r="AZ77" s="484" t="e">
        <f>IF(#REF!="nulová",#REF!,0)</f>
        <v>#REF!</v>
      </c>
      <c r="BA77" s="480" t="s">
        <v>99</v>
      </c>
      <c r="BB77" s="484" t="e">
        <f>ROUND(#REF!*#REF!,2)</f>
        <v>#REF!</v>
      </c>
      <c r="BC77" s="480" t="s">
        <v>228</v>
      </c>
      <c r="BD77" s="480" t="s">
        <v>1674</v>
      </c>
    </row>
    <row r="78" spans="2:56" s="482" customFormat="1" ht="16.5" customHeight="1">
      <c r="B78" s="475">
        <v>13</v>
      </c>
      <c r="C78" s="475" t="s">
        <v>1659</v>
      </c>
      <c r="D78" s="476" t="s">
        <v>1677</v>
      </c>
      <c r="E78" s="477" t="s">
        <v>1678</v>
      </c>
      <c r="F78" s="477" t="s">
        <v>142</v>
      </c>
      <c r="G78" s="478">
        <v>12</v>
      </c>
      <c r="H78" s="987"/>
      <c r="I78" s="987"/>
      <c r="J78" s="544"/>
      <c r="K78" s="479">
        <f t="shared" si="0"/>
        <v>0</v>
      </c>
      <c r="L78" s="480"/>
      <c r="M78" s="481" t="s">
        <v>1672</v>
      </c>
      <c r="P78" s="483">
        <v>0</v>
      </c>
      <c r="Q78" s="483" t="e">
        <f>#REF!*#REF!</f>
        <v>#REF!</v>
      </c>
      <c r="R78" s="483">
        <v>0.4</v>
      </c>
      <c r="S78" s="483" t="e">
        <f>#REF!*#REF!</f>
        <v>#REF!</v>
      </c>
      <c r="AI78" s="480" t="s">
        <v>228</v>
      </c>
      <c r="AK78" s="480" t="s">
        <v>1673</v>
      </c>
      <c r="AL78" s="480" t="s">
        <v>137</v>
      </c>
      <c r="AP78" s="482" t="s">
        <v>1658</v>
      </c>
      <c r="AV78" s="484" t="e">
        <f>IF(#REF!="základní",#REF!,0)</f>
        <v>#REF!</v>
      </c>
      <c r="AW78" s="484" t="e">
        <f>IF(#REF!="snížená",#REF!,0)</f>
        <v>#REF!</v>
      </c>
      <c r="AX78" s="484" t="e">
        <f>IF(#REF!="zákl. přenesená",#REF!,0)</f>
        <v>#REF!</v>
      </c>
      <c r="AY78" s="484" t="e">
        <f>IF(#REF!="sníž. přenesená",#REF!,0)</f>
        <v>#REF!</v>
      </c>
      <c r="AZ78" s="484" t="e">
        <f>IF(#REF!="nulová",#REF!,0)</f>
        <v>#REF!</v>
      </c>
      <c r="BA78" s="480" t="s">
        <v>99</v>
      </c>
      <c r="BB78" s="484" t="e">
        <f>ROUND(#REF!*#REF!,2)</f>
        <v>#REF!</v>
      </c>
      <c r="BC78" s="480" t="s">
        <v>228</v>
      </c>
      <c r="BD78" s="480" t="s">
        <v>1674</v>
      </c>
    </row>
    <row r="79" spans="2:56" s="482" customFormat="1" ht="28.9" customHeight="1">
      <c r="B79" s="475">
        <v>14</v>
      </c>
      <c r="C79" s="475" t="s">
        <v>1659</v>
      </c>
      <c r="D79" s="476" t="s">
        <v>1679</v>
      </c>
      <c r="E79" s="477" t="s">
        <v>1680</v>
      </c>
      <c r="F79" s="477" t="s">
        <v>142</v>
      </c>
      <c r="G79" s="478">
        <v>20</v>
      </c>
      <c r="H79" s="987"/>
      <c r="I79" s="987"/>
      <c r="J79" s="544"/>
      <c r="K79" s="479">
        <f t="shared" si="0"/>
        <v>0</v>
      </c>
      <c r="L79" s="480"/>
      <c r="M79" s="481"/>
      <c r="P79" s="483"/>
      <c r="Q79" s="483"/>
      <c r="R79" s="483"/>
      <c r="S79" s="483"/>
      <c r="AI79" s="480"/>
      <c r="AK79" s="480"/>
      <c r="AL79" s="480"/>
      <c r="AV79" s="484"/>
      <c r="AW79" s="484"/>
      <c r="AX79" s="484"/>
      <c r="AY79" s="484"/>
      <c r="AZ79" s="484"/>
      <c r="BA79" s="480"/>
      <c r="BB79" s="484"/>
      <c r="BC79" s="480"/>
      <c r="BD79" s="480"/>
    </row>
    <row r="80" spans="2:56" s="482" customFormat="1" ht="28.9" customHeight="1">
      <c r="B80" s="475">
        <v>15</v>
      </c>
      <c r="C80" s="475" t="s">
        <v>1659</v>
      </c>
      <c r="D80" s="476" t="s">
        <v>1681</v>
      </c>
      <c r="E80" s="477" t="s">
        <v>1680</v>
      </c>
      <c r="F80" s="477" t="s">
        <v>101</v>
      </c>
      <c r="G80" s="478">
        <v>40</v>
      </c>
      <c r="H80" s="987"/>
      <c r="I80" s="987"/>
      <c r="J80" s="544"/>
      <c r="K80" s="479">
        <f t="shared" si="0"/>
        <v>0</v>
      </c>
      <c r="L80" s="480"/>
      <c r="M80" s="481"/>
      <c r="P80" s="483"/>
      <c r="Q80" s="483"/>
      <c r="R80" s="483"/>
      <c r="S80" s="483"/>
      <c r="AI80" s="480"/>
      <c r="AK80" s="480"/>
      <c r="AL80" s="480"/>
      <c r="AV80" s="484"/>
      <c r="AW80" s="484"/>
      <c r="AX80" s="484"/>
      <c r="AY80" s="484"/>
      <c r="AZ80" s="484"/>
      <c r="BA80" s="480"/>
      <c r="BB80" s="484"/>
      <c r="BC80" s="480"/>
      <c r="BD80" s="480"/>
    </row>
    <row r="81" spans="2:54" s="472" customFormat="1" ht="21" customHeight="1">
      <c r="B81" s="485" t="s">
        <v>1833</v>
      </c>
      <c r="C81" s="486"/>
      <c r="D81" s="487"/>
      <c r="E81" s="487"/>
      <c r="F81" s="487"/>
      <c r="G81" s="487"/>
      <c r="H81" s="546"/>
      <c r="I81" s="547"/>
      <c r="J81" s="546"/>
      <c r="K81" s="488">
        <f>SUM(K82:K84)</f>
        <v>0</v>
      </c>
      <c r="O81" s="473"/>
      <c r="Q81" s="473"/>
      <c r="S81" s="473"/>
      <c r="BB81" s="474"/>
    </row>
    <row r="82" spans="2:56" s="482" customFormat="1" ht="20.45" customHeight="1">
      <c r="B82" s="489">
        <v>16</v>
      </c>
      <c r="C82" s="490" t="s">
        <v>1642</v>
      </c>
      <c r="D82" s="491" t="s">
        <v>1834</v>
      </c>
      <c r="E82" s="492"/>
      <c r="F82" s="492" t="s">
        <v>101</v>
      </c>
      <c r="G82" s="493">
        <v>1</v>
      </c>
      <c r="H82" s="990"/>
      <c r="I82" s="990"/>
      <c r="J82" s="548"/>
      <c r="K82" s="494">
        <f>(G82*H82)+(G82*J82)</f>
        <v>0</v>
      </c>
      <c r="L82" s="480"/>
      <c r="M82" s="481"/>
      <c r="P82" s="483"/>
      <c r="Q82" s="483"/>
      <c r="R82" s="483"/>
      <c r="S82" s="483"/>
      <c r="AI82" s="480"/>
      <c r="AK82" s="480"/>
      <c r="AL82" s="480"/>
      <c r="AV82" s="484"/>
      <c r="AW82" s="484"/>
      <c r="AX82" s="484"/>
      <c r="AY82" s="484"/>
      <c r="AZ82" s="484"/>
      <c r="BA82" s="480"/>
      <c r="BB82" s="484"/>
      <c r="BC82" s="480"/>
      <c r="BD82" s="480"/>
    </row>
    <row r="83" spans="2:56" s="482" customFormat="1" ht="20.45" customHeight="1">
      <c r="B83" s="489">
        <v>17</v>
      </c>
      <c r="C83" s="490" t="s">
        <v>1683</v>
      </c>
      <c r="D83" s="491" t="s">
        <v>1835</v>
      </c>
      <c r="E83" s="492" t="s">
        <v>1836</v>
      </c>
      <c r="F83" s="492" t="s">
        <v>101</v>
      </c>
      <c r="G83" s="493">
        <v>1</v>
      </c>
      <c r="H83" s="990"/>
      <c r="I83" s="990"/>
      <c r="J83" s="548"/>
      <c r="K83" s="494">
        <f>(G83*H83)+(G83*J83)</f>
        <v>0</v>
      </c>
      <c r="L83" s="480"/>
      <c r="M83" s="481"/>
      <c r="P83" s="483"/>
      <c r="Q83" s="483"/>
      <c r="R83" s="483"/>
      <c r="S83" s="483"/>
      <c r="AI83" s="480"/>
      <c r="AK83" s="480"/>
      <c r="AL83" s="480"/>
      <c r="AV83" s="484"/>
      <c r="AW83" s="484"/>
      <c r="AX83" s="484"/>
      <c r="AY83" s="484"/>
      <c r="AZ83" s="484"/>
      <c r="BA83" s="480"/>
      <c r="BB83" s="484"/>
      <c r="BC83" s="480"/>
      <c r="BD83" s="480"/>
    </row>
    <row r="84" spans="2:56" s="482" customFormat="1" ht="20.45" customHeight="1">
      <c r="B84" s="489">
        <v>18</v>
      </c>
      <c r="C84" s="490" t="s">
        <v>1683</v>
      </c>
      <c r="D84" s="491" t="s">
        <v>1837</v>
      </c>
      <c r="E84" s="492" t="s">
        <v>1838</v>
      </c>
      <c r="F84" s="492" t="s">
        <v>101</v>
      </c>
      <c r="G84" s="493">
        <v>1</v>
      </c>
      <c r="H84" s="990"/>
      <c r="I84" s="990"/>
      <c r="J84" s="548"/>
      <c r="K84" s="494">
        <f>(G84*H84)+(G84*J84)</f>
        <v>0</v>
      </c>
      <c r="L84" s="480"/>
      <c r="M84" s="481"/>
      <c r="P84" s="483"/>
      <c r="Q84" s="483"/>
      <c r="R84" s="483"/>
      <c r="S84" s="483"/>
      <c r="AI84" s="480"/>
      <c r="AK84" s="480"/>
      <c r="AL84" s="480"/>
      <c r="AV84" s="484"/>
      <c r="AW84" s="484"/>
      <c r="AX84" s="484"/>
      <c r="AY84" s="484"/>
      <c r="AZ84" s="484"/>
      <c r="BA84" s="480"/>
      <c r="BB84" s="484"/>
      <c r="BC84" s="480"/>
      <c r="BD84" s="480"/>
    </row>
    <row r="85" spans="2:54" s="472" customFormat="1" ht="21" customHeight="1">
      <c r="B85" s="485" t="s">
        <v>1839</v>
      </c>
      <c r="C85" s="486"/>
      <c r="D85" s="487"/>
      <c r="E85" s="487"/>
      <c r="F85" s="487"/>
      <c r="G85" s="487"/>
      <c r="H85" s="546"/>
      <c r="I85" s="547"/>
      <c r="J85" s="546"/>
      <c r="K85" s="488">
        <f>SUM(K86:K96)</f>
        <v>0</v>
      </c>
      <c r="O85" s="473"/>
      <c r="Q85" s="473"/>
      <c r="S85" s="473"/>
      <c r="BB85" s="474"/>
    </row>
    <row r="86" spans="2:56" s="482" customFormat="1" ht="51.6" customHeight="1">
      <c r="B86" s="475">
        <v>19</v>
      </c>
      <c r="C86" s="475" t="s">
        <v>1683</v>
      </c>
      <c r="D86" s="476" t="s">
        <v>1840</v>
      </c>
      <c r="E86" s="477" t="s">
        <v>1685</v>
      </c>
      <c r="F86" s="477" t="s">
        <v>101</v>
      </c>
      <c r="G86" s="478">
        <v>1</v>
      </c>
      <c r="H86" s="991"/>
      <c r="I86" s="991"/>
      <c r="J86" s="549"/>
      <c r="K86" s="495">
        <f aca="true" t="shared" si="1" ref="K86:K96">(G86*H86)+(G86*J86)</f>
        <v>0</v>
      </c>
      <c r="L86" s="480"/>
      <c r="M86" s="481"/>
      <c r="P86" s="483"/>
      <c r="Q86" s="483"/>
      <c r="R86" s="483"/>
      <c r="S86" s="483"/>
      <c r="AI86" s="480"/>
      <c r="AK86" s="480"/>
      <c r="AL86" s="480"/>
      <c r="AV86" s="484"/>
      <c r="AW86" s="484"/>
      <c r="AX86" s="484"/>
      <c r="AY86" s="484"/>
      <c r="AZ86" s="484"/>
      <c r="BA86" s="480"/>
      <c r="BB86" s="484"/>
      <c r="BC86" s="480"/>
      <c r="BD86" s="480"/>
    </row>
    <row r="87" spans="2:56" s="482" customFormat="1" ht="20.45" customHeight="1">
      <c r="B87" s="475">
        <v>20</v>
      </c>
      <c r="C87" s="475" t="s">
        <v>1683</v>
      </c>
      <c r="D87" s="476" t="s">
        <v>1841</v>
      </c>
      <c r="E87" s="477"/>
      <c r="F87" s="477" t="s">
        <v>101</v>
      </c>
      <c r="G87" s="478">
        <v>1</v>
      </c>
      <c r="H87" s="991"/>
      <c r="I87" s="991"/>
      <c r="J87" s="549"/>
      <c r="K87" s="495">
        <f t="shared" si="1"/>
        <v>0</v>
      </c>
      <c r="L87" s="480"/>
      <c r="M87" s="481"/>
      <c r="P87" s="483"/>
      <c r="Q87" s="483"/>
      <c r="R87" s="483"/>
      <c r="S87" s="483"/>
      <c r="AI87" s="480"/>
      <c r="AK87" s="480"/>
      <c r="AL87" s="480"/>
      <c r="AV87" s="484"/>
      <c r="AW87" s="484"/>
      <c r="AX87" s="484"/>
      <c r="AY87" s="484"/>
      <c r="AZ87" s="484"/>
      <c r="BA87" s="480"/>
      <c r="BB87" s="484"/>
      <c r="BC87" s="480"/>
      <c r="BD87" s="480"/>
    </row>
    <row r="88" spans="2:56" s="482" customFormat="1" ht="20.45" customHeight="1">
      <c r="B88" s="475">
        <v>21</v>
      </c>
      <c r="C88" s="475" t="s">
        <v>1683</v>
      </c>
      <c r="D88" s="476" t="s">
        <v>1687</v>
      </c>
      <c r="E88" s="477"/>
      <c r="F88" s="477" t="s">
        <v>101</v>
      </c>
      <c r="G88" s="478">
        <v>1</v>
      </c>
      <c r="H88" s="991"/>
      <c r="I88" s="991"/>
      <c r="J88" s="549"/>
      <c r="K88" s="495">
        <f t="shared" si="1"/>
        <v>0</v>
      </c>
      <c r="L88" s="480"/>
      <c r="M88" s="481"/>
      <c r="P88" s="483"/>
      <c r="Q88" s="483"/>
      <c r="R88" s="483"/>
      <c r="S88" s="483"/>
      <c r="AI88" s="480"/>
      <c r="AK88" s="480"/>
      <c r="AL88" s="480"/>
      <c r="AV88" s="484"/>
      <c r="AW88" s="484"/>
      <c r="AX88" s="484"/>
      <c r="AY88" s="484"/>
      <c r="AZ88" s="484"/>
      <c r="BA88" s="480"/>
      <c r="BB88" s="484"/>
      <c r="BC88" s="480"/>
      <c r="BD88" s="480"/>
    </row>
    <row r="89" spans="2:56" s="482" customFormat="1" ht="28.5" customHeight="1">
      <c r="B89" s="475">
        <v>22</v>
      </c>
      <c r="C89" s="475" t="s">
        <v>1683</v>
      </c>
      <c r="D89" s="476" t="s">
        <v>1689</v>
      </c>
      <c r="E89" s="477"/>
      <c r="F89" s="477" t="s">
        <v>101</v>
      </c>
      <c r="G89" s="478">
        <v>4</v>
      </c>
      <c r="H89" s="991"/>
      <c r="I89" s="991"/>
      <c r="J89" s="549"/>
      <c r="K89" s="495">
        <f t="shared" si="1"/>
        <v>0</v>
      </c>
      <c r="L89" s="480"/>
      <c r="M89" s="481"/>
      <c r="P89" s="483"/>
      <c r="Q89" s="483"/>
      <c r="R89" s="483"/>
      <c r="S89" s="483"/>
      <c r="AI89" s="480"/>
      <c r="AK89" s="480"/>
      <c r="AL89" s="480"/>
      <c r="AV89" s="484"/>
      <c r="AW89" s="484"/>
      <c r="AX89" s="484"/>
      <c r="AY89" s="484"/>
      <c r="AZ89" s="484"/>
      <c r="BA89" s="480"/>
      <c r="BB89" s="484"/>
      <c r="BC89" s="480"/>
      <c r="BD89" s="480"/>
    </row>
    <row r="90" spans="2:56" s="482" customFormat="1" ht="28.9" customHeight="1">
      <c r="B90" s="475">
        <v>23</v>
      </c>
      <c r="C90" s="475" t="s">
        <v>1683</v>
      </c>
      <c r="D90" s="476" t="s">
        <v>1690</v>
      </c>
      <c r="E90" s="477"/>
      <c r="F90" s="477" t="s">
        <v>101</v>
      </c>
      <c r="G90" s="478">
        <v>4</v>
      </c>
      <c r="H90" s="989"/>
      <c r="I90" s="989"/>
      <c r="J90" s="549"/>
      <c r="K90" s="495">
        <f t="shared" si="1"/>
        <v>0</v>
      </c>
      <c r="L90" s="480"/>
      <c r="M90" s="481"/>
      <c r="P90" s="483"/>
      <c r="Q90" s="483"/>
      <c r="R90" s="483"/>
      <c r="S90" s="483"/>
      <c r="AI90" s="480"/>
      <c r="AK90" s="480"/>
      <c r="AL90" s="480"/>
      <c r="AV90" s="484"/>
      <c r="AW90" s="484"/>
      <c r="AX90" s="484"/>
      <c r="AY90" s="484"/>
      <c r="AZ90" s="484"/>
      <c r="BA90" s="480"/>
      <c r="BB90" s="484"/>
      <c r="BC90" s="480"/>
      <c r="BD90" s="480"/>
    </row>
    <row r="91" spans="2:56" s="482" customFormat="1" ht="20.45" customHeight="1">
      <c r="B91" s="475">
        <v>24</v>
      </c>
      <c r="C91" s="475" t="s">
        <v>1683</v>
      </c>
      <c r="D91" s="476" t="s">
        <v>1691</v>
      </c>
      <c r="E91" s="477"/>
      <c r="F91" s="477" t="s">
        <v>101</v>
      </c>
      <c r="G91" s="478">
        <v>5</v>
      </c>
      <c r="H91" s="989"/>
      <c r="I91" s="989"/>
      <c r="J91" s="549"/>
      <c r="K91" s="495">
        <f t="shared" si="1"/>
        <v>0</v>
      </c>
      <c r="L91" s="480"/>
      <c r="M91" s="481"/>
      <c r="P91" s="483"/>
      <c r="Q91" s="483"/>
      <c r="R91" s="483"/>
      <c r="S91" s="483"/>
      <c r="AI91" s="480"/>
      <c r="AK91" s="480"/>
      <c r="AL91" s="480"/>
      <c r="AV91" s="484"/>
      <c r="AW91" s="484"/>
      <c r="AX91" s="484"/>
      <c r="AY91" s="484"/>
      <c r="AZ91" s="484"/>
      <c r="BA91" s="480"/>
      <c r="BB91" s="484"/>
      <c r="BC91" s="480"/>
      <c r="BD91" s="480"/>
    </row>
    <row r="92" spans="2:56" s="482" customFormat="1" ht="20.45" customHeight="1">
      <c r="B92" s="475">
        <v>25</v>
      </c>
      <c r="C92" s="475" t="s">
        <v>1683</v>
      </c>
      <c r="D92" s="476" t="s">
        <v>1842</v>
      </c>
      <c r="E92" s="477"/>
      <c r="F92" s="477" t="s">
        <v>101</v>
      </c>
      <c r="G92" s="478">
        <v>2</v>
      </c>
      <c r="H92" s="550"/>
      <c r="I92" s="550"/>
      <c r="J92" s="549"/>
      <c r="K92" s="495">
        <f t="shared" si="1"/>
        <v>0</v>
      </c>
      <c r="L92" s="480"/>
      <c r="M92" s="481"/>
      <c r="P92" s="483"/>
      <c r="Q92" s="483"/>
      <c r="R92" s="483"/>
      <c r="S92" s="483"/>
      <c r="AI92" s="480"/>
      <c r="AK92" s="480"/>
      <c r="AL92" s="480"/>
      <c r="AV92" s="484"/>
      <c r="AW92" s="484"/>
      <c r="AX92" s="484"/>
      <c r="AY92" s="484"/>
      <c r="AZ92" s="484"/>
      <c r="BA92" s="480"/>
      <c r="BB92" s="484"/>
      <c r="BC92" s="480"/>
      <c r="BD92" s="480"/>
    </row>
    <row r="93" spans="2:56" s="482" customFormat="1" ht="20.45" customHeight="1">
      <c r="B93" s="475">
        <v>26</v>
      </c>
      <c r="C93" s="475" t="s">
        <v>1683</v>
      </c>
      <c r="D93" s="476" t="s">
        <v>1843</v>
      </c>
      <c r="E93" s="477"/>
      <c r="F93" s="477" t="s">
        <v>101</v>
      </c>
      <c r="G93" s="478">
        <v>2</v>
      </c>
      <c r="H93" s="550"/>
      <c r="I93" s="550"/>
      <c r="J93" s="549"/>
      <c r="K93" s="495">
        <f t="shared" si="1"/>
        <v>0</v>
      </c>
      <c r="L93" s="480"/>
      <c r="M93" s="481"/>
      <c r="P93" s="483"/>
      <c r="Q93" s="483"/>
      <c r="R93" s="483"/>
      <c r="S93" s="483"/>
      <c r="AI93" s="480"/>
      <c r="AK93" s="480"/>
      <c r="AL93" s="480"/>
      <c r="AV93" s="484"/>
      <c r="AW93" s="484"/>
      <c r="AX93" s="484"/>
      <c r="AY93" s="484"/>
      <c r="AZ93" s="484"/>
      <c r="BA93" s="480"/>
      <c r="BB93" s="484"/>
      <c r="BC93" s="480"/>
      <c r="BD93" s="480"/>
    </row>
    <row r="94" spans="2:56" s="482" customFormat="1" ht="20.45" customHeight="1">
      <c r="B94" s="475">
        <v>27</v>
      </c>
      <c r="C94" s="475" t="s">
        <v>1683</v>
      </c>
      <c r="D94" s="476" t="s">
        <v>1844</v>
      </c>
      <c r="E94" s="477"/>
      <c r="F94" s="477" t="s">
        <v>101</v>
      </c>
      <c r="G94" s="478">
        <v>2</v>
      </c>
      <c r="H94" s="550"/>
      <c r="I94" s="550"/>
      <c r="J94" s="549"/>
      <c r="K94" s="495">
        <f t="shared" si="1"/>
        <v>0</v>
      </c>
      <c r="L94" s="480"/>
      <c r="M94" s="481"/>
      <c r="P94" s="483"/>
      <c r="Q94" s="483"/>
      <c r="R94" s="483"/>
      <c r="S94" s="483"/>
      <c r="AI94" s="480"/>
      <c r="AK94" s="480"/>
      <c r="AL94" s="480"/>
      <c r="AV94" s="484"/>
      <c r="AW94" s="484"/>
      <c r="AX94" s="484"/>
      <c r="AY94" s="484"/>
      <c r="AZ94" s="484"/>
      <c r="BA94" s="480"/>
      <c r="BB94" s="484"/>
      <c r="BC94" s="480"/>
      <c r="BD94" s="480"/>
    </row>
    <row r="95" spans="2:56" s="482" customFormat="1" ht="20.45" customHeight="1">
      <c r="B95" s="475">
        <v>28</v>
      </c>
      <c r="C95" s="475" t="s">
        <v>1683</v>
      </c>
      <c r="D95" s="476" t="s">
        <v>1845</v>
      </c>
      <c r="E95" s="477"/>
      <c r="F95" s="477" t="s">
        <v>101</v>
      </c>
      <c r="G95" s="478">
        <v>1</v>
      </c>
      <c r="H95" s="989"/>
      <c r="I95" s="989"/>
      <c r="J95" s="549"/>
      <c r="K95" s="495">
        <f t="shared" si="1"/>
        <v>0</v>
      </c>
      <c r="L95" s="480"/>
      <c r="M95" s="481"/>
      <c r="P95" s="483"/>
      <c r="Q95" s="483"/>
      <c r="R95" s="483"/>
      <c r="S95" s="483"/>
      <c r="AI95" s="480"/>
      <c r="AK95" s="480"/>
      <c r="AL95" s="480"/>
      <c r="AV95" s="484"/>
      <c r="AW95" s="484"/>
      <c r="AX95" s="484"/>
      <c r="AY95" s="484"/>
      <c r="AZ95" s="484"/>
      <c r="BA95" s="480"/>
      <c r="BB95" s="484"/>
      <c r="BC95" s="480"/>
      <c r="BD95" s="480"/>
    </row>
    <row r="96" spans="2:56" s="482" customFormat="1" ht="20.45" customHeight="1">
      <c r="B96" s="475">
        <v>29</v>
      </c>
      <c r="C96" s="475" t="s">
        <v>1683</v>
      </c>
      <c r="D96" s="476" t="s">
        <v>1846</v>
      </c>
      <c r="E96" s="477"/>
      <c r="F96" s="477" t="s">
        <v>101</v>
      </c>
      <c r="G96" s="478">
        <v>1</v>
      </c>
      <c r="H96" s="989"/>
      <c r="I96" s="989"/>
      <c r="J96" s="549"/>
      <c r="K96" s="495">
        <f t="shared" si="1"/>
        <v>0</v>
      </c>
      <c r="L96" s="480"/>
      <c r="M96" s="481"/>
      <c r="P96" s="483"/>
      <c r="Q96" s="483"/>
      <c r="R96" s="483"/>
      <c r="S96" s="483"/>
      <c r="AI96" s="480"/>
      <c r="AK96" s="480"/>
      <c r="AL96" s="480"/>
      <c r="AV96" s="484"/>
      <c r="AW96" s="484"/>
      <c r="AX96" s="484"/>
      <c r="AY96" s="484"/>
      <c r="AZ96" s="484"/>
      <c r="BA96" s="480"/>
      <c r="BB96" s="484"/>
      <c r="BC96" s="480"/>
      <c r="BD96" s="480"/>
    </row>
    <row r="97" spans="2:54" s="472" customFormat="1" ht="21" customHeight="1">
      <c r="B97" s="485" t="s">
        <v>1847</v>
      </c>
      <c r="C97" s="486"/>
      <c r="D97" s="487"/>
      <c r="E97" s="487"/>
      <c r="F97" s="487"/>
      <c r="G97" s="487"/>
      <c r="H97" s="546"/>
      <c r="I97" s="547"/>
      <c r="J97" s="546"/>
      <c r="K97" s="488">
        <f>SUM(K98:K107)</f>
        <v>0</v>
      </c>
      <c r="O97" s="473"/>
      <c r="Q97" s="473"/>
      <c r="S97" s="473"/>
      <c r="BB97" s="474"/>
    </row>
    <row r="98" spans="2:56" s="482" customFormat="1" ht="51.6" customHeight="1">
      <c r="B98" s="475">
        <v>30</v>
      </c>
      <c r="C98" s="475" t="s">
        <v>1683</v>
      </c>
      <c r="D98" s="476" t="s">
        <v>1848</v>
      </c>
      <c r="E98" s="477" t="s">
        <v>1685</v>
      </c>
      <c r="F98" s="477" t="s">
        <v>101</v>
      </c>
      <c r="G98" s="478">
        <v>1</v>
      </c>
      <c r="H98" s="991"/>
      <c r="I98" s="991"/>
      <c r="J98" s="549"/>
      <c r="K98" s="495">
        <f aca="true" t="shared" si="2" ref="K98:K107">(G98*H98)+(G98*J98)</f>
        <v>0</v>
      </c>
      <c r="L98" s="480"/>
      <c r="M98" s="481"/>
      <c r="P98" s="483"/>
      <c r="Q98" s="483"/>
      <c r="R98" s="483"/>
      <c r="S98" s="483"/>
      <c r="AI98" s="480"/>
      <c r="AK98" s="480"/>
      <c r="AL98" s="480"/>
      <c r="AV98" s="484"/>
      <c r="AW98" s="484"/>
      <c r="AX98" s="484"/>
      <c r="AY98" s="484"/>
      <c r="AZ98" s="484"/>
      <c r="BA98" s="480"/>
      <c r="BB98" s="484"/>
      <c r="BC98" s="480"/>
      <c r="BD98" s="480"/>
    </row>
    <row r="99" spans="2:56" s="482" customFormat="1" ht="20.45" customHeight="1">
      <c r="B99" s="475">
        <v>31</v>
      </c>
      <c r="C99" s="475" t="s">
        <v>1683</v>
      </c>
      <c r="D99" s="476" t="s">
        <v>1849</v>
      </c>
      <c r="E99" s="477"/>
      <c r="F99" s="477" t="s">
        <v>101</v>
      </c>
      <c r="G99" s="478">
        <v>1</v>
      </c>
      <c r="H99" s="991"/>
      <c r="I99" s="991"/>
      <c r="J99" s="549"/>
      <c r="K99" s="495">
        <f t="shared" si="2"/>
        <v>0</v>
      </c>
      <c r="L99" s="480"/>
      <c r="M99" s="481"/>
      <c r="P99" s="483"/>
      <c r="Q99" s="483"/>
      <c r="R99" s="483"/>
      <c r="S99" s="483"/>
      <c r="AI99" s="480"/>
      <c r="AK99" s="480"/>
      <c r="AL99" s="480"/>
      <c r="AV99" s="484"/>
      <c r="AW99" s="484"/>
      <c r="AX99" s="484"/>
      <c r="AY99" s="484"/>
      <c r="AZ99" s="484"/>
      <c r="BA99" s="480"/>
      <c r="BB99" s="484"/>
      <c r="BC99" s="480"/>
      <c r="BD99" s="480"/>
    </row>
    <row r="100" spans="2:56" s="482" customFormat="1" ht="20.45" customHeight="1">
      <c r="B100" s="475">
        <v>32</v>
      </c>
      <c r="C100" s="475" t="s">
        <v>1683</v>
      </c>
      <c r="D100" s="476" t="s">
        <v>1687</v>
      </c>
      <c r="E100" s="477"/>
      <c r="F100" s="477" t="s">
        <v>101</v>
      </c>
      <c r="G100" s="478">
        <v>1</v>
      </c>
      <c r="H100" s="991"/>
      <c r="I100" s="991"/>
      <c r="J100" s="549"/>
      <c r="K100" s="495">
        <f t="shared" si="2"/>
        <v>0</v>
      </c>
      <c r="L100" s="480"/>
      <c r="M100" s="481"/>
      <c r="P100" s="483"/>
      <c r="Q100" s="483"/>
      <c r="R100" s="483"/>
      <c r="S100" s="483"/>
      <c r="AI100" s="480"/>
      <c r="AK100" s="480"/>
      <c r="AL100" s="480"/>
      <c r="AV100" s="484"/>
      <c r="AW100" s="484"/>
      <c r="AX100" s="484"/>
      <c r="AY100" s="484"/>
      <c r="AZ100" s="484"/>
      <c r="BA100" s="480"/>
      <c r="BB100" s="484"/>
      <c r="BC100" s="480"/>
      <c r="BD100" s="480"/>
    </row>
    <row r="101" spans="2:56" s="482" customFormat="1" ht="28.5" customHeight="1">
      <c r="B101" s="475">
        <v>33</v>
      </c>
      <c r="C101" s="475" t="s">
        <v>1683</v>
      </c>
      <c r="D101" s="476" t="s">
        <v>1689</v>
      </c>
      <c r="E101" s="477"/>
      <c r="F101" s="477" t="s">
        <v>101</v>
      </c>
      <c r="G101" s="478">
        <v>5</v>
      </c>
      <c r="H101" s="991"/>
      <c r="I101" s="991"/>
      <c r="J101" s="549"/>
      <c r="K101" s="495">
        <f t="shared" si="2"/>
        <v>0</v>
      </c>
      <c r="L101" s="480"/>
      <c r="M101" s="481"/>
      <c r="P101" s="483"/>
      <c r="Q101" s="483"/>
      <c r="R101" s="483"/>
      <c r="S101" s="483"/>
      <c r="AI101" s="480"/>
      <c r="AK101" s="480"/>
      <c r="AL101" s="480"/>
      <c r="AV101" s="484"/>
      <c r="AW101" s="484"/>
      <c r="AX101" s="484"/>
      <c r="AY101" s="484"/>
      <c r="AZ101" s="484"/>
      <c r="BA101" s="480"/>
      <c r="BB101" s="484"/>
      <c r="BC101" s="480"/>
      <c r="BD101" s="480"/>
    </row>
    <row r="102" spans="2:56" s="482" customFormat="1" ht="28.9" customHeight="1">
      <c r="B102" s="475">
        <v>34</v>
      </c>
      <c r="C102" s="475" t="s">
        <v>1683</v>
      </c>
      <c r="D102" s="476" t="s">
        <v>1690</v>
      </c>
      <c r="E102" s="477"/>
      <c r="F102" s="477" t="s">
        <v>101</v>
      </c>
      <c r="G102" s="478">
        <v>2</v>
      </c>
      <c r="H102" s="989"/>
      <c r="I102" s="989"/>
      <c r="J102" s="549"/>
      <c r="K102" s="495">
        <f t="shared" si="2"/>
        <v>0</v>
      </c>
      <c r="L102" s="480"/>
      <c r="M102" s="481"/>
      <c r="P102" s="483"/>
      <c r="Q102" s="483"/>
      <c r="R102" s="483"/>
      <c r="S102" s="483"/>
      <c r="AI102" s="480"/>
      <c r="AK102" s="480"/>
      <c r="AL102" s="480"/>
      <c r="AV102" s="484"/>
      <c r="AW102" s="484"/>
      <c r="AX102" s="484"/>
      <c r="AY102" s="484"/>
      <c r="AZ102" s="484"/>
      <c r="BA102" s="480"/>
      <c r="BB102" s="484"/>
      <c r="BC102" s="480"/>
      <c r="BD102" s="480"/>
    </row>
    <row r="103" spans="2:56" s="482" customFormat="1" ht="20.45" customHeight="1">
      <c r="B103" s="475">
        <v>35</v>
      </c>
      <c r="C103" s="475" t="s">
        <v>1683</v>
      </c>
      <c r="D103" s="476" t="s">
        <v>1691</v>
      </c>
      <c r="E103" s="477"/>
      <c r="F103" s="477" t="s">
        <v>101</v>
      </c>
      <c r="G103" s="478">
        <v>11</v>
      </c>
      <c r="H103" s="989"/>
      <c r="I103" s="989"/>
      <c r="J103" s="549"/>
      <c r="K103" s="495">
        <f t="shared" si="2"/>
        <v>0</v>
      </c>
      <c r="L103" s="480"/>
      <c r="M103" s="481"/>
      <c r="P103" s="483"/>
      <c r="Q103" s="483"/>
      <c r="R103" s="483"/>
      <c r="S103" s="483"/>
      <c r="AI103" s="480"/>
      <c r="AK103" s="480"/>
      <c r="AL103" s="480"/>
      <c r="AV103" s="484"/>
      <c r="AW103" s="484"/>
      <c r="AX103" s="484"/>
      <c r="AY103" s="484"/>
      <c r="AZ103" s="484"/>
      <c r="BA103" s="480"/>
      <c r="BB103" s="484"/>
      <c r="BC103" s="480"/>
      <c r="BD103" s="480"/>
    </row>
    <row r="104" spans="2:56" s="482" customFormat="1" ht="20.45" customHeight="1">
      <c r="B104" s="475">
        <v>36</v>
      </c>
      <c r="C104" s="475" t="s">
        <v>1683</v>
      </c>
      <c r="D104" s="476" t="s">
        <v>1850</v>
      </c>
      <c r="E104" s="477"/>
      <c r="F104" s="477" t="s">
        <v>101</v>
      </c>
      <c r="G104" s="478">
        <v>1</v>
      </c>
      <c r="H104" s="989"/>
      <c r="I104" s="989"/>
      <c r="J104" s="549"/>
      <c r="K104" s="495">
        <f t="shared" si="2"/>
        <v>0</v>
      </c>
      <c r="L104" s="480"/>
      <c r="M104" s="481"/>
      <c r="P104" s="483"/>
      <c r="Q104" s="483"/>
      <c r="R104" s="483"/>
      <c r="S104" s="483"/>
      <c r="AI104" s="480"/>
      <c r="AK104" s="480"/>
      <c r="AL104" s="480"/>
      <c r="AV104" s="484"/>
      <c r="AW104" s="484"/>
      <c r="AX104" s="484"/>
      <c r="AY104" s="484"/>
      <c r="AZ104" s="484"/>
      <c r="BA104" s="480"/>
      <c r="BB104" s="484"/>
      <c r="BC104" s="480"/>
      <c r="BD104" s="480"/>
    </row>
    <row r="105" spans="2:56" s="482" customFormat="1" ht="20.45" customHeight="1">
      <c r="B105" s="475">
        <v>37</v>
      </c>
      <c r="C105" s="475" t="s">
        <v>1683</v>
      </c>
      <c r="D105" s="476" t="s">
        <v>1693</v>
      </c>
      <c r="E105" s="477"/>
      <c r="F105" s="477" t="s">
        <v>101</v>
      </c>
      <c r="G105" s="478">
        <v>1</v>
      </c>
      <c r="H105" s="989"/>
      <c r="I105" s="989"/>
      <c r="J105" s="549"/>
      <c r="K105" s="495">
        <f t="shared" si="2"/>
        <v>0</v>
      </c>
      <c r="L105" s="480"/>
      <c r="M105" s="481"/>
      <c r="P105" s="483"/>
      <c r="Q105" s="483"/>
      <c r="R105" s="483"/>
      <c r="S105" s="483"/>
      <c r="AI105" s="480"/>
      <c r="AK105" s="480"/>
      <c r="AL105" s="480"/>
      <c r="AV105" s="484"/>
      <c r="AW105" s="484"/>
      <c r="AX105" s="484"/>
      <c r="AY105" s="484"/>
      <c r="AZ105" s="484"/>
      <c r="BA105" s="480"/>
      <c r="BB105" s="484"/>
      <c r="BC105" s="480"/>
      <c r="BD105" s="480"/>
    </row>
    <row r="106" spans="2:56" s="482" customFormat="1" ht="20.45" customHeight="1">
      <c r="B106" s="475">
        <v>38</v>
      </c>
      <c r="C106" s="475" t="s">
        <v>1683</v>
      </c>
      <c r="D106" s="476" t="s">
        <v>1851</v>
      </c>
      <c r="E106" s="477"/>
      <c r="F106" s="477" t="s">
        <v>101</v>
      </c>
      <c r="G106" s="478">
        <v>1</v>
      </c>
      <c r="H106" s="550"/>
      <c r="I106" s="550"/>
      <c r="J106" s="549"/>
      <c r="K106" s="495">
        <f t="shared" si="2"/>
        <v>0</v>
      </c>
      <c r="L106" s="480"/>
      <c r="M106" s="481"/>
      <c r="P106" s="483"/>
      <c r="Q106" s="483"/>
      <c r="R106" s="483"/>
      <c r="S106" s="483"/>
      <c r="AI106" s="480"/>
      <c r="AK106" s="480"/>
      <c r="AL106" s="480"/>
      <c r="AV106" s="484"/>
      <c r="AW106" s="484"/>
      <c r="AX106" s="484"/>
      <c r="AY106" s="484"/>
      <c r="AZ106" s="484"/>
      <c r="BA106" s="480"/>
      <c r="BB106" s="484"/>
      <c r="BC106" s="480"/>
      <c r="BD106" s="480"/>
    </row>
    <row r="107" spans="2:56" s="482" customFormat="1" ht="20.45" customHeight="1">
      <c r="B107" s="475">
        <v>39</v>
      </c>
      <c r="C107" s="475" t="s">
        <v>1683</v>
      </c>
      <c r="D107" s="476" t="s">
        <v>1842</v>
      </c>
      <c r="E107" s="477"/>
      <c r="F107" s="477" t="s">
        <v>101</v>
      </c>
      <c r="G107" s="478">
        <v>1</v>
      </c>
      <c r="H107" s="550"/>
      <c r="I107" s="550"/>
      <c r="J107" s="549"/>
      <c r="K107" s="495">
        <f t="shared" si="2"/>
        <v>0</v>
      </c>
      <c r="L107" s="480"/>
      <c r="M107" s="481"/>
      <c r="P107" s="483"/>
      <c r="Q107" s="483"/>
      <c r="R107" s="483"/>
      <c r="S107" s="483"/>
      <c r="AI107" s="480"/>
      <c r="AK107" s="480"/>
      <c r="AL107" s="480"/>
      <c r="AV107" s="484"/>
      <c r="AW107" s="484"/>
      <c r="AX107" s="484"/>
      <c r="AY107" s="484"/>
      <c r="AZ107" s="484"/>
      <c r="BA107" s="480"/>
      <c r="BB107" s="484"/>
      <c r="BC107" s="480"/>
      <c r="BD107" s="480"/>
    </row>
    <row r="108" spans="2:54" s="472" customFormat="1" ht="21" customHeight="1">
      <c r="B108" s="485" t="s">
        <v>1852</v>
      </c>
      <c r="C108" s="486"/>
      <c r="D108" s="487"/>
      <c r="E108" s="487"/>
      <c r="F108" s="487"/>
      <c r="G108" s="487"/>
      <c r="H108" s="546"/>
      <c r="I108" s="547"/>
      <c r="J108" s="546"/>
      <c r="K108" s="488">
        <f>SUM(K109:K122)</f>
        <v>0</v>
      </c>
      <c r="O108" s="473" t="e">
        <f>SUM(#REF!)</f>
        <v>#REF!</v>
      </c>
      <c r="Q108" s="473" t="e">
        <f>SUM(#REF!)</f>
        <v>#REF!</v>
      </c>
      <c r="S108" s="473" t="e">
        <f>SUM(#REF!)</f>
        <v>#REF!</v>
      </c>
      <c r="AI108" s="472" t="s">
        <v>99</v>
      </c>
      <c r="AK108" s="472" t="s">
        <v>1642</v>
      </c>
      <c r="AL108" s="472" t="s">
        <v>99</v>
      </c>
      <c r="AP108" s="472" t="s">
        <v>1658</v>
      </c>
      <c r="BB108" s="474" t="e">
        <f>SUM(#REF!)</f>
        <v>#REF!</v>
      </c>
    </row>
    <row r="109" spans="2:56" s="482" customFormat="1" ht="36.6" customHeight="1">
      <c r="B109" s="475">
        <v>40</v>
      </c>
      <c r="C109" s="475" t="s">
        <v>1683</v>
      </c>
      <c r="D109" s="476" t="s">
        <v>1700</v>
      </c>
      <c r="E109" s="477"/>
      <c r="F109" s="477" t="s">
        <v>101</v>
      </c>
      <c r="G109" s="478">
        <v>10</v>
      </c>
      <c r="H109" s="991"/>
      <c r="I109" s="991"/>
      <c r="J109" s="549"/>
      <c r="K109" s="495">
        <f aca="true" t="shared" si="3" ref="K109:K122">(G109*H109)+(G109*J109)</f>
        <v>0</v>
      </c>
      <c r="L109" s="480"/>
      <c r="M109" s="481" t="s">
        <v>1672</v>
      </c>
      <c r="P109" s="483">
        <v>0</v>
      </c>
      <c r="Q109" s="483" t="e">
        <f>#REF!*#REF!</f>
        <v>#REF!</v>
      </c>
      <c r="R109" s="483">
        <v>0.4</v>
      </c>
      <c r="S109" s="483" t="e">
        <f>#REF!*#REF!</f>
        <v>#REF!</v>
      </c>
      <c r="AI109" s="480" t="s">
        <v>228</v>
      </c>
      <c r="AK109" s="480" t="s">
        <v>1673</v>
      </c>
      <c r="AL109" s="480" t="s">
        <v>137</v>
      </c>
      <c r="AP109" s="482" t="s">
        <v>1658</v>
      </c>
      <c r="AV109" s="484" t="e">
        <f>IF(#REF!="základní",#REF!,0)</f>
        <v>#REF!</v>
      </c>
      <c r="AW109" s="484" t="e">
        <f>IF(#REF!="snížená",#REF!,0)</f>
        <v>#REF!</v>
      </c>
      <c r="AX109" s="484" t="e">
        <f>IF(#REF!="zákl. přenesená",#REF!,0)</f>
        <v>#REF!</v>
      </c>
      <c r="AY109" s="484" t="e">
        <f>IF(#REF!="sníž. přenesená",#REF!,0)</f>
        <v>#REF!</v>
      </c>
      <c r="AZ109" s="484" t="e">
        <f>IF(#REF!="nulová",#REF!,0)</f>
        <v>#REF!</v>
      </c>
      <c r="BA109" s="480" t="s">
        <v>99</v>
      </c>
      <c r="BB109" s="484" t="e">
        <f>ROUND(#REF!*#REF!,2)</f>
        <v>#REF!</v>
      </c>
      <c r="BC109" s="480" t="s">
        <v>228</v>
      </c>
      <c r="BD109" s="480" t="s">
        <v>1674</v>
      </c>
    </row>
    <row r="110" spans="2:56" s="482" customFormat="1" ht="36.6" customHeight="1">
      <c r="B110" s="475">
        <v>41</v>
      </c>
      <c r="C110" s="475" t="s">
        <v>1683</v>
      </c>
      <c r="D110" s="476" t="s">
        <v>1853</v>
      </c>
      <c r="E110" s="477"/>
      <c r="F110" s="477" t="s">
        <v>101</v>
      </c>
      <c r="G110" s="478">
        <v>1</v>
      </c>
      <c r="H110" s="551"/>
      <c r="I110" s="551"/>
      <c r="J110" s="549"/>
      <c r="K110" s="495">
        <f t="shared" si="3"/>
        <v>0</v>
      </c>
      <c r="L110" s="480"/>
      <c r="M110" s="481"/>
      <c r="P110" s="483"/>
      <c r="Q110" s="483"/>
      <c r="R110" s="483"/>
      <c r="S110" s="483"/>
      <c r="AI110" s="480"/>
      <c r="AK110" s="480"/>
      <c r="AL110" s="480"/>
      <c r="AV110" s="484"/>
      <c r="AW110" s="484"/>
      <c r="AX110" s="484"/>
      <c r="AY110" s="484"/>
      <c r="AZ110" s="484"/>
      <c r="BA110" s="480"/>
      <c r="BB110" s="484"/>
      <c r="BC110" s="480"/>
      <c r="BD110" s="480"/>
    </row>
    <row r="111" spans="2:56" s="482" customFormat="1" ht="36.6" customHeight="1">
      <c r="B111" s="475">
        <v>42</v>
      </c>
      <c r="C111" s="475" t="s">
        <v>1683</v>
      </c>
      <c r="D111" s="476" t="s">
        <v>1701</v>
      </c>
      <c r="E111" s="477"/>
      <c r="F111" s="477" t="s">
        <v>445</v>
      </c>
      <c r="G111" s="478">
        <v>1</v>
      </c>
      <c r="H111" s="991"/>
      <c r="I111" s="991"/>
      <c r="J111" s="549"/>
      <c r="K111" s="495">
        <f t="shared" si="3"/>
        <v>0</v>
      </c>
      <c r="L111" s="480"/>
      <c r="M111" s="481" t="s">
        <v>1672</v>
      </c>
      <c r="P111" s="483">
        <v>0</v>
      </c>
      <c r="Q111" s="483" t="e">
        <f>#REF!*#REF!</f>
        <v>#REF!</v>
      </c>
      <c r="R111" s="483">
        <v>0.4</v>
      </c>
      <c r="S111" s="483" t="e">
        <f>#REF!*#REF!</f>
        <v>#REF!</v>
      </c>
      <c r="AI111" s="480" t="s">
        <v>228</v>
      </c>
      <c r="AK111" s="480" t="s">
        <v>1673</v>
      </c>
      <c r="AL111" s="480" t="s">
        <v>137</v>
      </c>
      <c r="AP111" s="482" t="s">
        <v>1658</v>
      </c>
      <c r="AV111" s="484" t="e">
        <f>IF(#REF!="základní",#REF!,0)</f>
        <v>#REF!</v>
      </c>
      <c r="AW111" s="484" t="e">
        <f>IF(#REF!="snížená",#REF!,0)</f>
        <v>#REF!</v>
      </c>
      <c r="AX111" s="484" t="e">
        <f>IF(#REF!="zákl. přenesená",#REF!,0)</f>
        <v>#REF!</v>
      </c>
      <c r="AY111" s="484" t="e">
        <f>IF(#REF!="sníž. přenesená",#REF!,0)</f>
        <v>#REF!</v>
      </c>
      <c r="AZ111" s="484" t="e">
        <f>IF(#REF!="nulová",#REF!,0)</f>
        <v>#REF!</v>
      </c>
      <c r="BA111" s="480" t="s">
        <v>99</v>
      </c>
      <c r="BB111" s="484" t="e">
        <f>ROUND(#REF!*#REF!,2)</f>
        <v>#REF!</v>
      </c>
      <c r="BC111" s="480" t="s">
        <v>228</v>
      </c>
      <c r="BD111" s="480" t="s">
        <v>1674</v>
      </c>
    </row>
    <row r="112" spans="2:56" s="482" customFormat="1" ht="36.6" customHeight="1">
      <c r="B112" s="475">
        <v>43</v>
      </c>
      <c r="C112" s="475" t="s">
        <v>1683</v>
      </c>
      <c r="D112" s="476" t="s">
        <v>1704</v>
      </c>
      <c r="E112" s="477"/>
      <c r="F112" s="477" t="s">
        <v>101</v>
      </c>
      <c r="G112" s="478">
        <v>3</v>
      </c>
      <c r="H112" s="991"/>
      <c r="I112" s="991"/>
      <c r="J112" s="549"/>
      <c r="K112" s="495">
        <f t="shared" si="3"/>
        <v>0</v>
      </c>
      <c r="L112" s="480"/>
      <c r="M112" s="481"/>
      <c r="P112" s="483"/>
      <c r="Q112" s="483"/>
      <c r="R112" s="483"/>
      <c r="S112" s="483"/>
      <c r="AI112" s="480"/>
      <c r="AK112" s="480"/>
      <c r="AL112" s="480"/>
      <c r="AV112" s="484"/>
      <c r="AW112" s="484"/>
      <c r="AX112" s="484"/>
      <c r="AY112" s="484"/>
      <c r="AZ112" s="484"/>
      <c r="BA112" s="480"/>
      <c r="BB112" s="484"/>
      <c r="BC112" s="480"/>
      <c r="BD112" s="480"/>
    </row>
    <row r="113" spans="2:56" s="482" customFormat="1" ht="36.6" customHeight="1">
      <c r="B113" s="475">
        <v>44</v>
      </c>
      <c r="C113" s="475" t="s">
        <v>1683</v>
      </c>
      <c r="D113" s="476" t="s">
        <v>1706</v>
      </c>
      <c r="E113" s="477"/>
      <c r="F113" s="477" t="s">
        <v>101</v>
      </c>
      <c r="G113" s="478">
        <v>4</v>
      </c>
      <c r="H113" s="991"/>
      <c r="I113" s="991"/>
      <c r="J113" s="549"/>
      <c r="K113" s="495">
        <f t="shared" si="3"/>
        <v>0</v>
      </c>
      <c r="L113" s="480"/>
      <c r="M113" s="481"/>
      <c r="P113" s="483"/>
      <c r="Q113" s="483"/>
      <c r="R113" s="483"/>
      <c r="S113" s="483"/>
      <c r="AI113" s="480"/>
      <c r="AK113" s="480"/>
      <c r="AL113" s="480"/>
      <c r="AV113" s="484"/>
      <c r="AW113" s="484"/>
      <c r="AX113" s="484"/>
      <c r="AY113" s="484"/>
      <c r="AZ113" s="484"/>
      <c r="BA113" s="480"/>
      <c r="BB113" s="484"/>
      <c r="BC113" s="480"/>
      <c r="BD113" s="480"/>
    </row>
    <row r="114" spans="2:56" s="482" customFormat="1" ht="36.6" customHeight="1">
      <c r="B114" s="475">
        <v>45</v>
      </c>
      <c r="C114" s="475" t="s">
        <v>1683</v>
      </c>
      <c r="D114" s="476" t="s">
        <v>1709</v>
      </c>
      <c r="E114" s="477"/>
      <c r="F114" s="477" t="s">
        <v>101</v>
      </c>
      <c r="G114" s="478">
        <v>6</v>
      </c>
      <c r="H114" s="551"/>
      <c r="I114" s="551"/>
      <c r="J114" s="549"/>
      <c r="K114" s="495">
        <f t="shared" si="3"/>
        <v>0</v>
      </c>
      <c r="L114" s="480"/>
      <c r="M114" s="481"/>
      <c r="P114" s="483"/>
      <c r="Q114" s="483"/>
      <c r="R114" s="483"/>
      <c r="S114" s="483"/>
      <c r="AI114" s="480"/>
      <c r="AK114" s="480"/>
      <c r="AL114" s="480"/>
      <c r="AV114" s="484"/>
      <c r="AW114" s="484"/>
      <c r="AX114" s="484"/>
      <c r="AY114" s="484"/>
      <c r="AZ114" s="484"/>
      <c r="BA114" s="480"/>
      <c r="BB114" s="484"/>
      <c r="BC114" s="480"/>
      <c r="BD114" s="480"/>
    </row>
    <row r="115" spans="2:56" s="482" customFormat="1" ht="36.6" customHeight="1">
      <c r="B115" s="475">
        <v>46</v>
      </c>
      <c r="C115" s="475" t="s">
        <v>1683</v>
      </c>
      <c r="D115" s="476" t="s">
        <v>1854</v>
      </c>
      <c r="E115" s="477"/>
      <c r="F115" s="477" t="s">
        <v>101</v>
      </c>
      <c r="G115" s="478">
        <v>5</v>
      </c>
      <c r="H115" s="551"/>
      <c r="I115" s="551"/>
      <c r="J115" s="549"/>
      <c r="K115" s="495">
        <f t="shared" si="3"/>
        <v>0</v>
      </c>
      <c r="L115" s="480"/>
      <c r="M115" s="481"/>
      <c r="P115" s="483"/>
      <c r="Q115" s="483"/>
      <c r="R115" s="483"/>
      <c r="S115" s="483"/>
      <c r="AI115" s="480"/>
      <c r="AK115" s="480"/>
      <c r="AL115" s="480"/>
      <c r="AV115" s="484"/>
      <c r="AW115" s="484"/>
      <c r="AX115" s="484"/>
      <c r="AY115" s="484"/>
      <c r="AZ115" s="484"/>
      <c r="BA115" s="480"/>
      <c r="BB115" s="484"/>
      <c r="BC115" s="480"/>
      <c r="BD115" s="480"/>
    </row>
    <row r="116" spans="2:56" s="482" customFormat="1" ht="36.6" customHeight="1">
      <c r="B116" s="475">
        <v>47</v>
      </c>
      <c r="C116" s="475" t="s">
        <v>1683</v>
      </c>
      <c r="D116" s="476" t="s">
        <v>1855</v>
      </c>
      <c r="E116" s="477"/>
      <c r="F116" s="477" t="s">
        <v>101</v>
      </c>
      <c r="G116" s="478">
        <v>1</v>
      </c>
      <c r="H116" s="551"/>
      <c r="I116" s="551"/>
      <c r="J116" s="549"/>
      <c r="K116" s="495">
        <f t="shared" si="3"/>
        <v>0</v>
      </c>
      <c r="L116" s="480"/>
      <c r="M116" s="481"/>
      <c r="P116" s="483"/>
      <c r="Q116" s="483"/>
      <c r="R116" s="483"/>
      <c r="S116" s="483"/>
      <c r="AI116" s="480"/>
      <c r="AK116" s="480"/>
      <c r="AL116" s="480"/>
      <c r="AV116" s="484"/>
      <c r="AW116" s="484"/>
      <c r="AX116" s="484"/>
      <c r="AY116" s="484"/>
      <c r="AZ116" s="484"/>
      <c r="BA116" s="480"/>
      <c r="BB116" s="484"/>
      <c r="BC116" s="480"/>
      <c r="BD116" s="480"/>
    </row>
    <row r="117" spans="2:56" s="482" customFormat="1" ht="36.6" customHeight="1">
      <c r="B117" s="475">
        <v>48</v>
      </c>
      <c r="C117" s="475" t="s">
        <v>1683</v>
      </c>
      <c r="D117" s="476" t="s">
        <v>1710</v>
      </c>
      <c r="E117" s="477"/>
      <c r="F117" s="477" t="s">
        <v>445</v>
      </c>
      <c r="G117" s="478">
        <v>1</v>
      </c>
      <c r="H117" s="989"/>
      <c r="I117" s="989"/>
      <c r="J117" s="549"/>
      <c r="K117" s="495">
        <f t="shared" si="3"/>
        <v>0</v>
      </c>
      <c r="L117" s="480"/>
      <c r="M117" s="481"/>
      <c r="P117" s="483"/>
      <c r="Q117" s="483"/>
      <c r="R117" s="483"/>
      <c r="S117" s="483"/>
      <c r="AI117" s="480"/>
      <c r="AK117" s="480"/>
      <c r="AL117" s="480"/>
      <c r="AV117" s="484"/>
      <c r="AW117" s="484"/>
      <c r="AX117" s="484"/>
      <c r="AY117" s="484"/>
      <c r="AZ117" s="484"/>
      <c r="BA117" s="480"/>
      <c r="BB117" s="484"/>
      <c r="BC117" s="480"/>
      <c r="BD117" s="480"/>
    </row>
    <row r="118" spans="2:56" s="482" customFormat="1" ht="36.6" customHeight="1">
      <c r="B118" s="475">
        <v>49</v>
      </c>
      <c r="C118" s="475" t="s">
        <v>1683</v>
      </c>
      <c r="D118" s="476" t="s">
        <v>1711</v>
      </c>
      <c r="E118" s="496"/>
      <c r="F118" s="477" t="s">
        <v>101</v>
      </c>
      <c r="G118" s="478">
        <v>1</v>
      </c>
      <c r="H118" s="552"/>
      <c r="I118" s="553"/>
      <c r="J118" s="549"/>
      <c r="K118" s="495">
        <f t="shared" si="3"/>
        <v>0</v>
      </c>
      <c r="L118" s="480"/>
      <c r="M118" s="481"/>
      <c r="P118" s="483"/>
      <c r="Q118" s="483"/>
      <c r="R118" s="483"/>
      <c r="S118" s="483"/>
      <c r="AI118" s="480"/>
      <c r="AK118" s="480"/>
      <c r="AL118" s="480"/>
      <c r="AV118" s="484"/>
      <c r="AW118" s="484"/>
      <c r="AX118" s="484"/>
      <c r="AY118" s="484"/>
      <c r="AZ118" s="484"/>
      <c r="BA118" s="480"/>
      <c r="BB118" s="484"/>
      <c r="BC118" s="480"/>
      <c r="BD118" s="480"/>
    </row>
    <row r="119" spans="2:56" s="482" customFormat="1" ht="25.7" customHeight="1">
      <c r="B119" s="475">
        <v>50</v>
      </c>
      <c r="C119" s="475" t="s">
        <v>1683</v>
      </c>
      <c r="D119" s="476" t="s">
        <v>1713</v>
      </c>
      <c r="E119" s="496" t="s">
        <v>1714</v>
      </c>
      <c r="F119" s="477" t="s">
        <v>101</v>
      </c>
      <c r="G119" s="478">
        <v>1</v>
      </c>
      <c r="H119" s="554"/>
      <c r="I119" s="555"/>
      <c r="J119" s="549"/>
      <c r="K119" s="495">
        <f t="shared" si="3"/>
        <v>0</v>
      </c>
      <c r="L119" s="480"/>
      <c r="M119" s="481"/>
      <c r="P119" s="483"/>
      <c r="Q119" s="483"/>
      <c r="R119" s="483"/>
      <c r="S119" s="483"/>
      <c r="AI119" s="480"/>
      <c r="AK119" s="480"/>
      <c r="AL119" s="480"/>
      <c r="AV119" s="484"/>
      <c r="AW119" s="484"/>
      <c r="AX119" s="484"/>
      <c r="AY119" s="484"/>
      <c r="AZ119" s="484"/>
      <c r="BA119" s="480"/>
      <c r="BB119" s="484"/>
      <c r="BC119" s="480"/>
      <c r="BD119" s="480"/>
    </row>
    <row r="120" spans="2:56" s="482" customFormat="1" ht="25.7" customHeight="1">
      <c r="B120" s="475">
        <v>51</v>
      </c>
      <c r="C120" s="475" t="s">
        <v>1683</v>
      </c>
      <c r="D120" s="476" t="s">
        <v>1715</v>
      </c>
      <c r="E120" s="496"/>
      <c r="F120" s="477" t="s">
        <v>101</v>
      </c>
      <c r="G120" s="478">
        <v>1</v>
      </c>
      <c r="H120" s="554"/>
      <c r="I120" s="555"/>
      <c r="J120" s="549"/>
      <c r="K120" s="495">
        <f t="shared" si="3"/>
        <v>0</v>
      </c>
      <c r="L120" s="480"/>
      <c r="M120" s="481"/>
      <c r="P120" s="483"/>
      <c r="Q120" s="483"/>
      <c r="R120" s="483"/>
      <c r="S120" s="483"/>
      <c r="AI120" s="480"/>
      <c r="AK120" s="480"/>
      <c r="AL120" s="480"/>
      <c r="AV120" s="484"/>
      <c r="AW120" s="484"/>
      <c r="AX120" s="484"/>
      <c r="AY120" s="484"/>
      <c r="AZ120" s="484"/>
      <c r="BA120" s="480"/>
      <c r="BB120" s="484"/>
      <c r="BC120" s="480"/>
      <c r="BD120" s="480"/>
    </row>
    <row r="121" spans="2:56" s="482" customFormat="1" ht="16.9" customHeight="1">
      <c r="B121" s="475">
        <v>52</v>
      </c>
      <c r="C121" s="475" t="s">
        <v>1659</v>
      </c>
      <c r="D121" s="476" t="s">
        <v>1716</v>
      </c>
      <c r="E121" s="496"/>
      <c r="F121" s="477" t="s">
        <v>445</v>
      </c>
      <c r="G121" s="478">
        <v>1</v>
      </c>
      <c r="H121" s="552"/>
      <c r="I121" s="553"/>
      <c r="J121" s="549"/>
      <c r="K121" s="495">
        <f t="shared" si="3"/>
        <v>0</v>
      </c>
      <c r="L121" s="480"/>
      <c r="M121" s="481"/>
      <c r="P121" s="483"/>
      <c r="Q121" s="483"/>
      <c r="R121" s="483"/>
      <c r="S121" s="483"/>
      <c r="AI121" s="480"/>
      <c r="AK121" s="480"/>
      <c r="AL121" s="480"/>
      <c r="AV121" s="484"/>
      <c r="AW121" s="484"/>
      <c r="AX121" s="484"/>
      <c r="AY121" s="484"/>
      <c r="AZ121" s="484"/>
      <c r="BA121" s="480"/>
      <c r="BB121" s="484"/>
      <c r="BC121" s="480"/>
      <c r="BD121" s="480"/>
    </row>
    <row r="122" spans="2:56" s="482" customFormat="1" ht="16.9" customHeight="1">
      <c r="B122" s="475">
        <v>53</v>
      </c>
      <c r="C122" s="475" t="s">
        <v>1683</v>
      </c>
      <c r="D122" s="476" t="s">
        <v>1717</v>
      </c>
      <c r="E122" s="496"/>
      <c r="F122" s="477" t="s">
        <v>445</v>
      </c>
      <c r="G122" s="478">
        <v>1</v>
      </c>
      <c r="H122" s="552"/>
      <c r="I122" s="553"/>
      <c r="J122" s="549"/>
      <c r="K122" s="495">
        <f t="shared" si="3"/>
        <v>0</v>
      </c>
      <c r="L122" s="480"/>
      <c r="M122" s="481"/>
      <c r="P122" s="483"/>
      <c r="Q122" s="483"/>
      <c r="R122" s="483"/>
      <c r="S122" s="483"/>
      <c r="AI122" s="480"/>
      <c r="AK122" s="480"/>
      <c r="AL122" s="480"/>
      <c r="AV122" s="484"/>
      <c r="AW122" s="484"/>
      <c r="AX122" s="484"/>
      <c r="AY122" s="484"/>
      <c r="AZ122" s="484"/>
      <c r="BA122" s="480"/>
      <c r="BB122" s="484"/>
      <c r="BC122" s="480"/>
      <c r="BD122" s="480"/>
    </row>
    <row r="123" spans="2:54" s="472" customFormat="1" ht="21" customHeight="1">
      <c r="B123" s="485" t="s">
        <v>1856</v>
      </c>
      <c r="C123" s="486"/>
      <c r="D123" s="487"/>
      <c r="E123" s="487"/>
      <c r="F123" s="487"/>
      <c r="G123" s="487"/>
      <c r="H123" s="546"/>
      <c r="I123" s="547"/>
      <c r="J123" s="546"/>
      <c r="K123" s="488">
        <f>SUM(K124:K137)</f>
        <v>0</v>
      </c>
      <c r="O123" s="473" t="e">
        <f>SUM(#REF!)</f>
        <v>#REF!</v>
      </c>
      <c r="Q123" s="473" t="e">
        <f>SUM(#REF!)</f>
        <v>#REF!</v>
      </c>
      <c r="S123" s="473" t="e">
        <f>SUM(#REF!)</f>
        <v>#REF!</v>
      </c>
      <c r="AI123" s="472" t="s">
        <v>99</v>
      </c>
      <c r="AK123" s="472" t="s">
        <v>1642</v>
      </c>
      <c r="AL123" s="472" t="s">
        <v>99</v>
      </c>
      <c r="AP123" s="472" t="s">
        <v>1658</v>
      </c>
      <c r="BB123" s="474" t="e">
        <f>SUM(#REF!)</f>
        <v>#REF!</v>
      </c>
    </row>
    <row r="124" spans="2:56" s="482" customFormat="1" ht="36.6" customHeight="1">
      <c r="B124" s="475">
        <v>54</v>
      </c>
      <c r="C124" s="475" t="s">
        <v>1683</v>
      </c>
      <c r="D124" s="476" t="s">
        <v>1700</v>
      </c>
      <c r="E124" s="477"/>
      <c r="F124" s="477" t="s">
        <v>101</v>
      </c>
      <c r="G124" s="478">
        <v>18</v>
      </c>
      <c r="H124" s="991"/>
      <c r="I124" s="991"/>
      <c r="J124" s="549"/>
      <c r="K124" s="495">
        <f aca="true" t="shared" si="4" ref="K124:K137">(G124*H124)+(G124*J124)</f>
        <v>0</v>
      </c>
      <c r="L124" s="480"/>
      <c r="M124" s="481" t="s">
        <v>1672</v>
      </c>
      <c r="P124" s="483">
        <v>0</v>
      </c>
      <c r="Q124" s="483" t="e">
        <f>#REF!*#REF!</f>
        <v>#REF!</v>
      </c>
      <c r="R124" s="483">
        <v>0.4</v>
      </c>
      <c r="S124" s="483" t="e">
        <f>#REF!*#REF!</f>
        <v>#REF!</v>
      </c>
      <c r="AI124" s="480" t="s">
        <v>228</v>
      </c>
      <c r="AK124" s="480" t="s">
        <v>1673</v>
      </c>
      <c r="AL124" s="480" t="s">
        <v>137</v>
      </c>
      <c r="AP124" s="482" t="s">
        <v>1658</v>
      </c>
      <c r="AV124" s="484" t="e">
        <f>IF(#REF!="základní",#REF!,0)</f>
        <v>#REF!</v>
      </c>
      <c r="AW124" s="484" t="e">
        <f>IF(#REF!="snížená",#REF!,0)</f>
        <v>#REF!</v>
      </c>
      <c r="AX124" s="484" t="e">
        <f>IF(#REF!="zákl. přenesená",#REF!,0)</f>
        <v>#REF!</v>
      </c>
      <c r="AY124" s="484" t="e">
        <f>IF(#REF!="sníž. přenesená",#REF!,0)</f>
        <v>#REF!</v>
      </c>
      <c r="AZ124" s="484" t="e">
        <f>IF(#REF!="nulová",#REF!,0)</f>
        <v>#REF!</v>
      </c>
      <c r="BA124" s="480" t="s">
        <v>99</v>
      </c>
      <c r="BB124" s="484" t="e">
        <f>ROUND(#REF!*#REF!,2)</f>
        <v>#REF!</v>
      </c>
      <c r="BC124" s="480" t="s">
        <v>228</v>
      </c>
      <c r="BD124" s="480" t="s">
        <v>1674</v>
      </c>
    </row>
    <row r="125" spans="2:56" s="482" customFormat="1" ht="36.6" customHeight="1">
      <c r="B125" s="475">
        <v>55</v>
      </c>
      <c r="C125" s="475" t="s">
        <v>1683</v>
      </c>
      <c r="D125" s="476" t="s">
        <v>1702</v>
      </c>
      <c r="E125" s="477"/>
      <c r="F125" s="477" t="s">
        <v>101</v>
      </c>
      <c r="G125" s="478">
        <v>1</v>
      </c>
      <c r="H125" s="551"/>
      <c r="I125" s="551"/>
      <c r="J125" s="549"/>
      <c r="K125" s="495">
        <f t="shared" si="4"/>
        <v>0</v>
      </c>
      <c r="L125" s="480"/>
      <c r="M125" s="481"/>
      <c r="P125" s="483"/>
      <c r="Q125" s="483"/>
      <c r="R125" s="483"/>
      <c r="S125" s="483"/>
      <c r="AI125" s="480"/>
      <c r="AK125" s="480"/>
      <c r="AL125" s="480"/>
      <c r="AV125" s="484"/>
      <c r="AW125" s="484"/>
      <c r="AX125" s="484"/>
      <c r="AY125" s="484"/>
      <c r="AZ125" s="484"/>
      <c r="BA125" s="480"/>
      <c r="BB125" s="484"/>
      <c r="BC125" s="480"/>
      <c r="BD125" s="480"/>
    </row>
    <row r="126" spans="2:56" s="482" customFormat="1" ht="36.6" customHeight="1">
      <c r="B126" s="475">
        <v>56</v>
      </c>
      <c r="C126" s="475" t="s">
        <v>1683</v>
      </c>
      <c r="D126" s="476" t="s">
        <v>1853</v>
      </c>
      <c r="E126" s="477"/>
      <c r="F126" s="477" t="s">
        <v>101</v>
      </c>
      <c r="G126" s="478">
        <v>1</v>
      </c>
      <c r="H126" s="551"/>
      <c r="I126" s="551"/>
      <c r="J126" s="549"/>
      <c r="K126" s="495">
        <f t="shared" si="4"/>
        <v>0</v>
      </c>
      <c r="L126" s="480"/>
      <c r="M126" s="481"/>
      <c r="P126" s="483"/>
      <c r="Q126" s="483"/>
      <c r="R126" s="483"/>
      <c r="S126" s="483"/>
      <c r="AI126" s="480"/>
      <c r="AK126" s="480"/>
      <c r="AL126" s="480"/>
      <c r="AV126" s="484"/>
      <c r="AW126" s="484"/>
      <c r="AX126" s="484"/>
      <c r="AY126" s="484"/>
      <c r="AZ126" s="484"/>
      <c r="BA126" s="480"/>
      <c r="BB126" s="484"/>
      <c r="BC126" s="480"/>
      <c r="BD126" s="480"/>
    </row>
    <row r="127" spans="2:56" s="482" customFormat="1" ht="36.6" customHeight="1">
      <c r="B127" s="475">
        <v>57</v>
      </c>
      <c r="C127" s="475" t="s">
        <v>1683</v>
      </c>
      <c r="D127" s="476" t="s">
        <v>1701</v>
      </c>
      <c r="E127" s="477"/>
      <c r="F127" s="477" t="s">
        <v>445</v>
      </c>
      <c r="G127" s="478">
        <v>1</v>
      </c>
      <c r="H127" s="991"/>
      <c r="I127" s="991"/>
      <c r="J127" s="549"/>
      <c r="K127" s="495">
        <f t="shared" si="4"/>
        <v>0</v>
      </c>
      <c r="L127" s="480"/>
      <c r="M127" s="481" t="s">
        <v>1672</v>
      </c>
      <c r="P127" s="483">
        <v>0</v>
      </c>
      <c r="Q127" s="483" t="e">
        <f>#REF!*#REF!</f>
        <v>#REF!</v>
      </c>
      <c r="R127" s="483">
        <v>0.4</v>
      </c>
      <c r="S127" s="483" t="e">
        <f>#REF!*#REF!</f>
        <v>#REF!</v>
      </c>
      <c r="AI127" s="480" t="s">
        <v>228</v>
      </c>
      <c r="AK127" s="480" t="s">
        <v>1673</v>
      </c>
      <c r="AL127" s="480" t="s">
        <v>137</v>
      </c>
      <c r="AP127" s="482" t="s">
        <v>1658</v>
      </c>
      <c r="AV127" s="484" t="e">
        <f>IF(#REF!="základní",#REF!,0)</f>
        <v>#REF!</v>
      </c>
      <c r="AW127" s="484" t="e">
        <f>IF(#REF!="snížená",#REF!,0)</f>
        <v>#REF!</v>
      </c>
      <c r="AX127" s="484" t="e">
        <f>IF(#REF!="zákl. přenesená",#REF!,0)</f>
        <v>#REF!</v>
      </c>
      <c r="AY127" s="484" t="e">
        <f>IF(#REF!="sníž. přenesená",#REF!,0)</f>
        <v>#REF!</v>
      </c>
      <c r="AZ127" s="484" t="e">
        <f>IF(#REF!="nulová",#REF!,0)</f>
        <v>#REF!</v>
      </c>
      <c r="BA127" s="480" t="s">
        <v>99</v>
      </c>
      <c r="BB127" s="484" t="e">
        <f>ROUND(#REF!*#REF!,2)</f>
        <v>#REF!</v>
      </c>
      <c r="BC127" s="480" t="s">
        <v>228</v>
      </c>
      <c r="BD127" s="480" t="s">
        <v>1674</v>
      </c>
    </row>
    <row r="128" spans="2:56" s="482" customFormat="1" ht="36.6" customHeight="1">
      <c r="B128" s="475">
        <v>58</v>
      </c>
      <c r="C128" s="475" t="s">
        <v>1683</v>
      </c>
      <c r="D128" s="476" t="s">
        <v>1704</v>
      </c>
      <c r="E128" s="477"/>
      <c r="F128" s="477" t="s">
        <v>101</v>
      </c>
      <c r="G128" s="478">
        <v>4</v>
      </c>
      <c r="H128" s="991"/>
      <c r="I128" s="991"/>
      <c r="J128" s="549"/>
      <c r="K128" s="495">
        <f t="shared" si="4"/>
        <v>0</v>
      </c>
      <c r="L128" s="480"/>
      <c r="M128" s="481"/>
      <c r="P128" s="483"/>
      <c r="Q128" s="483"/>
      <c r="R128" s="483"/>
      <c r="S128" s="483"/>
      <c r="AI128" s="480"/>
      <c r="AK128" s="480"/>
      <c r="AL128" s="480"/>
      <c r="AV128" s="484"/>
      <c r="AW128" s="484"/>
      <c r="AX128" s="484"/>
      <c r="AY128" s="484"/>
      <c r="AZ128" s="484"/>
      <c r="BA128" s="480"/>
      <c r="BB128" s="484"/>
      <c r="BC128" s="480"/>
      <c r="BD128" s="480"/>
    </row>
    <row r="129" spans="2:56" s="482" customFormat="1" ht="36.6" customHeight="1">
      <c r="B129" s="475">
        <v>59</v>
      </c>
      <c r="C129" s="475" t="s">
        <v>1683</v>
      </c>
      <c r="D129" s="476" t="s">
        <v>1706</v>
      </c>
      <c r="E129" s="477"/>
      <c r="F129" s="477" t="s">
        <v>101</v>
      </c>
      <c r="G129" s="478">
        <v>8</v>
      </c>
      <c r="H129" s="991"/>
      <c r="I129" s="991"/>
      <c r="J129" s="549"/>
      <c r="K129" s="495">
        <f t="shared" si="4"/>
        <v>0</v>
      </c>
      <c r="L129" s="480"/>
      <c r="M129" s="481"/>
      <c r="P129" s="483"/>
      <c r="Q129" s="483"/>
      <c r="R129" s="483"/>
      <c r="S129" s="483"/>
      <c r="AI129" s="480"/>
      <c r="AK129" s="480"/>
      <c r="AL129" s="480"/>
      <c r="AV129" s="484"/>
      <c r="AW129" s="484"/>
      <c r="AX129" s="484"/>
      <c r="AY129" s="484"/>
      <c r="AZ129" s="484"/>
      <c r="BA129" s="480"/>
      <c r="BB129" s="484"/>
      <c r="BC129" s="480"/>
      <c r="BD129" s="480"/>
    </row>
    <row r="130" spans="2:56" s="482" customFormat="1" ht="36.6" customHeight="1">
      <c r="B130" s="475">
        <v>60</v>
      </c>
      <c r="C130" s="475" t="s">
        <v>1683</v>
      </c>
      <c r="D130" s="476" t="s">
        <v>1707</v>
      </c>
      <c r="E130" s="477"/>
      <c r="F130" s="477" t="s">
        <v>101</v>
      </c>
      <c r="G130" s="478">
        <v>1</v>
      </c>
      <c r="H130" s="991"/>
      <c r="I130" s="991"/>
      <c r="J130" s="549"/>
      <c r="K130" s="495">
        <f t="shared" si="4"/>
        <v>0</v>
      </c>
      <c r="L130" s="480"/>
      <c r="M130" s="481"/>
      <c r="P130" s="483"/>
      <c r="Q130" s="483"/>
      <c r="R130" s="483"/>
      <c r="S130" s="483"/>
      <c r="AI130" s="480"/>
      <c r="AK130" s="480"/>
      <c r="AL130" s="480"/>
      <c r="AV130" s="484"/>
      <c r="AW130" s="484"/>
      <c r="AX130" s="484"/>
      <c r="AY130" s="484"/>
      <c r="AZ130" s="484"/>
      <c r="BA130" s="480"/>
      <c r="BB130" s="484"/>
      <c r="BC130" s="480"/>
      <c r="BD130" s="480"/>
    </row>
    <row r="131" spans="2:56" s="482" customFormat="1" ht="36.6" customHeight="1">
      <c r="B131" s="475">
        <v>61</v>
      </c>
      <c r="C131" s="475" t="s">
        <v>1683</v>
      </c>
      <c r="D131" s="476" t="s">
        <v>1857</v>
      </c>
      <c r="E131" s="477"/>
      <c r="F131" s="477" t="s">
        <v>101</v>
      </c>
      <c r="G131" s="478">
        <v>1</v>
      </c>
      <c r="H131" s="551"/>
      <c r="I131" s="551"/>
      <c r="J131" s="549"/>
      <c r="K131" s="495">
        <f t="shared" si="4"/>
        <v>0</v>
      </c>
      <c r="L131" s="480"/>
      <c r="M131" s="481"/>
      <c r="P131" s="483"/>
      <c r="Q131" s="483"/>
      <c r="R131" s="483"/>
      <c r="S131" s="483"/>
      <c r="AI131" s="480"/>
      <c r="AK131" s="480"/>
      <c r="AL131" s="480"/>
      <c r="AV131" s="484"/>
      <c r="AW131" s="484"/>
      <c r="AX131" s="484"/>
      <c r="AY131" s="484"/>
      <c r="AZ131" s="484"/>
      <c r="BA131" s="480"/>
      <c r="BB131" s="484"/>
      <c r="BC131" s="480"/>
      <c r="BD131" s="480"/>
    </row>
    <row r="132" spans="2:56" s="482" customFormat="1" ht="36.6" customHeight="1">
      <c r="B132" s="475">
        <v>62</v>
      </c>
      <c r="C132" s="475" t="s">
        <v>1683</v>
      </c>
      <c r="D132" s="476" t="s">
        <v>1710</v>
      </c>
      <c r="E132" s="477"/>
      <c r="F132" s="477" t="s">
        <v>445</v>
      </c>
      <c r="G132" s="478">
        <v>1</v>
      </c>
      <c r="H132" s="989"/>
      <c r="I132" s="989"/>
      <c r="J132" s="549"/>
      <c r="K132" s="495">
        <f t="shared" si="4"/>
        <v>0</v>
      </c>
      <c r="L132" s="480"/>
      <c r="M132" s="481"/>
      <c r="P132" s="483"/>
      <c r="Q132" s="483"/>
      <c r="R132" s="483"/>
      <c r="S132" s="483"/>
      <c r="AI132" s="480"/>
      <c r="AK132" s="480"/>
      <c r="AL132" s="480"/>
      <c r="AV132" s="484"/>
      <c r="AW132" s="484"/>
      <c r="AX132" s="484"/>
      <c r="AY132" s="484"/>
      <c r="AZ132" s="484"/>
      <c r="BA132" s="480"/>
      <c r="BB132" s="484"/>
      <c r="BC132" s="480"/>
      <c r="BD132" s="480"/>
    </row>
    <row r="133" spans="2:56" s="482" customFormat="1" ht="36.6" customHeight="1">
      <c r="B133" s="475">
        <v>63</v>
      </c>
      <c r="C133" s="475" t="s">
        <v>1683</v>
      </c>
      <c r="D133" s="476" t="s">
        <v>1711</v>
      </c>
      <c r="E133" s="496"/>
      <c r="F133" s="477" t="s">
        <v>101</v>
      </c>
      <c r="G133" s="478">
        <v>1</v>
      </c>
      <c r="H133" s="552"/>
      <c r="I133" s="553"/>
      <c r="J133" s="549"/>
      <c r="K133" s="495">
        <f t="shared" si="4"/>
        <v>0</v>
      </c>
      <c r="L133" s="480"/>
      <c r="M133" s="481"/>
      <c r="P133" s="483"/>
      <c r="Q133" s="483"/>
      <c r="R133" s="483"/>
      <c r="S133" s="483"/>
      <c r="AI133" s="480"/>
      <c r="AK133" s="480"/>
      <c r="AL133" s="480"/>
      <c r="AV133" s="484"/>
      <c r="AW133" s="484"/>
      <c r="AX133" s="484"/>
      <c r="AY133" s="484"/>
      <c r="AZ133" s="484"/>
      <c r="BA133" s="480"/>
      <c r="BB133" s="484"/>
      <c r="BC133" s="480"/>
      <c r="BD133" s="480"/>
    </row>
    <row r="134" spans="2:56" s="482" customFormat="1" ht="25.7" customHeight="1">
      <c r="B134" s="475">
        <v>64</v>
      </c>
      <c r="C134" s="475" t="s">
        <v>1683</v>
      </c>
      <c r="D134" s="476" t="s">
        <v>1713</v>
      </c>
      <c r="E134" s="496" t="s">
        <v>1714</v>
      </c>
      <c r="F134" s="477" t="s">
        <v>101</v>
      </c>
      <c r="G134" s="478">
        <v>1</v>
      </c>
      <c r="H134" s="554"/>
      <c r="I134" s="555"/>
      <c r="J134" s="549"/>
      <c r="K134" s="495">
        <f t="shared" si="4"/>
        <v>0</v>
      </c>
      <c r="L134" s="480"/>
      <c r="M134" s="481"/>
      <c r="P134" s="483"/>
      <c r="Q134" s="483"/>
      <c r="R134" s="483"/>
      <c r="S134" s="483"/>
      <c r="AI134" s="480"/>
      <c r="AK134" s="480"/>
      <c r="AL134" s="480"/>
      <c r="AV134" s="484"/>
      <c r="AW134" s="484"/>
      <c r="AX134" s="484"/>
      <c r="AY134" s="484"/>
      <c r="AZ134" s="484"/>
      <c r="BA134" s="480"/>
      <c r="BB134" s="484"/>
      <c r="BC134" s="480"/>
      <c r="BD134" s="480"/>
    </row>
    <row r="135" spans="2:56" s="482" customFormat="1" ht="25.7" customHeight="1">
      <c r="B135" s="475">
        <v>65</v>
      </c>
      <c r="C135" s="475" t="s">
        <v>1683</v>
      </c>
      <c r="D135" s="476" t="s">
        <v>1715</v>
      </c>
      <c r="E135" s="496"/>
      <c r="F135" s="477" t="s">
        <v>101</v>
      </c>
      <c r="G135" s="478">
        <v>1</v>
      </c>
      <c r="H135" s="554"/>
      <c r="I135" s="555"/>
      <c r="J135" s="549"/>
      <c r="K135" s="495">
        <f t="shared" si="4"/>
        <v>0</v>
      </c>
      <c r="L135" s="480"/>
      <c r="M135" s="481"/>
      <c r="P135" s="483"/>
      <c r="Q135" s="483"/>
      <c r="R135" s="483"/>
      <c r="S135" s="483"/>
      <c r="AI135" s="480"/>
      <c r="AK135" s="480"/>
      <c r="AL135" s="480"/>
      <c r="AV135" s="484"/>
      <c r="AW135" s="484"/>
      <c r="AX135" s="484"/>
      <c r="AY135" s="484"/>
      <c r="AZ135" s="484"/>
      <c r="BA135" s="480"/>
      <c r="BB135" s="484"/>
      <c r="BC135" s="480"/>
      <c r="BD135" s="480"/>
    </row>
    <row r="136" spans="2:56" s="482" customFormat="1" ht="16.9" customHeight="1">
      <c r="B136" s="475">
        <v>66</v>
      </c>
      <c r="C136" s="475" t="s">
        <v>1659</v>
      </c>
      <c r="D136" s="476" t="s">
        <v>1716</v>
      </c>
      <c r="E136" s="496"/>
      <c r="F136" s="477" t="s">
        <v>445</v>
      </c>
      <c r="G136" s="478">
        <v>1</v>
      </c>
      <c r="H136" s="552"/>
      <c r="I136" s="553"/>
      <c r="J136" s="549"/>
      <c r="K136" s="495">
        <f t="shared" si="4"/>
        <v>0</v>
      </c>
      <c r="L136" s="480"/>
      <c r="M136" s="481"/>
      <c r="P136" s="483"/>
      <c r="Q136" s="483"/>
      <c r="R136" s="483"/>
      <c r="S136" s="483"/>
      <c r="AI136" s="480"/>
      <c r="AK136" s="480"/>
      <c r="AL136" s="480"/>
      <c r="AV136" s="484"/>
      <c r="AW136" s="484"/>
      <c r="AX136" s="484"/>
      <c r="AY136" s="484"/>
      <c r="AZ136" s="484"/>
      <c r="BA136" s="480"/>
      <c r="BB136" s="484"/>
      <c r="BC136" s="480"/>
      <c r="BD136" s="480"/>
    </row>
    <row r="137" spans="2:56" s="482" customFormat="1" ht="16.9" customHeight="1">
      <c r="B137" s="475">
        <v>67</v>
      </c>
      <c r="C137" s="475" t="s">
        <v>1683</v>
      </c>
      <c r="D137" s="476" t="s">
        <v>1717</v>
      </c>
      <c r="E137" s="496"/>
      <c r="F137" s="477" t="s">
        <v>445</v>
      </c>
      <c r="G137" s="478">
        <v>1</v>
      </c>
      <c r="H137" s="552"/>
      <c r="I137" s="553"/>
      <c r="J137" s="549"/>
      <c r="K137" s="495">
        <f t="shared" si="4"/>
        <v>0</v>
      </c>
      <c r="L137" s="480"/>
      <c r="M137" s="481"/>
      <c r="P137" s="483"/>
      <c r="Q137" s="483"/>
      <c r="R137" s="483"/>
      <c r="S137" s="483"/>
      <c r="AI137" s="480"/>
      <c r="AK137" s="480"/>
      <c r="AL137" s="480"/>
      <c r="AV137" s="484"/>
      <c r="AW137" s="484"/>
      <c r="AX137" s="484"/>
      <c r="AY137" s="484"/>
      <c r="AZ137" s="484"/>
      <c r="BA137" s="480"/>
      <c r="BB137" s="484"/>
      <c r="BC137" s="480"/>
      <c r="BD137" s="480"/>
    </row>
    <row r="138" spans="2:54" s="472" customFormat="1" ht="21" customHeight="1">
      <c r="B138" s="485" t="s">
        <v>1858</v>
      </c>
      <c r="C138" s="486"/>
      <c r="D138" s="487"/>
      <c r="E138" s="487"/>
      <c r="F138" s="487"/>
      <c r="G138" s="487"/>
      <c r="H138" s="546"/>
      <c r="I138" s="547"/>
      <c r="J138" s="546"/>
      <c r="K138" s="488">
        <f>SUM(K139:K141)</f>
        <v>0</v>
      </c>
      <c r="O138" s="473" t="e">
        <f>SUM(#REF!)</f>
        <v>#REF!</v>
      </c>
      <c r="Q138" s="473" t="e">
        <f>SUM(#REF!)</f>
        <v>#REF!</v>
      </c>
      <c r="S138" s="473" t="e">
        <f>SUM(#REF!)</f>
        <v>#REF!</v>
      </c>
      <c r="AI138" s="472" t="s">
        <v>99</v>
      </c>
      <c r="AK138" s="472" t="s">
        <v>1642</v>
      </c>
      <c r="AL138" s="472" t="s">
        <v>99</v>
      </c>
      <c r="AP138" s="472" t="s">
        <v>1658</v>
      </c>
      <c r="BB138" s="474" t="e">
        <f>SUM(#REF!)</f>
        <v>#REF!</v>
      </c>
    </row>
    <row r="139" spans="2:56" s="482" customFormat="1" ht="37.9" customHeight="1">
      <c r="B139" s="475">
        <v>68</v>
      </c>
      <c r="C139" s="475" t="s">
        <v>1683</v>
      </c>
      <c r="D139" s="476" t="s">
        <v>1725</v>
      </c>
      <c r="E139" s="496" t="s">
        <v>1726</v>
      </c>
      <c r="F139" s="477" t="s">
        <v>101</v>
      </c>
      <c r="G139" s="478">
        <v>8</v>
      </c>
      <c r="H139" s="552"/>
      <c r="I139" s="553"/>
      <c r="J139" s="549"/>
      <c r="K139" s="495">
        <f>(G139*H139)+(G139*J139)</f>
        <v>0</v>
      </c>
      <c r="L139" s="480"/>
      <c r="M139" s="481"/>
      <c r="P139" s="483"/>
      <c r="Q139" s="483"/>
      <c r="R139" s="483"/>
      <c r="S139" s="483"/>
      <c r="AI139" s="480"/>
      <c r="AK139" s="480"/>
      <c r="AL139" s="480"/>
      <c r="AV139" s="484"/>
      <c r="AW139" s="484"/>
      <c r="AX139" s="484"/>
      <c r="AY139" s="484"/>
      <c r="AZ139" s="484"/>
      <c r="BA139" s="480"/>
      <c r="BB139" s="484"/>
      <c r="BC139" s="480"/>
      <c r="BD139" s="480"/>
    </row>
    <row r="140" spans="2:56" s="482" customFormat="1" ht="37.9" customHeight="1">
      <c r="B140" s="475">
        <v>69</v>
      </c>
      <c r="C140" s="475" t="s">
        <v>1683</v>
      </c>
      <c r="D140" s="476" t="s">
        <v>1859</v>
      </c>
      <c r="E140" s="496" t="s">
        <v>1726</v>
      </c>
      <c r="F140" s="477" t="s">
        <v>101</v>
      </c>
      <c r="G140" s="478">
        <v>12</v>
      </c>
      <c r="H140" s="552"/>
      <c r="I140" s="553"/>
      <c r="J140" s="549"/>
      <c r="K140" s="495">
        <f>(G140*H140)+(G140*J140)</f>
        <v>0</v>
      </c>
      <c r="L140" s="480"/>
      <c r="M140" s="481"/>
      <c r="P140" s="483"/>
      <c r="Q140" s="483"/>
      <c r="R140" s="483"/>
      <c r="S140" s="483"/>
      <c r="AI140" s="480"/>
      <c r="AK140" s="480"/>
      <c r="AL140" s="480"/>
      <c r="AV140" s="484"/>
      <c r="AW140" s="484"/>
      <c r="AX140" s="484"/>
      <c r="AY140" s="484"/>
      <c r="AZ140" s="484"/>
      <c r="BA140" s="480"/>
      <c r="BB140" s="484"/>
      <c r="BC140" s="480"/>
      <c r="BD140" s="480"/>
    </row>
    <row r="141" spans="2:56" s="482" customFormat="1" ht="37.9" customHeight="1">
      <c r="B141" s="475">
        <v>70</v>
      </c>
      <c r="C141" s="475" t="s">
        <v>1683</v>
      </c>
      <c r="D141" s="476" t="s">
        <v>1728</v>
      </c>
      <c r="E141" s="496" t="s">
        <v>1726</v>
      </c>
      <c r="F141" s="477" t="s">
        <v>101</v>
      </c>
      <c r="G141" s="478">
        <v>8</v>
      </c>
      <c r="H141" s="552"/>
      <c r="I141" s="553"/>
      <c r="J141" s="549"/>
      <c r="K141" s="495">
        <f>(G141*H141)+(G141*J141)</f>
        <v>0</v>
      </c>
      <c r="L141" s="480"/>
      <c r="M141" s="481"/>
      <c r="P141" s="483"/>
      <c r="Q141" s="483"/>
      <c r="R141" s="483"/>
      <c r="S141" s="483"/>
      <c r="AI141" s="480"/>
      <c r="AK141" s="480"/>
      <c r="AL141" s="480"/>
      <c r="AV141" s="484"/>
      <c r="AW141" s="484"/>
      <c r="AX141" s="484"/>
      <c r="AY141" s="484"/>
      <c r="AZ141" s="484"/>
      <c r="BA141" s="480"/>
      <c r="BB141" s="484"/>
      <c r="BC141" s="480"/>
      <c r="BD141" s="480"/>
    </row>
    <row r="142" spans="2:54" s="472" customFormat="1" ht="21" customHeight="1">
      <c r="B142" s="467" t="s">
        <v>1735</v>
      </c>
      <c r="C142" s="468"/>
      <c r="D142" s="469"/>
      <c r="E142" s="469"/>
      <c r="F142" s="469"/>
      <c r="G142" s="469"/>
      <c r="H142" s="556"/>
      <c r="I142" s="557"/>
      <c r="J142" s="556"/>
      <c r="K142" s="471">
        <f>SUM(K143:K151)</f>
        <v>0</v>
      </c>
      <c r="O142" s="473" t="e">
        <f>SUM(#REF!)</f>
        <v>#REF!</v>
      </c>
      <c r="Q142" s="473" t="e">
        <f>SUM(#REF!)</f>
        <v>#REF!</v>
      </c>
      <c r="S142" s="473" t="e">
        <f>SUM(#REF!)</f>
        <v>#REF!</v>
      </c>
      <c r="AI142" s="472" t="s">
        <v>99</v>
      </c>
      <c r="AK142" s="472" t="s">
        <v>1642</v>
      </c>
      <c r="AL142" s="472" t="s">
        <v>99</v>
      </c>
      <c r="AP142" s="472" t="s">
        <v>1658</v>
      </c>
      <c r="BB142" s="474" t="e">
        <f>SUM(#REF!)</f>
        <v>#REF!</v>
      </c>
    </row>
    <row r="143" spans="2:56" s="482" customFormat="1" ht="21" customHeight="1">
      <c r="B143" s="475">
        <v>71</v>
      </c>
      <c r="C143" s="475" t="s">
        <v>1736</v>
      </c>
      <c r="D143" s="476" t="s">
        <v>1737</v>
      </c>
      <c r="E143" s="477"/>
      <c r="F143" s="477" t="s">
        <v>445</v>
      </c>
      <c r="G143" s="478">
        <v>1</v>
      </c>
      <c r="H143" s="545"/>
      <c r="I143" s="558"/>
      <c r="J143" s="545"/>
      <c r="K143" s="495">
        <f aca="true" t="shared" si="5" ref="K143:K150">(G143*H143)+(G143*J143)</f>
        <v>0</v>
      </c>
      <c r="L143" s="480"/>
      <c r="M143" s="481"/>
      <c r="P143" s="483"/>
      <c r="Q143" s="483"/>
      <c r="R143" s="483"/>
      <c r="S143" s="483"/>
      <c r="AI143" s="480"/>
      <c r="AK143" s="480"/>
      <c r="AL143" s="480"/>
      <c r="AV143" s="484"/>
      <c r="AW143" s="484"/>
      <c r="AX143" s="484"/>
      <c r="AY143" s="484"/>
      <c r="AZ143" s="484"/>
      <c r="BA143" s="480"/>
      <c r="BB143" s="484"/>
      <c r="BC143" s="480"/>
      <c r="BD143" s="480"/>
    </row>
    <row r="144" spans="2:56" s="482" customFormat="1" ht="38.45" customHeight="1">
      <c r="B144" s="475">
        <v>72</v>
      </c>
      <c r="C144" s="475" t="s">
        <v>1736</v>
      </c>
      <c r="D144" s="476" t="s">
        <v>1738</v>
      </c>
      <c r="E144" s="477"/>
      <c r="F144" s="477" t="s">
        <v>445</v>
      </c>
      <c r="G144" s="478">
        <v>1</v>
      </c>
      <c r="H144" s="545"/>
      <c r="I144" s="558"/>
      <c r="J144" s="545"/>
      <c r="K144" s="495">
        <f t="shared" si="5"/>
        <v>0</v>
      </c>
      <c r="L144" s="480"/>
      <c r="M144" s="481"/>
      <c r="P144" s="483"/>
      <c r="Q144" s="483"/>
      <c r="R144" s="483"/>
      <c r="S144" s="483"/>
      <c r="AI144" s="480"/>
      <c r="AK144" s="480"/>
      <c r="AL144" s="480"/>
      <c r="AV144" s="484"/>
      <c r="AW144" s="484"/>
      <c r="AX144" s="484"/>
      <c r="AY144" s="484"/>
      <c r="AZ144" s="484"/>
      <c r="BA144" s="480"/>
      <c r="BB144" s="484"/>
      <c r="BC144" s="480"/>
      <c r="BD144" s="480"/>
    </row>
    <row r="145" spans="2:56" s="482" customFormat="1" ht="38.45" customHeight="1">
      <c r="B145" s="475">
        <v>73</v>
      </c>
      <c r="C145" s="475" t="s">
        <v>1736</v>
      </c>
      <c r="D145" s="476" t="s">
        <v>1739</v>
      </c>
      <c r="E145" s="477"/>
      <c r="F145" s="477" t="s">
        <v>445</v>
      </c>
      <c r="G145" s="478">
        <v>1</v>
      </c>
      <c r="H145" s="545"/>
      <c r="I145" s="558"/>
      <c r="J145" s="545"/>
      <c r="K145" s="495">
        <f t="shared" si="5"/>
        <v>0</v>
      </c>
      <c r="L145" s="480"/>
      <c r="M145" s="481"/>
      <c r="P145" s="483"/>
      <c r="Q145" s="483"/>
      <c r="R145" s="483"/>
      <c r="S145" s="483"/>
      <c r="AI145" s="480"/>
      <c r="AK145" s="480"/>
      <c r="AL145" s="480"/>
      <c r="AV145" s="484"/>
      <c r="AW145" s="484"/>
      <c r="AX145" s="484"/>
      <c r="AY145" s="484"/>
      <c r="AZ145" s="484"/>
      <c r="BA145" s="480"/>
      <c r="BB145" s="484"/>
      <c r="BC145" s="480"/>
      <c r="BD145" s="480"/>
    </row>
    <row r="146" spans="2:56" s="482" customFormat="1" ht="38.45" customHeight="1">
      <c r="B146" s="475">
        <v>74</v>
      </c>
      <c r="C146" s="475" t="s">
        <v>1736</v>
      </c>
      <c r="D146" s="476" t="s">
        <v>1907</v>
      </c>
      <c r="E146" s="477"/>
      <c r="F146" s="477" t="s">
        <v>445</v>
      </c>
      <c r="G146" s="478">
        <v>0</v>
      </c>
      <c r="H146" s="545"/>
      <c r="I146" s="558"/>
      <c r="J146" s="545"/>
      <c r="K146" s="495">
        <f t="shared" si="5"/>
        <v>0</v>
      </c>
      <c r="L146" s="480"/>
      <c r="M146" s="481"/>
      <c r="P146" s="483"/>
      <c r="Q146" s="483"/>
      <c r="R146" s="483"/>
      <c r="S146" s="483"/>
      <c r="AI146" s="480"/>
      <c r="AK146" s="480"/>
      <c r="AL146" s="480"/>
      <c r="AV146" s="484"/>
      <c r="AW146" s="484"/>
      <c r="AX146" s="484"/>
      <c r="AY146" s="484"/>
      <c r="AZ146" s="484"/>
      <c r="BA146" s="480"/>
      <c r="BB146" s="484"/>
      <c r="BC146" s="480"/>
      <c r="BD146" s="480"/>
    </row>
    <row r="147" spans="2:56" s="482" customFormat="1" ht="38.45" customHeight="1">
      <c r="B147" s="475">
        <v>75</v>
      </c>
      <c r="C147" s="475" t="s">
        <v>1736</v>
      </c>
      <c r="D147" s="476" t="s">
        <v>1741</v>
      </c>
      <c r="E147" s="477"/>
      <c r="F147" s="477" t="s">
        <v>445</v>
      </c>
      <c r="G147" s="478">
        <v>1</v>
      </c>
      <c r="H147" s="545"/>
      <c r="I147" s="558"/>
      <c r="J147" s="545"/>
      <c r="K147" s="495">
        <f t="shared" si="5"/>
        <v>0</v>
      </c>
      <c r="L147" s="480"/>
      <c r="M147" s="481"/>
      <c r="P147" s="483"/>
      <c r="Q147" s="483"/>
      <c r="R147" s="483"/>
      <c r="S147" s="483"/>
      <c r="AI147" s="480"/>
      <c r="AK147" s="480"/>
      <c r="AL147" s="480"/>
      <c r="AV147" s="484"/>
      <c r="AW147" s="484"/>
      <c r="AX147" s="484"/>
      <c r="AY147" s="484"/>
      <c r="AZ147" s="484"/>
      <c r="BA147" s="480"/>
      <c r="BB147" s="484"/>
      <c r="BC147" s="480"/>
      <c r="BD147" s="480"/>
    </row>
    <row r="148" spans="2:56" s="482" customFormat="1" ht="21" customHeight="1">
      <c r="B148" s="475">
        <v>76</v>
      </c>
      <c r="C148" s="475" t="s">
        <v>1736</v>
      </c>
      <c r="D148" s="476" t="s">
        <v>1742</v>
      </c>
      <c r="E148" s="477"/>
      <c r="F148" s="477" t="s">
        <v>445</v>
      </c>
      <c r="G148" s="478">
        <v>1</v>
      </c>
      <c r="H148" s="545"/>
      <c r="I148" s="558"/>
      <c r="J148" s="545"/>
      <c r="K148" s="495">
        <f t="shared" si="5"/>
        <v>0</v>
      </c>
      <c r="L148" s="480"/>
      <c r="M148" s="481"/>
      <c r="P148" s="483"/>
      <c r="Q148" s="483"/>
      <c r="R148" s="483"/>
      <c r="S148" s="483"/>
      <c r="AI148" s="480"/>
      <c r="AK148" s="480"/>
      <c r="AL148" s="480"/>
      <c r="AV148" s="484"/>
      <c r="AW148" s="484"/>
      <c r="AX148" s="484"/>
      <c r="AY148" s="484"/>
      <c r="AZ148" s="484"/>
      <c r="BA148" s="480"/>
      <c r="BB148" s="484"/>
      <c r="BC148" s="480"/>
      <c r="BD148" s="480"/>
    </row>
    <row r="149" spans="2:56" s="482" customFormat="1" ht="21" customHeight="1">
      <c r="B149" s="475">
        <v>77</v>
      </c>
      <c r="C149" s="475" t="s">
        <v>1736</v>
      </c>
      <c r="D149" s="476" t="s">
        <v>1743</v>
      </c>
      <c r="E149" s="477"/>
      <c r="F149" s="477" t="s">
        <v>445</v>
      </c>
      <c r="G149" s="478">
        <v>1</v>
      </c>
      <c r="H149" s="545"/>
      <c r="I149" s="558"/>
      <c r="J149" s="545"/>
      <c r="K149" s="495">
        <f t="shared" si="5"/>
        <v>0</v>
      </c>
      <c r="L149" s="480"/>
      <c r="M149" s="481"/>
      <c r="P149" s="483"/>
      <c r="Q149" s="483"/>
      <c r="R149" s="483"/>
      <c r="S149" s="483"/>
      <c r="AI149" s="480"/>
      <c r="AK149" s="480"/>
      <c r="AL149" s="480"/>
      <c r="AV149" s="484"/>
      <c r="AW149" s="484"/>
      <c r="AX149" s="484"/>
      <c r="AY149" s="484"/>
      <c r="AZ149" s="484"/>
      <c r="BA149" s="480"/>
      <c r="BB149" s="484"/>
      <c r="BC149" s="480"/>
      <c r="BD149" s="480"/>
    </row>
    <row r="150" spans="2:56" s="482" customFormat="1" ht="21" customHeight="1">
      <c r="B150" s="475">
        <v>78</v>
      </c>
      <c r="C150" s="475" t="s">
        <v>1736</v>
      </c>
      <c r="D150" s="476" t="s">
        <v>1744</v>
      </c>
      <c r="E150" s="477"/>
      <c r="F150" s="477" t="s">
        <v>445</v>
      </c>
      <c r="G150" s="478">
        <v>1</v>
      </c>
      <c r="H150" s="545"/>
      <c r="I150" s="558"/>
      <c r="J150" s="545"/>
      <c r="K150" s="495">
        <f t="shared" si="5"/>
        <v>0</v>
      </c>
      <c r="L150" s="480"/>
      <c r="M150" s="481"/>
      <c r="P150" s="483"/>
      <c r="Q150" s="483"/>
      <c r="R150" s="483"/>
      <c r="S150" s="483"/>
      <c r="AI150" s="480"/>
      <c r="AK150" s="480"/>
      <c r="AL150" s="480"/>
      <c r="AV150" s="484"/>
      <c r="AW150" s="484"/>
      <c r="AX150" s="484"/>
      <c r="AY150" s="484"/>
      <c r="AZ150" s="484"/>
      <c r="BA150" s="480"/>
      <c r="BB150" s="484"/>
      <c r="BC150" s="480"/>
      <c r="BD150" s="480"/>
    </row>
    <row r="151" spans="2:56" s="482" customFormat="1" ht="74.45" customHeight="1">
      <c r="B151" s="475"/>
      <c r="C151" s="475"/>
      <c r="D151" s="476" t="s">
        <v>1745</v>
      </c>
      <c r="E151" s="477"/>
      <c r="F151" s="477"/>
      <c r="G151" s="478"/>
      <c r="H151" s="545"/>
      <c r="I151" s="558"/>
      <c r="J151" s="544"/>
      <c r="K151" s="479"/>
      <c r="L151" s="480"/>
      <c r="M151" s="481"/>
      <c r="P151" s="483"/>
      <c r="Q151" s="483"/>
      <c r="R151" s="483"/>
      <c r="S151" s="483"/>
      <c r="AI151" s="480"/>
      <c r="AK151" s="480"/>
      <c r="AL151" s="480"/>
      <c r="AV151" s="484"/>
      <c r="AW151" s="484"/>
      <c r="AX151" s="484"/>
      <c r="AY151" s="484"/>
      <c r="AZ151" s="484"/>
      <c r="BA151" s="480"/>
      <c r="BB151" s="484"/>
      <c r="BC151" s="480"/>
      <c r="BD151" s="480"/>
    </row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</sheetData>
  <sheetProtection password="F5C7" sheet="1" objects="1" scenarios="1"/>
  <mergeCells count="49">
    <mergeCell ref="H132:I132"/>
    <mergeCell ref="H117:I117"/>
    <mergeCell ref="H124:I124"/>
    <mergeCell ref="H127:I127"/>
    <mergeCell ref="H128:I128"/>
    <mergeCell ref="H129:I129"/>
    <mergeCell ref="H130:I130"/>
    <mergeCell ref="H113:I113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9:I109"/>
    <mergeCell ref="H111:I111"/>
    <mergeCell ref="H112:I112"/>
    <mergeCell ref="H96:I96"/>
    <mergeCell ref="H80:I80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5:I95"/>
    <mergeCell ref="H79:I79"/>
    <mergeCell ref="H64:I64"/>
    <mergeCell ref="H66:I66"/>
    <mergeCell ref="H67:I67"/>
    <mergeCell ref="H71:I71"/>
    <mergeCell ref="H72:I72"/>
    <mergeCell ref="H73:I73"/>
    <mergeCell ref="H74:I74"/>
    <mergeCell ref="H75:I75"/>
    <mergeCell ref="H76:I76"/>
    <mergeCell ref="H77:I77"/>
    <mergeCell ref="H78:I78"/>
    <mergeCell ref="I57:K57"/>
    <mergeCell ref="B1:K1"/>
    <mergeCell ref="D11:K11"/>
    <mergeCell ref="I13:K13"/>
    <mergeCell ref="B19:K19"/>
    <mergeCell ref="B50:K50"/>
  </mergeCells>
  <printOptions horizontalCentered="1"/>
  <pageMargins left="0.5905511811023623" right="0.5905511811023623" top="0.5905511811023623" bottom="0.5905511811023623" header="0.5118110236220472" footer="0"/>
  <pageSetup horizontalDpi="600" verticalDpi="600" orientation="landscape" paperSize="9" scale="95" r:id="rId1"/>
  <headerFooter alignWithMargins="0">
    <oddFooter>&amp;CStrana &amp;P z &amp;N</oddFooter>
  </headerFooter>
  <rowBreaks count="2" manualBreakCount="2">
    <brk id="15" max="16383" man="1"/>
    <brk id="15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zoomScaleSheetLayoutView="85" workbookViewId="0" topLeftCell="A1">
      <selection activeCell="G8" sqref="G8"/>
    </sheetView>
  </sheetViews>
  <sheetFormatPr defaultColWidth="10.375" defaultRowHeight="12.75"/>
  <cols>
    <col min="1" max="1" width="2.375" style="343" customWidth="1"/>
    <col min="2" max="2" width="4.125" style="394" customWidth="1"/>
    <col min="3" max="3" width="8.625" style="386" customWidth="1"/>
    <col min="4" max="4" width="63.625" style="395" customWidth="1"/>
    <col min="5" max="5" width="9.625" style="396" customWidth="1"/>
    <col min="6" max="6" width="11.375" style="397" customWidth="1"/>
    <col min="7" max="7" width="13.375" style="658" customWidth="1"/>
    <col min="8" max="8" width="14.875" style="659" customWidth="1"/>
    <col min="9" max="10" width="11.375" style="343" customWidth="1"/>
    <col min="11" max="16384" width="10.375" style="343" customWidth="1"/>
  </cols>
  <sheetData>
    <row r="1" spans="2:6" ht="27.75" customHeight="1">
      <c r="B1" s="399" t="s">
        <v>1860</v>
      </c>
      <c r="C1" s="345"/>
      <c r="D1" s="346"/>
      <c r="E1" s="347"/>
      <c r="F1" s="348"/>
    </row>
    <row r="2" spans="2:8" ht="27.75" customHeight="1">
      <c r="B2" s="400"/>
      <c r="C2" s="401"/>
      <c r="D2" s="401"/>
      <c r="E2" s="401"/>
      <c r="F2" s="401"/>
      <c r="G2" s="660"/>
      <c r="H2" s="661"/>
    </row>
    <row r="3" spans="2:8" ht="8.25" customHeight="1">
      <c r="B3" s="351"/>
      <c r="C3" s="352"/>
      <c r="D3" s="353"/>
      <c r="E3" s="354"/>
      <c r="F3" s="355"/>
      <c r="G3" s="662"/>
      <c r="H3" s="663"/>
    </row>
    <row r="4" spans="2:8" ht="28.5" customHeight="1">
      <c r="B4" s="356"/>
      <c r="C4" s="357" t="s">
        <v>1747</v>
      </c>
      <c r="D4" s="358" t="s">
        <v>1748</v>
      </c>
      <c r="E4" s="969" t="s">
        <v>91</v>
      </c>
      <c r="F4" s="969"/>
      <c r="G4" s="664" t="s">
        <v>1749</v>
      </c>
      <c r="H4" s="664" t="s">
        <v>1750</v>
      </c>
    </row>
    <row r="5" spans="2:6" ht="13.7" customHeight="1">
      <c r="B5" s="359"/>
      <c r="C5" s="360"/>
      <c r="D5" s="361"/>
      <c r="E5" s="362"/>
      <c r="F5" s="362"/>
    </row>
    <row r="6" spans="2:6" ht="11.25" customHeight="1">
      <c r="B6" s="359"/>
      <c r="C6" s="360"/>
      <c r="D6" s="361"/>
      <c r="E6" s="362"/>
      <c r="F6" s="362"/>
    </row>
    <row r="7" spans="1:8" ht="49.7" customHeight="1">
      <c r="A7" s="363"/>
      <c r="B7" s="364" t="s">
        <v>1861</v>
      </c>
      <c r="C7" s="365"/>
      <c r="D7" s="402" t="s">
        <v>1862</v>
      </c>
      <c r="E7" s="347"/>
      <c r="F7" s="348"/>
      <c r="G7" s="665"/>
      <c r="H7" s="665"/>
    </row>
    <row r="8" spans="1:8" ht="270.4" customHeight="1">
      <c r="A8" s="363"/>
      <c r="B8" s="368" t="s">
        <v>1861</v>
      </c>
      <c r="C8" s="369" t="s">
        <v>1753</v>
      </c>
      <c r="D8" s="370" t="s">
        <v>1863</v>
      </c>
      <c r="E8" s="347">
        <v>1</v>
      </c>
      <c r="F8" s="348" t="s">
        <v>101</v>
      </c>
      <c r="G8" s="666"/>
      <c r="H8" s="665">
        <f aca="true" t="shared" si="0" ref="H8:H17">G8*E8</f>
        <v>0</v>
      </c>
    </row>
    <row r="9" spans="2:8" s="403" customFormat="1" ht="49.7" customHeight="1">
      <c r="B9" s="368" t="s">
        <v>1861</v>
      </c>
      <c r="C9" s="372" t="s">
        <v>1755</v>
      </c>
      <c r="D9" s="370" t="s">
        <v>1756</v>
      </c>
      <c r="E9" s="347">
        <v>2</v>
      </c>
      <c r="F9" s="348" t="s">
        <v>101</v>
      </c>
      <c r="G9" s="666"/>
      <c r="H9" s="665">
        <f t="shared" si="0"/>
        <v>0</v>
      </c>
    </row>
    <row r="10" spans="2:8" s="403" customFormat="1" ht="82.7" customHeight="1">
      <c r="B10" s="368" t="s">
        <v>1861</v>
      </c>
      <c r="C10" s="372" t="s">
        <v>1757</v>
      </c>
      <c r="D10" s="370" t="s">
        <v>1864</v>
      </c>
      <c r="E10" s="347">
        <v>1</v>
      </c>
      <c r="F10" s="348" t="s">
        <v>101</v>
      </c>
      <c r="G10" s="666"/>
      <c r="H10" s="665">
        <f t="shared" si="0"/>
        <v>0</v>
      </c>
    </row>
    <row r="11" spans="2:8" s="403" customFormat="1" ht="82.7" customHeight="1">
      <c r="B11" s="368" t="s">
        <v>1861</v>
      </c>
      <c r="C11" s="372" t="s">
        <v>1759</v>
      </c>
      <c r="D11" s="370" t="s">
        <v>1760</v>
      </c>
      <c r="E11" s="347">
        <v>1</v>
      </c>
      <c r="F11" s="348" t="s">
        <v>101</v>
      </c>
      <c r="G11" s="666"/>
      <c r="H11" s="665">
        <f t="shared" si="0"/>
        <v>0</v>
      </c>
    </row>
    <row r="12" spans="2:8" s="403" customFormat="1" ht="82.7" customHeight="1">
      <c r="B12" s="368" t="s">
        <v>1861</v>
      </c>
      <c r="C12" s="372" t="s">
        <v>1761</v>
      </c>
      <c r="D12" s="370" t="s">
        <v>1865</v>
      </c>
      <c r="E12" s="347">
        <v>1</v>
      </c>
      <c r="F12" s="348" t="s">
        <v>101</v>
      </c>
      <c r="G12" s="666"/>
      <c r="H12" s="665">
        <f t="shared" si="0"/>
        <v>0</v>
      </c>
    </row>
    <row r="13" spans="2:8" s="403" customFormat="1" ht="82.7" customHeight="1">
      <c r="B13" s="368" t="s">
        <v>1861</v>
      </c>
      <c r="C13" s="372" t="s">
        <v>1763</v>
      </c>
      <c r="D13" s="370" t="s">
        <v>1866</v>
      </c>
      <c r="E13" s="347">
        <v>1</v>
      </c>
      <c r="F13" s="348" t="s">
        <v>101</v>
      </c>
      <c r="G13" s="666"/>
      <c r="H13" s="665">
        <f t="shared" si="0"/>
        <v>0</v>
      </c>
    </row>
    <row r="14" spans="1:8" ht="49.7" customHeight="1">
      <c r="A14" s="363"/>
      <c r="B14" s="368" t="s">
        <v>1861</v>
      </c>
      <c r="C14" s="372" t="s">
        <v>1779</v>
      </c>
      <c r="D14" s="377" t="s">
        <v>1780</v>
      </c>
      <c r="E14" s="374">
        <v>2</v>
      </c>
      <c r="F14" s="348" t="s">
        <v>1767</v>
      </c>
      <c r="G14" s="666"/>
      <c r="H14" s="665">
        <f t="shared" si="0"/>
        <v>0</v>
      </c>
    </row>
    <row r="15" spans="1:8" ht="49.7" customHeight="1">
      <c r="A15" s="363"/>
      <c r="B15" s="368" t="s">
        <v>1861</v>
      </c>
      <c r="C15" s="372" t="s">
        <v>1393</v>
      </c>
      <c r="D15" s="373" t="s">
        <v>1867</v>
      </c>
      <c r="E15" s="374">
        <v>16</v>
      </c>
      <c r="F15" s="348" t="s">
        <v>142</v>
      </c>
      <c r="G15" s="666"/>
      <c r="H15" s="665">
        <f t="shared" si="0"/>
        <v>0</v>
      </c>
    </row>
    <row r="16" spans="2:8" s="403" customFormat="1" ht="49.7" customHeight="1">
      <c r="B16" s="404"/>
      <c r="C16" s="405"/>
      <c r="D16" s="370" t="s">
        <v>1766</v>
      </c>
      <c r="E16" s="347">
        <v>4</v>
      </c>
      <c r="F16" s="348" t="s">
        <v>1767</v>
      </c>
      <c r="G16" s="666"/>
      <c r="H16" s="665">
        <f t="shared" si="0"/>
        <v>0</v>
      </c>
    </row>
    <row r="17" spans="2:8" s="403" customFormat="1" ht="49.7" customHeight="1">
      <c r="B17" s="404"/>
      <c r="C17" s="405"/>
      <c r="D17" s="370" t="s">
        <v>1868</v>
      </c>
      <c r="E17" s="347">
        <v>4</v>
      </c>
      <c r="F17" s="348" t="s">
        <v>1767</v>
      </c>
      <c r="G17" s="666"/>
      <c r="H17" s="665">
        <f t="shared" si="0"/>
        <v>0</v>
      </c>
    </row>
    <row r="18" spans="2:8" s="403" customFormat="1" ht="49.7" customHeight="1">
      <c r="B18" s="368"/>
      <c r="C18" s="372"/>
      <c r="D18" s="370"/>
      <c r="E18" s="347"/>
      <c r="F18" s="348"/>
      <c r="G18" s="666"/>
      <c r="H18" s="665"/>
    </row>
    <row r="19" spans="1:8" ht="49.7" customHeight="1">
      <c r="A19" s="363"/>
      <c r="B19" s="364" t="s">
        <v>1869</v>
      </c>
      <c r="C19" s="365"/>
      <c r="D19" s="402" t="s">
        <v>1870</v>
      </c>
      <c r="E19" s="347"/>
      <c r="F19" s="348"/>
      <c r="G19" s="666"/>
      <c r="H19" s="665"/>
    </row>
    <row r="20" spans="1:8" ht="49.7" customHeight="1">
      <c r="A20" s="363"/>
      <c r="B20" s="368" t="s">
        <v>1869</v>
      </c>
      <c r="C20" s="372" t="s">
        <v>1753</v>
      </c>
      <c r="D20" s="370" t="s">
        <v>1772</v>
      </c>
      <c r="E20" s="347"/>
      <c r="F20" s="348" t="s">
        <v>101</v>
      </c>
      <c r="G20" s="666"/>
      <c r="H20" s="665">
        <f aca="true" t="shared" si="1" ref="H20:H29">G20*E20</f>
        <v>0</v>
      </c>
    </row>
    <row r="21" spans="2:8" s="403" customFormat="1" ht="51" customHeight="1">
      <c r="B21" s="368" t="s">
        <v>1869</v>
      </c>
      <c r="C21" s="372" t="s">
        <v>1755</v>
      </c>
      <c r="D21" s="370" t="s">
        <v>1756</v>
      </c>
      <c r="E21" s="347">
        <v>2</v>
      </c>
      <c r="F21" s="348" t="s">
        <v>101</v>
      </c>
      <c r="G21" s="666"/>
      <c r="H21" s="665">
        <f t="shared" si="1"/>
        <v>0</v>
      </c>
    </row>
    <row r="22" spans="2:8" s="403" customFormat="1" ht="69.95" customHeight="1">
      <c r="B22" s="368" t="s">
        <v>1869</v>
      </c>
      <c r="C22" s="372" t="s">
        <v>1757</v>
      </c>
      <c r="D22" s="370" t="s">
        <v>1871</v>
      </c>
      <c r="E22" s="347">
        <v>2</v>
      </c>
      <c r="F22" s="348" t="s">
        <v>101</v>
      </c>
      <c r="G22" s="666"/>
      <c r="H22" s="665">
        <f t="shared" si="1"/>
        <v>0</v>
      </c>
    </row>
    <row r="23" spans="2:8" s="403" customFormat="1" ht="60.2" customHeight="1">
      <c r="B23" s="368" t="s">
        <v>1869</v>
      </c>
      <c r="C23" s="372" t="s">
        <v>1759</v>
      </c>
      <c r="D23" s="370" t="s">
        <v>1872</v>
      </c>
      <c r="E23" s="347">
        <v>3</v>
      </c>
      <c r="F23" s="348" t="s">
        <v>101</v>
      </c>
      <c r="G23" s="666"/>
      <c r="H23" s="665">
        <f t="shared" si="1"/>
        <v>0</v>
      </c>
    </row>
    <row r="24" spans="2:8" s="403" customFormat="1" ht="55.35" customHeight="1">
      <c r="B24" s="368" t="s">
        <v>1869</v>
      </c>
      <c r="C24" s="372" t="s">
        <v>1761</v>
      </c>
      <c r="D24" s="370" t="s">
        <v>1776</v>
      </c>
      <c r="E24" s="347">
        <v>4</v>
      </c>
      <c r="F24" s="348" t="s">
        <v>101</v>
      </c>
      <c r="G24" s="666"/>
      <c r="H24" s="665">
        <f t="shared" si="1"/>
        <v>0</v>
      </c>
    </row>
    <row r="25" spans="2:8" s="403" customFormat="1" ht="60.2" customHeight="1">
      <c r="B25" s="368" t="s">
        <v>1869</v>
      </c>
      <c r="C25" s="372" t="s">
        <v>1763</v>
      </c>
      <c r="D25" s="370" t="s">
        <v>1873</v>
      </c>
      <c r="E25" s="347">
        <v>1</v>
      </c>
      <c r="F25" s="348" t="s">
        <v>101</v>
      </c>
      <c r="G25" s="666"/>
      <c r="H25" s="665">
        <f t="shared" si="1"/>
        <v>0</v>
      </c>
    </row>
    <row r="26" spans="1:8" ht="49.7" customHeight="1">
      <c r="A26" s="363"/>
      <c r="B26" s="368" t="s">
        <v>1869</v>
      </c>
      <c r="C26" s="372" t="s">
        <v>1779</v>
      </c>
      <c r="D26" s="377" t="s">
        <v>1780</v>
      </c>
      <c r="E26" s="374">
        <v>2</v>
      </c>
      <c r="F26" s="348" t="s">
        <v>1767</v>
      </c>
      <c r="G26" s="666"/>
      <c r="H26" s="665">
        <f t="shared" si="1"/>
        <v>0</v>
      </c>
    </row>
    <row r="27" spans="1:8" ht="49.7" customHeight="1">
      <c r="A27" s="363"/>
      <c r="B27" s="368" t="s">
        <v>1869</v>
      </c>
      <c r="C27" s="372" t="s">
        <v>1393</v>
      </c>
      <c r="D27" s="373" t="s">
        <v>1874</v>
      </c>
      <c r="E27" s="374">
        <v>28</v>
      </c>
      <c r="F27" s="348" t="s">
        <v>142</v>
      </c>
      <c r="G27" s="666"/>
      <c r="H27" s="665">
        <f t="shared" si="1"/>
        <v>0</v>
      </c>
    </row>
    <row r="28" spans="2:8" s="403" customFormat="1" ht="49.7" customHeight="1">
      <c r="B28" s="404"/>
      <c r="C28" s="405"/>
      <c r="D28" s="370" t="s">
        <v>1766</v>
      </c>
      <c r="E28" s="347">
        <v>4</v>
      </c>
      <c r="F28" s="348" t="s">
        <v>1767</v>
      </c>
      <c r="G28" s="666"/>
      <c r="H28" s="665">
        <f t="shared" si="1"/>
        <v>0</v>
      </c>
    </row>
    <row r="29" spans="2:8" s="403" customFormat="1" ht="49.7" customHeight="1">
      <c r="B29" s="404"/>
      <c r="C29" s="405"/>
      <c r="D29" s="370" t="s">
        <v>1868</v>
      </c>
      <c r="E29" s="347">
        <v>4</v>
      </c>
      <c r="F29" s="348" t="s">
        <v>1767</v>
      </c>
      <c r="G29" s="666"/>
      <c r="H29" s="665">
        <f t="shared" si="1"/>
        <v>0</v>
      </c>
    </row>
    <row r="30" spans="2:8" s="403" customFormat="1" ht="49.7" customHeight="1">
      <c r="B30" s="404"/>
      <c r="C30" s="405"/>
      <c r="D30" s="370"/>
      <c r="E30" s="347"/>
      <c r="F30" s="348"/>
      <c r="G30" s="666"/>
      <c r="H30" s="665"/>
    </row>
    <row r="31" spans="1:8" ht="30" customHeight="1">
      <c r="A31" s="363"/>
      <c r="B31" s="364" t="s">
        <v>1875</v>
      </c>
      <c r="C31" s="365"/>
      <c r="D31" s="402" t="s">
        <v>1876</v>
      </c>
      <c r="E31" s="347"/>
      <c r="F31" s="348"/>
      <c r="G31" s="667"/>
      <c r="H31" s="668"/>
    </row>
    <row r="32" spans="1:8" ht="80.1" customHeight="1">
      <c r="A32" s="363"/>
      <c r="B32" s="368" t="s">
        <v>1875</v>
      </c>
      <c r="C32" s="372" t="s">
        <v>1753</v>
      </c>
      <c r="D32" s="370" t="s">
        <v>1877</v>
      </c>
      <c r="E32" s="347">
        <v>1</v>
      </c>
      <c r="F32" s="348" t="s">
        <v>101</v>
      </c>
      <c r="G32" s="669"/>
      <c r="H32" s="670">
        <f aca="true" t="shared" si="2" ref="H32:H37">G32*E32</f>
        <v>0</v>
      </c>
    </row>
    <row r="33" spans="1:8" ht="73.7" customHeight="1">
      <c r="A33" s="363"/>
      <c r="B33" s="368" t="s">
        <v>1875</v>
      </c>
      <c r="C33" s="372" t="s">
        <v>1755</v>
      </c>
      <c r="D33" s="370" t="s">
        <v>1878</v>
      </c>
      <c r="E33" s="347">
        <v>1</v>
      </c>
      <c r="F33" s="348" t="s">
        <v>101</v>
      </c>
      <c r="G33" s="669"/>
      <c r="H33" s="670">
        <f t="shared" si="2"/>
        <v>0</v>
      </c>
    </row>
    <row r="34" spans="1:8" ht="69.4" customHeight="1">
      <c r="A34" s="363"/>
      <c r="B34" s="368" t="s">
        <v>1875</v>
      </c>
      <c r="C34" s="372" t="s">
        <v>1757</v>
      </c>
      <c r="D34" s="370" t="s">
        <v>1879</v>
      </c>
      <c r="E34" s="347">
        <v>1</v>
      </c>
      <c r="F34" s="348" t="s">
        <v>101</v>
      </c>
      <c r="G34" s="669"/>
      <c r="H34" s="670">
        <f t="shared" si="2"/>
        <v>0</v>
      </c>
    </row>
    <row r="35" spans="1:8" ht="30" customHeight="1">
      <c r="A35" s="363"/>
      <c r="B35" s="368"/>
      <c r="C35" s="372"/>
      <c r="D35" s="370" t="s">
        <v>1880</v>
      </c>
      <c r="E35" s="347">
        <v>1</v>
      </c>
      <c r="F35" s="348" t="s">
        <v>101</v>
      </c>
      <c r="G35" s="669"/>
      <c r="H35" s="670">
        <f t="shared" si="2"/>
        <v>0</v>
      </c>
    </row>
    <row r="36" spans="1:8" ht="38.45" customHeight="1">
      <c r="A36" s="363"/>
      <c r="B36" s="368"/>
      <c r="C36" s="372"/>
      <c r="D36" s="370" t="s">
        <v>1881</v>
      </c>
      <c r="E36" s="347">
        <v>10</v>
      </c>
      <c r="F36" s="348" t="s">
        <v>142</v>
      </c>
      <c r="G36" s="669"/>
      <c r="H36" s="670">
        <f t="shared" si="2"/>
        <v>0</v>
      </c>
    </row>
    <row r="37" spans="1:8" ht="38.45" customHeight="1">
      <c r="A37" s="363"/>
      <c r="B37" s="368"/>
      <c r="C37" s="372"/>
      <c r="D37" s="370" t="s">
        <v>1882</v>
      </c>
      <c r="E37" s="347">
        <v>1</v>
      </c>
      <c r="F37" s="348" t="s">
        <v>445</v>
      </c>
      <c r="G37" s="669"/>
      <c r="H37" s="670">
        <f t="shared" si="2"/>
        <v>0</v>
      </c>
    </row>
    <row r="38" spans="2:8" s="403" customFormat="1" ht="19.5" customHeight="1">
      <c r="B38" s="404"/>
      <c r="C38" s="405"/>
      <c r="D38" s="370"/>
      <c r="E38" s="347"/>
      <c r="F38" s="348"/>
      <c r="G38" s="669"/>
      <c r="H38" s="670"/>
    </row>
    <row r="39" spans="1:8" ht="30" customHeight="1">
      <c r="A39" s="363"/>
      <c r="B39" s="364" t="s">
        <v>1883</v>
      </c>
      <c r="C39" s="365"/>
      <c r="D39" s="402" t="s">
        <v>1884</v>
      </c>
      <c r="E39" s="347"/>
      <c r="F39" s="348"/>
      <c r="G39" s="667"/>
      <c r="H39" s="668"/>
    </row>
    <row r="40" spans="1:8" ht="80.1" customHeight="1">
      <c r="A40" s="363"/>
      <c r="B40" s="368" t="s">
        <v>1883</v>
      </c>
      <c r="C40" s="372" t="s">
        <v>1753</v>
      </c>
      <c r="D40" s="370" t="s">
        <v>1885</v>
      </c>
      <c r="E40" s="347">
        <v>1</v>
      </c>
      <c r="F40" s="348" t="s">
        <v>101</v>
      </c>
      <c r="G40" s="669"/>
      <c r="H40" s="670">
        <f>G40*E40</f>
        <v>0</v>
      </c>
    </row>
    <row r="41" spans="1:8" ht="73.7" customHeight="1">
      <c r="A41" s="363"/>
      <c r="B41" s="368" t="s">
        <v>1883</v>
      </c>
      <c r="C41" s="372" t="s">
        <v>1755</v>
      </c>
      <c r="D41" s="370" t="s">
        <v>1886</v>
      </c>
      <c r="E41" s="347">
        <v>1</v>
      </c>
      <c r="F41" s="348" t="s">
        <v>101</v>
      </c>
      <c r="G41" s="669"/>
      <c r="H41" s="670">
        <f>G41*E41</f>
        <v>0</v>
      </c>
    </row>
    <row r="42" spans="1:8" ht="69.4" customHeight="1">
      <c r="A42" s="363"/>
      <c r="B42" s="368" t="s">
        <v>1883</v>
      </c>
      <c r="C42" s="372" t="s">
        <v>1757</v>
      </c>
      <c r="D42" s="370" t="s">
        <v>1879</v>
      </c>
      <c r="E42" s="347">
        <v>1</v>
      </c>
      <c r="F42" s="348" t="s">
        <v>101</v>
      </c>
      <c r="G42" s="669"/>
      <c r="H42" s="670">
        <f>G42*E42</f>
        <v>0</v>
      </c>
    </row>
    <row r="43" spans="1:8" ht="38.45" customHeight="1">
      <c r="A43" s="363"/>
      <c r="B43" s="368"/>
      <c r="C43" s="372"/>
      <c r="D43" s="370" t="s">
        <v>1881</v>
      </c>
      <c r="E43" s="347">
        <v>10</v>
      </c>
      <c r="F43" s="348" t="s">
        <v>142</v>
      </c>
      <c r="G43" s="669"/>
      <c r="H43" s="670">
        <f>G43*E43</f>
        <v>0</v>
      </c>
    </row>
    <row r="44" spans="1:8" ht="38.45" customHeight="1">
      <c r="A44" s="363"/>
      <c r="B44" s="368"/>
      <c r="C44" s="372"/>
      <c r="D44" s="370" t="s">
        <v>1882</v>
      </c>
      <c r="E44" s="347">
        <v>1</v>
      </c>
      <c r="F44" s="348" t="s">
        <v>445</v>
      </c>
      <c r="G44" s="669"/>
      <c r="H44" s="670">
        <f>G44*E44</f>
        <v>0</v>
      </c>
    </row>
    <row r="45" spans="2:8" s="403" customFormat="1" ht="19.5" customHeight="1">
      <c r="B45" s="404"/>
      <c r="C45" s="405"/>
      <c r="D45" s="370"/>
      <c r="E45" s="347"/>
      <c r="F45" s="348"/>
      <c r="G45" s="669"/>
      <c r="H45" s="670"/>
    </row>
    <row r="46" spans="1:8" ht="49.7" customHeight="1">
      <c r="A46" s="363"/>
      <c r="B46" s="364" t="s">
        <v>1887</v>
      </c>
      <c r="C46" s="365"/>
      <c r="D46" s="402" t="s">
        <v>1888</v>
      </c>
      <c r="E46" s="347"/>
      <c r="F46" s="348"/>
      <c r="G46" s="666"/>
      <c r="H46" s="665"/>
    </row>
    <row r="47" spans="1:8" ht="270.4" customHeight="1">
      <c r="A47" s="363"/>
      <c r="B47" s="368" t="s">
        <v>1887</v>
      </c>
      <c r="C47" s="369" t="s">
        <v>1753</v>
      </c>
      <c r="D47" s="370" t="s">
        <v>1863</v>
      </c>
      <c r="E47" s="347">
        <v>1</v>
      </c>
      <c r="F47" s="348" t="s">
        <v>101</v>
      </c>
      <c r="G47" s="666"/>
      <c r="H47" s="665">
        <f aca="true" t="shared" si="3" ref="H47:H55">G47*E47</f>
        <v>0</v>
      </c>
    </row>
    <row r="48" spans="2:8" s="403" customFormat="1" ht="49.7" customHeight="1">
      <c r="B48" s="368" t="s">
        <v>1887</v>
      </c>
      <c r="C48" s="372" t="s">
        <v>1755</v>
      </c>
      <c r="D48" s="370" t="s">
        <v>1756</v>
      </c>
      <c r="E48" s="347">
        <v>2</v>
      </c>
      <c r="F48" s="348" t="s">
        <v>101</v>
      </c>
      <c r="G48" s="666"/>
      <c r="H48" s="665">
        <f t="shared" si="3"/>
        <v>0</v>
      </c>
    </row>
    <row r="49" spans="2:8" s="403" customFormat="1" ht="82.7" customHeight="1">
      <c r="B49" s="368" t="s">
        <v>1887</v>
      </c>
      <c r="C49" s="372" t="s">
        <v>1757</v>
      </c>
      <c r="D49" s="370" t="s">
        <v>1889</v>
      </c>
      <c r="E49" s="347">
        <v>1</v>
      </c>
      <c r="F49" s="348" t="s">
        <v>101</v>
      </c>
      <c r="G49" s="666"/>
      <c r="H49" s="665">
        <f t="shared" si="3"/>
        <v>0</v>
      </c>
    </row>
    <row r="50" spans="2:8" s="403" customFormat="1" ht="82.7" customHeight="1">
      <c r="B50" s="368" t="s">
        <v>1887</v>
      </c>
      <c r="C50" s="372" t="s">
        <v>1759</v>
      </c>
      <c r="D50" s="370" t="s">
        <v>1890</v>
      </c>
      <c r="E50" s="347">
        <v>1</v>
      </c>
      <c r="F50" s="348" t="s">
        <v>101</v>
      </c>
      <c r="G50" s="666"/>
      <c r="H50" s="665">
        <f t="shared" si="3"/>
        <v>0</v>
      </c>
    </row>
    <row r="51" spans="2:8" s="403" customFormat="1" ht="82.7" customHeight="1">
      <c r="B51" s="368" t="s">
        <v>1887</v>
      </c>
      <c r="C51" s="372" t="s">
        <v>1761</v>
      </c>
      <c r="D51" s="370" t="s">
        <v>1891</v>
      </c>
      <c r="E51" s="347">
        <v>1</v>
      </c>
      <c r="F51" s="348" t="s">
        <v>101</v>
      </c>
      <c r="G51" s="666"/>
      <c r="H51" s="665">
        <f t="shared" si="3"/>
        <v>0</v>
      </c>
    </row>
    <row r="52" spans="2:8" s="403" customFormat="1" ht="82.7" customHeight="1">
      <c r="B52" s="368" t="s">
        <v>1887</v>
      </c>
      <c r="C52" s="372" t="s">
        <v>1763</v>
      </c>
      <c r="D52" s="370" t="s">
        <v>1892</v>
      </c>
      <c r="E52" s="347">
        <v>1</v>
      </c>
      <c r="F52" s="348" t="s">
        <v>101</v>
      </c>
      <c r="G52" s="666"/>
      <c r="H52" s="665">
        <f>G52*E52</f>
        <v>0</v>
      </c>
    </row>
    <row r="53" spans="1:8" ht="49.7" customHeight="1">
      <c r="A53" s="363"/>
      <c r="B53" s="368" t="s">
        <v>1887</v>
      </c>
      <c r="C53" s="372" t="s">
        <v>1393</v>
      </c>
      <c r="D53" s="373" t="s">
        <v>1874</v>
      </c>
      <c r="E53" s="374">
        <v>15</v>
      </c>
      <c r="F53" s="348" t="s">
        <v>142</v>
      </c>
      <c r="G53" s="666"/>
      <c r="H53" s="665">
        <f t="shared" si="3"/>
        <v>0</v>
      </c>
    </row>
    <row r="54" spans="2:8" s="403" customFormat="1" ht="49.7" customHeight="1">
      <c r="B54" s="404"/>
      <c r="C54" s="405"/>
      <c r="D54" s="370" t="s">
        <v>1766</v>
      </c>
      <c r="E54" s="347">
        <v>5</v>
      </c>
      <c r="F54" s="348" t="s">
        <v>1767</v>
      </c>
      <c r="G54" s="666"/>
      <c r="H54" s="665">
        <f t="shared" si="3"/>
        <v>0</v>
      </c>
    </row>
    <row r="55" spans="2:8" s="403" customFormat="1" ht="49.7" customHeight="1">
      <c r="B55" s="404"/>
      <c r="C55" s="405"/>
      <c r="D55" s="370" t="s">
        <v>1868</v>
      </c>
      <c r="E55" s="347">
        <v>2</v>
      </c>
      <c r="F55" s="348" t="s">
        <v>1767</v>
      </c>
      <c r="G55" s="666"/>
      <c r="H55" s="665">
        <f t="shared" si="3"/>
        <v>0</v>
      </c>
    </row>
    <row r="56" spans="2:8" s="403" customFormat="1" ht="49.7" customHeight="1">
      <c r="B56" s="368"/>
      <c r="C56" s="372"/>
      <c r="D56" s="370"/>
      <c r="E56" s="347"/>
      <c r="F56" s="348"/>
      <c r="G56" s="666"/>
      <c r="H56" s="665"/>
    </row>
    <row r="57" spans="1:8" ht="49.7" customHeight="1">
      <c r="A57" s="363"/>
      <c r="B57" s="364" t="s">
        <v>1893</v>
      </c>
      <c r="C57" s="365"/>
      <c r="D57" s="402" t="s">
        <v>1894</v>
      </c>
      <c r="E57" s="347"/>
      <c r="F57" s="348"/>
      <c r="G57" s="666"/>
      <c r="H57" s="665"/>
    </row>
    <row r="58" spans="1:8" ht="49.7" customHeight="1">
      <c r="A58" s="363"/>
      <c r="B58" s="368" t="s">
        <v>1893</v>
      </c>
      <c r="C58" s="372" t="s">
        <v>1753</v>
      </c>
      <c r="D58" s="370" t="s">
        <v>1772</v>
      </c>
      <c r="E58" s="347"/>
      <c r="F58" s="348" t="s">
        <v>101</v>
      </c>
      <c r="G58" s="666"/>
      <c r="H58" s="665">
        <f aca="true" t="shared" si="4" ref="H58:H68">G58*E58</f>
        <v>0</v>
      </c>
    </row>
    <row r="59" spans="2:8" s="403" customFormat="1" ht="51" customHeight="1">
      <c r="B59" s="368" t="s">
        <v>1893</v>
      </c>
      <c r="C59" s="372" t="s">
        <v>1755</v>
      </c>
      <c r="D59" s="370" t="s">
        <v>1756</v>
      </c>
      <c r="E59" s="347">
        <v>2</v>
      </c>
      <c r="F59" s="348" t="s">
        <v>101</v>
      </c>
      <c r="G59" s="666"/>
      <c r="H59" s="665">
        <f t="shared" si="4"/>
        <v>0</v>
      </c>
    </row>
    <row r="60" spans="2:8" s="403" customFormat="1" ht="69.95" customHeight="1">
      <c r="B60" s="368" t="s">
        <v>1893</v>
      </c>
      <c r="C60" s="372" t="s">
        <v>1757</v>
      </c>
      <c r="D60" s="370" t="s">
        <v>1895</v>
      </c>
      <c r="E60" s="347">
        <v>2</v>
      </c>
      <c r="F60" s="348" t="s">
        <v>101</v>
      </c>
      <c r="G60" s="666"/>
      <c r="H60" s="665">
        <f t="shared" si="4"/>
        <v>0</v>
      </c>
    </row>
    <row r="61" spans="2:8" s="403" customFormat="1" ht="60.2" customHeight="1">
      <c r="B61" s="368" t="s">
        <v>1893</v>
      </c>
      <c r="C61" s="372" t="s">
        <v>1759</v>
      </c>
      <c r="D61" s="370" t="s">
        <v>1896</v>
      </c>
      <c r="E61" s="347">
        <v>1</v>
      </c>
      <c r="F61" s="348" t="s">
        <v>101</v>
      </c>
      <c r="G61" s="666"/>
      <c r="H61" s="665">
        <f t="shared" si="4"/>
        <v>0</v>
      </c>
    </row>
    <row r="62" spans="2:8" s="403" customFormat="1" ht="60.2" customHeight="1">
      <c r="B62" s="368" t="s">
        <v>1893</v>
      </c>
      <c r="C62" s="372" t="s">
        <v>1761</v>
      </c>
      <c r="D62" s="370" t="s">
        <v>1897</v>
      </c>
      <c r="E62" s="347">
        <v>1</v>
      </c>
      <c r="F62" s="348" t="s">
        <v>101</v>
      </c>
      <c r="G62" s="666"/>
      <c r="H62" s="665">
        <f>G62*E62</f>
        <v>0</v>
      </c>
    </row>
    <row r="63" spans="2:8" s="403" customFormat="1" ht="60.2" customHeight="1">
      <c r="B63" s="368" t="s">
        <v>1893</v>
      </c>
      <c r="C63" s="372" t="s">
        <v>1763</v>
      </c>
      <c r="D63" s="370" t="s">
        <v>1898</v>
      </c>
      <c r="E63" s="347">
        <v>1</v>
      </c>
      <c r="F63" s="348" t="s">
        <v>101</v>
      </c>
      <c r="G63" s="666"/>
      <c r="H63" s="665">
        <f>G63*E63</f>
        <v>0</v>
      </c>
    </row>
    <row r="64" spans="1:8" ht="49.7" customHeight="1">
      <c r="A64" s="363"/>
      <c r="B64" s="368" t="s">
        <v>1893</v>
      </c>
      <c r="C64" s="372" t="s">
        <v>1779</v>
      </c>
      <c r="D64" s="377" t="s">
        <v>1780</v>
      </c>
      <c r="E64" s="374">
        <v>2</v>
      </c>
      <c r="F64" s="348" t="s">
        <v>1767</v>
      </c>
      <c r="G64" s="666"/>
      <c r="H64" s="665">
        <f t="shared" si="4"/>
        <v>0</v>
      </c>
    </row>
    <row r="65" spans="1:8" ht="49.7" customHeight="1">
      <c r="A65" s="363"/>
      <c r="B65" s="368" t="s">
        <v>1893</v>
      </c>
      <c r="C65" s="372" t="s">
        <v>1393</v>
      </c>
      <c r="D65" s="373" t="s">
        <v>1874</v>
      </c>
      <c r="E65" s="374">
        <v>50</v>
      </c>
      <c r="F65" s="348" t="s">
        <v>142</v>
      </c>
      <c r="G65" s="666"/>
      <c r="H65" s="665">
        <f t="shared" si="4"/>
        <v>0</v>
      </c>
    </row>
    <row r="66" spans="2:8" s="403" customFormat="1" ht="49.7" customHeight="1">
      <c r="B66" s="404"/>
      <c r="C66" s="405"/>
      <c r="D66" s="370" t="s">
        <v>1766</v>
      </c>
      <c r="E66" s="347">
        <v>25</v>
      </c>
      <c r="F66" s="348" t="s">
        <v>1767</v>
      </c>
      <c r="G66" s="666"/>
      <c r="H66" s="665">
        <f t="shared" si="4"/>
        <v>0</v>
      </c>
    </row>
    <row r="67" spans="2:12" s="403" customFormat="1" ht="38.65" customHeight="1">
      <c r="B67" s="404"/>
      <c r="C67" s="405"/>
      <c r="D67" s="370" t="s">
        <v>1768</v>
      </c>
      <c r="E67" s="347">
        <v>3</v>
      </c>
      <c r="F67" s="348" t="s">
        <v>1767</v>
      </c>
      <c r="G67" s="666"/>
      <c r="H67" s="665">
        <f t="shared" si="4"/>
        <v>0</v>
      </c>
      <c r="K67" s="367"/>
      <c r="L67" s="367"/>
    </row>
    <row r="68" spans="2:8" s="403" customFormat="1" ht="49.7" customHeight="1">
      <c r="B68" s="404"/>
      <c r="C68" s="405"/>
      <c r="D68" s="370" t="s">
        <v>1868</v>
      </c>
      <c r="E68" s="347">
        <v>3</v>
      </c>
      <c r="F68" s="348" t="s">
        <v>1767</v>
      </c>
      <c r="G68" s="666"/>
      <c r="H68" s="665">
        <f t="shared" si="4"/>
        <v>0</v>
      </c>
    </row>
    <row r="69" spans="2:8" s="403" customFormat="1" ht="49.7" customHeight="1">
      <c r="B69" s="404"/>
      <c r="C69" s="405"/>
      <c r="D69" s="370"/>
      <c r="E69" s="347"/>
      <c r="F69" s="348"/>
      <c r="G69" s="666"/>
      <c r="H69" s="665"/>
    </row>
    <row r="70" spans="1:8" ht="30" customHeight="1">
      <c r="A70" s="363"/>
      <c r="B70" s="364" t="s">
        <v>1899</v>
      </c>
      <c r="C70" s="365"/>
      <c r="D70" s="402" t="s">
        <v>1900</v>
      </c>
      <c r="E70" s="347"/>
      <c r="F70" s="348"/>
      <c r="G70" s="667"/>
      <c r="H70" s="668"/>
    </row>
    <row r="71" spans="1:8" ht="80.1" customHeight="1">
      <c r="A71" s="363"/>
      <c r="B71" s="368" t="s">
        <v>1899</v>
      </c>
      <c r="C71" s="372" t="s">
        <v>1753</v>
      </c>
      <c r="D71" s="370" t="s">
        <v>1901</v>
      </c>
      <c r="E71" s="347">
        <v>1</v>
      </c>
      <c r="F71" s="348" t="s">
        <v>101</v>
      </c>
      <c r="G71" s="669"/>
      <c r="H71" s="670">
        <f aca="true" t="shared" si="5" ref="H71:H76">G71*E71</f>
        <v>0</v>
      </c>
    </row>
    <row r="72" spans="1:8" ht="73.7" customHeight="1">
      <c r="A72" s="363"/>
      <c r="B72" s="368" t="s">
        <v>1899</v>
      </c>
      <c r="C72" s="372" t="s">
        <v>1755</v>
      </c>
      <c r="D72" s="370" t="s">
        <v>1878</v>
      </c>
      <c r="E72" s="347">
        <v>1</v>
      </c>
      <c r="F72" s="348" t="s">
        <v>101</v>
      </c>
      <c r="G72" s="669"/>
      <c r="H72" s="670">
        <f t="shared" si="5"/>
        <v>0</v>
      </c>
    </row>
    <row r="73" spans="1:8" ht="69.4" customHeight="1">
      <c r="A73" s="363"/>
      <c r="B73" s="368" t="s">
        <v>1899</v>
      </c>
      <c r="C73" s="372" t="s">
        <v>1757</v>
      </c>
      <c r="D73" s="370" t="s">
        <v>1879</v>
      </c>
      <c r="E73" s="347">
        <v>1</v>
      </c>
      <c r="F73" s="348" t="s">
        <v>101</v>
      </c>
      <c r="G73" s="669"/>
      <c r="H73" s="670">
        <f t="shared" si="5"/>
        <v>0</v>
      </c>
    </row>
    <row r="74" spans="1:8" ht="30" customHeight="1">
      <c r="A74" s="363"/>
      <c r="B74" s="368"/>
      <c r="C74" s="372"/>
      <c r="D74" s="370" t="s">
        <v>1880</v>
      </c>
      <c r="E74" s="347">
        <v>1</v>
      </c>
      <c r="F74" s="348" t="s">
        <v>101</v>
      </c>
      <c r="G74" s="669"/>
      <c r="H74" s="670">
        <f t="shared" si="5"/>
        <v>0</v>
      </c>
    </row>
    <row r="75" spans="1:8" ht="38.45" customHeight="1">
      <c r="A75" s="363"/>
      <c r="B75" s="368"/>
      <c r="C75" s="372"/>
      <c r="D75" s="370" t="s">
        <v>1881</v>
      </c>
      <c r="E75" s="347">
        <v>30</v>
      </c>
      <c r="F75" s="348" t="s">
        <v>142</v>
      </c>
      <c r="G75" s="669"/>
      <c r="H75" s="670">
        <f t="shared" si="5"/>
        <v>0</v>
      </c>
    </row>
    <row r="76" spans="1:8" ht="38.45" customHeight="1">
      <c r="A76" s="363"/>
      <c r="B76" s="368"/>
      <c r="C76" s="372"/>
      <c r="D76" s="370" t="s">
        <v>1882</v>
      </c>
      <c r="E76" s="347">
        <v>1</v>
      </c>
      <c r="F76" s="348" t="s">
        <v>445</v>
      </c>
      <c r="G76" s="669"/>
      <c r="H76" s="670">
        <f t="shared" si="5"/>
        <v>0</v>
      </c>
    </row>
    <row r="77" spans="2:8" s="403" customFormat="1" ht="19.5" customHeight="1">
      <c r="B77" s="404"/>
      <c r="C77" s="405"/>
      <c r="D77" s="370"/>
      <c r="E77" s="347"/>
      <c r="F77" s="348"/>
      <c r="G77" s="669"/>
      <c r="H77" s="670"/>
    </row>
    <row r="78" spans="1:8" ht="30" customHeight="1">
      <c r="A78" s="363"/>
      <c r="B78" s="364" t="s">
        <v>1902</v>
      </c>
      <c r="C78" s="365"/>
      <c r="D78" s="402" t="s">
        <v>1903</v>
      </c>
      <c r="E78" s="347"/>
      <c r="F78" s="348"/>
      <c r="G78" s="667"/>
      <c r="H78" s="668"/>
    </row>
    <row r="79" spans="1:8" ht="80.1" customHeight="1">
      <c r="A79" s="363"/>
      <c r="B79" s="368" t="s">
        <v>1902</v>
      </c>
      <c r="C79" s="372" t="s">
        <v>1753</v>
      </c>
      <c r="D79" s="370" t="s">
        <v>1904</v>
      </c>
      <c r="E79" s="347">
        <v>1</v>
      </c>
      <c r="F79" s="348" t="s">
        <v>101</v>
      </c>
      <c r="G79" s="669"/>
      <c r="H79" s="670">
        <f>G79*E79</f>
        <v>0</v>
      </c>
    </row>
    <row r="80" spans="1:8" ht="73.7" customHeight="1">
      <c r="A80" s="363"/>
      <c r="B80" s="368" t="s">
        <v>1902</v>
      </c>
      <c r="C80" s="372" t="s">
        <v>1755</v>
      </c>
      <c r="D80" s="370" t="s">
        <v>1886</v>
      </c>
      <c r="E80" s="347">
        <v>1</v>
      </c>
      <c r="F80" s="348" t="s">
        <v>101</v>
      </c>
      <c r="G80" s="669"/>
      <c r="H80" s="670">
        <f>G80*E80</f>
        <v>0</v>
      </c>
    </row>
    <row r="81" spans="1:8" ht="69.4" customHeight="1">
      <c r="A81" s="363"/>
      <c r="B81" s="368" t="s">
        <v>1902</v>
      </c>
      <c r="C81" s="372" t="s">
        <v>1757</v>
      </c>
      <c r="D81" s="370" t="s">
        <v>1879</v>
      </c>
      <c r="E81" s="347">
        <v>1</v>
      </c>
      <c r="F81" s="348" t="s">
        <v>101</v>
      </c>
      <c r="G81" s="669"/>
      <c r="H81" s="670">
        <f>G81*E81</f>
        <v>0</v>
      </c>
    </row>
    <row r="82" spans="1:8" ht="38.45" customHeight="1">
      <c r="A82" s="363"/>
      <c r="B82" s="368"/>
      <c r="C82" s="372"/>
      <c r="D82" s="370" t="s">
        <v>1881</v>
      </c>
      <c r="E82" s="347">
        <v>30</v>
      </c>
      <c r="F82" s="348" t="s">
        <v>142</v>
      </c>
      <c r="G82" s="669"/>
      <c r="H82" s="670">
        <f>G82*E82</f>
        <v>0</v>
      </c>
    </row>
    <row r="83" spans="1:8" ht="38.45" customHeight="1">
      <c r="A83" s="363"/>
      <c r="B83" s="368"/>
      <c r="C83" s="372"/>
      <c r="D83" s="370" t="s">
        <v>1882</v>
      </c>
      <c r="E83" s="347">
        <v>1</v>
      </c>
      <c r="F83" s="348" t="s">
        <v>445</v>
      </c>
      <c r="G83" s="669"/>
      <c r="H83" s="670">
        <f>G83*E83</f>
        <v>0</v>
      </c>
    </row>
    <row r="84" spans="2:8" s="403" customFormat="1" ht="19.5" customHeight="1">
      <c r="B84" s="404"/>
      <c r="C84" s="405"/>
      <c r="D84" s="370"/>
      <c r="E84" s="347"/>
      <c r="F84" s="348"/>
      <c r="G84" s="669"/>
      <c r="H84" s="670"/>
    </row>
    <row r="85" spans="2:12" s="403" customFormat="1" ht="30.75" customHeight="1">
      <c r="B85" s="368"/>
      <c r="C85" s="372"/>
      <c r="D85" s="377"/>
      <c r="E85" s="374"/>
      <c r="F85" s="348"/>
      <c r="G85" s="666"/>
      <c r="H85" s="665"/>
      <c r="I85" s="343"/>
      <c r="J85" s="343"/>
      <c r="K85" s="367"/>
      <c r="L85" s="367"/>
    </row>
    <row r="86" spans="1:8" ht="26.25" customHeight="1">
      <c r="A86" s="363"/>
      <c r="B86" s="368"/>
      <c r="C86" s="372"/>
      <c r="D86" s="370"/>
      <c r="E86" s="347"/>
      <c r="F86" s="348"/>
      <c r="G86" s="666"/>
      <c r="H86" s="665"/>
    </row>
    <row r="87" spans="2:8" s="403" customFormat="1" ht="30.75" customHeight="1">
      <c r="B87" s="406" t="s">
        <v>1783</v>
      </c>
      <c r="C87" s="405"/>
      <c r="D87" s="370"/>
      <c r="E87" s="347"/>
      <c r="F87" s="348"/>
      <c r="G87" s="666"/>
      <c r="H87" s="671">
        <f>SUM(H6:H85)</f>
        <v>0</v>
      </c>
    </row>
    <row r="88" spans="2:8" ht="27" customHeight="1">
      <c r="B88" s="379"/>
      <c r="C88" s="380"/>
      <c r="D88" s="381"/>
      <c r="E88" s="382"/>
      <c r="F88" s="382"/>
      <c r="G88" s="672"/>
      <c r="H88" s="673"/>
    </row>
    <row r="89" spans="1:8" ht="30" customHeight="1">
      <c r="A89" s="363"/>
      <c r="B89" s="364" t="s">
        <v>1784</v>
      </c>
      <c r="C89" s="365"/>
      <c r="D89" s="402" t="s">
        <v>1785</v>
      </c>
      <c r="E89" s="347"/>
      <c r="F89" s="348"/>
      <c r="G89" s="674"/>
      <c r="H89" s="658"/>
    </row>
    <row r="90" spans="2:8" s="403" customFormat="1" ht="15.75" customHeight="1">
      <c r="B90" s="404"/>
      <c r="C90" s="405"/>
      <c r="D90" s="407"/>
      <c r="E90" s="407"/>
      <c r="F90" s="408"/>
      <c r="G90" s="666"/>
      <c r="H90" s="665"/>
    </row>
    <row r="91" spans="2:8" ht="33.4" customHeight="1">
      <c r="B91" s="385" t="s">
        <v>1784</v>
      </c>
      <c r="D91" s="377" t="s">
        <v>1786</v>
      </c>
      <c r="E91" s="347">
        <v>1</v>
      </c>
      <c r="F91" s="348" t="s">
        <v>445</v>
      </c>
      <c r="G91" s="669"/>
      <c r="H91" s="670">
        <f>G91*E91</f>
        <v>0</v>
      </c>
    </row>
    <row r="92" spans="2:8" ht="33.4" customHeight="1">
      <c r="B92" s="387" t="s">
        <v>1784</v>
      </c>
      <c r="D92" s="388" t="s">
        <v>1787</v>
      </c>
      <c r="E92" s="347">
        <v>1</v>
      </c>
      <c r="F92" s="348" t="s">
        <v>445</v>
      </c>
      <c r="G92" s="669"/>
      <c r="H92" s="670">
        <f>G92*E92</f>
        <v>0</v>
      </c>
    </row>
    <row r="93" spans="2:8" ht="33.4" customHeight="1">
      <c r="B93" s="387" t="s">
        <v>1784</v>
      </c>
      <c r="D93" s="388" t="s">
        <v>1788</v>
      </c>
      <c r="E93" s="347">
        <v>1</v>
      </c>
      <c r="F93" s="348" t="s">
        <v>445</v>
      </c>
      <c r="G93" s="669"/>
      <c r="H93" s="670">
        <f>G93*E93</f>
        <v>0</v>
      </c>
    </row>
    <row r="94" spans="2:8" ht="10.7" customHeight="1">
      <c r="B94" s="379"/>
      <c r="C94" s="380"/>
      <c r="D94" s="381"/>
      <c r="E94" s="382"/>
      <c r="F94" s="382"/>
      <c r="G94" s="675"/>
      <c r="H94" s="676"/>
    </row>
    <row r="95" spans="2:8" ht="22.7" customHeight="1">
      <c r="B95" s="406" t="s">
        <v>1789</v>
      </c>
      <c r="C95" s="389"/>
      <c r="D95" s="389"/>
      <c r="E95" s="389"/>
      <c r="F95" s="389"/>
      <c r="H95" s="671">
        <f>SUM(H87:H93)</f>
        <v>0</v>
      </c>
    </row>
    <row r="96" spans="2:8" ht="7.35" customHeight="1">
      <c r="B96" s="390"/>
      <c r="C96" s="391"/>
      <c r="D96" s="346"/>
      <c r="E96" s="347"/>
      <c r="F96" s="409"/>
      <c r="G96" s="665"/>
      <c r="H96" s="665"/>
    </row>
    <row r="97" spans="2:8" ht="19.5" customHeight="1">
      <c r="B97" s="390"/>
      <c r="C97" s="391"/>
      <c r="D97" s="346"/>
      <c r="E97" s="347"/>
      <c r="F97" s="410"/>
      <c r="G97" s="665"/>
      <c r="H97" s="665"/>
    </row>
    <row r="98" spans="2:6" ht="15" customHeight="1">
      <c r="B98" s="390"/>
      <c r="C98" s="391"/>
      <c r="D98" s="346"/>
      <c r="E98" s="347"/>
      <c r="F98" s="410"/>
    </row>
    <row r="99" spans="2:8" ht="19.5" customHeight="1">
      <c r="B99" s="390"/>
      <c r="C99" s="391"/>
      <c r="D99" s="377"/>
      <c r="E99" s="374"/>
      <c r="F99" s="348"/>
      <c r="G99" s="665"/>
      <c r="H99" s="665"/>
    </row>
    <row r="100" ht="12.75">
      <c r="G100" s="665"/>
    </row>
    <row r="101" spans="7:8" ht="12.75">
      <c r="G101" s="665"/>
      <c r="H101" s="677"/>
    </row>
    <row r="102" spans="7:8" ht="12.75">
      <c r="G102" s="678"/>
      <c r="H102" s="679"/>
    </row>
    <row r="103" spans="7:8" ht="12.75">
      <c r="G103" s="668"/>
      <c r="H103" s="668"/>
    </row>
    <row r="104" spans="7:8" ht="12.75">
      <c r="G104" s="668"/>
      <c r="H104" s="668"/>
    </row>
    <row r="105" spans="7:8" ht="12.75">
      <c r="G105" s="668"/>
      <c r="H105" s="668"/>
    </row>
    <row r="106" spans="7:8" ht="12.75">
      <c r="G106" s="668"/>
      <c r="H106" s="668"/>
    </row>
    <row r="107" spans="7:8" ht="12.75">
      <c r="G107" s="668"/>
      <c r="H107" s="668"/>
    </row>
  </sheetData>
  <sheetProtection password="F5C7" sheet="1" objects="1" scenarios="1"/>
  <mergeCells count="1">
    <mergeCell ref="E4:F4"/>
  </mergeCells>
  <printOptions verticalCentered="1"/>
  <pageMargins left="0.7874015748031497" right="0.7874015748031497" top="0.5511811023622047" bottom="0.5118110236220472" header="0.31496062992125984" footer="0.3937007874015748"/>
  <pageSetup fitToHeight="0" fitToWidth="1" horizontalDpi="600" verticalDpi="600" orientation="portrait" paperSize="9" scale="68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workbookViewId="0" topLeftCell="A10">
      <selection activeCell="A46" sqref="A46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107</v>
      </c>
      <c r="I1" s="192"/>
    </row>
    <row r="2" spans="1:9" ht="13.5" thickBot="1">
      <c r="A2" s="914" t="s">
        <v>76</v>
      </c>
      <c r="B2" s="915"/>
      <c r="C2" s="193" t="s">
        <v>109</v>
      </c>
      <c r="D2" s="194"/>
      <c r="E2" s="195"/>
      <c r="F2" s="194"/>
      <c r="G2" s="916" t="s">
        <v>108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'01 01 Pol'!B7</f>
        <v>1</v>
      </c>
      <c r="B7" s="62" t="str">
        <f>'01 01 Pol'!C7</f>
        <v>Zemní práce</v>
      </c>
      <c r="D7" s="205"/>
      <c r="E7" s="292">
        <f>'01 01 Pol'!BA27</f>
        <v>0</v>
      </c>
      <c r="F7" s="293">
        <f>'01 01 Pol'!BB27</f>
        <v>0</v>
      </c>
      <c r="G7" s="293">
        <f>'01 01 Pol'!BC27</f>
        <v>0</v>
      </c>
      <c r="H7" s="293">
        <f>'01 01 Pol'!BD27</f>
        <v>0</v>
      </c>
      <c r="I7" s="294">
        <f>'01 01 Pol'!BE27</f>
        <v>0</v>
      </c>
    </row>
    <row r="8" spans="1:9" s="128" customFormat="1" ht="12.75">
      <c r="A8" s="291" t="str">
        <f>'01 01 Pol'!B28</f>
        <v>2</v>
      </c>
      <c r="B8" s="62" t="str">
        <f>'01 01 Pol'!C28</f>
        <v>Základy a zvláštní zakládání</v>
      </c>
      <c r="D8" s="205"/>
      <c r="E8" s="292">
        <f>'01 01 Pol'!BA31</f>
        <v>0</v>
      </c>
      <c r="F8" s="293">
        <f>'01 01 Pol'!BB31</f>
        <v>0</v>
      </c>
      <c r="G8" s="293">
        <f>'01 01 Pol'!BC31</f>
        <v>0</v>
      </c>
      <c r="H8" s="293">
        <f>'01 01 Pol'!BD31</f>
        <v>0</v>
      </c>
      <c r="I8" s="294">
        <f>'01 01 Pol'!BE31</f>
        <v>0</v>
      </c>
    </row>
    <row r="9" spans="1:9" s="128" customFormat="1" ht="12.75">
      <c r="A9" s="291" t="str">
        <f>'01 01 Pol'!B32</f>
        <v>3</v>
      </c>
      <c r="B9" s="62" t="str">
        <f>'01 01 Pol'!C32</f>
        <v>Svislé a kompletní konstrukce</v>
      </c>
      <c r="D9" s="205"/>
      <c r="E9" s="292">
        <f>'01 01 Pol'!BA101</f>
        <v>0</v>
      </c>
      <c r="F9" s="293">
        <f>'01 01 Pol'!BB101</f>
        <v>0</v>
      </c>
      <c r="G9" s="293">
        <f>'01 01 Pol'!BC101</f>
        <v>0</v>
      </c>
      <c r="H9" s="293">
        <f>'01 01 Pol'!BD101</f>
        <v>0</v>
      </c>
      <c r="I9" s="294">
        <f>'01 01 Pol'!BE101</f>
        <v>0</v>
      </c>
    </row>
    <row r="10" spans="1:9" s="128" customFormat="1" ht="12.75">
      <c r="A10" s="291" t="str">
        <f>'01 01 Pol'!B102</f>
        <v>4</v>
      </c>
      <c r="B10" s="62" t="str">
        <f>'01 01 Pol'!C102</f>
        <v>Vodorovné konstrukce</v>
      </c>
      <c r="D10" s="205"/>
      <c r="E10" s="292">
        <f>'01 01 Pol'!BA124</f>
        <v>0</v>
      </c>
      <c r="F10" s="293">
        <f>'01 01 Pol'!BB124</f>
        <v>0</v>
      </c>
      <c r="G10" s="293">
        <f>'01 01 Pol'!BC124</f>
        <v>0</v>
      </c>
      <c r="H10" s="293">
        <f>'01 01 Pol'!BD124</f>
        <v>0</v>
      </c>
      <c r="I10" s="294">
        <f>'01 01 Pol'!BE124</f>
        <v>0</v>
      </c>
    </row>
    <row r="11" spans="1:9" s="128" customFormat="1" ht="12.75">
      <c r="A11" s="291" t="str">
        <f>'01 01 Pol'!B125</f>
        <v>61</v>
      </c>
      <c r="B11" s="62" t="str">
        <f>'01 01 Pol'!C125</f>
        <v>Upravy povrchů vnitřní</v>
      </c>
      <c r="D11" s="205"/>
      <c r="E11" s="292">
        <f>'01 01 Pol'!BA192</f>
        <v>0</v>
      </c>
      <c r="F11" s="293">
        <f>'01 01 Pol'!BB192</f>
        <v>0</v>
      </c>
      <c r="G11" s="293">
        <f>'01 01 Pol'!BC192</f>
        <v>0</v>
      </c>
      <c r="H11" s="293">
        <f>'01 01 Pol'!BD192</f>
        <v>0</v>
      </c>
      <c r="I11" s="294">
        <f>'01 01 Pol'!BE192</f>
        <v>0</v>
      </c>
    </row>
    <row r="12" spans="1:9" s="128" customFormat="1" ht="12.75">
      <c r="A12" s="291" t="str">
        <f>'01 01 Pol'!B193</f>
        <v>62</v>
      </c>
      <c r="B12" s="62" t="str">
        <f>'01 01 Pol'!C193</f>
        <v>Úpravy povrchů vnější</v>
      </c>
      <c r="D12" s="205"/>
      <c r="E12" s="292">
        <f>'01 01 Pol'!BA197</f>
        <v>0</v>
      </c>
      <c r="F12" s="293">
        <f>'01 01 Pol'!BB197</f>
        <v>0</v>
      </c>
      <c r="G12" s="293">
        <f>'01 01 Pol'!BC197</f>
        <v>0</v>
      </c>
      <c r="H12" s="293">
        <f>'01 01 Pol'!BD197</f>
        <v>0</v>
      </c>
      <c r="I12" s="294">
        <f>'01 01 Pol'!BE197</f>
        <v>0</v>
      </c>
    </row>
    <row r="13" spans="1:9" s="128" customFormat="1" ht="12.75">
      <c r="A13" s="291" t="str">
        <f>'01 01 Pol'!B198</f>
        <v>63</v>
      </c>
      <c r="B13" s="62" t="str">
        <f>'01 01 Pol'!C198</f>
        <v>Podlahy a podlahové konstrukce</v>
      </c>
      <c r="D13" s="205"/>
      <c r="E13" s="292">
        <f>'01 01 Pol'!BA263</f>
        <v>0</v>
      </c>
      <c r="F13" s="293">
        <f>'01 01 Pol'!BB263</f>
        <v>0</v>
      </c>
      <c r="G13" s="293">
        <f>'01 01 Pol'!BC263</f>
        <v>0</v>
      </c>
      <c r="H13" s="293">
        <f>'01 01 Pol'!BD263</f>
        <v>0</v>
      </c>
      <c r="I13" s="294">
        <f>'01 01 Pol'!BE263</f>
        <v>0</v>
      </c>
    </row>
    <row r="14" spans="1:9" s="128" customFormat="1" ht="12.75">
      <c r="A14" s="291" t="str">
        <f>'01 01 Pol'!B264</f>
        <v>64</v>
      </c>
      <c r="B14" s="62" t="str">
        <f>'01 01 Pol'!C264</f>
        <v>Výplně otvorů</v>
      </c>
      <c r="D14" s="205"/>
      <c r="E14" s="292">
        <f>'01 01 Pol'!BA305</f>
        <v>0</v>
      </c>
      <c r="F14" s="293">
        <f>'01 01 Pol'!BB305</f>
        <v>0</v>
      </c>
      <c r="G14" s="293">
        <f>'01 01 Pol'!BC305</f>
        <v>0</v>
      </c>
      <c r="H14" s="293">
        <f>'01 01 Pol'!BD305</f>
        <v>0</v>
      </c>
      <c r="I14" s="294">
        <f>'01 01 Pol'!BE305</f>
        <v>0</v>
      </c>
    </row>
    <row r="15" spans="1:9" s="128" customFormat="1" ht="12.75">
      <c r="A15" s="291" t="str">
        <f>'01 01 Pol'!B306</f>
        <v>94</v>
      </c>
      <c r="B15" s="62" t="str">
        <f>'01 01 Pol'!C306</f>
        <v>Lešení a stavební výtahy</v>
      </c>
      <c r="D15" s="205"/>
      <c r="E15" s="292">
        <f>'01 01 Pol'!BA308</f>
        <v>0</v>
      </c>
      <c r="F15" s="293">
        <f>'01 01 Pol'!BB308</f>
        <v>0</v>
      </c>
      <c r="G15" s="293">
        <f>'01 01 Pol'!BC308</f>
        <v>0</v>
      </c>
      <c r="H15" s="293">
        <f>'01 01 Pol'!BD308</f>
        <v>0</v>
      </c>
      <c r="I15" s="294">
        <f>'01 01 Pol'!BE308</f>
        <v>0</v>
      </c>
    </row>
    <row r="16" spans="1:9" s="128" customFormat="1" ht="12.75">
      <c r="A16" s="291" t="str">
        <f>'01 01 Pol'!B309</f>
        <v>95</v>
      </c>
      <c r="B16" s="62" t="str">
        <f>'01 01 Pol'!C309</f>
        <v>Dokončovací konstrukce na pozemních stavbách</v>
      </c>
      <c r="D16" s="205"/>
      <c r="E16" s="292">
        <f>'01 01 Pol'!BA325</f>
        <v>0</v>
      </c>
      <c r="F16" s="293">
        <f>'01 01 Pol'!BB325</f>
        <v>0</v>
      </c>
      <c r="G16" s="293">
        <f>'01 01 Pol'!BC325</f>
        <v>0</v>
      </c>
      <c r="H16" s="293">
        <f>'01 01 Pol'!BD325</f>
        <v>0</v>
      </c>
      <c r="I16" s="294">
        <f>'01 01 Pol'!BE325</f>
        <v>0</v>
      </c>
    </row>
    <row r="17" spans="1:9" s="128" customFormat="1" ht="12.75">
      <c r="A17" s="291" t="str">
        <f>'01 01 Pol'!B326</f>
        <v>96</v>
      </c>
      <c r="B17" s="62" t="str">
        <f>'01 01 Pol'!C326</f>
        <v>Bourání konstrukcí</v>
      </c>
      <c r="D17" s="205"/>
      <c r="E17" s="292">
        <f>'01 01 Pol'!BA387</f>
        <v>0</v>
      </c>
      <c r="F17" s="293">
        <f>'01 01 Pol'!BB387</f>
        <v>0</v>
      </c>
      <c r="G17" s="293">
        <f>'01 01 Pol'!BC387</f>
        <v>0</v>
      </c>
      <c r="H17" s="293">
        <f>'01 01 Pol'!BD387</f>
        <v>0</v>
      </c>
      <c r="I17" s="294">
        <f>'01 01 Pol'!BE387</f>
        <v>0</v>
      </c>
    </row>
    <row r="18" spans="1:9" s="128" customFormat="1" ht="12.75">
      <c r="A18" s="291" t="str">
        <f>'01 01 Pol'!B388</f>
        <v>97</v>
      </c>
      <c r="B18" s="62" t="str">
        <f>'01 01 Pol'!C388</f>
        <v>Prorážení otvorů</v>
      </c>
      <c r="D18" s="205"/>
      <c r="E18" s="292">
        <f>'01 01 Pol'!BA459</f>
        <v>0</v>
      </c>
      <c r="F18" s="293">
        <f>'01 01 Pol'!BB459</f>
        <v>0</v>
      </c>
      <c r="G18" s="293">
        <f>'01 01 Pol'!BC459</f>
        <v>0</v>
      </c>
      <c r="H18" s="293">
        <f>'01 01 Pol'!BD459</f>
        <v>0</v>
      </c>
      <c r="I18" s="294">
        <f>'01 01 Pol'!BE459</f>
        <v>0</v>
      </c>
    </row>
    <row r="19" spans="1:9" s="128" customFormat="1" ht="12.75">
      <c r="A19" s="291" t="str">
        <f>'01 01 Pol'!B460</f>
        <v>99</v>
      </c>
      <c r="B19" s="62" t="str">
        <f>'01 01 Pol'!C460</f>
        <v>Staveništní přesun hmot</v>
      </c>
      <c r="D19" s="205"/>
      <c r="E19" s="292">
        <f>'01 01 Pol'!BA462</f>
        <v>0</v>
      </c>
      <c r="F19" s="293">
        <f>'01 01 Pol'!BB462</f>
        <v>0</v>
      </c>
      <c r="G19" s="293">
        <f>'01 01 Pol'!BC462</f>
        <v>0</v>
      </c>
      <c r="H19" s="293">
        <f>'01 01 Pol'!BD462</f>
        <v>0</v>
      </c>
      <c r="I19" s="294">
        <f>'01 01 Pol'!BE462</f>
        <v>0</v>
      </c>
    </row>
    <row r="20" spans="1:9" s="128" customFormat="1" ht="12.75">
      <c r="A20" s="291" t="str">
        <f>'01 01 Pol'!B463</f>
        <v>711</v>
      </c>
      <c r="B20" s="62" t="str">
        <f>'01 01 Pol'!C463</f>
        <v>Izolace proti vodě</v>
      </c>
      <c r="D20" s="205"/>
      <c r="E20" s="292">
        <f>'01 01 Pol'!BA488</f>
        <v>0</v>
      </c>
      <c r="F20" s="293">
        <f>'01 01 Pol'!BB488</f>
        <v>0</v>
      </c>
      <c r="G20" s="293">
        <f>'01 01 Pol'!BC488</f>
        <v>0</v>
      </c>
      <c r="H20" s="293">
        <f>'01 01 Pol'!BD488</f>
        <v>0</v>
      </c>
      <c r="I20" s="294">
        <f>'01 01 Pol'!BE488</f>
        <v>0</v>
      </c>
    </row>
    <row r="21" spans="1:9" s="128" customFormat="1" ht="12.75">
      <c r="A21" s="291" t="str">
        <f>'01 01 Pol'!B489</f>
        <v>712</v>
      </c>
      <c r="B21" s="62" t="str">
        <f>'01 01 Pol'!C489</f>
        <v>Živičné krytiny</v>
      </c>
      <c r="D21" s="205"/>
      <c r="E21" s="292">
        <f>'01 01 Pol'!BA511</f>
        <v>0</v>
      </c>
      <c r="F21" s="293">
        <f>'01 01 Pol'!BB511</f>
        <v>0</v>
      </c>
      <c r="G21" s="293">
        <f>'01 01 Pol'!BC511</f>
        <v>0</v>
      </c>
      <c r="H21" s="293">
        <f>'01 01 Pol'!BD511</f>
        <v>0</v>
      </c>
      <c r="I21" s="294">
        <f>'01 01 Pol'!BE511</f>
        <v>0</v>
      </c>
    </row>
    <row r="22" spans="1:9" s="128" customFormat="1" ht="12.75">
      <c r="A22" s="291" t="str">
        <f>'01 01 Pol'!B512</f>
        <v>713</v>
      </c>
      <c r="B22" s="62" t="str">
        <f>'01 01 Pol'!C512</f>
        <v>Izolace tepelné</v>
      </c>
      <c r="D22" s="205"/>
      <c r="E22" s="292">
        <f>'01 01 Pol'!BA536</f>
        <v>0</v>
      </c>
      <c r="F22" s="293">
        <f>'01 01 Pol'!BB536</f>
        <v>0</v>
      </c>
      <c r="G22" s="293">
        <f>'01 01 Pol'!BC536</f>
        <v>0</v>
      </c>
      <c r="H22" s="293">
        <f>'01 01 Pol'!BD536</f>
        <v>0</v>
      </c>
      <c r="I22" s="294">
        <f>'01 01 Pol'!BE536</f>
        <v>0</v>
      </c>
    </row>
    <row r="23" spans="1:9" s="128" customFormat="1" ht="12.75">
      <c r="A23" s="291" t="str">
        <f>'01 01 Pol'!B537</f>
        <v>720</v>
      </c>
      <c r="B23" s="62" t="str">
        <f>'01 01 Pol'!C537</f>
        <v>Zdravotechnická instalace</v>
      </c>
      <c r="D23" s="205"/>
      <c r="E23" s="292">
        <f>'01 01 Pol'!BA548</f>
        <v>0</v>
      </c>
      <c r="F23" s="293">
        <f>'01 01 Pol'!BB548</f>
        <v>0</v>
      </c>
      <c r="G23" s="293">
        <f>'01 01 Pol'!BC548</f>
        <v>0</v>
      </c>
      <c r="H23" s="293">
        <f>'01 01 Pol'!BD548</f>
        <v>0</v>
      </c>
      <c r="I23" s="294">
        <f>'01 01 Pol'!BE548</f>
        <v>0</v>
      </c>
    </row>
    <row r="24" spans="1:9" s="128" customFormat="1" ht="12.75">
      <c r="A24" s="291" t="str">
        <f>'01 01 Pol'!B549</f>
        <v>735</v>
      </c>
      <c r="B24" s="62" t="str">
        <f>'01 01 Pol'!C549</f>
        <v>Otopná tělesa</v>
      </c>
      <c r="D24" s="205"/>
      <c r="E24" s="292">
        <f>'01 01 Pol'!BA552</f>
        <v>0</v>
      </c>
      <c r="F24" s="293">
        <f>'01 01 Pol'!BB552</f>
        <v>0</v>
      </c>
      <c r="G24" s="293">
        <f>'01 01 Pol'!BC552</f>
        <v>0</v>
      </c>
      <c r="H24" s="293">
        <f>'01 01 Pol'!BD552</f>
        <v>0</v>
      </c>
      <c r="I24" s="294">
        <f>'01 01 Pol'!BE552</f>
        <v>0</v>
      </c>
    </row>
    <row r="25" spans="1:9" s="128" customFormat="1" ht="12.75">
      <c r="A25" s="291" t="str">
        <f>'01 01 Pol'!B553</f>
        <v>762</v>
      </c>
      <c r="B25" s="62" t="str">
        <f>'01 01 Pol'!C553</f>
        <v>Konstrukce tesařské</v>
      </c>
      <c r="D25" s="205"/>
      <c r="E25" s="292">
        <f>'01 01 Pol'!BA558</f>
        <v>0</v>
      </c>
      <c r="F25" s="293">
        <f>'01 01 Pol'!BB558</f>
        <v>0</v>
      </c>
      <c r="G25" s="293">
        <f>'01 01 Pol'!BC558</f>
        <v>0</v>
      </c>
      <c r="H25" s="293">
        <f>'01 01 Pol'!BD558</f>
        <v>0</v>
      </c>
      <c r="I25" s="294">
        <f>'01 01 Pol'!BE558</f>
        <v>0</v>
      </c>
    </row>
    <row r="26" spans="1:9" s="128" customFormat="1" ht="12.75">
      <c r="A26" s="291" t="str">
        <f>'01 01 Pol'!B559</f>
        <v>764</v>
      </c>
      <c r="B26" s="62" t="str">
        <f>'01 01 Pol'!C559</f>
        <v>Konstrukce klempířské</v>
      </c>
      <c r="D26" s="205"/>
      <c r="E26" s="292">
        <f>'01 01 Pol'!BA585</f>
        <v>0</v>
      </c>
      <c r="F26" s="293">
        <f>'01 01 Pol'!BB585</f>
        <v>0</v>
      </c>
      <c r="G26" s="293">
        <f>'01 01 Pol'!BC585</f>
        <v>0</v>
      </c>
      <c r="H26" s="293">
        <f>'01 01 Pol'!BD585</f>
        <v>0</v>
      </c>
      <c r="I26" s="294">
        <f>'01 01 Pol'!BE585</f>
        <v>0</v>
      </c>
    </row>
    <row r="27" spans="1:9" s="128" customFormat="1" ht="12.75">
      <c r="A27" s="291" t="str">
        <f>'01 01 Pol'!B586</f>
        <v>765</v>
      </c>
      <c r="B27" s="62" t="str">
        <f>'01 01 Pol'!C586</f>
        <v>Krytiny tvrdé</v>
      </c>
      <c r="D27" s="205"/>
      <c r="E27" s="292">
        <f>'01 01 Pol'!BA591</f>
        <v>0</v>
      </c>
      <c r="F27" s="293">
        <f>'01 01 Pol'!BB591</f>
        <v>0</v>
      </c>
      <c r="G27" s="293">
        <f>'01 01 Pol'!BC591</f>
        <v>0</v>
      </c>
      <c r="H27" s="293">
        <f>'01 01 Pol'!BD591</f>
        <v>0</v>
      </c>
      <c r="I27" s="294">
        <f>'01 01 Pol'!BE591</f>
        <v>0</v>
      </c>
    </row>
    <row r="28" spans="1:9" s="128" customFormat="1" ht="12.75">
      <c r="A28" s="291" t="str">
        <f>'01 01 Pol'!B592</f>
        <v>766</v>
      </c>
      <c r="B28" s="62" t="str">
        <f>'01 01 Pol'!C592</f>
        <v>Konstrukce truhlářské</v>
      </c>
      <c r="D28" s="205"/>
      <c r="E28" s="292">
        <f>'01 01 Pol'!BA779</f>
        <v>0</v>
      </c>
      <c r="F28" s="293">
        <f>'01 01 Pol'!BB779</f>
        <v>0</v>
      </c>
      <c r="G28" s="293">
        <f>'01 01 Pol'!BC779</f>
        <v>0</v>
      </c>
      <c r="H28" s="293">
        <f>'01 01 Pol'!BD779</f>
        <v>0</v>
      </c>
      <c r="I28" s="294">
        <f>'01 01 Pol'!BE779</f>
        <v>0</v>
      </c>
    </row>
    <row r="29" spans="1:9" s="128" customFormat="1" ht="12.75">
      <c r="A29" s="291" t="str">
        <f>'01 01 Pol'!B780</f>
        <v>767</v>
      </c>
      <c r="B29" s="62" t="str">
        <f>'01 01 Pol'!C780</f>
        <v>Konstrukce zámečnické</v>
      </c>
      <c r="D29" s="205"/>
      <c r="E29" s="292">
        <f>'01 01 Pol'!BA794</f>
        <v>0</v>
      </c>
      <c r="F29" s="293">
        <f>'01 01 Pol'!BB794</f>
        <v>0</v>
      </c>
      <c r="G29" s="293">
        <f>'01 01 Pol'!BC794</f>
        <v>0</v>
      </c>
      <c r="H29" s="293">
        <f>'01 01 Pol'!BD794</f>
        <v>0</v>
      </c>
      <c r="I29" s="294">
        <f>'01 01 Pol'!BE794</f>
        <v>0</v>
      </c>
    </row>
    <row r="30" spans="1:9" s="128" customFormat="1" ht="12.75">
      <c r="A30" s="291" t="str">
        <f>'01 01 Pol'!B795</f>
        <v>771</v>
      </c>
      <c r="B30" s="62" t="str">
        <f>'01 01 Pol'!C795</f>
        <v>Podlahy z dlaždic a obklady</v>
      </c>
      <c r="D30" s="205"/>
      <c r="E30" s="292">
        <f>'01 01 Pol'!BA816</f>
        <v>0</v>
      </c>
      <c r="F30" s="293">
        <f>'01 01 Pol'!BB816</f>
        <v>0</v>
      </c>
      <c r="G30" s="293">
        <f>'01 01 Pol'!BC816</f>
        <v>0</v>
      </c>
      <c r="H30" s="293">
        <f>'01 01 Pol'!BD816</f>
        <v>0</v>
      </c>
      <c r="I30" s="294">
        <f>'01 01 Pol'!BE816</f>
        <v>0</v>
      </c>
    </row>
    <row r="31" spans="1:9" s="128" customFormat="1" ht="12.75">
      <c r="A31" s="291" t="str">
        <f>'01 01 Pol'!B817</f>
        <v>781</v>
      </c>
      <c r="B31" s="62" t="str">
        <f>'01 01 Pol'!C817</f>
        <v>Obklady keramické</v>
      </c>
      <c r="D31" s="205"/>
      <c r="E31" s="292">
        <f>'01 01 Pol'!BA838</f>
        <v>0</v>
      </c>
      <c r="F31" s="293">
        <f>'01 01 Pol'!BB838</f>
        <v>0</v>
      </c>
      <c r="G31" s="293">
        <f>'01 01 Pol'!BC838</f>
        <v>0</v>
      </c>
      <c r="H31" s="293">
        <f>'01 01 Pol'!BD838</f>
        <v>0</v>
      </c>
      <c r="I31" s="294">
        <f>'01 01 Pol'!BE838</f>
        <v>0</v>
      </c>
    </row>
    <row r="32" spans="1:9" s="128" customFormat="1" ht="12.75">
      <c r="A32" s="291" t="str">
        <f>'01 01 Pol'!B839</f>
        <v>783</v>
      </c>
      <c r="B32" s="62" t="str">
        <f>'01 01 Pol'!C839</f>
        <v>Nátěry</v>
      </c>
      <c r="D32" s="205"/>
      <c r="E32" s="292">
        <f>'01 01 Pol'!BA846</f>
        <v>0</v>
      </c>
      <c r="F32" s="293">
        <f>'01 01 Pol'!BB846</f>
        <v>0</v>
      </c>
      <c r="G32" s="293">
        <f>'01 01 Pol'!BC846</f>
        <v>0</v>
      </c>
      <c r="H32" s="293">
        <f>'01 01 Pol'!BD846</f>
        <v>0</v>
      </c>
      <c r="I32" s="294">
        <f>'01 01 Pol'!BE846</f>
        <v>0</v>
      </c>
    </row>
    <row r="33" spans="1:9" s="128" customFormat="1" ht="12.75">
      <c r="A33" s="291" t="str">
        <f>'01 01 Pol'!B847</f>
        <v>784</v>
      </c>
      <c r="B33" s="62" t="str">
        <f>'01 01 Pol'!C847</f>
        <v>Malby</v>
      </c>
      <c r="D33" s="205"/>
      <c r="E33" s="292">
        <f>'01 01 Pol'!BA860</f>
        <v>0</v>
      </c>
      <c r="F33" s="293">
        <f>'01 01 Pol'!BB860</f>
        <v>0</v>
      </c>
      <c r="G33" s="293">
        <f>'01 01 Pol'!BC860</f>
        <v>0</v>
      </c>
      <c r="H33" s="293">
        <f>'01 01 Pol'!BD860</f>
        <v>0</v>
      </c>
      <c r="I33" s="294">
        <f>'01 01 Pol'!BE860</f>
        <v>0</v>
      </c>
    </row>
    <row r="34" spans="1:9" s="128" customFormat="1" ht="12.75">
      <c r="A34" s="291" t="str">
        <f>'01 01 Pol'!B861</f>
        <v>Int</v>
      </c>
      <c r="B34" s="62" t="str">
        <f>'01 01 Pol'!C861</f>
        <v>Interiér</v>
      </c>
      <c r="D34" s="205"/>
      <c r="E34" s="292">
        <f>'01 01 Pol'!BA865</f>
        <v>0</v>
      </c>
      <c r="F34" s="293">
        <f>'01 01 Pol'!BB865</f>
        <v>0</v>
      </c>
      <c r="G34" s="293">
        <f>'01 01 Pol'!BC865</f>
        <v>0</v>
      </c>
      <c r="H34" s="293">
        <f>'01 01 Pol'!BD865</f>
        <v>0</v>
      </c>
      <c r="I34" s="294">
        <f>'01 01 Pol'!BE865</f>
        <v>0</v>
      </c>
    </row>
    <row r="35" spans="1:9" s="128" customFormat="1" ht="12.75">
      <c r="A35" s="291" t="str">
        <f>'01 01 Pol'!B866</f>
        <v>M21</v>
      </c>
      <c r="B35" s="62" t="str">
        <f>'01 01 Pol'!C866</f>
        <v>Elektromontáže</v>
      </c>
      <c r="D35" s="205"/>
      <c r="E35" s="292">
        <f>'01 01 Pol'!BA869</f>
        <v>0</v>
      </c>
      <c r="F35" s="293">
        <f>'01 01 Pol'!BB869</f>
        <v>0</v>
      </c>
      <c r="G35" s="293">
        <f>'01 01 Pol'!BC869</f>
        <v>0</v>
      </c>
      <c r="H35" s="293">
        <f>'01 01 Pol'!BD869</f>
        <v>0</v>
      </c>
      <c r="I35" s="294">
        <f>'01 01 Pol'!BE869</f>
        <v>0</v>
      </c>
    </row>
    <row r="36" spans="1:9" s="128" customFormat="1" ht="12.75">
      <c r="A36" s="291" t="str">
        <f>'01 01 Pol'!B870</f>
        <v>M24</v>
      </c>
      <c r="B36" s="62" t="str">
        <f>'01 01 Pol'!C870</f>
        <v>Montáže vzduchotechnických zařízení</v>
      </c>
      <c r="D36" s="205"/>
      <c r="E36" s="292">
        <f>'01 01 Pol'!BA873</f>
        <v>0</v>
      </c>
      <c r="F36" s="293">
        <f>'01 01 Pol'!BB873</f>
        <v>0</v>
      </c>
      <c r="G36" s="293">
        <f>'01 01 Pol'!BC873</f>
        <v>0</v>
      </c>
      <c r="H36" s="293">
        <f>'01 01 Pol'!BD873</f>
        <v>0</v>
      </c>
      <c r="I36" s="294">
        <f>'01 01 Pol'!BE873</f>
        <v>0</v>
      </c>
    </row>
    <row r="37" spans="1:9" s="128" customFormat="1" ht="13.5" thickBot="1">
      <c r="A37" s="291" t="str">
        <f>'01 01 Pol'!B874</f>
        <v>D96</v>
      </c>
      <c r="B37" s="62" t="str">
        <f>'01 01 Pol'!C874</f>
        <v>Přesuny suti a vybouraných hmot</v>
      </c>
      <c r="D37" s="205"/>
      <c r="E37" s="292">
        <f>'01 01 Pol'!BA882</f>
        <v>0</v>
      </c>
      <c r="F37" s="293">
        <f>'01 01 Pol'!BB882</f>
        <v>0</v>
      </c>
      <c r="G37" s="293">
        <f>'01 01 Pol'!BC882</f>
        <v>0</v>
      </c>
      <c r="H37" s="293">
        <f>'01 01 Pol'!BD882</f>
        <v>0</v>
      </c>
      <c r="I37" s="294">
        <f>'01 01 Pol'!BE882</f>
        <v>0</v>
      </c>
    </row>
    <row r="38" spans="1:9" s="14" customFormat="1" ht="13.5" thickBot="1">
      <c r="A38" s="206"/>
      <c r="B38" s="207" t="s">
        <v>79</v>
      </c>
      <c r="C38" s="207"/>
      <c r="D38" s="208"/>
      <c r="E38" s="209">
        <f>SUM(E7:E37)</f>
        <v>0</v>
      </c>
      <c r="F38" s="210">
        <f>SUM(F7:F37)</f>
        <v>0</v>
      </c>
      <c r="G38" s="210">
        <f>SUM(G7:G37)</f>
        <v>0</v>
      </c>
      <c r="H38" s="210">
        <f>SUM(H7:H37)</f>
        <v>0</v>
      </c>
      <c r="I38" s="211">
        <f>SUM(I7:I37)</f>
        <v>0</v>
      </c>
    </row>
    <row r="39" spans="1:9" ht="12.75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57" ht="19.5" customHeight="1">
      <c r="A40" s="197" t="s">
        <v>80</v>
      </c>
      <c r="B40" s="197"/>
      <c r="C40" s="197"/>
      <c r="D40" s="197"/>
      <c r="E40" s="197"/>
      <c r="F40" s="197"/>
      <c r="G40" s="212"/>
      <c r="H40" s="197"/>
      <c r="I40" s="197"/>
      <c r="BA40" s="134"/>
      <c r="BB40" s="134"/>
      <c r="BC40" s="134"/>
      <c r="BD40" s="134"/>
      <c r="BE40" s="134"/>
    </row>
    <row r="41" ht="13.5" thickBot="1"/>
    <row r="42" spans="1:9" ht="12.75">
      <c r="A42" s="163" t="s">
        <v>81</v>
      </c>
      <c r="B42" s="164"/>
      <c r="C42" s="164"/>
      <c r="D42" s="213"/>
      <c r="E42" s="214" t="s">
        <v>82</v>
      </c>
      <c r="F42" s="215" t="s">
        <v>12</v>
      </c>
      <c r="G42" s="216" t="s">
        <v>83</v>
      </c>
      <c r="H42" s="217"/>
      <c r="I42" s="218" t="s">
        <v>82</v>
      </c>
    </row>
    <row r="43" spans="1:53" ht="12.75">
      <c r="A43" s="157" t="s">
        <v>941</v>
      </c>
      <c r="B43" s="148"/>
      <c r="C43" s="148"/>
      <c r="D43" s="219"/>
      <c r="E43" s="833">
        <v>0</v>
      </c>
      <c r="F43" s="834">
        <v>0</v>
      </c>
      <c r="G43" s="220">
        <f>E38+F38+G38+H38+I38</f>
        <v>0</v>
      </c>
      <c r="H43" s="221"/>
      <c r="I43" s="222">
        <f aca="true" t="shared" si="0" ref="I43:I48">E43+F43*G43/100</f>
        <v>0</v>
      </c>
      <c r="BA43" s="1">
        <v>2</v>
      </c>
    </row>
    <row r="44" spans="1:53" ht="12.75">
      <c r="A44" s="157" t="s">
        <v>942</v>
      </c>
      <c r="B44" s="148"/>
      <c r="C44" s="148"/>
      <c r="D44" s="219"/>
      <c r="E44" s="833">
        <v>0</v>
      </c>
      <c r="F44" s="834">
        <v>0</v>
      </c>
      <c r="G44" s="220">
        <f>G43</f>
        <v>0</v>
      </c>
      <c r="H44" s="221"/>
      <c r="I44" s="222">
        <f t="shared" si="0"/>
        <v>0</v>
      </c>
      <c r="BA44" s="1">
        <v>2</v>
      </c>
    </row>
    <row r="45" spans="1:53" ht="12.75">
      <c r="A45" s="157" t="s">
        <v>943</v>
      </c>
      <c r="B45" s="148"/>
      <c r="C45" s="148"/>
      <c r="D45" s="219"/>
      <c r="E45" s="833">
        <v>0</v>
      </c>
      <c r="F45" s="834">
        <v>0</v>
      </c>
      <c r="G45" s="220">
        <f>G43</f>
        <v>0</v>
      </c>
      <c r="H45" s="221"/>
      <c r="I45" s="222">
        <f t="shared" si="0"/>
        <v>0</v>
      </c>
      <c r="BA45" s="1">
        <v>2</v>
      </c>
    </row>
    <row r="46" spans="1:53" ht="12.75">
      <c r="A46" s="157" t="s">
        <v>944</v>
      </c>
      <c r="B46" s="148"/>
      <c r="C46" s="148"/>
      <c r="D46" s="219"/>
      <c r="E46" s="833">
        <v>0</v>
      </c>
      <c r="F46" s="834">
        <v>0</v>
      </c>
      <c r="G46" s="220">
        <f>G43</f>
        <v>0</v>
      </c>
      <c r="H46" s="221"/>
      <c r="I46" s="222">
        <f t="shared" si="0"/>
        <v>0</v>
      </c>
      <c r="BA46" s="1">
        <v>2</v>
      </c>
    </row>
    <row r="47" spans="1:53" ht="51" customHeight="1">
      <c r="A47" s="921" t="s">
        <v>1905</v>
      </c>
      <c r="B47" s="922"/>
      <c r="C47" s="922"/>
      <c r="D47" s="923"/>
      <c r="E47" s="833">
        <v>0</v>
      </c>
      <c r="F47" s="834">
        <v>0</v>
      </c>
      <c r="G47" s="220">
        <f>G43</f>
        <v>0</v>
      </c>
      <c r="H47" s="221"/>
      <c r="I47" s="222">
        <f t="shared" si="0"/>
        <v>0</v>
      </c>
      <c r="BA47" s="1">
        <v>2</v>
      </c>
    </row>
    <row r="48" spans="1:53" ht="51.95" customHeight="1">
      <c r="A48" s="921" t="s">
        <v>1906</v>
      </c>
      <c r="B48" s="922"/>
      <c r="C48" s="922"/>
      <c r="D48" s="923"/>
      <c r="E48" s="833">
        <v>0</v>
      </c>
      <c r="F48" s="834">
        <v>0</v>
      </c>
      <c r="G48" s="220">
        <f>G43</f>
        <v>0</v>
      </c>
      <c r="H48" s="221"/>
      <c r="I48" s="222">
        <f t="shared" si="0"/>
        <v>0</v>
      </c>
      <c r="BA48" s="1">
        <v>2</v>
      </c>
    </row>
    <row r="49" spans="1:9" ht="13.5" thickBot="1">
      <c r="A49" s="223"/>
      <c r="B49" s="224" t="s">
        <v>84</v>
      </c>
      <c r="C49" s="225"/>
      <c r="D49" s="226"/>
      <c r="E49" s="227"/>
      <c r="F49" s="228"/>
      <c r="G49" s="228"/>
      <c r="H49" s="919">
        <f>SUM(I43:I48)</f>
        <v>0</v>
      </c>
      <c r="I49" s="920"/>
    </row>
    <row r="51" spans="2:9" ht="12.75">
      <c r="B51" s="14"/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  <row r="95" spans="6:9" ht="12.75">
      <c r="F95" s="229"/>
      <c r="G95" s="230"/>
      <c r="H95" s="230"/>
      <c r="I95" s="46"/>
    </row>
    <row r="96" spans="6:9" ht="12.75">
      <c r="F96" s="229"/>
      <c r="G96" s="230"/>
      <c r="H96" s="230"/>
      <c r="I96" s="46"/>
    </row>
    <row r="97" spans="6:9" ht="12.75">
      <c r="F97" s="229"/>
      <c r="G97" s="230"/>
      <c r="H97" s="230"/>
      <c r="I97" s="46"/>
    </row>
    <row r="98" spans="6:9" ht="12.75">
      <c r="F98" s="229"/>
      <c r="G98" s="230"/>
      <c r="H98" s="230"/>
      <c r="I98" s="46"/>
    </row>
    <row r="99" spans="6:9" ht="12.75">
      <c r="F99" s="229"/>
      <c r="G99" s="230"/>
      <c r="H99" s="230"/>
      <c r="I99" s="46"/>
    </row>
    <row r="100" spans="6:9" ht="12.75">
      <c r="F100" s="229"/>
      <c r="G100" s="230"/>
      <c r="H100" s="230"/>
      <c r="I100" s="46"/>
    </row>
  </sheetData>
  <sheetProtection password="F5C7" sheet="1" objects="1" scenarios="1"/>
  <mergeCells count="6">
    <mergeCell ref="A1:B1"/>
    <mergeCell ref="A2:B2"/>
    <mergeCell ref="G2:I2"/>
    <mergeCell ref="H49:I49"/>
    <mergeCell ref="A47:D47"/>
    <mergeCell ref="A48:D4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55"/>
  <sheetViews>
    <sheetView showGridLines="0" showZeros="0" zoomScaleSheetLayoutView="100" workbookViewId="0" topLeftCell="A513">
      <selection activeCell="F871" sqref="F87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'01 01 Rek'!H1</f>
        <v>01</v>
      </c>
      <c r="G3" s="238"/>
    </row>
    <row r="4" spans="1:7" ht="13.5" thickBot="1">
      <c r="A4" s="927" t="s">
        <v>76</v>
      </c>
      <c r="B4" s="915"/>
      <c r="C4" s="193" t="s">
        <v>109</v>
      </c>
      <c r="D4" s="239"/>
      <c r="E4" s="928" t="str">
        <f>'01 01 Rek'!G2</f>
        <v>č.p. 43 - stavební úpravy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111</v>
      </c>
      <c r="C8" s="261" t="s">
        <v>112</v>
      </c>
      <c r="D8" s="262" t="s">
        <v>113</v>
      </c>
      <c r="E8" s="263">
        <v>3.9967</v>
      </c>
      <c r="F8" s="829"/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114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114</v>
      </c>
      <c r="O9" s="258"/>
    </row>
    <row r="10" spans="1:15" ht="12.75">
      <c r="A10" s="267"/>
      <c r="B10" s="270"/>
      <c r="C10" s="924" t="s">
        <v>115</v>
      </c>
      <c r="D10" s="925"/>
      <c r="E10" s="271">
        <v>0.3262</v>
      </c>
      <c r="F10" s="830"/>
      <c r="G10" s="272"/>
      <c r="H10" s="273"/>
      <c r="I10" s="268"/>
      <c r="J10" s="274"/>
      <c r="K10" s="268"/>
      <c r="M10" s="269" t="s">
        <v>115</v>
      </c>
      <c r="O10" s="258"/>
    </row>
    <row r="11" spans="1:15" ht="12.75">
      <c r="A11" s="267"/>
      <c r="B11" s="270"/>
      <c r="C11" s="924" t="s">
        <v>116</v>
      </c>
      <c r="D11" s="925"/>
      <c r="E11" s="271">
        <v>1.2705</v>
      </c>
      <c r="F11" s="830"/>
      <c r="G11" s="272"/>
      <c r="H11" s="273"/>
      <c r="I11" s="268"/>
      <c r="J11" s="274"/>
      <c r="K11" s="268"/>
      <c r="M11" s="269" t="s">
        <v>116</v>
      </c>
      <c r="O11" s="258"/>
    </row>
    <row r="12" spans="1:15" ht="12.75">
      <c r="A12" s="267"/>
      <c r="B12" s="270"/>
      <c r="C12" s="924" t="s">
        <v>117</v>
      </c>
      <c r="D12" s="925"/>
      <c r="E12" s="271">
        <v>2.4</v>
      </c>
      <c r="F12" s="830"/>
      <c r="G12" s="272"/>
      <c r="H12" s="273"/>
      <c r="I12" s="268"/>
      <c r="J12" s="274"/>
      <c r="K12" s="268"/>
      <c r="M12" s="269" t="s">
        <v>117</v>
      </c>
      <c r="O12" s="258"/>
    </row>
    <row r="13" spans="1:80" ht="12.75">
      <c r="A13" s="259">
        <v>2</v>
      </c>
      <c r="B13" s="260" t="s">
        <v>118</v>
      </c>
      <c r="C13" s="261" t="s">
        <v>119</v>
      </c>
      <c r="D13" s="262" t="s">
        <v>113</v>
      </c>
      <c r="E13" s="263">
        <v>3.9967</v>
      </c>
      <c r="F13" s="829"/>
      <c r="G13" s="264">
        <f>E13*F13</f>
        <v>0</v>
      </c>
      <c r="H13" s="265">
        <v>0</v>
      </c>
      <c r="I13" s="266">
        <f>E13*H13</f>
        <v>0</v>
      </c>
      <c r="J13" s="265">
        <v>0</v>
      </c>
      <c r="K13" s="266">
        <f>E13*J13</f>
        <v>0</v>
      </c>
      <c r="O13" s="258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8">
        <v>1</v>
      </c>
      <c r="CB13" s="258">
        <v>1</v>
      </c>
    </row>
    <row r="14" spans="1:80" ht="12.75">
      <c r="A14" s="259">
        <v>3</v>
      </c>
      <c r="B14" s="260" t="s">
        <v>120</v>
      </c>
      <c r="C14" s="261" t="s">
        <v>121</v>
      </c>
      <c r="D14" s="262" t="s">
        <v>113</v>
      </c>
      <c r="E14" s="263">
        <v>3.9967</v>
      </c>
      <c r="F14" s="829"/>
      <c r="G14" s="264">
        <f>E14*F14</f>
        <v>0</v>
      </c>
      <c r="H14" s="265">
        <v>0</v>
      </c>
      <c r="I14" s="266">
        <f>E14*H14</f>
        <v>0</v>
      </c>
      <c r="J14" s="265">
        <v>0</v>
      </c>
      <c r="K14" s="266">
        <f>E14*J14</f>
        <v>0</v>
      </c>
      <c r="O14" s="258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8">
        <v>1</v>
      </c>
      <c r="CB14" s="258">
        <v>1</v>
      </c>
    </row>
    <row r="15" spans="1:80" ht="12.75">
      <c r="A15" s="259">
        <v>4</v>
      </c>
      <c r="B15" s="260" t="s">
        <v>122</v>
      </c>
      <c r="C15" s="261" t="s">
        <v>123</v>
      </c>
      <c r="D15" s="262" t="s">
        <v>113</v>
      </c>
      <c r="E15" s="263">
        <v>11.9901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15" ht="12.75">
      <c r="A16" s="267"/>
      <c r="B16" s="270"/>
      <c r="C16" s="924" t="s">
        <v>124</v>
      </c>
      <c r="D16" s="925"/>
      <c r="E16" s="271">
        <v>11.9901</v>
      </c>
      <c r="F16" s="830"/>
      <c r="G16" s="272"/>
      <c r="H16" s="273"/>
      <c r="I16" s="268"/>
      <c r="J16" s="274"/>
      <c r="K16" s="268"/>
      <c r="M16" s="269" t="s">
        <v>124</v>
      </c>
      <c r="O16" s="258"/>
    </row>
    <row r="17" spans="1:80" ht="12.75">
      <c r="A17" s="259">
        <v>5</v>
      </c>
      <c r="B17" s="260" t="s">
        <v>125</v>
      </c>
      <c r="C17" s="261" t="s">
        <v>126</v>
      </c>
      <c r="D17" s="262" t="s">
        <v>113</v>
      </c>
      <c r="E17" s="263">
        <v>3.9967</v>
      </c>
      <c r="F17" s="829"/>
      <c r="G17" s="264">
        <f>E17*F17</f>
        <v>0</v>
      </c>
      <c r="H17" s="265">
        <v>0</v>
      </c>
      <c r="I17" s="266">
        <f>E17*H17</f>
        <v>0</v>
      </c>
      <c r="J17" s="265">
        <v>0</v>
      </c>
      <c r="K17" s="266">
        <f>E17*J17</f>
        <v>0</v>
      </c>
      <c r="O17" s="258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8">
        <v>1</v>
      </c>
      <c r="CB17" s="258">
        <v>1</v>
      </c>
    </row>
    <row r="18" spans="1:80" ht="12.75">
      <c r="A18" s="259">
        <v>6</v>
      </c>
      <c r="B18" s="260" t="s">
        <v>127</v>
      </c>
      <c r="C18" s="261" t="s">
        <v>128</v>
      </c>
      <c r="D18" s="262" t="s">
        <v>113</v>
      </c>
      <c r="E18" s="263">
        <v>39.967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15" ht="12.75">
      <c r="A19" s="267"/>
      <c r="B19" s="270"/>
      <c r="C19" s="924" t="s">
        <v>129</v>
      </c>
      <c r="D19" s="925"/>
      <c r="E19" s="271">
        <v>39.967</v>
      </c>
      <c r="F19" s="830"/>
      <c r="G19" s="272"/>
      <c r="H19" s="273"/>
      <c r="I19" s="268"/>
      <c r="J19" s="274"/>
      <c r="K19" s="268"/>
      <c r="M19" s="269" t="s">
        <v>129</v>
      </c>
      <c r="O19" s="258"/>
    </row>
    <row r="20" spans="1:80" ht="12.75">
      <c r="A20" s="259">
        <v>7</v>
      </c>
      <c r="B20" s="260" t="s">
        <v>130</v>
      </c>
      <c r="C20" s="261" t="s">
        <v>131</v>
      </c>
      <c r="D20" s="262" t="s">
        <v>113</v>
      </c>
      <c r="E20" s="263">
        <v>3.9967</v>
      </c>
      <c r="F20" s="829"/>
      <c r="G20" s="264">
        <f>E20*F20</f>
        <v>0</v>
      </c>
      <c r="H20" s="265">
        <v>0</v>
      </c>
      <c r="I20" s="266">
        <f>E20*H20</f>
        <v>0</v>
      </c>
      <c r="J20" s="265">
        <v>0</v>
      </c>
      <c r="K20" s="266">
        <f>E20*J20</f>
        <v>0</v>
      </c>
      <c r="O20" s="258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8">
        <v>1</v>
      </c>
      <c r="CB20" s="258">
        <v>1</v>
      </c>
    </row>
    <row r="21" spans="1:80" ht="12.75">
      <c r="A21" s="259">
        <v>8</v>
      </c>
      <c r="B21" s="260" t="s">
        <v>132</v>
      </c>
      <c r="C21" s="261" t="s">
        <v>133</v>
      </c>
      <c r="D21" s="262" t="s">
        <v>113</v>
      </c>
      <c r="E21" s="263">
        <v>3.9967</v>
      </c>
      <c r="F21" s="829"/>
      <c r="G21" s="264">
        <f>E21*F21</f>
        <v>0</v>
      </c>
      <c r="H21" s="265">
        <v>0</v>
      </c>
      <c r="I21" s="266">
        <f>E21*H21</f>
        <v>0</v>
      </c>
      <c r="J21" s="265">
        <v>0</v>
      </c>
      <c r="K21" s="266">
        <f>E21*J21</f>
        <v>0</v>
      </c>
      <c r="O21" s="258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8">
        <v>1</v>
      </c>
      <c r="CB21" s="258">
        <v>1</v>
      </c>
    </row>
    <row r="22" spans="1:80" ht="12.75">
      <c r="A22" s="259">
        <v>9</v>
      </c>
      <c r="B22" s="260" t="s">
        <v>134</v>
      </c>
      <c r="C22" s="261" t="s">
        <v>135</v>
      </c>
      <c r="D22" s="262" t="s">
        <v>113</v>
      </c>
      <c r="E22" s="263">
        <v>3.9967</v>
      </c>
      <c r="F22" s="829"/>
      <c r="G22" s="264">
        <f>E22*F22</f>
        <v>0</v>
      </c>
      <c r="H22" s="265">
        <v>1.67</v>
      </c>
      <c r="I22" s="266">
        <f>E22*H22</f>
        <v>6.674489</v>
      </c>
      <c r="J22" s="265">
        <v>0</v>
      </c>
      <c r="K22" s="266">
        <f>E22*J22</f>
        <v>0</v>
      </c>
      <c r="O22" s="258">
        <v>2</v>
      </c>
      <c r="AA22" s="231">
        <v>2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8">
        <v>2</v>
      </c>
      <c r="CB22" s="258">
        <v>1</v>
      </c>
    </row>
    <row r="23" spans="1:15" ht="12.75">
      <c r="A23" s="267"/>
      <c r="B23" s="270"/>
      <c r="C23" s="924" t="s">
        <v>136</v>
      </c>
      <c r="D23" s="925"/>
      <c r="E23" s="271">
        <v>0</v>
      </c>
      <c r="F23" s="830"/>
      <c r="G23" s="272"/>
      <c r="H23" s="273"/>
      <c r="I23" s="268"/>
      <c r="J23" s="274"/>
      <c r="K23" s="268"/>
      <c r="M23" s="269" t="s">
        <v>136</v>
      </c>
      <c r="O23" s="258"/>
    </row>
    <row r="24" spans="1:15" ht="12.75">
      <c r="A24" s="267"/>
      <c r="B24" s="270"/>
      <c r="C24" s="924" t="s">
        <v>115</v>
      </c>
      <c r="D24" s="925"/>
      <c r="E24" s="271">
        <v>0.3262</v>
      </c>
      <c r="F24" s="830"/>
      <c r="G24" s="272"/>
      <c r="H24" s="273"/>
      <c r="I24" s="268"/>
      <c r="J24" s="274"/>
      <c r="K24" s="268"/>
      <c r="M24" s="269" t="s">
        <v>115</v>
      </c>
      <c r="O24" s="258"/>
    </row>
    <row r="25" spans="1:15" ht="12.75">
      <c r="A25" s="267"/>
      <c r="B25" s="270"/>
      <c r="C25" s="924" t="s">
        <v>116</v>
      </c>
      <c r="D25" s="925"/>
      <c r="E25" s="271">
        <v>1.2705</v>
      </c>
      <c r="F25" s="830"/>
      <c r="G25" s="272"/>
      <c r="H25" s="273"/>
      <c r="I25" s="268"/>
      <c r="J25" s="274"/>
      <c r="K25" s="268"/>
      <c r="M25" s="269" t="s">
        <v>116</v>
      </c>
      <c r="O25" s="258"/>
    </row>
    <row r="26" spans="1:15" ht="12.75">
      <c r="A26" s="267"/>
      <c r="B26" s="270"/>
      <c r="C26" s="924" t="s">
        <v>117</v>
      </c>
      <c r="D26" s="925"/>
      <c r="E26" s="271">
        <v>2.4</v>
      </c>
      <c r="F26" s="830"/>
      <c r="G26" s="272"/>
      <c r="H26" s="273"/>
      <c r="I26" s="268"/>
      <c r="J26" s="274"/>
      <c r="K26" s="268"/>
      <c r="M26" s="269" t="s">
        <v>117</v>
      </c>
      <c r="O26" s="258"/>
    </row>
    <row r="27" spans="1:57" ht="12.75">
      <c r="A27" s="275"/>
      <c r="B27" s="276" t="s">
        <v>103</v>
      </c>
      <c r="C27" s="277" t="s">
        <v>110</v>
      </c>
      <c r="D27" s="278"/>
      <c r="E27" s="279"/>
      <c r="F27" s="831"/>
      <c r="G27" s="281">
        <f>SUM(G7:G26)</f>
        <v>0</v>
      </c>
      <c r="H27" s="282"/>
      <c r="I27" s="283">
        <f>SUM(I7:I26)</f>
        <v>6.674489</v>
      </c>
      <c r="J27" s="282"/>
      <c r="K27" s="283">
        <f>SUM(K7:K26)</f>
        <v>0</v>
      </c>
      <c r="O27" s="258">
        <v>4</v>
      </c>
      <c r="BA27" s="284">
        <f>SUM(BA7:BA26)</f>
        <v>0</v>
      </c>
      <c r="BB27" s="284">
        <f>SUM(BB7:BB26)</f>
        <v>0</v>
      </c>
      <c r="BC27" s="284">
        <f>SUM(BC7:BC26)</f>
        <v>0</v>
      </c>
      <c r="BD27" s="284">
        <f>SUM(BD7:BD26)</f>
        <v>0</v>
      </c>
      <c r="BE27" s="284">
        <f>SUM(BE7:BE26)</f>
        <v>0</v>
      </c>
    </row>
    <row r="28" spans="1:15" ht="12.75">
      <c r="A28" s="248" t="s">
        <v>98</v>
      </c>
      <c r="B28" s="249" t="s">
        <v>137</v>
      </c>
      <c r="C28" s="250" t="s">
        <v>138</v>
      </c>
      <c r="D28" s="251"/>
      <c r="E28" s="252"/>
      <c r="F28" s="832"/>
      <c r="G28" s="253"/>
      <c r="H28" s="254"/>
      <c r="I28" s="255"/>
      <c r="J28" s="256"/>
      <c r="K28" s="257"/>
      <c r="O28" s="258">
        <v>1</v>
      </c>
    </row>
    <row r="29" spans="1:80" ht="12.75">
      <c r="A29" s="259">
        <v>10</v>
      </c>
      <c r="B29" s="260" t="s">
        <v>140</v>
      </c>
      <c r="C29" s="261" t="s">
        <v>141</v>
      </c>
      <c r="D29" s="262" t="s">
        <v>142</v>
      </c>
      <c r="E29" s="263">
        <v>39.9</v>
      </c>
      <c r="F29" s="829"/>
      <c r="G29" s="264">
        <f>E29*F29</f>
        <v>0</v>
      </c>
      <c r="H29" s="265">
        <v>0.04329</v>
      </c>
      <c r="I29" s="266">
        <f>E29*H29</f>
        <v>1.727271</v>
      </c>
      <c r="J29" s="265">
        <v>0</v>
      </c>
      <c r="K29" s="266">
        <f>E29*J29</f>
        <v>0</v>
      </c>
      <c r="O29" s="258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</v>
      </c>
      <c r="CB29" s="258">
        <v>1</v>
      </c>
    </row>
    <row r="30" spans="1:15" ht="12.75">
      <c r="A30" s="267"/>
      <c r="B30" s="270"/>
      <c r="C30" s="924" t="s">
        <v>143</v>
      </c>
      <c r="D30" s="925"/>
      <c r="E30" s="271">
        <v>39.9</v>
      </c>
      <c r="F30" s="830"/>
      <c r="G30" s="272"/>
      <c r="H30" s="273"/>
      <c r="I30" s="268"/>
      <c r="J30" s="274"/>
      <c r="K30" s="268"/>
      <c r="M30" s="269" t="s">
        <v>143</v>
      </c>
      <c r="O30" s="258"/>
    </row>
    <row r="31" spans="1:57" ht="12.75">
      <c r="A31" s="275"/>
      <c r="B31" s="276" t="s">
        <v>103</v>
      </c>
      <c r="C31" s="277" t="s">
        <v>139</v>
      </c>
      <c r="D31" s="278"/>
      <c r="E31" s="279"/>
      <c r="F31" s="831"/>
      <c r="G31" s="281">
        <f>SUM(G28:G30)</f>
        <v>0</v>
      </c>
      <c r="H31" s="282"/>
      <c r="I31" s="283">
        <f>SUM(I28:I30)</f>
        <v>1.727271</v>
      </c>
      <c r="J31" s="282"/>
      <c r="K31" s="283">
        <f>SUM(K28:K30)</f>
        <v>0</v>
      </c>
      <c r="O31" s="258">
        <v>4</v>
      </c>
      <c r="BA31" s="284">
        <f>SUM(BA28:BA30)</f>
        <v>0</v>
      </c>
      <c r="BB31" s="284">
        <f>SUM(BB28:BB30)</f>
        <v>0</v>
      </c>
      <c r="BC31" s="284">
        <f>SUM(BC28:BC30)</f>
        <v>0</v>
      </c>
      <c r="BD31" s="284">
        <f>SUM(BD28:BD30)</f>
        <v>0</v>
      </c>
      <c r="BE31" s="284">
        <f>SUM(BE28:BE30)</f>
        <v>0</v>
      </c>
    </row>
    <row r="32" spans="1:15" ht="12.75">
      <c r="A32" s="248" t="s">
        <v>98</v>
      </c>
      <c r="B32" s="249" t="s">
        <v>144</v>
      </c>
      <c r="C32" s="250" t="s">
        <v>145</v>
      </c>
      <c r="D32" s="251"/>
      <c r="E32" s="252"/>
      <c r="F32" s="832"/>
      <c r="G32" s="253"/>
      <c r="H32" s="254"/>
      <c r="I32" s="255"/>
      <c r="J32" s="256"/>
      <c r="K32" s="257"/>
      <c r="O32" s="258">
        <v>1</v>
      </c>
    </row>
    <row r="33" spans="1:80" ht="12.75">
      <c r="A33" s="259">
        <v>11</v>
      </c>
      <c r="B33" s="260" t="s">
        <v>147</v>
      </c>
      <c r="C33" s="261" t="s">
        <v>148</v>
      </c>
      <c r="D33" s="262" t="s">
        <v>113</v>
      </c>
      <c r="E33" s="263">
        <v>0.9692</v>
      </c>
      <c r="F33" s="829"/>
      <c r="G33" s="264">
        <f>E33*F33</f>
        <v>0</v>
      </c>
      <c r="H33" s="265">
        <v>1.84144</v>
      </c>
      <c r="I33" s="266">
        <f>E33*H33</f>
        <v>1.784723648</v>
      </c>
      <c r="J33" s="265">
        <v>0</v>
      </c>
      <c r="K33" s="266">
        <f>E33*J33</f>
        <v>0</v>
      </c>
      <c r="O33" s="258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8">
        <v>1</v>
      </c>
      <c r="CB33" s="258">
        <v>1</v>
      </c>
    </row>
    <row r="34" spans="1:15" ht="12.75">
      <c r="A34" s="267"/>
      <c r="B34" s="270"/>
      <c r="C34" s="924" t="s">
        <v>149</v>
      </c>
      <c r="D34" s="925"/>
      <c r="E34" s="271">
        <v>0</v>
      </c>
      <c r="F34" s="830"/>
      <c r="G34" s="272"/>
      <c r="H34" s="273"/>
      <c r="I34" s="268"/>
      <c r="J34" s="274"/>
      <c r="K34" s="268"/>
      <c r="M34" s="269" t="s">
        <v>149</v>
      </c>
      <c r="O34" s="258"/>
    </row>
    <row r="35" spans="1:15" ht="12.75">
      <c r="A35" s="267"/>
      <c r="B35" s="270"/>
      <c r="C35" s="924" t="s">
        <v>150</v>
      </c>
      <c r="D35" s="925"/>
      <c r="E35" s="271">
        <v>0.2745</v>
      </c>
      <c r="F35" s="830"/>
      <c r="G35" s="272"/>
      <c r="H35" s="273"/>
      <c r="I35" s="268"/>
      <c r="J35" s="274"/>
      <c r="K35" s="268"/>
      <c r="M35" s="269" t="s">
        <v>150</v>
      </c>
      <c r="O35" s="258"/>
    </row>
    <row r="36" spans="1:15" ht="12.75">
      <c r="A36" s="267"/>
      <c r="B36" s="270"/>
      <c r="C36" s="924" t="s">
        <v>151</v>
      </c>
      <c r="D36" s="925"/>
      <c r="E36" s="271">
        <v>0.2718</v>
      </c>
      <c r="F36" s="830"/>
      <c r="G36" s="272"/>
      <c r="H36" s="273"/>
      <c r="I36" s="268"/>
      <c r="J36" s="274"/>
      <c r="K36" s="268"/>
      <c r="M36" s="269" t="s">
        <v>151</v>
      </c>
      <c r="O36" s="258"/>
    </row>
    <row r="37" spans="1:15" ht="12.75">
      <c r="A37" s="267"/>
      <c r="B37" s="270"/>
      <c r="C37" s="924" t="s">
        <v>152</v>
      </c>
      <c r="D37" s="925"/>
      <c r="E37" s="271">
        <v>0.4229</v>
      </c>
      <c r="F37" s="830"/>
      <c r="G37" s="272"/>
      <c r="H37" s="273"/>
      <c r="I37" s="268"/>
      <c r="J37" s="274"/>
      <c r="K37" s="268"/>
      <c r="M37" s="269" t="s">
        <v>152</v>
      </c>
      <c r="O37" s="258"/>
    </row>
    <row r="38" spans="1:80" ht="12.75">
      <c r="A38" s="259">
        <v>12</v>
      </c>
      <c r="B38" s="260" t="s">
        <v>153</v>
      </c>
      <c r="C38" s="261" t="s">
        <v>154</v>
      </c>
      <c r="D38" s="262" t="s">
        <v>113</v>
      </c>
      <c r="E38" s="263">
        <v>0.495</v>
      </c>
      <c r="F38" s="829"/>
      <c r="G38" s="264">
        <f>E38*F38</f>
        <v>0</v>
      </c>
      <c r="H38" s="265">
        <v>1.84144</v>
      </c>
      <c r="I38" s="266">
        <f>E38*H38</f>
        <v>0.9115128</v>
      </c>
      <c r="J38" s="265">
        <v>0</v>
      </c>
      <c r="K38" s="266">
        <f>E38*J38</f>
        <v>0</v>
      </c>
      <c r="O38" s="258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8">
        <v>1</v>
      </c>
      <c r="CB38" s="258">
        <v>1</v>
      </c>
    </row>
    <row r="39" spans="1:15" ht="12.75">
      <c r="A39" s="267"/>
      <c r="B39" s="270"/>
      <c r="C39" s="924" t="s">
        <v>149</v>
      </c>
      <c r="D39" s="925"/>
      <c r="E39" s="271">
        <v>0</v>
      </c>
      <c r="F39" s="830"/>
      <c r="G39" s="272"/>
      <c r="H39" s="273"/>
      <c r="I39" s="268"/>
      <c r="J39" s="274"/>
      <c r="K39" s="268"/>
      <c r="M39" s="269" t="s">
        <v>149</v>
      </c>
      <c r="O39" s="258"/>
    </row>
    <row r="40" spans="1:15" ht="12.75">
      <c r="A40" s="267"/>
      <c r="B40" s="270"/>
      <c r="C40" s="924" t="s">
        <v>155</v>
      </c>
      <c r="D40" s="925"/>
      <c r="E40" s="271">
        <v>0</v>
      </c>
      <c r="F40" s="830"/>
      <c r="G40" s="272"/>
      <c r="H40" s="273"/>
      <c r="I40" s="268"/>
      <c r="J40" s="274"/>
      <c r="K40" s="268"/>
      <c r="M40" s="269" t="s">
        <v>155</v>
      </c>
      <c r="O40" s="258"/>
    </row>
    <row r="41" spans="1:15" ht="12.75">
      <c r="A41" s="267"/>
      <c r="B41" s="270"/>
      <c r="C41" s="924" t="s">
        <v>156</v>
      </c>
      <c r="D41" s="925"/>
      <c r="E41" s="271">
        <v>0.495</v>
      </c>
      <c r="F41" s="830"/>
      <c r="G41" s="272"/>
      <c r="H41" s="273"/>
      <c r="I41" s="268"/>
      <c r="J41" s="274"/>
      <c r="K41" s="268"/>
      <c r="M41" s="269" t="s">
        <v>156</v>
      </c>
      <c r="O41" s="258"/>
    </row>
    <row r="42" spans="1:80" ht="12.75">
      <c r="A42" s="259">
        <v>13</v>
      </c>
      <c r="B42" s="260" t="s">
        <v>157</v>
      </c>
      <c r="C42" s="261" t="s">
        <v>158</v>
      </c>
      <c r="D42" s="262" t="s">
        <v>113</v>
      </c>
      <c r="E42" s="263">
        <v>0.3086</v>
      </c>
      <c r="F42" s="829"/>
      <c r="G42" s="264">
        <f>E42*F42</f>
        <v>0</v>
      </c>
      <c r="H42" s="265">
        <v>1.84272</v>
      </c>
      <c r="I42" s="266">
        <f>E42*H42</f>
        <v>0.5686633919999999</v>
      </c>
      <c r="J42" s="265">
        <v>0</v>
      </c>
      <c r="K42" s="266">
        <f>E42*J42</f>
        <v>0</v>
      </c>
      <c r="O42" s="258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8">
        <v>1</v>
      </c>
      <c r="CB42" s="258">
        <v>1</v>
      </c>
    </row>
    <row r="43" spans="1:15" ht="12.75">
      <c r="A43" s="267"/>
      <c r="B43" s="270"/>
      <c r="C43" s="924" t="s">
        <v>149</v>
      </c>
      <c r="D43" s="925"/>
      <c r="E43" s="271">
        <v>0</v>
      </c>
      <c r="F43" s="830"/>
      <c r="G43" s="272"/>
      <c r="H43" s="273"/>
      <c r="I43" s="268"/>
      <c r="J43" s="274"/>
      <c r="K43" s="268"/>
      <c r="M43" s="269" t="s">
        <v>149</v>
      </c>
      <c r="O43" s="258"/>
    </row>
    <row r="44" spans="1:15" ht="12.75">
      <c r="A44" s="267"/>
      <c r="B44" s="270"/>
      <c r="C44" s="924" t="s">
        <v>159</v>
      </c>
      <c r="D44" s="925"/>
      <c r="E44" s="271">
        <v>0.3086</v>
      </c>
      <c r="F44" s="830"/>
      <c r="G44" s="272"/>
      <c r="H44" s="273"/>
      <c r="I44" s="268"/>
      <c r="J44" s="274"/>
      <c r="K44" s="268"/>
      <c r="M44" s="269" t="s">
        <v>159</v>
      </c>
      <c r="O44" s="258"/>
    </row>
    <row r="45" spans="1:80" ht="12.75">
      <c r="A45" s="259">
        <v>14</v>
      </c>
      <c r="B45" s="260" t="s">
        <v>160</v>
      </c>
      <c r="C45" s="261" t="s">
        <v>161</v>
      </c>
      <c r="D45" s="262" t="s">
        <v>162</v>
      </c>
      <c r="E45" s="263">
        <v>2</v>
      </c>
      <c r="F45" s="829"/>
      <c r="G45" s="264">
        <f>E45*F45</f>
        <v>0</v>
      </c>
      <c r="H45" s="265">
        <v>0.01726</v>
      </c>
      <c r="I45" s="266">
        <f>E45*H45</f>
        <v>0.03452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80" ht="12.75">
      <c r="A46" s="259">
        <v>15</v>
      </c>
      <c r="B46" s="260" t="s">
        <v>163</v>
      </c>
      <c r="C46" s="261" t="s">
        <v>164</v>
      </c>
      <c r="D46" s="262" t="s">
        <v>162</v>
      </c>
      <c r="E46" s="263">
        <v>8</v>
      </c>
      <c r="F46" s="829"/>
      <c r="G46" s="264">
        <f>E46*F46</f>
        <v>0</v>
      </c>
      <c r="H46" s="265">
        <v>0.02288</v>
      </c>
      <c r="I46" s="266">
        <f>E46*H46</f>
        <v>0.18304</v>
      </c>
      <c r="J46" s="265">
        <v>0</v>
      </c>
      <c r="K46" s="266">
        <f>E46*J46</f>
        <v>0</v>
      </c>
      <c r="O46" s="258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8">
        <v>1</v>
      </c>
      <c r="CB46" s="258">
        <v>1</v>
      </c>
    </row>
    <row r="47" spans="1:80" ht="12.75">
      <c r="A47" s="259">
        <v>16</v>
      </c>
      <c r="B47" s="260" t="s">
        <v>165</v>
      </c>
      <c r="C47" s="261" t="s">
        <v>166</v>
      </c>
      <c r="D47" s="262" t="s">
        <v>162</v>
      </c>
      <c r="E47" s="263">
        <v>3</v>
      </c>
      <c r="F47" s="829"/>
      <c r="G47" s="264">
        <f>E47*F47</f>
        <v>0</v>
      </c>
      <c r="H47" s="265">
        <v>0.04088</v>
      </c>
      <c r="I47" s="266">
        <f>E47*H47</f>
        <v>0.12264</v>
      </c>
      <c r="J47" s="265">
        <v>0</v>
      </c>
      <c r="K47" s="266">
        <f>E47*J47</f>
        <v>0</v>
      </c>
      <c r="O47" s="258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8">
        <v>1</v>
      </c>
      <c r="CB47" s="258">
        <v>1</v>
      </c>
    </row>
    <row r="48" spans="1:80" ht="12.75">
      <c r="A48" s="259">
        <v>17</v>
      </c>
      <c r="B48" s="260" t="s">
        <v>167</v>
      </c>
      <c r="C48" s="261" t="s">
        <v>168</v>
      </c>
      <c r="D48" s="262" t="s">
        <v>113</v>
      </c>
      <c r="E48" s="263">
        <v>0.0486</v>
      </c>
      <c r="F48" s="829"/>
      <c r="G48" s="264">
        <f>E48*F48</f>
        <v>0</v>
      </c>
      <c r="H48" s="265">
        <v>1.8196</v>
      </c>
      <c r="I48" s="266">
        <f>E48*H48</f>
        <v>0.08843256000000001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169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169</v>
      </c>
      <c r="O49" s="258"/>
    </row>
    <row r="50" spans="1:15" ht="12.75">
      <c r="A50" s="267"/>
      <c r="B50" s="270"/>
      <c r="C50" s="924" t="s">
        <v>170</v>
      </c>
      <c r="D50" s="925"/>
      <c r="E50" s="271">
        <v>0.0486</v>
      </c>
      <c r="F50" s="830"/>
      <c r="G50" s="272"/>
      <c r="H50" s="273"/>
      <c r="I50" s="268"/>
      <c r="J50" s="274"/>
      <c r="K50" s="268"/>
      <c r="M50" s="269" t="s">
        <v>170</v>
      </c>
      <c r="O50" s="258"/>
    </row>
    <row r="51" spans="1:80" ht="12.75">
      <c r="A51" s="259">
        <v>18</v>
      </c>
      <c r="B51" s="260" t="s">
        <v>171</v>
      </c>
      <c r="C51" s="261" t="s">
        <v>172</v>
      </c>
      <c r="D51" s="262" t="s">
        <v>162</v>
      </c>
      <c r="E51" s="263">
        <v>8</v>
      </c>
      <c r="F51" s="829"/>
      <c r="G51" s="264">
        <f>E51*F51</f>
        <v>0</v>
      </c>
      <c r="H51" s="265">
        <v>0.0105</v>
      </c>
      <c r="I51" s="266">
        <f>E51*H51</f>
        <v>0.084</v>
      </c>
      <c r="J51" s="265">
        <v>0</v>
      </c>
      <c r="K51" s="266">
        <f>E51*J51</f>
        <v>0</v>
      </c>
      <c r="O51" s="258">
        <v>2</v>
      </c>
      <c r="AA51" s="231">
        <v>1</v>
      </c>
      <c r="AB51" s="231">
        <v>1</v>
      </c>
      <c r="AC51" s="231">
        <v>1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8">
        <v>1</v>
      </c>
      <c r="CB51" s="258">
        <v>1</v>
      </c>
    </row>
    <row r="52" spans="1:15" ht="12.75">
      <c r="A52" s="267"/>
      <c r="B52" s="270"/>
      <c r="C52" s="924" t="s">
        <v>169</v>
      </c>
      <c r="D52" s="925"/>
      <c r="E52" s="271">
        <v>0</v>
      </c>
      <c r="F52" s="830"/>
      <c r="G52" s="272"/>
      <c r="H52" s="273"/>
      <c r="I52" s="268"/>
      <c r="J52" s="274"/>
      <c r="K52" s="268"/>
      <c r="M52" s="269" t="s">
        <v>169</v>
      </c>
      <c r="O52" s="258"/>
    </row>
    <row r="53" spans="1:15" ht="12.75">
      <c r="A53" s="267"/>
      <c r="B53" s="270"/>
      <c r="C53" s="924" t="s">
        <v>173</v>
      </c>
      <c r="D53" s="925"/>
      <c r="E53" s="271">
        <v>8</v>
      </c>
      <c r="F53" s="830"/>
      <c r="G53" s="272"/>
      <c r="H53" s="273"/>
      <c r="I53" s="268"/>
      <c r="J53" s="274"/>
      <c r="K53" s="268"/>
      <c r="M53" s="269" t="s">
        <v>173</v>
      </c>
      <c r="O53" s="258"/>
    </row>
    <row r="54" spans="1:80" ht="12.75">
      <c r="A54" s="259">
        <v>19</v>
      </c>
      <c r="B54" s="260" t="s">
        <v>174</v>
      </c>
      <c r="C54" s="261" t="s">
        <v>175</v>
      </c>
      <c r="D54" s="262" t="s">
        <v>176</v>
      </c>
      <c r="E54" s="263">
        <v>0.0688</v>
      </c>
      <c r="F54" s="829"/>
      <c r="G54" s="264">
        <f>E54*F54</f>
        <v>0</v>
      </c>
      <c r="H54" s="265">
        <v>0.01954</v>
      </c>
      <c r="I54" s="266">
        <f>E54*H54</f>
        <v>0.0013443519999999998</v>
      </c>
      <c r="J54" s="265">
        <v>0</v>
      </c>
      <c r="K54" s="266">
        <f>E54*J54</f>
        <v>0</v>
      </c>
      <c r="O54" s="258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8">
        <v>1</v>
      </c>
      <c r="CB54" s="258">
        <v>1</v>
      </c>
    </row>
    <row r="55" spans="1:15" ht="12.75">
      <c r="A55" s="267"/>
      <c r="B55" s="270"/>
      <c r="C55" s="924" t="s">
        <v>169</v>
      </c>
      <c r="D55" s="925"/>
      <c r="E55" s="271">
        <v>0</v>
      </c>
      <c r="F55" s="830"/>
      <c r="G55" s="272"/>
      <c r="H55" s="273"/>
      <c r="I55" s="268"/>
      <c r="J55" s="274"/>
      <c r="K55" s="268"/>
      <c r="M55" s="269" t="s">
        <v>169</v>
      </c>
      <c r="O55" s="258"/>
    </row>
    <row r="56" spans="1:15" ht="12.75">
      <c r="A56" s="267"/>
      <c r="B56" s="270"/>
      <c r="C56" s="924" t="s">
        <v>177</v>
      </c>
      <c r="D56" s="925"/>
      <c r="E56" s="271">
        <v>0</v>
      </c>
      <c r="F56" s="830"/>
      <c r="G56" s="272"/>
      <c r="H56" s="273"/>
      <c r="I56" s="268"/>
      <c r="J56" s="274"/>
      <c r="K56" s="268"/>
      <c r="M56" s="295">
        <v>0.375</v>
      </c>
      <c r="O56" s="258"/>
    </row>
    <row r="57" spans="1:15" ht="12.75">
      <c r="A57" s="267"/>
      <c r="B57" s="270"/>
      <c r="C57" s="924" t="s">
        <v>178</v>
      </c>
      <c r="D57" s="925"/>
      <c r="E57" s="271">
        <v>0.0321</v>
      </c>
      <c r="F57" s="830"/>
      <c r="G57" s="272"/>
      <c r="H57" s="273"/>
      <c r="I57" s="268"/>
      <c r="J57" s="274"/>
      <c r="K57" s="268"/>
      <c r="M57" s="269" t="s">
        <v>178</v>
      </c>
      <c r="O57" s="258"/>
    </row>
    <row r="58" spans="1:15" ht="12.75">
      <c r="A58" s="267"/>
      <c r="B58" s="270"/>
      <c r="C58" s="924" t="s">
        <v>179</v>
      </c>
      <c r="D58" s="925"/>
      <c r="E58" s="271">
        <v>0</v>
      </c>
      <c r="F58" s="830"/>
      <c r="G58" s="272"/>
      <c r="H58" s="273"/>
      <c r="I58" s="268"/>
      <c r="J58" s="274"/>
      <c r="K58" s="268"/>
      <c r="M58" s="295">
        <v>0.4166666666666667</v>
      </c>
      <c r="O58" s="258"/>
    </row>
    <row r="59" spans="1:15" ht="12.75">
      <c r="A59" s="267"/>
      <c r="B59" s="270"/>
      <c r="C59" s="924" t="s">
        <v>180</v>
      </c>
      <c r="D59" s="925"/>
      <c r="E59" s="271">
        <v>0.0367</v>
      </c>
      <c r="F59" s="830"/>
      <c r="G59" s="272"/>
      <c r="H59" s="273"/>
      <c r="I59" s="268"/>
      <c r="J59" s="274"/>
      <c r="K59" s="268"/>
      <c r="M59" s="269" t="s">
        <v>180</v>
      </c>
      <c r="O59" s="258"/>
    </row>
    <row r="60" spans="1:80" ht="12.75">
      <c r="A60" s="259">
        <v>20</v>
      </c>
      <c r="B60" s="260" t="s">
        <v>181</v>
      </c>
      <c r="C60" s="261" t="s">
        <v>182</v>
      </c>
      <c r="D60" s="262" t="s">
        <v>183</v>
      </c>
      <c r="E60" s="263">
        <v>2.4603</v>
      </c>
      <c r="F60" s="829"/>
      <c r="G60" s="264">
        <f>E60*F60</f>
        <v>0</v>
      </c>
      <c r="H60" s="265">
        <v>0.09203</v>
      </c>
      <c r="I60" s="266">
        <f>E60*H60</f>
        <v>0.22642140900000002</v>
      </c>
      <c r="J60" s="265">
        <v>0</v>
      </c>
      <c r="K60" s="266">
        <f>E60*J60</f>
        <v>0</v>
      </c>
      <c r="O60" s="258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>IF(AZ60=1,G60,0)</f>
        <v>0</v>
      </c>
      <c r="BB60" s="231">
        <f>IF(AZ60=2,G60,0)</f>
        <v>0</v>
      </c>
      <c r="BC60" s="231">
        <f>IF(AZ60=3,G60,0)</f>
        <v>0</v>
      </c>
      <c r="BD60" s="231">
        <f>IF(AZ60=4,G60,0)</f>
        <v>0</v>
      </c>
      <c r="BE60" s="231">
        <f>IF(AZ60=5,G60,0)</f>
        <v>0</v>
      </c>
      <c r="CA60" s="258">
        <v>1</v>
      </c>
      <c r="CB60" s="258">
        <v>1</v>
      </c>
    </row>
    <row r="61" spans="1:15" ht="12.75">
      <c r="A61" s="267"/>
      <c r="B61" s="270"/>
      <c r="C61" s="924" t="s">
        <v>149</v>
      </c>
      <c r="D61" s="925"/>
      <c r="E61" s="271">
        <v>0</v>
      </c>
      <c r="F61" s="830"/>
      <c r="G61" s="272"/>
      <c r="H61" s="273"/>
      <c r="I61" s="268"/>
      <c r="J61" s="274"/>
      <c r="K61" s="268"/>
      <c r="M61" s="269" t="s">
        <v>149</v>
      </c>
      <c r="O61" s="258"/>
    </row>
    <row r="62" spans="1:15" ht="12.75">
      <c r="A62" s="267"/>
      <c r="B62" s="270"/>
      <c r="C62" s="924" t="s">
        <v>184</v>
      </c>
      <c r="D62" s="925"/>
      <c r="E62" s="271">
        <v>2.4603</v>
      </c>
      <c r="F62" s="830"/>
      <c r="G62" s="272"/>
      <c r="H62" s="273"/>
      <c r="I62" s="268"/>
      <c r="J62" s="274"/>
      <c r="K62" s="268"/>
      <c r="M62" s="269" t="s">
        <v>184</v>
      </c>
      <c r="O62" s="258"/>
    </row>
    <row r="63" spans="1:80" ht="12.75">
      <c r="A63" s="259">
        <v>21</v>
      </c>
      <c r="B63" s="260" t="s">
        <v>185</v>
      </c>
      <c r="C63" s="261" t="s">
        <v>186</v>
      </c>
      <c r="D63" s="262" t="s">
        <v>183</v>
      </c>
      <c r="E63" s="263">
        <v>81.6869</v>
      </c>
      <c r="F63" s="829"/>
      <c r="G63" s="264">
        <f>E63*F63</f>
        <v>0</v>
      </c>
      <c r="H63" s="265">
        <v>0.11666</v>
      </c>
      <c r="I63" s="266">
        <f>E63*H63</f>
        <v>9.529593753999999</v>
      </c>
      <c r="J63" s="265">
        <v>0</v>
      </c>
      <c r="K63" s="266">
        <f>E63*J63</f>
        <v>0</v>
      </c>
      <c r="O63" s="258">
        <v>2</v>
      </c>
      <c r="AA63" s="231">
        <v>1</v>
      </c>
      <c r="AB63" s="231">
        <v>1</v>
      </c>
      <c r="AC63" s="231">
        <v>1</v>
      </c>
      <c r="AZ63" s="231">
        <v>1</v>
      </c>
      <c r="BA63" s="231">
        <f>IF(AZ63=1,G63,0)</f>
        <v>0</v>
      </c>
      <c r="BB63" s="231">
        <f>IF(AZ63=2,G63,0)</f>
        <v>0</v>
      </c>
      <c r="BC63" s="231">
        <f>IF(AZ63=3,G63,0)</f>
        <v>0</v>
      </c>
      <c r="BD63" s="231">
        <f>IF(AZ63=4,G63,0)</f>
        <v>0</v>
      </c>
      <c r="BE63" s="231">
        <f>IF(AZ63=5,G63,0)</f>
        <v>0</v>
      </c>
      <c r="CA63" s="258">
        <v>1</v>
      </c>
      <c r="CB63" s="258">
        <v>1</v>
      </c>
    </row>
    <row r="64" spans="1:15" ht="12.75">
      <c r="A64" s="267"/>
      <c r="B64" s="270"/>
      <c r="C64" s="924" t="s">
        <v>149</v>
      </c>
      <c r="D64" s="925"/>
      <c r="E64" s="271">
        <v>0</v>
      </c>
      <c r="F64" s="830"/>
      <c r="G64" s="272"/>
      <c r="H64" s="273"/>
      <c r="I64" s="268"/>
      <c r="J64" s="274"/>
      <c r="K64" s="268"/>
      <c r="M64" s="269" t="s">
        <v>149</v>
      </c>
      <c r="O64" s="258"/>
    </row>
    <row r="65" spans="1:15" ht="12.75">
      <c r="A65" s="267"/>
      <c r="B65" s="270"/>
      <c r="C65" s="924" t="s">
        <v>187</v>
      </c>
      <c r="D65" s="925"/>
      <c r="E65" s="271">
        <v>1.8423</v>
      </c>
      <c r="F65" s="830"/>
      <c r="G65" s="272"/>
      <c r="H65" s="273"/>
      <c r="I65" s="268"/>
      <c r="J65" s="274"/>
      <c r="K65" s="268"/>
      <c r="M65" s="269" t="s">
        <v>187</v>
      </c>
      <c r="O65" s="258"/>
    </row>
    <row r="66" spans="1:15" ht="12.75">
      <c r="A66" s="267"/>
      <c r="B66" s="270"/>
      <c r="C66" s="924" t="s">
        <v>188</v>
      </c>
      <c r="D66" s="925"/>
      <c r="E66" s="271">
        <v>1.0826</v>
      </c>
      <c r="F66" s="830"/>
      <c r="G66" s="272"/>
      <c r="H66" s="273"/>
      <c r="I66" s="268"/>
      <c r="J66" s="274"/>
      <c r="K66" s="268"/>
      <c r="M66" s="269" t="s">
        <v>188</v>
      </c>
      <c r="O66" s="258"/>
    </row>
    <row r="67" spans="1:15" ht="12.75">
      <c r="A67" s="267"/>
      <c r="B67" s="270"/>
      <c r="C67" s="924" t="s">
        <v>189</v>
      </c>
      <c r="D67" s="925"/>
      <c r="E67" s="271">
        <v>1.8946</v>
      </c>
      <c r="F67" s="830"/>
      <c r="G67" s="272"/>
      <c r="H67" s="273"/>
      <c r="I67" s="268"/>
      <c r="J67" s="274"/>
      <c r="K67" s="268"/>
      <c r="M67" s="269" t="s">
        <v>189</v>
      </c>
      <c r="O67" s="258"/>
    </row>
    <row r="68" spans="1:15" ht="12.75">
      <c r="A68" s="267"/>
      <c r="B68" s="270"/>
      <c r="C68" s="924" t="s">
        <v>190</v>
      </c>
      <c r="D68" s="925"/>
      <c r="E68" s="271">
        <v>15.6615</v>
      </c>
      <c r="F68" s="830"/>
      <c r="G68" s="272"/>
      <c r="H68" s="273"/>
      <c r="I68" s="268"/>
      <c r="J68" s="274"/>
      <c r="K68" s="268"/>
      <c r="M68" s="269" t="s">
        <v>190</v>
      </c>
      <c r="O68" s="258"/>
    </row>
    <row r="69" spans="1:15" ht="12.75">
      <c r="A69" s="267"/>
      <c r="B69" s="270"/>
      <c r="C69" s="924" t="s">
        <v>191</v>
      </c>
      <c r="D69" s="925"/>
      <c r="E69" s="271">
        <v>0.647</v>
      </c>
      <c r="F69" s="830"/>
      <c r="G69" s="272"/>
      <c r="H69" s="273"/>
      <c r="I69" s="268"/>
      <c r="J69" s="274"/>
      <c r="K69" s="268"/>
      <c r="M69" s="269" t="s">
        <v>191</v>
      </c>
      <c r="O69" s="258"/>
    </row>
    <row r="70" spans="1:15" ht="12.75">
      <c r="A70" s="267"/>
      <c r="B70" s="270"/>
      <c r="C70" s="924" t="s">
        <v>192</v>
      </c>
      <c r="D70" s="925"/>
      <c r="E70" s="271">
        <v>1.54</v>
      </c>
      <c r="F70" s="830"/>
      <c r="G70" s="272"/>
      <c r="H70" s="273"/>
      <c r="I70" s="268"/>
      <c r="J70" s="274"/>
      <c r="K70" s="268"/>
      <c r="M70" s="269" t="s">
        <v>192</v>
      </c>
      <c r="O70" s="258"/>
    </row>
    <row r="71" spans="1:15" ht="12.75">
      <c r="A71" s="267"/>
      <c r="B71" s="270"/>
      <c r="C71" s="924" t="s">
        <v>193</v>
      </c>
      <c r="D71" s="925"/>
      <c r="E71" s="271">
        <v>10.5333</v>
      </c>
      <c r="F71" s="830"/>
      <c r="G71" s="272"/>
      <c r="H71" s="273"/>
      <c r="I71" s="268"/>
      <c r="J71" s="274"/>
      <c r="K71" s="268"/>
      <c r="M71" s="269" t="s">
        <v>193</v>
      </c>
      <c r="O71" s="258"/>
    </row>
    <row r="72" spans="1:15" ht="12.75">
      <c r="A72" s="267"/>
      <c r="B72" s="270"/>
      <c r="C72" s="924" t="s">
        <v>194</v>
      </c>
      <c r="D72" s="925"/>
      <c r="E72" s="271">
        <v>3.0102</v>
      </c>
      <c r="F72" s="830"/>
      <c r="G72" s="272"/>
      <c r="H72" s="273"/>
      <c r="I72" s="268"/>
      <c r="J72" s="274"/>
      <c r="K72" s="268"/>
      <c r="M72" s="269" t="s">
        <v>194</v>
      </c>
      <c r="O72" s="258"/>
    </row>
    <row r="73" spans="1:15" ht="12.75">
      <c r="A73" s="267"/>
      <c r="B73" s="270"/>
      <c r="C73" s="924" t="s">
        <v>195</v>
      </c>
      <c r="D73" s="925"/>
      <c r="E73" s="271">
        <v>11.0202</v>
      </c>
      <c r="F73" s="830"/>
      <c r="G73" s="272"/>
      <c r="H73" s="273"/>
      <c r="I73" s="268"/>
      <c r="J73" s="274"/>
      <c r="K73" s="268"/>
      <c r="M73" s="269" t="s">
        <v>195</v>
      </c>
      <c r="O73" s="258"/>
    </row>
    <row r="74" spans="1:15" ht="12.75">
      <c r="A74" s="267"/>
      <c r="B74" s="270"/>
      <c r="C74" s="924" t="s">
        <v>196</v>
      </c>
      <c r="D74" s="925"/>
      <c r="E74" s="271">
        <v>19.4552</v>
      </c>
      <c r="F74" s="830"/>
      <c r="G74" s="272"/>
      <c r="H74" s="273"/>
      <c r="I74" s="268"/>
      <c r="J74" s="274"/>
      <c r="K74" s="268"/>
      <c r="M74" s="269" t="s">
        <v>196</v>
      </c>
      <c r="O74" s="258"/>
    </row>
    <row r="75" spans="1:15" ht="12.75">
      <c r="A75" s="267"/>
      <c r="B75" s="270"/>
      <c r="C75" s="924" t="s">
        <v>197</v>
      </c>
      <c r="D75" s="925"/>
      <c r="E75" s="271">
        <v>15</v>
      </c>
      <c r="F75" s="830"/>
      <c r="G75" s="272"/>
      <c r="H75" s="273"/>
      <c r="I75" s="268"/>
      <c r="J75" s="274"/>
      <c r="K75" s="268"/>
      <c r="M75" s="269" t="s">
        <v>197</v>
      </c>
      <c r="O75" s="258"/>
    </row>
    <row r="76" spans="1:80" ht="12.75">
      <c r="A76" s="259">
        <v>22</v>
      </c>
      <c r="B76" s="260" t="s">
        <v>198</v>
      </c>
      <c r="C76" s="261" t="s">
        <v>199</v>
      </c>
      <c r="D76" s="262" t="s">
        <v>162</v>
      </c>
      <c r="E76" s="263">
        <v>2</v>
      </c>
      <c r="F76" s="829"/>
      <c r="G76" s="264">
        <f>E76*F76</f>
        <v>0</v>
      </c>
      <c r="H76" s="265">
        <v>0.00016</v>
      </c>
      <c r="I76" s="266">
        <f>E76*H76</f>
        <v>0.00032</v>
      </c>
      <c r="J76" s="265">
        <v>0</v>
      </c>
      <c r="K76" s="266">
        <f>E76*J76</f>
        <v>0</v>
      </c>
      <c r="O76" s="258">
        <v>2</v>
      </c>
      <c r="AA76" s="231">
        <v>1</v>
      </c>
      <c r="AB76" s="231">
        <v>1</v>
      </c>
      <c r="AC76" s="231">
        <v>1</v>
      </c>
      <c r="AZ76" s="231">
        <v>1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8">
        <v>1</v>
      </c>
      <c r="CB76" s="258">
        <v>1</v>
      </c>
    </row>
    <row r="77" spans="1:80" ht="12.75">
      <c r="A77" s="259">
        <v>23</v>
      </c>
      <c r="B77" s="260" t="s">
        <v>200</v>
      </c>
      <c r="C77" s="261" t="s">
        <v>201</v>
      </c>
      <c r="D77" s="262" t="s">
        <v>162</v>
      </c>
      <c r="E77" s="263">
        <v>2</v>
      </c>
      <c r="F77" s="829"/>
      <c r="G77" s="264">
        <f>E77*F77</f>
        <v>0</v>
      </c>
      <c r="H77" s="265">
        <v>0.00016</v>
      </c>
      <c r="I77" s="266">
        <f>E77*H77</f>
        <v>0.00032</v>
      </c>
      <c r="J77" s="265">
        <v>0</v>
      </c>
      <c r="K77" s="266">
        <f>E77*J77</f>
        <v>0</v>
      </c>
      <c r="O77" s="258">
        <v>2</v>
      </c>
      <c r="AA77" s="231">
        <v>1</v>
      </c>
      <c r="AB77" s="231">
        <v>1</v>
      </c>
      <c r="AC77" s="231">
        <v>1</v>
      </c>
      <c r="AZ77" s="231">
        <v>1</v>
      </c>
      <c r="BA77" s="231">
        <f>IF(AZ77=1,G77,0)</f>
        <v>0</v>
      </c>
      <c r="BB77" s="231">
        <f>IF(AZ77=2,G77,0)</f>
        <v>0</v>
      </c>
      <c r="BC77" s="231">
        <f>IF(AZ77=3,G77,0)</f>
        <v>0</v>
      </c>
      <c r="BD77" s="231">
        <f>IF(AZ77=4,G77,0)</f>
        <v>0</v>
      </c>
      <c r="BE77" s="231">
        <f>IF(AZ77=5,G77,0)</f>
        <v>0</v>
      </c>
      <c r="CA77" s="258">
        <v>1</v>
      </c>
      <c r="CB77" s="258">
        <v>1</v>
      </c>
    </row>
    <row r="78" spans="1:80" ht="22.5">
      <c r="A78" s="259">
        <v>24</v>
      </c>
      <c r="B78" s="260" t="s">
        <v>202</v>
      </c>
      <c r="C78" s="261" t="s">
        <v>203</v>
      </c>
      <c r="D78" s="262" t="s">
        <v>183</v>
      </c>
      <c r="E78" s="263">
        <v>18.2709</v>
      </c>
      <c r="F78" s="829"/>
      <c r="G78" s="264">
        <f>E78*F78</f>
        <v>0</v>
      </c>
      <c r="H78" s="265">
        <v>0.01409</v>
      </c>
      <c r="I78" s="266">
        <f>E78*H78</f>
        <v>0.257436981</v>
      </c>
      <c r="J78" s="265">
        <v>0</v>
      </c>
      <c r="K78" s="266">
        <f>E78*J78</f>
        <v>0</v>
      </c>
      <c r="O78" s="258">
        <v>2</v>
      </c>
      <c r="AA78" s="231">
        <v>1</v>
      </c>
      <c r="AB78" s="231">
        <v>1</v>
      </c>
      <c r="AC78" s="231">
        <v>1</v>
      </c>
      <c r="AZ78" s="231">
        <v>1</v>
      </c>
      <c r="BA78" s="231">
        <f>IF(AZ78=1,G78,0)</f>
        <v>0</v>
      </c>
      <c r="BB78" s="231">
        <f>IF(AZ78=2,G78,0)</f>
        <v>0</v>
      </c>
      <c r="BC78" s="231">
        <f>IF(AZ78=3,G78,0)</f>
        <v>0</v>
      </c>
      <c r="BD78" s="231">
        <f>IF(AZ78=4,G78,0)</f>
        <v>0</v>
      </c>
      <c r="BE78" s="231">
        <f>IF(AZ78=5,G78,0)</f>
        <v>0</v>
      </c>
      <c r="CA78" s="258">
        <v>1</v>
      </c>
      <c r="CB78" s="258">
        <v>1</v>
      </c>
    </row>
    <row r="79" spans="1:15" ht="12.75">
      <c r="A79" s="267"/>
      <c r="B79" s="270"/>
      <c r="C79" s="924" t="s">
        <v>204</v>
      </c>
      <c r="D79" s="925"/>
      <c r="E79" s="271">
        <v>0</v>
      </c>
      <c r="F79" s="830"/>
      <c r="G79" s="272"/>
      <c r="H79" s="273"/>
      <c r="I79" s="268"/>
      <c r="J79" s="274"/>
      <c r="K79" s="268"/>
      <c r="M79" s="269" t="s">
        <v>204</v>
      </c>
      <c r="O79" s="258"/>
    </row>
    <row r="80" spans="1:15" ht="12.75">
      <c r="A80" s="267"/>
      <c r="B80" s="270"/>
      <c r="C80" s="924" t="s">
        <v>149</v>
      </c>
      <c r="D80" s="925"/>
      <c r="E80" s="271">
        <v>0</v>
      </c>
      <c r="F80" s="830"/>
      <c r="G80" s="272"/>
      <c r="H80" s="273"/>
      <c r="I80" s="268"/>
      <c r="J80" s="274"/>
      <c r="K80" s="268"/>
      <c r="M80" s="269" t="s">
        <v>149</v>
      </c>
      <c r="O80" s="258"/>
    </row>
    <row r="81" spans="1:15" ht="12.75">
      <c r="A81" s="267"/>
      <c r="B81" s="270"/>
      <c r="C81" s="924" t="s">
        <v>205</v>
      </c>
      <c r="D81" s="925"/>
      <c r="E81" s="271">
        <v>1.3275</v>
      </c>
      <c r="F81" s="830"/>
      <c r="G81" s="272"/>
      <c r="H81" s="273"/>
      <c r="I81" s="268"/>
      <c r="J81" s="274"/>
      <c r="K81" s="268"/>
      <c r="M81" s="269" t="s">
        <v>205</v>
      </c>
      <c r="O81" s="258"/>
    </row>
    <row r="82" spans="1:15" ht="12.75">
      <c r="A82" s="267"/>
      <c r="B82" s="270"/>
      <c r="C82" s="924" t="s">
        <v>206</v>
      </c>
      <c r="D82" s="925"/>
      <c r="E82" s="271">
        <v>1.2825</v>
      </c>
      <c r="F82" s="830"/>
      <c r="G82" s="272"/>
      <c r="H82" s="273"/>
      <c r="I82" s="268"/>
      <c r="J82" s="274"/>
      <c r="K82" s="268"/>
      <c r="M82" s="269" t="s">
        <v>206</v>
      </c>
      <c r="O82" s="258"/>
    </row>
    <row r="83" spans="1:15" ht="12.75">
      <c r="A83" s="267"/>
      <c r="B83" s="270"/>
      <c r="C83" s="924" t="s">
        <v>207</v>
      </c>
      <c r="D83" s="925"/>
      <c r="E83" s="271">
        <v>1.1947</v>
      </c>
      <c r="F83" s="830"/>
      <c r="G83" s="272"/>
      <c r="H83" s="273"/>
      <c r="I83" s="268"/>
      <c r="J83" s="274"/>
      <c r="K83" s="268"/>
      <c r="M83" s="269" t="s">
        <v>207</v>
      </c>
      <c r="O83" s="258"/>
    </row>
    <row r="84" spans="1:15" ht="12.75">
      <c r="A84" s="267"/>
      <c r="B84" s="270"/>
      <c r="C84" s="924" t="s">
        <v>208</v>
      </c>
      <c r="D84" s="925"/>
      <c r="E84" s="271">
        <v>1.574</v>
      </c>
      <c r="F84" s="830"/>
      <c r="G84" s="272"/>
      <c r="H84" s="273"/>
      <c r="I84" s="268"/>
      <c r="J84" s="274"/>
      <c r="K84" s="268"/>
      <c r="M84" s="269" t="s">
        <v>208</v>
      </c>
      <c r="O84" s="258"/>
    </row>
    <row r="85" spans="1:15" ht="12.75">
      <c r="A85" s="267"/>
      <c r="B85" s="270"/>
      <c r="C85" s="924" t="s">
        <v>209</v>
      </c>
      <c r="D85" s="925"/>
      <c r="E85" s="271">
        <v>4.1422</v>
      </c>
      <c r="F85" s="830"/>
      <c r="G85" s="272"/>
      <c r="H85" s="273"/>
      <c r="I85" s="268"/>
      <c r="J85" s="274"/>
      <c r="K85" s="268"/>
      <c r="M85" s="269" t="s">
        <v>209</v>
      </c>
      <c r="O85" s="258"/>
    </row>
    <row r="86" spans="1:15" ht="12.75">
      <c r="A86" s="267"/>
      <c r="B86" s="270"/>
      <c r="C86" s="924" t="s">
        <v>210</v>
      </c>
      <c r="D86" s="925"/>
      <c r="E86" s="271">
        <v>8.75</v>
      </c>
      <c r="F86" s="830"/>
      <c r="G86" s="272"/>
      <c r="H86" s="273"/>
      <c r="I86" s="268"/>
      <c r="J86" s="274"/>
      <c r="K86" s="268"/>
      <c r="M86" s="269" t="s">
        <v>210</v>
      </c>
      <c r="O86" s="258"/>
    </row>
    <row r="87" spans="1:80" ht="12.75">
      <c r="A87" s="259">
        <v>25</v>
      </c>
      <c r="B87" s="260" t="s">
        <v>211</v>
      </c>
      <c r="C87" s="261" t="s">
        <v>212</v>
      </c>
      <c r="D87" s="262" t="s">
        <v>142</v>
      </c>
      <c r="E87" s="263">
        <v>5.29</v>
      </c>
      <c r="F87" s="829"/>
      <c r="G87" s="264">
        <f>E87*F87</f>
        <v>0</v>
      </c>
      <c r="H87" s="265">
        <v>0.01716</v>
      </c>
      <c r="I87" s="266">
        <f>E87*H87</f>
        <v>0.09077640000000001</v>
      </c>
      <c r="J87" s="265">
        <v>0</v>
      </c>
      <c r="K87" s="266">
        <f>E87*J87</f>
        <v>0</v>
      </c>
      <c r="O87" s="258">
        <v>2</v>
      </c>
      <c r="AA87" s="231">
        <v>1</v>
      </c>
      <c r="AB87" s="231">
        <v>1</v>
      </c>
      <c r="AC87" s="231">
        <v>1</v>
      </c>
      <c r="AZ87" s="231">
        <v>1</v>
      </c>
      <c r="BA87" s="231">
        <f>IF(AZ87=1,G87,0)</f>
        <v>0</v>
      </c>
      <c r="BB87" s="231">
        <f>IF(AZ87=2,G87,0)</f>
        <v>0</v>
      </c>
      <c r="BC87" s="231">
        <f>IF(AZ87=3,G87,0)</f>
        <v>0</v>
      </c>
      <c r="BD87" s="231">
        <f>IF(AZ87=4,G87,0)</f>
        <v>0</v>
      </c>
      <c r="BE87" s="231">
        <f>IF(AZ87=5,G87,0)</f>
        <v>0</v>
      </c>
      <c r="CA87" s="258">
        <v>1</v>
      </c>
      <c r="CB87" s="258">
        <v>1</v>
      </c>
    </row>
    <row r="88" spans="1:15" ht="12.75">
      <c r="A88" s="267"/>
      <c r="B88" s="270"/>
      <c r="C88" s="924" t="s">
        <v>213</v>
      </c>
      <c r="D88" s="925"/>
      <c r="E88" s="271">
        <v>0</v>
      </c>
      <c r="F88" s="830"/>
      <c r="G88" s="272"/>
      <c r="H88" s="273"/>
      <c r="I88" s="268"/>
      <c r="J88" s="274"/>
      <c r="K88" s="268"/>
      <c r="M88" s="269" t="s">
        <v>213</v>
      </c>
      <c r="O88" s="258"/>
    </row>
    <row r="89" spans="1:15" ht="12.75">
      <c r="A89" s="267"/>
      <c r="B89" s="270"/>
      <c r="C89" s="924" t="s">
        <v>214</v>
      </c>
      <c r="D89" s="925"/>
      <c r="E89" s="271">
        <v>5.29</v>
      </c>
      <c r="F89" s="830"/>
      <c r="G89" s="272"/>
      <c r="H89" s="273"/>
      <c r="I89" s="268"/>
      <c r="J89" s="274"/>
      <c r="K89" s="268"/>
      <c r="M89" s="269" t="s">
        <v>214</v>
      </c>
      <c r="O89" s="258"/>
    </row>
    <row r="90" spans="1:80" ht="12.75">
      <c r="A90" s="259">
        <v>26</v>
      </c>
      <c r="B90" s="260" t="s">
        <v>215</v>
      </c>
      <c r="C90" s="261" t="s">
        <v>216</v>
      </c>
      <c r="D90" s="262" t="s">
        <v>183</v>
      </c>
      <c r="E90" s="263">
        <v>0.216</v>
      </c>
      <c r="F90" s="829"/>
      <c r="G90" s="264">
        <f>E90*F90</f>
        <v>0</v>
      </c>
      <c r="H90" s="265">
        <v>0.17444</v>
      </c>
      <c r="I90" s="266">
        <f>E90*H90</f>
        <v>0.037679040000000004</v>
      </c>
      <c r="J90" s="265">
        <v>0</v>
      </c>
      <c r="K90" s="266">
        <f>E90*J90</f>
        <v>0</v>
      </c>
      <c r="O90" s="258">
        <v>2</v>
      </c>
      <c r="AA90" s="231">
        <v>1</v>
      </c>
      <c r="AB90" s="231">
        <v>1</v>
      </c>
      <c r="AC90" s="231">
        <v>1</v>
      </c>
      <c r="AZ90" s="231">
        <v>1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8">
        <v>1</v>
      </c>
      <c r="CB90" s="258">
        <v>1</v>
      </c>
    </row>
    <row r="91" spans="1:15" ht="12.75">
      <c r="A91" s="267"/>
      <c r="B91" s="270"/>
      <c r="C91" s="924" t="s">
        <v>169</v>
      </c>
      <c r="D91" s="925"/>
      <c r="E91" s="271">
        <v>0</v>
      </c>
      <c r="F91" s="830"/>
      <c r="G91" s="272"/>
      <c r="H91" s="273"/>
      <c r="I91" s="268"/>
      <c r="J91" s="274"/>
      <c r="K91" s="268"/>
      <c r="M91" s="269" t="s">
        <v>169</v>
      </c>
      <c r="O91" s="258"/>
    </row>
    <row r="92" spans="1:15" ht="12.75">
      <c r="A92" s="267"/>
      <c r="B92" s="270"/>
      <c r="C92" s="924" t="s">
        <v>217</v>
      </c>
      <c r="D92" s="925"/>
      <c r="E92" s="271">
        <v>0.216</v>
      </c>
      <c r="F92" s="830"/>
      <c r="G92" s="272"/>
      <c r="H92" s="273"/>
      <c r="I92" s="268"/>
      <c r="J92" s="274"/>
      <c r="K92" s="268"/>
      <c r="M92" s="269" t="s">
        <v>217</v>
      </c>
      <c r="O92" s="258"/>
    </row>
    <row r="93" spans="1:80" ht="12.75">
      <c r="A93" s="259">
        <v>27</v>
      </c>
      <c r="B93" s="260" t="s">
        <v>218</v>
      </c>
      <c r="C93" s="261" t="s">
        <v>219</v>
      </c>
      <c r="D93" s="262" t="s">
        <v>176</v>
      </c>
      <c r="E93" s="263">
        <v>0.0396</v>
      </c>
      <c r="F93" s="829"/>
      <c r="G93" s="264">
        <f>E93*F93</f>
        <v>0</v>
      </c>
      <c r="H93" s="265">
        <v>1</v>
      </c>
      <c r="I93" s="266">
        <f>E93*H93</f>
        <v>0.0396</v>
      </c>
      <c r="J93" s="265"/>
      <c r="K93" s="266">
        <f>E93*J93</f>
        <v>0</v>
      </c>
      <c r="O93" s="258">
        <v>2</v>
      </c>
      <c r="AA93" s="231">
        <v>3</v>
      </c>
      <c r="AB93" s="231">
        <v>1</v>
      </c>
      <c r="AC93" s="231">
        <v>13331710</v>
      </c>
      <c r="AZ93" s="231">
        <v>1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3</v>
      </c>
      <c r="CB93" s="258">
        <v>1</v>
      </c>
    </row>
    <row r="94" spans="1:15" ht="12.75">
      <c r="A94" s="267"/>
      <c r="B94" s="270"/>
      <c r="C94" s="924" t="s">
        <v>169</v>
      </c>
      <c r="D94" s="925"/>
      <c r="E94" s="271">
        <v>0</v>
      </c>
      <c r="F94" s="830"/>
      <c r="G94" s="272"/>
      <c r="H94" s="273"/>
      <c r="I94" s="268"/>
      <c r="J94" s="274"/>
      <c r="K94" s="268"/>
      <c r="M94" s="269" t="s">
        <v>169</v>
      </c>
      <c r="O94" s="258"/>
    </row>
    <row r="95" spans="1:15" ht="12.75">
      <c r="A95" s="267"/>
      <c r="B95" s="270"/>
      <c r="C95" s="924" t="s">
        <v>220</v>
      </c>
      <c r="D95" s="925"/>
      <c r="E95" s="271">
        <v>0.0396</v>
      </c>
      <c r="F95" s="830"/>
      <c r="G95" s="272"/>
      <c r="H95" s="273"/>
      <c r="I95" s="268"/>
      <c r="J95" s="274"/>
      <c r="K95" s="268"/>
      <c r="M95" s="269" t="s">
        <v>220</v>
      </c>
      <c r="O95" s="258"/>
    </row>
    <row r="96" spans="1:80" ht="12.75">
      <c r="A96" s="259">
        <v>28</v>
      </c>
      <c r="B96" s="260" t="s">
        <v>221</v>
      </c>
      <c r="C96" s="261" t="s">
        <v>222</v>
      </c>
      <c r="D96" s="262" t="s">
        <v>176</v>
      </c>
      <c r="E96" s="263">
        <v>0.0347</v>
      </c>
      <c r="F96" s="829"/>
      <c r="G96" s="264">
        <f>E96*F96</f>
        <v>0</v>
      </c>
      <c r="H96" s="265">
        <v>1</v>
      </c>
      <c r="I96" s="266">
        <f>E96*H96</f>
        <v>0.0347</v>
      </c>
      <c r="J96" s="265"/>
      <c r="K96" s="266">
        <f>E96*J96</f>
        <v>0</v>
      </c>
      <c r="O96" s="258">
        <v>2</v>
      </c>
      <c r="AA96" s="231">
        <v>3</v>
      </c>
      <c r="AB96" s="231">
        <v>1</v>
      </c>
      <c r="AC96" s="231">
        <v>13380510</v>
      </c>
      <c r="AZ96" s="231">
        <v>1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3</v>
      </c>
      <c r="CB96" s="258">
        <v>1</v>
      </c>
    </row>
    <row r="97" spans="1:15" ht="12.75">
      <c r="A97" s="267"/>
      <c r="B97" s="270"/>
      <c r="C97" s="924" t="s">
        <v>169</v>
      </c>
      <c r="D97" s="925"/>
      <c r="E97" s="271">
        <v>0</v>
      </c>
      <c r="F97" s="830"/>
      <c r="G97" s="272"/>
      <c r="H97" s="273"/>
      <c r="I97" s="268"/>
      <c r="J97" s="274"/>
      <c r="K97" s="268"/>
      <c r="M97" s="269" t="s">
        <v>169</v>
      </c>
      <c r="O97" s="258"/>
    </row>
    <row r="98" spans="1:15" ht="12.75">
      <c r="A98" s="267"/>
      <c r="B98" s="270"/>
      <c r="C98" s="924" t="s">
        <v>223</v>
      </c>
      <c r="D98" s="925"/>
      <c r="E98" s="271">
        <v>0.0347</v>
      </c>
      <c r="F98" s="830"/>
      <c r="G98" s="272"/>
      <c r="H98" s="273"/>
      <c r="I98" s="268"/>
      <c r="J98" s="274"/>
      <c r="K98" s="268"/>
      <c r="M98" s="269" t="s">
        <v>223</v>
      </c>
      <c r="O98" s="258"/>
    </row>
    <row r="99" spans="1:80" ht="12.75">
      <c r="A99" s="259">
        <v>29</v>
      </c>
      <c r="B99" s="260" t="s">
        <v>224</v>
      </c>
      <c r="C99" s="261" t="s">
        <v>225</v>
      </c>
      <c r="D99" s="262" t="s">
        <v>162</v>
      </c>
      <c r="E99" s="263">
        <v>2</v>
      </c>
      <c r="F99" s="829"/>
      <c r="G99" s="264">
        <f>E99*F99</f>
        <v>0</v>
      </c>
      <c r="H99" s="265">
        <v>0</v>
      </c>
      <c r="I99" s="266">
        <f>E99*H99</f>
        <v>0</v>
      </c>
      <c r="J99" s="265"/>
      <c r="K99" s="266">
        <f>E99*J99</f>
        <v>0</v>
      </c>
      <c r="O99" s="258">
        <v>2</v>
      </c>
      <c r="AA99" s="231">
        <v>3</v>
      </c>
      <c r="AB99" s="231">
        <v>1</v>
      </c>
      <c r="AC99" s="231">
        <v>55347638</v>
      </c>
      <c r="AZ99" s="231">
        <v>1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3</v>
      </c>
      <c r="CB99" s="258">
        <v>1</v>
      </c>
    </row>
    <row r="100" spans="1:80" ht="12.75">
      <c r="A100" s="259">
        <v>30</v>
      </c>
      <c r="B100" s="260" t="s">
        <v>226</v>
      </c>
      <c r="C100" s="261" t="s">
        <v>227</v>
      </c>
      <c r="D100" s="262" t="s">
        <v>162</v>
      </c>
      <c r="E100" s="263">
        <v>2</v>
      </c>
      <c r="F100" s="829"/>
      <c r="G100" s="264">
        <f>E100*F100</f>
        <v>0</v>
      </c>
      <c r="H100" s="265">
        <v>0.001</v>
      </c>
      <c r="I100" s="266">
        <f>E100*H100</f>
        <v>0.002</v>
      </c>
      <c r="J100" s="265"/>
      <c r="K100" s="266">
        <f>E100*J100</f>
        <v>0</v>
      </c>
      <c r="O100" s="258">
        <v>2</v>
      </c>
      <c r="AA100" s="231">
        <v>3</v>
      </c>
      <c r="AB100" s="231">
        <v>1</v>
      </c>
      <c r="AC100" s="231">
        <v>59591090</v>
      </c>
      <c r="AZ100" s="231">
        <v>1</v>
      </c>
      <c r="BA100" s="231">
        <f>IF(AZ100=1,G100,0)</f>
        <v>0</v>
      </c>
      <c r="BB100" s="231">
        <f>IF(AZ100=2,G100,0)</f>
        <v>0</v>
      </c>
      <c r="BC100" s="231">
        <f>IF(AZ100=3,G100,0)</f>
        <v>0</v>
      </c>
      <c r="BD100" s="231">
        <f>IF(AZ100=4,G100,0)</f>
        <v>0</v>
      </c>
      <c r="BE100" s="231">
        <f>IF(AZ100=5,G100,0)</f>
        <v>0</v>
      </c>
      <c r="CA100" s="258">
        <v>3</v>
      </c>
      <c r="CB100" s="258">
        <v>1</v>
      </c>
    </row>
    <row r="101" spans="1:57" ht="12.75">
      <c r="A101" s="275"/>
      <c r="B101" s="276" t="s">
        <v>103</v>
      </c>
      <c r="C101" s="277" t="s">
        <v>146</v>
      </c>
      <c r="D101" s="278"/>
      <c r="E101" s="279"/>
      <c r="F101" s="831"/>
      <c r="G101" s="281">
        <f>SUM(G32:G100)</f>
        <v>0</v>
      </c>
      <c r="H101" s="282"/>
      <c r="I101" s="283">
        <f>SUM(I32:I100)</f>
        <v>13.997724336000001</v>
      </c>
      <c r="J101" s="282"/>
      <c r="K101" s="283">
        <f>SUM(K32:K100)</f>
        <v>0</v>
      </c>
      <c r="O101" s="258">
        <v>4</v>
      </c>
      <c r="BA101" s="284">
        <f>SUM(BA32:BA100)</f>
        <v>0</v>
      </c>
      <c r="BB101" s="284">
        <f>SUM(BB32:BB100)</f>
        <v>0</v>
      </c>
      <c r="BC101" s="284">
        <f>SUM(BC32:BC100)</f>
        <v>0</v>
      </c>
      <c r="BD101" s="284">
        <f>SUM(BD32:BD100)</f>
        <v>0</v>
      </c>
      <c r="BE101" s="284">
        <f>SUM(BE32:BE100)</f>
        <v>0</v>
      </c>
    </row>
    <row r="102" spans="1:15" ht="12.75">
      <c r="A102" s="248" t="s">
        <v>98</v>
      </c>
      <c r="B102" s="249" t="s">
        <v>228</v>
      </c>
      <c r="C102" s="250" t="s">
        <v>229</v>
      </c>
      <c r="D102" s="251"/>
      <c r="E102" s="252"/>
      <c r="F102" s="832"/>
      <c r="G102" s="253"/>
      <c r="H102" s="254"/>
      <c r="I102" s="255"/>
      <c r="J102" s="256"/>
      <c r="K102" s="257"/>
      <c r="O102" s="258">
        <v>1</v>
      </c>
    </row>
    <row r="103" spans="1:80" ht="12.75">
      <c r="A103" s="259">
        <v>31</v>
      </c>
      <c r="B103" s="260" t="s">
        <v>231</v>
      </c>
      <c r="C103" s="261" t="s">
        <v>232</v>
      </c>
      <c r="D103" s="262" t="s">
        <v>183</v>
      </c>
      <c r="E103" s="263">
        <v>2.53</v>
      </c>
      <c r="F103" s="829"/>
      <c r="G103" s="264">
        <f>E103*F103</f>
        <v>0</v>
      </c>
      <c r="H103" s="265">
        <v>0.01317</v>
      </c>
      <c r="I103" s="266">
        <f>E103*H103</f>
        <v>0.0333201</v>
      </c>
      <c r="J103" s="265">
        <v>0</v>
      </c>
      <c r="K103" s="266">
        <f>E103*J103</f>
        <v>0</v>
      </c>
      <c r="O103" s="258">
        <v>2</v>
      </c>
      <c r="AA103" s="231">
        <v>1</v>
      </c>
      <c r="AB103" s="231">
        <v>1</v>
      </c>
      <c r="AC103" s="231">
        <v>1</v>
      </c>
      <c r="AZ103" s="231">
        <v>1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58">
        <v>1</v>
      </c>
      <c r="CB103" s="258">
        <v>1</v>
      </c>
    </row>
    <row r="104" spans="1:15" ht="12.75">
      <c r="A104" s="267"/>
      <c r="B104" s="270"/>
      <c r="C104" s="924" t="s">
        <v>169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169</v>
      </c>
      <c r="O104" s="258"/>
    </row>
    <row r="105" spans="1:15" ht="12.75">
      <c r="A105" s="267"/>
      <c r="B105" s="270"/>
      <c r="C105" s="924" t="s">
        <v>233</v>
      </c>
      <c r="D105" s="925"/>
      <c r="E105" s="271">
        <v>2.53</v>
      </c>
      <c r="F105" s="830"/>
      <c r="G105" s="272"/>
      <c r="H105" s="273"/>
      <c r="I105" s="268"/>
      <c r="J105" s="274"/>
      <c r="K105" s="268"/>
      <c r="M105" s="269" t="s">
        <v>233</v>
      </c>
      <c r="O105" s="258"/>
    </row>
    <row r="106" spans="1:80" ht="12.75">
      <c r="A106" s="259">
        <v>32</v>
      </c>
      <c r="B106" s="260" t="s">
        <v>234</v>
      </c>
      <c r="C106" s="261" t="s">
        <v>235</v>
      </c>
      <c r="D106" s="262" t="s">
        <v>162</v>
      </c>
      <c r="E106" s="263">
        <v>4</v>
      </c>
      <c r="F106" s="829"/>
      <c r="G106" s="264">
        <f>E106*F106</f>
        <v>0</v>
      </c>
      <c r="H106" s="265">
        <v>0.02398</v>
      </c>
      <c r="I106" s="266">
        <f>E106*H106</f>
        <v>0.09592</v>
      </c>
      <c r="J106" s="265">
        <v>0</v>
      </c>
      <c r="K106" s="266">
        <f>E106*J106</f>
        <v>0</v>
      </c>
      <c r="O106" s="258">
        <v>2</v>
      </c>
      <c r="AA106" s="231">
        <v>1</v>
      </c>
      <c r="AB106" s="231">
        <v>1</v>
      </c>
      <c r="AC106" s="231">
        <v>1</v>
      </c>
      <c r="AZ106" s="231">
        <v>1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</v>
      </c>
      <c r="CB106" s="258">
        <v>1</v>
      </c>
    </row>
    <row r="107" spans="1:15" ht="12.75">
      <c r="A107" s="267"/>
      <c r="B107" s="270"/>
      <c r="C107" s="924" t="s">
        <v>169</v>
      </c>
      <c r="D107" s="925"/>
      <c r="E107" s="271">
        <v>0</v>
      </c>
      <c r="F107" s="830"/>
      <c r="G107" s="272"/>
      <c r="H107" s="273"/>
      <c r="I107" s="268"/>
      <c r="J107" s="274"/>
      <c r="K107" s="268"/>
      <c r="M107" s="269" t="s">
        <v>169</v>
      </c>
      <c r="O107" s="258"/>
    </row>
    <row r="108" spans="1:15" ht="12.75">
      <c r="A108" s="267"/>
      <c r="B108" s="270"/>
      <c r="C108" s="924" t="s">
        <v>228</v>
      </c>
      <c r="D108" s="925"/>
      <c r="E108" s="271">
        <v>4</v>
      </c>
      <c r="F108" s="830"/>
      <c r="G108" s="272"/>
      <c r="H108" s="273"/>
      <c r="I108" s="268"/>
      <c r="J108" s="274"/>
      <c r="K108" s="268"/>
      <c r="M108" s="269">
        <v>4</v>
      </c>
      <c r="O108" s="258"/>
    </row>
    <row r="109" spans="1:80" ht="12.75">
      <c r="A109" s="259">
        <v>33</v>
      </c>
      <c r="B109" s="260" t="s">
        <v>236</v>
      </c>
      <c r="C109" s="261" t="s">
        <v>237</v>
      </c>
      <c r="D109" s="262" t="s">
        <v>176</v>
      </c>
      <c r="E109" s="263">
        <v>0.0417</v>
      </c>
      <c r="F109" s="829"/>
      <c r="G109" s="264">
        <f>E109*F109</f>
        <v>0</v>
      </c>
      <c r="H109" s="265">
        <v>0.01901</v>
      </c>
      <c r="I109" s="266">
        <f>E109*H109</f>
        <v>0.000792717</v>
      </c>
      <c r="J109" s="265">
        <v>0</v>
      </c>
      <c r="K109" s="266">
        <f>E109*J109</f>
        <v>0</v>
      </c>
      <c r="O109" s="258">
        <v>2</v>
      </c>
      <c r="AA109" s="231">
        <v>1</v>
      </c>
      <c r="AB109" s="231">
        <v>1</v>
      </c>
      <c r="AC109" s="231">
        <v>1</v>
      </c>
      <c r="AZ109" s="231">
        <v>1</v>
      </c>
      <c r="BA109" s="231">
        <f>IF(AZ109=1,G109,0)</f>
        <v>0</v>
      </c>
      <c r="BB109" s="231">
        <f>IF(AZ109=2,G109,0)</f>
        <v>0</v>
      </c>
      <c r="BC109" s="231">
        <f>IF(AZ109=3,G109,0)</f>
        <v>0</v>
      </c>
      <c r="BD109" s="231">
        <f>IF(AZ109=4,G109,0)</f>
        <v>0</v>
      </c>
      <c r="BE109" s="231">
        <f>IF(AZ109=5,G109,0)</f>
        <v>0</v>
      </c>
      <c r="CA109" s="258">
        <v>1</v>
      </c>
      <c r="CB109" s="258">
        <v>1</v>
      </c>
    </row>
    <row r="110" spans="1:15" ht="12.75">
      <c r="A110" s="267"/>
      <c r="B110" s="270"/>
      <c r="C110" s="924" t="s">
        <v>169</v>
      </c>
      <c r="D110" s="925"/>
      <c r="E110" s="271">
        <v>0</v>
      </c>
      <c r="F110" s="830"/>
      <c r="G110" s="272"/>
      <c r="H110" s="273"/>
      <c r="I110" s="268"/>
      <c r="J110" s="274"/>
      <c r="K110" s="268"/>
      <c r="M110" s="269" t="s">
        <v>169</v>
      </c>
      <c r="O110" s="258"/>
    </row>
    <row r="111" spans="1:15" ht="12.75">
      <c r="A111" s="267"/>
      <c r="B111" s="270"/>
      <c r="C111" s="924" t="s">
        <v>238</v>
      </c>
      <c r="D111" s="925"/>
      <c r="E111" s="271">
        <v>0.0417</v>
      </c>
      <c r="F111" s="830"/>
      <c r="G111" s="272"/>
      <c r="H111" s="273"/>
      <c r="I111" s="268"/>
      <c r="J111" s="274"/>
      <c r="K111" s="268"/>
      <c r="M111" s="269" t="s">
        <v>238</v>
      </c>
      <c r="O111" s="258"/>
    </row>
    <row r="112" spans="1:80" ht="12.75">
      <c r="A112" s="259">
        <v>34</v>
      </c>
      <c r="B112" s="260" t="s">
        <v>239</v>
      </c>
      <c r="C112" s="261" t="s">
        <v>240</v>
      </c>
      <c r="D112" s="262" t="s">
        <v>183</v>
      </c>
      <c r="E112" s="263">
        <v>14.6108</v>
      </c>
      <c r="F112" s="829"/>
      <c r="G112" s="264">
        <f>E112*F112</f>
        <v>0</v>
      </c>
      <c r="H112" s="265">
        <v>0.01243</v>
      </c>
      <c r="I112" s="266">
        <f>E112*H112</f>
        <v>0.181612244</v>
      </c>
      <c r="J112" s="265">
        <v>0</v>
      </c>
      <c r="K112" s="266">
        <f>E112*J112</f>
        <v>0</v>
      </c>
      <c r="O112" s="258">
        <v>2</v>
      </c>
      <c r="AA112" s="231">
        <v>1</v>
      </c>
      <c r="AB112" s="231">
        <v>1</v>
      </c>
      <c r="AC112" s="231">
        <v>1</v>
      </c>
      <c r="AZ112" s="231">
        <v>1</v>
      </c>
      <c r="BA112" s="231">
        <f>IF(AZ112=1,G112,0)</f>
        <v>0</v>
      </c>
      <c r="BB112" s="231">
        <f>IF(AZ112=2,G112,0)</f>
        <v>0</v>
      </c>
      <c r="BC112" s="231">
        <f>IF(AZ112=3,G112,0)</f>
        <v>0</v>
      </c>
      <c r="BD112" s="231">
        <f>IF(AZ112=4,G112,0)</f>
        <v>0</v>
      </c>
      <c r="BE112" s="231">
        <f>IF(AZ112=5,G112,0)</f>
        <v>0</v>
      </c>
      <c r="CA112" s="258">
        <v>1</v>
      </c>
      <c r="CB112" s="258">
        <v>1</v>
      </c>
    </row>
    <row r="113" spans="1:15" ht="12.75">
      <c r="A113" s="267"/>
      <c r="B113" s="270"/>
      <c r="C113" s="924" t="s">
        <v>241</v>
      </c>
      <c r="D113" s="925"/>
      <c r="E113" s="271">
        <v>0</v>
      </c>
      <c r="F113" s="830"/>
      <c r="G113" s="272"/>
      <c r="H113" s="273"/>
      <c r="I113" s="268"/>
      <c r="J113" s="274"/>
      <c r="K113" s="268"/>
      <c r="M113" s="269" t="s">
        <v>241</v>
      </c>
      <c r="O113" s="258"/>
    </row>
    <row r="114" spans="1:15" ht="12.75">
      <c r="A114" s="267"/>
      <c r="B114" s="270"/>
      <c r="C114" s="924" t="s">
        <v>242</v>
      </c>
      <c r="D114" s="925"/>
      <c r="E114" s="271">
        <v>8.35</v>
      </c>
      <c r="F114" s="830"/>
      <c r="G114" s="272"/>
      <c r="H114" s="273"/>
      <c r="I114" s="268"/>
      <c r="J114" s="274"/>
      <c r="K114" s="268"/>
      <c r="M114" s="269" t="s">
        <v>242</v>
      </c>
      <c r="O114" s="258"/>
    </row>
    <row r="115" spans="1:15" ht="12.75">
      <c r="A115" s="267"/>
      <c r="B115" s="270"/>
      <c r="C115" s="924" t="s">
        <v>243</v>
      </c>
      <c r="D115" s="925"/>
      <c r="E115" s="271">
        <v>0</v>
      </c>
      <c r="F115" s="830"/>
      <c r="G115" s="272"/>
      <c r="H115" s="273"/>
      <c r="I115" s="268"/>
      <c r="J115" s="274"/>
      <c r="K115" s="268"/>
      <c r="M115" s="269" t="s">
        <v>243</v>
      </c>
      <c r="O115" s="258"/>
    </row>
    <row r="116" spans="1:15" ht="12.75">
      <c r="A116" s="267"/>
      <c r="B116" s="270"/>
      <c r="C116" s="924" t="s">
        <v>244</v>
      </c>
      <c r="D116" s="925"/>
      <c r="E116" s="271">
        <v>6.2608</v>
      </c>
      <c r="F116" s="830"/>
      <c r="G116" s="272"/>
      <c r="H116" s="273"/>
      <c r="I116" s="268"/>
      <c r="J116" s="274"/>
      <c r="K116" s="268"/>
      <c r="M116" s="269" t="s">
        <v>244</v>
      </c>
      <c r="O116" s="258"/>
    </row>
    <row r="117" spans="1:80" ht="12.75">
      <c r="A117" s="259">
        <v>35</v>
      </c>
      <c r="B117" s="260" t="s">
        <v>245</v>
      </c>
      <c r="C117" s="261" t="s">
        <v>246</v>
      </c>
      <c r="D117" s="262" t="s">
        <v>183</v>
      </c>
      <c r="E117" s="263">
        <v>6.7778</v>
      </c>
      <c r="F117" s="829"/>
      <c r="G117" s="264">
        <f>E117*F117</f>
        <v>0</v>
      </c>
      <c r="H117" s="265">
        <v>0.01369</v>
      </c>
      <c r="I117" s="266">
        <f>E117*H117</f>
        <v>0.09278808200000001</v>
      </c>
      <c r="J117" s="265">
        <v>0</v>
      </c>
      <c r="K117" s="266">
        <f>E117*J117</f>
        <v>0</v>
      </c>
      <c r="O117" s="258">
        <v>2</v>
      </c>
      <c r="AA117" s="231">
        <v>1</v>
      </c>
      <c r="AB117" s="231">
        <v>1</v>
      </c>
      <c r="AC117" s="231">
        <v>1</v>
      </c>
      <c r="AZ117" s="231">
        <v>1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58">
        <v>1</v>
      </c>
      <c r="CB117" s="258">
        <v>1</v>
      </c>
    </row>
    <row r="118" spans="1:15" ht="12.75">
      <c r="A118" s="267"/>
      <c r="B118" s="270"/>
      <c r="C118" s="924" t="s">
        <v>243</v>
      </c>
      <c r="D118" s="925"/>
      <c r="E118" s="271">
        <v>0</v>
      </c>
      <c r="F118" s="830"/>
      <c r="G118" s="272"/>
      <c r="H118" s="273"/>
      <c r="I118" s="268"/>
      <c r="J118" s="274"/>
      <c r="K118" s="268"/>
      <c r="M118" s="269" t="s">
        <v>243</v>
      </c>
      <c r="O118" s="258"/>
    </row>
    <row r="119" spans="1:15" ht="22.5">
      <c r="A119" s="267"/>
      <c r="B119" s="270"/>
      <c r="C119" s="924" t="s">
        <v>247</v>
      </c>
      <c r="D119" s="925"/>
      <c r="E119" s="271">
        <v>6.7778</v>
      </c>
      <c r="F119" s="830"/>
      <c r="G119" s="272"/>
      <c r="H119" s="273"/>
      <c r="I119" s="268"/>
      <c r="J119" s="274"/>
      <c r="K119" s="268"/>
      <c r="M119" s="269" t="s">
        <v>247</v>
      </c>
      <c r="O119" s="258"/>
    </row>
    <row r="120" spans="1:80" ht="12.75">
      <c r="A120" s="259">
        <v>36</v>
      </c>
      <c r="B120" s="260" t="s">
        <v>248</v>
      </c>
      <c r="C120" s="261" t="s">
        <v>249</v>
      </c>
      <c r="D120" s="262" t="s">
        <v>142</v>
      </c>
      <c r="E120" s="263">
        <v>1.5</v>
      </c>
      <c r="F120" s="829"/>
      <c r="G120" s="264">
        <f>E120*F120</f>
        <v>0</v>
      </c>
      <c r="H120" s="265">
        <v>0.12131</v>
      </c>
      <c r="I120" s="266">
        <f>E120*H120</f>
        <v>0.181965</v>
      </c>
      <c r="J120" s="265">
        <v>0</v>
      </c>
      <c r="K120" s="266">
        <f>E120*J120</f>
        <v>0</v>
      </c>
      <c r="O120" s="258">
        <v>2</v>
      </c>
      <c r="AA120" s="231">
        <v>2</v>
      </c>
      <c r="AB120" s="231">
        <v>1</v>
      </c>
      <c r="AC120" s="231">
        <v>1</v>
      </c>
      <c r="AZ120" s="231">
        <v>1</v>
      </c>
      <c r="BA120" s="231">
        <f>IF(AZ120=1,G120,0)</f>
        <v>0</v>
      </c>
      <c r="BB120" s="231">
        <f>IF(AZ120=2,G120,0)</f>
        <v>0</v>
      </c>
      <c r="BC120" s="231">
        <f>IF(AZ120=3,G120,0)</f>
        <v>0</v>
      </c>
      <c r="BD120" s="231">
        <f>IF(AZ120=4,G120,0)</f>
        <v>0</v>
      </c>
      <c r="BE120" s="231">
        <f>IF(AZ120=5,G120,0)</f>
        <v>0</v>
      </c>
      <c r="CA120" s="258">
        <v>2</v>
      </c>
      <c r="CB120" s="258">
        <v>1</v>
      </c>
    </row>
    <row r="121" spans="1:80" ht="12.75">
      <c r="A121" s="259">
        <v>37</v>
      </c>
      <c r="B121" s="260" t="s">
        <v>250</v>
      </c>
      <c r="C121" s="261" t="s">
        <v>251</v>
      </c>
      <c r="D121" s="262" t="s">
        <v>176</v>
      </c>
      <c r="E121" s="263">
        <v>0.045</v>
      </c>
      <c r="F121" s="829"/>
      <c r="G121" s="264">
        <f>E121*F121</f>
        <v>0</v>
      </c>
      <c r="H121" s="265">
        <v>1</v>
      </c>
      <c r="I121" s="266">
        <f>E121*H121</f>
        <v>0.045</v>
      </c>
      <c r="J121" s="265"/>
      <c r="K121" s="266">
        <f>E121*J121</f>
        <v>0</v>
      </c>
      <c r="O121" s="258">
        <v>2</v>
      </c>
      <c r="AA121" s="231">
        <v>3</v>
      </c>
      <c r="AB121" s="231">
        <v>1</v>
      </c>
      <c r="AC121" s="231">
        <v>13380615</v>
      </c>
      <c r="AZ121" s="231">
        <v>1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3</v>
      </c>
      <c r="CB121" s="258">
        <v>1</v>
      </c>
    </row>
    <row r="122" spans="1:15" ht="12.75">
      <c r="A122" s="267"/>
      <c r="B122" s="270"/>
      <c r="C122" s="924" t="s">
        <v>169</v>
      </c>
      <c r="D122" s="925"/>
      <c r="E122" s="271">
        <v>0</v>
      </c>
      <c r="F122" s="830"/>
      <c r="G122" s="272"/>
      <c r="H122" s="273"/>
      <c r="I122" s="268"/>
      <c r="J122" s="274"/>
      <c r="K122" s="268"/>
      <c r="M122" s="269" t="s">
        <v>169</v>
      </c>
      <c r="O122" s="258"/>
    </row>
    <row r="123" spans="1:15" ht="12.75">
      <c r="A123" s="267"/>
      <c r="B123" s="270"/>
      <c r="C123" s="924" t="s">
        <v>252</v>
      </c>
      <c r="D123" s="925"/>
      <c r="E123" s="271">
        <v>0.045</v>
      </c>
      <c r="F123" s="830"/>
      <c r="G123" s="272"/>
      <c r="H123" s="273"/>
      <c r="I123" s="268"/>
      <c r="J123" s="274"/>
      <c r="K123" s="268"/>
      <c r="M123" s="269" t="s">
        <v>252</v>
      </c>
      <c r="O123" s="258"/>
    </row>
    <row r="124" spans="1:57" ht="12.75">
      <c r="A124" s="275"/>
      <c r="B124" s="276" t="s">
        <v>103</v>
      </c>
      <c r="C124" s="277" t="s">
        <v>230</v>
      </c>
      <c r="D124" s="278"/>
      <c r="E124" s="279"/>
      <c r="F124" s="831"/>
      <c r="G124" s="281">
        <f>SUM(G102:G123)</f>
        <v>0</v>
      </c>
      <c r="H124" s="282"/>
      <c r="I124" s="283">
        <f>SUM(I102:I123)</f>
        <v>0.6313981430000001</v>
      </c>
      <c r="J124" s="282"/>
      <c r="K124" s="283">
        <f>SUM(K102:K123)</f>
        <v>0</v>
      </c>
      <c r="O124" s="258">
        <v>4</v>
      </c>
      <c r="BA124" s="284">
        <f>SUM(BA102:BA123)</f>
        <v>0</v>
      </c>
      <c r="BB124" s="284">
        <f>SUM(BB102:BB123)</f>
        <v>0</v>
      </c>
      <c r="BC124" s="284">
        <f>SUM(BC102:BC123)</f>
        <v>0</v>
      </c>
      <c r="BD124" s="284">
        <f>SUM(BD102:BD123)</f>
        <v>0</v>
      </c>
      <c r="BE124" s="284">
        <f>SUM(BE102:BE123)</f>
        <v>0</v>
      </c>
    </row>
    <row r="125" spans="1:15" ht="12.75">
      <c r="A125" s="248" t="s">
        <v>98</v>
      </c>
      <c r="B125" s="249" t="s">
        <v>253</v>
      </c>
      <c r="C125" s="250" t="s">
        <v>254</v>
      </c>
      <c r="D125" s="251"/>
      <c r="E125" s="252"/>
      <c r="F125" s="832"/>
      <c r="G125" s="253"/>
      <c r="H125" s="254"/>
      <c r="I125" s="255"/>
      <c r="J125" s="256"/>
      <c r="K125" s="257"/>
      <c r="O125" s="258">
        <v>1</v>
      </c>
    </row>
    <row r="126" spans="1:80" ht="12.75">
      <c r="A126" s="259">
        <v>38</v>
      </c>
      <c r="B126" s="260" t="s">
        <v>256</v>
      </c>
      <c r="C126" s="261" t="s">
        <v>257</v>
      </c>
      <c r="D126" s="262" t="s">
        <v>183</v>
      </c>
      <c r="E126" s="263">
        <v>151.41</v>
      </c>
      <c r="F126" s="829"/>
      <c r="G126" s="264">
        <f>E126*F126</f>
        <v>0</v>
      </c>
      <c r="H126" s="265">
        <v>0.01768</v>
      </c>
      <c r="I126" s="266">
        <f>E126*H126</f>
        <v>2.6769288</v>
      </c>
      <c r="J126" s="265">
        <v>0</v>
      </c>
      <c r="K126" s="266">
        <f>E126*J126</f>
        <v>0</v>
      </c>
      <c r="O126" s="258">
        <v>2</v>
      </c>
      <c r="AA126" s="231">
        <v>1</v>
      </c>
      <c r="AB126" s="231">
        <v>1</v>
      </c>
      <c r="AC126" s="231">
        <v>1</v>
      </c>
      <c r="AZ126" s="231">
        <v>1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58">
        <v>1</v>
      </c>
      <c r="CB126" s="258">
        <v>1</v>
      </c>
    </row>
    <row r="127" spans="1:15" ht="12.75">
      <c r="A127" s="267"/>
      <c r="B127" s="270"/>
      <c r="C127" s="924" t="s">
        <v>114</v>
      </c>
      <c r="D127" s="925"/>
      <c r="E127" s="271">
        <v>0</v>
      </c>
      <c r="F127" s="830"/>
      <c r="G127" s="272"/>
      <c r="H127" s="273"/>
      <c r="I127" s="268"/>
      <c r="J127" s="274"/>
      <c r="K127" s="268"/>
      <c r="M127" s="269" t="s">
        <v>114</v>
      </c>
      <c r="O127" s="258"/>
    </row>
    <row r="128" spans="1:15" ht="22.5">
      <c r="A128" s="267"/>
      <c r="B128" s="270"/>
      <c r="C128" s="924" t="s">
        <v>258</v>
      </c>
      <c r="D128" s="925"/>
      <c r="E128" s="271">
        <v>151.41</v>
      </c>
      <c r="F128" s="830"/>
      <c r="G128" s="272"/>
      <c r="H128" s="273"/>
      <c r="I128" s="268"/>
      <c r="J128" s="274"/>
      <c r="K128" s="268"/>
      <c r="M128" s="269" t="s">
        <v>258</v>
      </c>
      <c r="O128" s="258"/>
    </row>
    <row r="129" spans="1:80" ht="12.75">
      <c r="A129" s="259">
        <v>39</v>
      </c>
      <c r="B129" s="260" t="s">
        <v>259</v>
      </c>
      <c r="C129" s="261" t="s">
        <v>260</v>
      </c>
      <c r="D129" s="262" t="s">
        <v>183</v>
      </c>
      <c r="E129" s="263">
        <v>151.41</v>
      </c>
      <c r="F129" s="829"/>
      <c r="G129" s="264">
        <f>E129*F129</f>
        <v>0</v>
      </c>
      <c r="H129" s="265">
        <v>0.00791</v>
      </c>
      <c r="I129" s="266">
        <f>E129*H129</f>
        <v>1.1976531000000001</v>
      </c>
      <c r="J129" s="265">
        <v>0</v>
      </c>
      <c r="K129" s="266">
        <f>E129*J129</f>
        <v>0</v>
      </c>
      <c r="O129" s="258">
        <v>2</v>
      </c>
      <c r="AA129" s="231">
        <v>1</v>
      </c>
      <c r="AB129" s="231">
        <v>1</v>
      </c>
      <c r="AC129" s="231">
        <v>1</v>
      </c>
      <c r="AZ129" s="231">
        <v>1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8">
        <v>1</v>
      </c>
      <c r="CB129" s="258">
        <v>1</v>
      </c>
    </row>
    <row r="130" spans="1:80" ht="12.75">
      <c r="A130" s="259">
        <v>40</v>
      </c>
      <c r="B130" s="260" t="s">
        <v>261</v>
      </c>
      <c r="C130" s="261" t="s">
        <v>262</v>
      </c>
      <c r="D130" s="262" t="s">
        <v>142</v>
      </c>
      <c r="E130" s="263">
        <v>39.9</v>
      </c>
      <c r="F130" s="829"/>
      <c r="G130" s="264">
        <f>E130*F130</f>
        <v>0</v>
      </c>
      <c r="H130" s="265">
        <v>0.00849</v>
      </c>
      <c r="I130" s="266">
        <f>E130*H130</f>
        <v>0.33875099999999997</v>
      </c>
      <c r="J130" s="265">
        <v>0</v>
      </c>
      <c r="K130" s="266">
        <f>E130*J130</f>
        <v>0</v>
      </c>
      <c r="O130" s="258">
        <v>2</v>
      </c>
      <c r="AA130" s="231">
        <v>1</v>
      </c>
      <c r="AB130" s="231">
        <v>1</v>
      </c>
      <c r="AC130" s="231">
        <v>1</v>
      </c>
      <c r="AZ130" s="231">
        <v>1</v>
      </c>
      <c r="BA130" s="231">
        <f>IF(AZ130=1,G130,0)</f>
        <v>0</v>
      </c>
      <c r="BB130" s="231">
        <f>IF(AZ130=2,G130,0)</f>
        <v>0</v>
      </c>
      <c r="BC130" s="231">
        <f>IF(AZ130=3,G130,0)</f>
        <v>0</v>
      </c>
      <c r="BD130" s="231">
        <f>IF(AZ130=4,G130,0)</f>
        <v>0</v>
      </c>
      <c r="BE130" s="231">
        <f>IF(AZ130=5,G130,0)</f>
        <v>0</v>
      </c>
      <c r="CA130" s="258">
        <v>1</v>
      </c>
      <c r="CB130" s="258">
        <v>1</v>
      </c>
    </row>
    <row r="131" spans="1:15" ht="12.75">
      <c r="A131" s="267"/>
      <c r="B131" s="270"/>
      <c r="C131" s="924" t="s">
        <v>143</v>
      </c>
      <c r="D131" s="925"/>
      <c r="E131" s="271">
        <v>39.9</v>
      </c>
      <c r="F131" s="830"/>
      <c r="G131" s="272"/>
      <c r="H131" s="273"/>
      <c r="I131" s="268"/>
      <c r="J131" s="274"/>
      <c r="K131" s="268"/>
      <c r="M131" s="269" t="s">
        <v>143</v>
      </c>
      <c r="O131" s="258"/>
    </row>
    <row r="132" spans="1:80" ht="12.75">
      <c r="A132" s="259">
        <v>41</v>
      </c>
      <c r="B132" s="260" t="s">
        <v>263</v>
      </c>
      <c r="C132" s="261" t="s">
        <v>264</v>
      </c>
      <c r="D132" s="262" t="s">
        <v>183</v>
      </c>
      <c r="E132" s="263">
        <v>491.0129</v>
      </c>
      <c r="F132" s="829"/>
      <c r="G132" s="264">
        <f>E132*F132</f>
        <v>0</v>
      </c>
      <c r="H132" s="265">
        <v>0.01574</v>
      </c>
      <c r="I132" s="266">
        <f>E132*H132</f>
        <v>7.728543046</v>
      </c>
      <c r="J132" s="265">
        <v>0</v>
      </c>
      <c r="K132" s="266">
        <f>E132*J132</f>
        <v>0</v>
      </c>
      <c r="O132" s="258">
        <v>2</v>
      </c>
      <c r="AA132" s="231">
        <v>1</v>
      </c>
      <c r="AB132" s="231">
        <v>1</v>
      </c>
      <c r="AC132" s="231">
        <v>1</v>
      </c>
      <c r="AZ132" s="231">
        <v>1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58">
        <v>1</v>
      </c>
      <c r="CB132" s="258">
        <v>1</v>
      </c>
    </row>
    <row r="133" spans="1:15" ht="12.75">
      <c r="A133" s="267"/>
      <c r="B133" s="270"/>
      <c r="C133" s="924" t="s">
        <v>114</v>
      </c>
      <c r="D133" s="925"/>
      <c r="E133" s="271">
        <v>0</v>
      </c>
      <c r="F133" s="830"/>
      <c r="G133" s="272"/>
      <c r="H133" s="273"/>
      <c r="I133" s="268"/>
      <c r="J133" s="274"/>
      <c r="K133" s="268"/>
      <c r="M133" s="269" t="s">
        <v>114</v>
      </c>
      <c r="O133" s="258"/>
    </row>
    <row r="134" spans="1:15" ht="12.75">
      <c r="A134" s="267"/>
      <c r="B134" s="270"/>
      <c r="C134" s="924" t="s">
        <v>265</v>
      </c>
      <c r="D134" s="925"/>
      <c r="E134" s="271">
        <v>22.1872</v>
      </c>
      <c r="F134" s="830"/>
      <c r="G134" s="272"/>
      <c r="H134" s="273"/>
      <c r="I134" s="268"/>
      <c r="J134" s="274"/>
      <c r="K134" s="268"/>
      <c r="M134" s="269" t="s">
        <v>265</v>
      </c>
      <c r="O134" s="258"/>
    </row>
    <row r="135" spans="1:15" ht="12.75">
      <c r="A135" s="267"/>
      <c r="B135" s="270"/>
      <c r="C135" s="924" t="s">
        <v>266</v>
      </c>
      <c r="D135" s="925"/>
      <c r="E135" s="271">
        <v>27.0661</v>
      </c>
      <c r="F135" s="830"/>
      <c r="G135" s="272"/>
      <c r="H135" s="273"/>
      <c r="I135" s="268"/>
      <c r="J135" s="274"/>
      <c r="K135" s="268"/>
      <c r="M135" s="269" t="s">
        <v>266</v>
      </c>
      <c r="O135" s="258"/>
    </row>
    <row r="136" spans="1:15" ht="12.75">
      <c r="A136" s="267"/>
      <c r="B136" s="270"/>
      <c r="C136" s="924" t="s">
        <v>267</v>
      </c>
      <c r="D136" s="925"/>
      <c r="E136" s="271">
        <v>40.6994</v>
      </c>
      <c r="F136" s="830"/>
      <c r="G136" s="272"/>
      <c r="H136" s="273"/>
      <c r="I136" s="268"/>
      <c r="J136" s="274"/>
      <c r="K136" s="268"/>
      <c r="M136" s="269" t="s">
        <v>267</v>
      </c>
      <c r="O136" s="258"/>
    </row>
    <row r="137" spans="1:15" ht="12.75">
      <c r="A137" s="267"/>
      <c r="B137" s="270"/>
      <c r="C137" s="924" t="s">
        <v>268</v>
      </c>
      <c r="D137" s="925"/>
      <c r="E137" s="271">
        <v>20.371</v>
      </c>
      <c r="F137" s="830"/>
      <c r="G137" s="272"/>
      <c r="H137" s="273"/>
      <c r="I137" s="268"/>
      <c r="J137" s="274"/>
      <c r="K137" s="268"/>
      <c r="M137" s="269" t="s">
        <v>268</v>
      </c>
      <c r="O137" s="258"/>
    </row>
    <row r="138" spans="1:15" ht="12.75">
      <c r="A138" s="267"/>
      <c r="B138" s="270"/>
      <c r="C138" s="924" t="s">
        <v>269</v>
      </c>
      <c r="D138" s="925"/>
      <c r="E138" s="271">
        <v>7.8079</v>
      </c>
      <c r="F138" s="830"/>
      <c r="G138" s="272"/>
      <c r="H138" s="273"/>
      <c r="I138" s="268"/>
      <c r="J138" s="274"/>
      <c r="K138" s="268"/>
      <c r="M138" s="269" t="s">
        <v>269</v>
      </c>
      <c r="O138" s="258"/>
    </row>
    <row r="139" spans="1:15" ht="12.75">
      <c r="A139" s="267"/>
      <c r="B139" s="270"/>
      <c r="C139" s="924" t="s">
        <v>270</v>
      </c>
      <c r="D139" s="925"/>
      <c r="E139" s="271">
        <v>34.9604</v>
      </c>
      <c r="F139" s="830"/>
      <c r="G139" s="272"/>
      <c r="H139" s="273"/>
      <c r="I139" s="268"/>
      <c r="J139" s="274"/>
      <c r="K139" s="268"/>
      <c r="M139" s="269" t="s">
        <v>270</v>
      </c>
      <c r="O139" s="258"/>
    </row>
    <row r="140" spans="1:15" ht="12.75">
      <c r="A140" s="267"/>
      <c r="B140" s="270"/>
      <c r="C140" s="924" t="s">
        <v>271</v>
      </c>
      <c r="D140" s="925"/>
      <c r="E140" s="271">
        <v>7.3823</v>
      </c>
      <c r="F140" s="830"/>
      <c r="G140" s="272"/>
      <c r="H140" s="273"/>
      <c r="I140" s="268"/>
      <c r="J140" s="274"/>
      <c r="K140" s="268"/>
      <c r="M140" s="269" t="s">
        <v>271</v>
      </c>
      <c r="O140" s="258"/>
    </row>
    <row r="141" spans="1:15" ht="12.75">
      <c r="A141" s="267"/>
      <c r="B141" s="270"/>
      <c r="C141" s="924" t="s">
        <v>272</v>
      </c>
      <c r="D141" s="925"/>
      <c r="E141" s="271">
        <v>60.8848</v>
      </c>
      <c r="F141" s="830"/>
      <c r="G141" s="272"/>
      <c r="H141" s="273"/>
      <c r="I141" s="268"/>
      <c r="J141" s="274"/>
      <c r="K141" s="268"/>
      <c r="M141" s="269" t="s">
        <v>272</v>
      </c>
      <c r="O141" s="258"/>
    </row>
    <row r="142" spans="1:15" ht="12.75">
      <c r="A142" s="267"/>
      <c r="B142" s="270"/>
      <c r="C142" s="924" t="s">
        <v>273</v>
      </c>
      <c r="D142" s="925"/>
      <c r="E142" s="271">
        <v>16.4604</v>
      </c>
      <c r="F142" s="830"/>
      <c r="G142" s="272"/>
      <c r="H142" s="273"/>
      <c r="I142" s="268"/>
      <c r="J142" s="274"/>
      <c r="K142" s="268"/>
      <c r="M142" s="269" t="s">
        <v>273</v>
      </c>
      <c r="O142" s="258"/>
    </row>
    <row r="143" spans="1:15" ht="12.75">
      <c r="A143" s="267"/>
      <c r="B143" s="270"/>
      <c r="C143" s="924" t="s">
        <v>274</v>
      </c>
      <c r="D143" s="925"/>
      <c r="E143" s="271">
        <v>56.615</v>
      </c>
      <c r="F143" s="830"/>
      <c r="G143" s="272"/>
      <c r="H143" s="273"/>
      <c r="I143" s="268"/>
      <c r="J143" s="274"/>
      <c r="K143" s="268"/>
      <c r="M143" s="269" t="s">
        <v>274</v>
      </c>
      <c r="O143" s="258"/>
    </row>
    <row r="144" spans="1:15" ht="12.75">
      <c r="A144" s="267"/>
      <c r="B144" s="270"/>
      <c r="C144" s="924" t="s">
        <v>275</v>
      </c>
      <c r="D144" s="925"/>
      <c r="E144" s="271">
        <v>17.9124</v>
      </c>
      <c r="F144" s="830"/>
      <c r="G144" s="272"/>
      <c r="H144" s="273"/>
      <c r="I144" s="268"/>
      <c r="J144" s="274"/>
      <c r="K144" s="268"/>
      <c r="M144" s="269" t="s">
        <v>275</v>
      </c>
      <c r="O144" s="258"/>
    </row>
    <row r="145" spans="1:15" ht="12.75">
      <c r="A145" s="267"/>
      <c r="B145" s="270"/>
      <c r="C145" s="924" t="s">
        <v>276</v>
      </c>
      <c r="D145" s="925"/>
      <c r="E145" s="271">
        <v>16.5317</v>
      </c>
      <c r="F145" s="830"/>
      <c r="G145" s="272"/>
      <c r="H145" s="273"/>
      <c r="I145" s="268"/>
      <c r="J145" s="274"/>
      <c r="K145" s="268"/>
      <c r="M145" s="269" t="s">
        <v>276</v>
      </c>
      <c r="O145" s="258"/>
    </row>
    <row r="146" spans="1:15" ht="12.75">
      <c r="A146" s="267"/>
      <c r="B146" s="270"/>
      <c r="C146" s="924" t="s">
        <v>277</v>
      </c>
      <c r="D146" s="925"/>
      <c r="E146" s="271">
        <v>46.719</v>
      </c>
      <c r="F146" s="830"/>
      <c r="G146" s="272"/>
      <c r="H146" s="273"/>
      <c r="I146" s="268"/>
      <c r="J146" s="274"/>
      <c r="K146" s="268"/>
      <c r="M146" s="269" t="s">
        <v>277</v>
      </c>
      <c r="O146" s="258"/>
    </row>
    <row r="147" spans="1:15" ht="12.75">
      <c r="A147" s="267"/>
      <c r="B147" s="270"/>
      <c r="C147" s="924" t="s">
        <v>278</v>
      </c>
      <c r="D147" s="925"/>
      <c r="E147" s="271">
        <v>27.2171</v>
      </c>
      <c r="F147" s="830"/>
      <c r="G147" s="272"/>
      <c r="H147" s="273"/>
      <c r="I147" s="268"/>
      <c r="J147" s="274"/>
      <c r="K147" s="268"/>
      <c r="M147" s="269" t="s">
        <v>278</v>
      </c>
      <c r="O147" s="258"/>
    </row>
    <row r="148" spans="1:15" ht="12.75">
      <c r="A148" s="267"/>
      <c r="B148" s="270"/>
      <c r="C148" s="924" t="s">
        <v>279</v>
      </c>
      <c r="D148" s="925"/>
      <c r="E148" s="271">
        <v>22.2562</v>
      </c>
      <c r="F148" s="830"/>
      <c r="G148" s="272"/>
      <c r="H148" s="273"/>
      <c r="I148" s="268"/>
      <c r="J148" s="274"/>
      <c r="K148" s="268"/>
      <c r="M148" s="269" t="s">
        <v>279</v>
      </c>
      <c r="O148" s="258"/>
    </row>
    <row r="149" spans="1:15" ht="12.75">
      <c r="A149" s="267"/>
      <c r="B149" s="270"/>
      <c r="C149" s="924" t="s">
        <v>280</v>
      </c>
      <c r="D149" s="925"/>
      <c r="E149" s="271">
        <v>33.5</v>
      </c>
      <c r="F149" s="830"/>
      <c r="G149" s="272"/>
      <c r="H149" s="273"/>
      <c r="I149" s="268"/>
      <c r="J149" s="274"/>
      <c r="K149" s="268"/>
      <c r="M149" s="269" t="s">
        <v>280</v>
      </c>
      <c r="O149" s="258"/>
    </row>
    <row r="150" spans="1:15" ht="12.75">
      <c r="A150" s="267"/>
      <c r="B150" s="270"/>
      <c r="C150" s="924" t="s">
        <v>281</v>
      </c>
      <c r="D150" s="925"/>
      <c r="E150" s="271">
        <v>15.0392</v>
      </c>
      <c r="F150" s="830"/>
      <c r="G150" s="272"/>
      <c r="H150" s="273"/>
      <c r="I150" s="268"/>
      <c r="J150" s="274"/>
      <c r="K150" s="268"/>
      <c r="M150" s="269" t="s">
        <v>281</v>
      </c>
      <c r="O150" s="258"/>
    </row>
    <row r="151" spans="1:15" ht="12.75">
      <c r="A151" s="267"/>
      <c r="B151" s="270"/>
      <c r="C151" s="924" t="s">
        <v>282</v>
      </c>
      <c r="D151" s="925"/>
      <c r="E151" s="271">
        <v>17.4028</v>
      </c>
      <c r="F151" s="830"/>
      <c r="G151" s="272"/>
      <c r="H151" s="273"/>
      <c r="I151" s="268"/>
      <c r="J151" s="274"/>
      <c r="K151" s="268"/>
      <c r="M151" s="269" t="s">
        <v>282</v>
      </c>
      <c r="O151" s="258"/>
    </row>
    <row r="152" spans="1:80" ht="12.75">
      <c r="A152" s="259">
        <v>42</v>
      </c>
      <c r="B152" s="260" t="s">
        <v>283</v>
      </c>
      <c r="C152" s="261" t="s">
        <v>284</v>
      </c>
      <c r="D152" s="262" t="s">
        <v>183</v>
      </c>
      <c r="E152" s="263">
        <v>156.33</v>
      </c>
      <c r="F152" s="829"/>
      <c r="G152" s="264">
        <f>E152*F152</f>
        <v>0</v>
      </c>
      <c r="H152" s="265">
        <v>0.04766</v>
      </c>
      <c r="I152" s="266">
        <f>E152*H152</f>
        <v>7.450687800000001</v>
      </c>
      <c r="J152" s="265">
        <v>0</v>
      </c>
      <c r="K152" s="266">
        <f>E152*J152</f>
        <v>0</v>
      </c>
      <c r="O152" s="258">
        <v>2</v>
      </c>
      <c r="AA152" s="231">
        <v>1</v>
      </c>
      <c r="AB152" s="231">
        <v>1</v>
      </c>
      <c r="AC152" s="231">
        <v>1</v>
      </c>
      <c r="AZ152" s="231">
        <v>1</v>
      </c>
      <c r="BA152" s="231">
        <f>IF(AZ152=1,G152,0)</f>
        <v>0</v>
      </c>
      <c r="BB152" s="231">
        <f>IF(AZ152=2,G152,0)</f>
        <v>0</v>
      </c>
      <c r="BC152" s="231">
        <f>IF(AZ152=3,G152,0)</f>
        <v>0</v>
      </c>
      <c r="BD152" s="231">
        <f>IF(AZ152=4,G152,0)</f>
        <v>0</v>
      </c>
      <c r="BE152" s="231">
        <f>IF(AZ152=5,G152,0)</f>
        <v>0</v>
      </c>
      <c r="CA152" s="258">
        <v>1</v>
      </c>
      <c r="CB152" s="258">
        <v>1</v>
      </c>
    </row>
    <row r="153" spans="1:15" ht="12.75">
      <c r="A153" s="267"/>
      <c r="B153" s="270"/>
      <c r="C153" s="924" t="s">
        <v>285</v>
      </c>
      <c r="D153" s="925"/>
      <c r="E153" s="271">
        <v>0</v>
      </c>
      <c r="F153" s="830"/>
      <c r="G153" s="272"/>
      <c r="H153" s="273"/>
      <c r="I153" s="268"/>
      <c r="J153" s="274"/>
      <c r="K153" s="268"/>
      <c r="M153" s="269" t="s">
        <v>285</v>
      </c>
      <c r="O153" s="258"/>
    </row>
    <row r="154" spans="1:15" ht="12.75">
      <c r="A154" s="267"/>
      <c r="B154" s="270"/>
      <c r="C154" s="924" t="s">
        <v>149</v>
      </c>
      <c r="D154" s="925"/>
      <c r="E154" s="271">
        <v>0</v>
      </c>
      <c r="F154" s="830"/>
      <c r="G154" s="272"/>
      <c r="H154" s="273"/>
      <c r="I154" s="268"/>
      <c r="J154" s="274"/>
      <c r="K154" s="268"/>
      <c r="M154" s="269" t="s">
        <v>149</v>
      </c>
      <c r="O154" s="258"/>
    </row>
    <row r="155" spans="1:15" ht="12.75">
      <c r="A155" s="267"/>
      <c r="B155" s="270"/>
      <c r="C155" s="924" t="s">
        <v>286</v>
      </c>
      <c r="D155" s="925"/>
      <c r="E155" s="271">
        <v>1.2198</v>
      </c>
      <c r="F155" s="830"/>
      <c r="G155" s="272"/>
      <c r="H155" s="273"/>
      <c r="I155" s="268"/>
      <c r="J155" s="274"/>
      <c r="K155" s="268"/>
      <c r="M155" s="269" t="s">
        <v>286</v>
      </c>
      <c r="O155" s="258"/>
    </row>
    <row r="156" spans="1:15" ht="12.75">
      <c r="A156" s="267"/>
      <c r="B156" s="270"/>
      <c r="C156" s="924" t="s">
        <v>287</v>
      </c>
      <c r="D156" s="925"/>
      <c r="E156" s="271">
        <v>1.2644</v>
      </c>
      <c r="F156" s="830"/>
      <c r="G156" s="272"/>
      <c r="H156" s="273"/>
      <c r="I156" s="268"/>
      <c r="J156" s="274"/>
      <c r="K156" s="268"/>
      <c r="M156" s="269" t="s">
        <v>287</v>
      </c>
      <c r="O156" s="258"/>
    </row>
    <row r="157" spans="1:15" ht="12.75">
      <c r="A157" s="267"/>
      <c r="B157" s="270"/>
      <c r="C157" s="924" t="s">
        <v>288</v>
      </c>
      <c r="D157" s="925"/>
      <c r="E157" s="271">
        <v>1.272</v>
      </c>
      <c r="F157" s="830"/>
      <c r="G157" s="272"/>
      <c r="H157" s="273"/>
      <c r="I157" s="268"/>
      <c r="J157" s="274"/>
      <c r="K157" s="268"/>
      <c r="M157" s="269" t="s">
        <v>288</v>
      </c>
      <c r="O157" s="258"/>
    </row>
    <row r="158" spans="1:15" ht="12.75">
      <c r="A158" s="267"/>
      <c r="B158" s="270"/>
      <c r="C158" s="924" t="s">
        <v>289</v>
      </c>
      <c r="D158" s="925"/>
      <c r="E158" s="271">
        <v>2.2</v>
      </c>
      <c r="F158" s="830"/>
      <c r="G158" s="272"/>
      <c r="H158" s="273"/>
      <c r="I158" s="268"/>
      <c r="J158" s="274"/>
      <c r="K158" s="268"/>
      <c r="M158" s="269" t="s">
        <v>289</v>
      </c>
      <c r="O158" s="258"/>
    </row>
    <row r="159" spans="1:15" ht="12.75">
      <c r="A159" s="267"/>
      <c r="B159" s="270"/>
      <c r="C159" s="924" t="s">
        <v>290</v>
      </c>
      <c r="D159" s="925"/>
      <c r="E159" s="271">
        <v>3.6846</v>
      </c>
      <c r="F159" s="830"/>
      <c r="G159" s="272"/>
      <c r="H159" s="273"/>
      <c r="I159" s="268"/>
      <c r="J159" s="274"/>
      <c r="K159" s="268"/>
      <c r="M159" s="269" t="s">
        <v>290</v>
      </c>
      <c r="O159" s="258"/>
    </row>
    <row r="160" spans="1:15" ht="12.75">
      <c r="A160" s="267"/>
      <c r="B160" s="270"/>
      <c r="C160" s="924" t="s">
        <v>291</v>
      </c>
      <c r="D160" s="925"/>
      <c r="E160" s="271">
        <v>2.1652</v>
      </c>
      <c r="F160" s="830"/>
      <c r="G160" s="272"/>
      <c r="H160" s="273"/>
      <c r="I160" s="268"/>
      <c r="J160" s="274"/>
      <c r="K160" s="268"/>
      <c r="M160" s="269" t="s">
        <v>291</v>
      </c>
      <c r="O160" s="258"/>
    </row>
    <row r="161" spans="1:15" ht="12.75">
      <c r="A161" s="267"/>
      <c r="B161" s="270"/>
      <c r="C161" s="924" t="s">
        <v>292</v>
      </c>
      <c r="D161" s="925"/>
      <c r="E161" s="271">
        <v>3.7892</v>
      </c>
      <c r="F161" s="830"/>
      <c r="G161" s="272"/>
      <c r="H161" s="273"/>
      <c r="I161" s="268"/>
      <c r="J161" s="274"/>
      <c r="K161" s="268"/>
      <c r="M161" s="269" t="s">
        <v>292</v>
      </c>
      <c r="O161" s="258"/>
    </row>
    <row r="162" spans="1:15" ht="12.75">
      <c r="A162" s="267"/>
      <c r="B162" s="270"/>
      <c r="C162" s="924" t="s">
        <v>293</v>
      </c>
      <c r="D162" s="925"/>
      <c r="E162" s="271">
        <v>31.323</v>
      </c>
      <c r="F162" s="830"/>
      <c r="G162" s="272"/>
      <c r="H162" s="273"/>
      <c r="I162" s="268"/>
      <c r="J162" s="274"/>
      <c r="K162" s="268"/>
      <c r="M162" s="269" t="s">
        <v>293</v>
      </c>
      <c r="O162" s="258"/>
    </row>
    <row r="163" spans="1:15" ht="12.75">
      <c r="A163" s="267"/>
      <c r="B163" s="270"/>
      <c r="C163" s="924" t="s">
        <v>294</v>
      </c>
      <c r="D163" s="925"/>
      <c r="E163" s="271">
        <v>1.294</v>
      </c>
      <c r="F163" s="830"/>
      <c r="G163" s="272"/>
      <c r="H163" s="273"/>
      <c r="I163" s="268"/>
      <c r="J163" s="274"/>
      <c r="K163" s="268"/>
      <c r="M163" s="269" t="s">
        <v>294</v>
      </c>
      <c r="O163" s="258"/>
    </row>
    <row r="164" spans="1:15" ht="12.75">
      <c r="A164" s="267"/>
      <c r="B164" s="270"/>
      <c r="C164" s="924" t="s">
        <v>295</v>
      </c>
      <c r="D164" s="925"/>
      <c r="E164" s="271">
        <v>3.08</v>
      </c>
      <c r="F164" s="830"/>
      <c r="G164" s="272"/>
      <c r="H164" s="273"/>
      <c r="I164" s="268"/>
      <c r="J164" s="274"/>
      <c r="K164" s="268"/>
      <c r="M164" s="269" t="s">
        <v>295</v>
      </c>
      <c r="O164" s="258"/>
    </row>
    <row r="165" spans="1:15" ht="12.75">
      <c r="A165" s="267"/>
      <c r="B165" s="270"/>
      <c r="C165" s="924" t="s">
        <v>296</v>
      </c>
      <c r="D165" s="925"/>
      <c r="E165" s="271">
        <v>21.0666</v>
      </c>
      <c r="F165" s="830"/>
      <c r="G165" s="272"/>
      <c r="H165" s="273"/>
      <c r="I165" s="268"/>
      <c r="J165" s="274"/>
      <c r="K165" s="268"/>
      <c r="M165" s="269" t="s">
        <v>296</v>
      </c>
      <c r="O165" s="258"/>
    </row>
    <row r="166" spans="1:15" ht="12.75">
      <c r="A166" s="267"/>
      <c r="B166" s="270"/>
      <c r="C166" s="924" t="s">
        <v>297</v>
      </c>
      <c r="D166" s="925"/>
      <c r="E166" s="271">
        <v>6.0205</v>
      </c>
      <c r="F166" s="830"/>
      <c r="G166" s="272"/>
      <c r="H166" s="273"/>
      <c r="I166" s="268"/>
      <c r="J166" s="274"/>
      <c r="K166" s="268"/>
      <c r="M166" s="269" t="s">
        <v>297</v>
      </c>
      <c r="O166" s="258"/>
    </row>
    <row r="167" spans="1:15" ht="12.75">
      <c r="A167" s="267"/>
      <c r="B167" s="270"/>
      <c r="C167" s="924" t="s">
        <v>298</v>
      </c>
      <c r="D167" s="925"/>
      <c r="E167" s="271">
        <v>22.0404</v>
      </c>
      <c r="F167" s="830"/>
      <c r="G167" s="272"/>
      <c r="H167" s="273"/>
      <c r="I167" s="268"/>
      <c r="J167" s="274"/>
      <c r="K167" s="268"/>
      <c r="M167" s="269" t="s">
        <v>298</v>
      </c>
      <c r="O167" s="258"/>
    </row>
    <row r="168" spans="1:15" ht="12.75">
      <c r="A168" s="267"/>
      <c r="B168" s="270"/>
      <c r="C168" s="924" t="s">
        <v>299</v>
      </c>
      <c r="D168" s="925"/>
      <c r="E168" s="271">
        <v>38.9104</v>
      </c>
      <c r="F168" s="830"/>
      <c r="G168" s="272"/>
      <c r="H168" s="273"/>
      <c r="I168" s="268"/>
      <c r="J168" s="274"/>
      <c r="K168" s="268"/>
      <c r="M168" s="269" t="s">
        <v>299</v>
      </c>
      <c r="O168" s="258"/>
    </row>
    <row r="169" spans="1:15" ht="12.75">
      <c r="A169" s="267"/>
      <c r="B169" s="270"/>
      <c r="C169" s="924" t="s">
        <v>300</v>
      </c>
      <c r="D169" s="925"/>
      <c r="E169" s="271">
        <v>17</v>
      </c>
      <c r="F169" s="830"/>
      <c r="G169" s="272"/>
      <c r="H169" s="273"/>
      <c r="I169" s="268"/>
      <c r="J169" s="274"/>
      <c r="K169" s="268"/>
      <c r="M169" s="269" t="s">
        <v>300</v>
      </c>
      <c r="O169" s="258"/>
    </row>
    <row r="170" spans="1:80" ht="12.75">
      <c r="A170" s="259">
        <v>43</v>
      </c>
      <c r="B170" s="260" t="s">
        <v>301</v>
      </c>
      <c r="C170" s="261" t="s">
        <v>302</v>
      </c>
      <c r="D170" s="262" t="s">
        <v>183</v>
      </c>
      <c r="E170" s="263">
        <v>25.2032</v>
      </c>
      <c r="F170" s="829"/>
      <c r="G170" s="264">
        <f>E170*F170</f>
        <v>0</v>
      </c>
      <c r="H170" s="265">
        <v>0.05369</v>
      </c>
      <c r="I170" s="266">
        <f>E170*H170</f>
        <v>1.353159808</v>
      </c>
      <c r="J170" s="265">
        <v>0</v>
      </c>
      <c r="K170" s="266">
        <f>E170*J170</f>
        <v>0</v>
      </c>
      <c r="O170" s="258">
        <v>2</v>
      </c>
      <c r="AA170" s="231">
        <v>1</v>
      </c>
      <c r="AB170" s="231">
        <v>1</v>
      </c>
      <c r="AC170" s="231">
        <v>1</v>
      </c>
      <c r="AZ170" s="231">
        <v>1</v>
      </c>
      <c r="BA170" s="231">
        <f>IF(AZ170=1,G170,0)</f>
        <v>0</v>
      </c>
      <c r="BB170" s="231">
        <f>IF(AZ170=2,G170,0)</f>
        <v>0</v>
      </c>
      <c r="BC170" s="231">
        <f>IF(AZ170=3,G170,0)</f>
        <v>0</v>
      </c>
      <c r="BD170" s="231">
        <f>IF(AZ170=4,G170,0)</f>
        <v>0</v>
      </c>
      <c r="BE170" s="231">
        <f>IF(AZ170=5,G170,0)</f>
        <v>0</v>
      </c>
      <c r="CA170" s="258">
        <v>1</v>
      </c>
      <c r="CB170" s="258">
        <v>1</v>
      </c>
    </row>
    <row r="171" spans="1:15" ht="12.75">
      <c r="A171" s="267"/>
      <c r="B171" s="270"/>
      <c r="C171" s="924" t="s">
        <v>303</v>
      </c>
      <c r="D171" s="925"/>
      <c r="E171" s="271">
        <v>1.6776</v>
      </c>
      <c r="F171" s="830"/>
      <c r="G171" s="272"/>
      <c r="H171" s="273"/>
      <c r="I171" s="268"/>
      <c r="J171" s="274"/>
      <c r="K171" s="268"/>
      <c r="M171" s="269" t="s">
        <v>303</v>
      </c>
      <c r="O171" s="258"/>
    </row>
    <row r="172" spans="1:15" ht="12.75">
      <c r="A172" s="267"/>
      <c r="B172" s="270"/>
      <c r="C172" s="924" t="s">
        <v>304</v>
      </c>
      <c r="D172" s="925"/>
      <c r="E172" s="271">
        <v>4.5441</v>
      </c>
      <c r="F172" s="830"/>
      <c r="G172" s="272"/>
      <c r="H172" s="273"/>
      <c r="I172" s="268"/>
      <c r="J172" s="274"/>
      <c r="K172" s="268"/>
      <c r="M172" s="269" t="s">
        <v>304</v>
      </c>
      <c r="O172" s="258"/>
    </row>
    <row r="173" spans="1:15" ht="12.75">
      <c r="A173" s="267"/>
      <c r="B173" s="270"/>
      <c r="C173" s="924" t="s">
        <v>305</v>
      </c>
      <c r="D173" s="925"/>
      <c r="E173" s="271">
        <v>10.0328</v>
      </c>
      <c r="F173" s="830"/>
      <c r="G173" s="272"/>
      <c r="H173" s="273"/>
      <c r="I173" s="268"/>
      <c r="J173" s="274"/>
      <c r="K173" s="268"/>
      <c r="M173" s="269" t="s">
        <v>305</v>
      </c>
      <c r="O173" s="258"/>
    </row>
    <row r="174" spans="1:15" ht="12.75">
      <c r="A174" s="267"/>
      <c r="B174" s="270"/>
      <c r="C174" s="924" t="s">
        <v>306</v>
      </c>
      <c r="D174" s="925"/>
      <c r="E174" s="271">
        <v>8.9488</v>
      </c>
      <c r="F174" s="830"/>
      <c r="G174" s="272"/>
      <c r="H174" s="273"/>
      <c r="I174" s="268"/>
      <c r="J174" s="274"/>
      <c r="K174" s="268"/>
      <c r="M174" s="269" t="s">
        <v>306</v>
      </c>
      <c r="O174" s="258"/>
    </row>
    <row r="175" spans="1:80" ht="12.75">
      <c r="A175" s="259">
        <v>44</v>
      </c>
      <c r="B175" s="260" t="s">
        <v>307</v>
      </c>
      <c r="C175" s="261" t="s">
        <v>308</v>
      </c>
      <c r="D175" s="262" t="s">
        <v>183</v>
      </c>
      <c r="E175" s="263">
        <v>33.272</v>
      </c>
      <c r="F175" s="829"/>
      <c r="G175" s="264">
        <f>E175*F175</f>
        <v>0</v>
      </c>
      <c r="H175" s="265">
        <v>0.05366</v>
      </c>
      <c r="I175" s="266">
        <f>E175*H175</f>
        <v>1.7853755199999999</v>
      </c>
      <c r="J175" s="265">
        <v>0</v>
      </c>
      <c r="K175" s="266">
        <f>E175*J175</f>
        <v>0</v>
      </c>
      <c r="O175" s="258">
        <v>2</v>
      </c>
      <c r="AA175" s="231">
        <v>1</v>
      </c>
      <c r="AB175" s="231">
        <v>1</v>
      </c>
      <c r="AC175" s="231">
        <v>1</v>
      </c>
      <c r="AZ175" s="231">
        <v>1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8">
        <v>1</v>
      </c>
      <c r="CB175" s="258">
        <v>1</v>
      </c>
    </row>
    <row r="176" spans="1:15" ht="12.75">
      <c r="A176" s="267"/>
      <c r="B176" s="270"/>
      <c r="C176" s="924" t="s">
        <v>149</v>
      </c>
      <c r="D176" s="925"/>
      <c r="E176" s="271">
        <v>0</v>
      </c>
      <c r="F176" s="830"/>
      <c r="G176" s="272"/>
      <c r="H176" s="273"/>
      <c r="I176" s="268"/>
      <c r="J176" s="274"/>
      <c r="K176" s="268"/>
      <c r="M176" s="269" t="s">
        <v>149</v>
      </c>
      <c r="O176" s="258"/>
    </row>
    <row r="177" spans="1:15" ht="12.75">
      <c r="A177" s="267"/>
      <c r="B177" s="270"/>
      <c r="C177" s="924" t="s">
        <v>309</v>
      </c>
      <c r="D177" s="925"/>
      <c r="E177" s="271">
        <v>12.552</v>
      </c>
      <c r="F177" s="830"/>
      <c r="G177" s="272"/>
      <c r="H177" s="273"/>
      <c r="I177" s="268"/>
      <c r="J177" s="274"/>
      <c r="K177" s="268"/>
      <c r="M177" s="269" t="s">
        <v>309</v>
      </c>
      <c r="O177" s="258"/>
    </row>
    <row r="178" spans="1:15" ht="12.75">
      <c r="A178" s="267"/>
      <c r="B178" s="270"/>
      <c r="C178" s="924" t="s">
        <v>310</v>
      </c>
      <c r="D178" s="925"/>
      <c r="E178" s="271">
        <v>20.72</v>
      </c>
      <c r="F178" s="830"/>
      <c r="G178" s="272"/>
      <c r="H178" s="273"/>
      <c r="I178" s="268"/>
      <c r="J178" s="274"/>
      <c r="K178" s="268"/>
      <c r="M178" s="269" t="s">
        <v>310</v>
      </c>
      <c r="O178" s="258"/>
    </row>
    <row r="179" spans="1:80" ht="12.75">
      <c r="A179" s="259">
        <v>45</v>
      </c>
      <c r="B179" s="260" t="s">
        <v>311</v>
      </c>
      <c r="C179" s="261" t="s">
        <v>312</v>
      </c>
      <c r="D179" s="262" t="s">
        <v>183</v>
      </c>
      <c r="E179" s="263">
        <v>89.9018</v>
      </c>
      <c r="F179" s="829"/>
      <c r="G179" s="264">
        <f>E179*F179</f>
        <v>0</v>
      </c>
      <c r="H179" s="265">
        <v>0.04558</v>
      </c>
      <c r="I179" s="266">
        <f>E179*H179</f>
        <v>4.097724044</v>
      </c>
      <c r="J179" s="265">
        <v>0</v>
      </c>
      <c r="K179" s="266">
        <f>E179*J179</f>
        <v>0</v>
      </c>
      <c r="O179" s="258">
        <v>2</v>
      </c>
      <c r="AA179" s="231">
        <v>1</v>
      </c>
      <c r="AB179" s="231">
        <v>1</v>
      </c>
      <c r="AC179" s="231">
        <v>1</v>
      </c>
      <c r="AZ179" s="231">
        <v>1</v>
      </c>
      <c r="BA179" s="231">
        <f>IF(AZ179=1,G179,0)</f>
        <v>0</v>
      </c>
      <c r="BB179" s="231">
        <f>IF(AZ179=2,G179,0)</f>
        <v>0</v>
      </c>
      <c r="BC179" s="231">
        <f>IF(AZ179=3,G179,0)</f>
        <v>0</v>
      </c>
      <c r="BD179" s="231">
        <f>IF(AZ179=4,G179,0)</f>
        <v>0</v>
      </c>
      <c r="BE179" s="231">
        <f>IF(AZ179=5,G179,0)</f>
        <v>0</v>
      </c>
      <c r="CA179" s="258">
        <v>1</v>
      </c>
      <c r="CB179" s="258">
        <v>1</v>
      </c>
    </row>
    <row r="180" spans="1:15" ht="12.75">
      <c r="A180" s="267"/>
      <c r="B180" s="270"/>
      <c r="C180" s="924" t="s">
        <v>149</v>
      </c>
      <c r="D180" s="925"/>
      <c r="E180" s="271">
        <v>0</v>
      </c>
      <c r="F180" s="830"/>
      <c r="G180" s="272"/>
      <c r="H180" s="273"/>
      <c r="I180" s="268"/>
      <c r="J180" s="274"/>
      <c r="K180" s="268"/>
      <c r="M180" s="269" t="s">
        <v>149</v>
      </c>
      <c r="O180" s="258"/>
    </row>
    <row r="181" spans="1:15" ht="12.75">
      <c r="A181" s="267"/>
      <c r="B181" s="270"/>
      <c r="C181" s="924" t="s">
        <v>313</v>
      </c>
      <c r="D181" s="925"/>
      <c r="E181" s="271">
        <v>3.72</v>
      </c>
      <c r="F181" s="830"/>
      <c r="G181" s="272"/>
      <c r="H181" s="273"/>
      <c r="I181" s="268"/>
      <c r="J181" s="274"/>
      <c r="K181" s="268"/>
      <c r="M181" s="269" t="s">
        <v>313</v>
      </c>
      <c r="O181" s="258"/>
    </row>
    <row r="182" spans="1:15" ht="12.75">
      <c r="A182" s="267"/>
      <c r="B182" s="270"/>
      <c r="C182" s="924" t="s">
        <v>314</v>
      </c>
      <c r="D182" s="925"/>
      <c r="E182" s="271">
        <v>16.804</v>
      </c>
      <c r="F182" s="830"/>
      <c r="G182" s="272"/>
      <c r="H182" s="273"/>
      <c r="I182" s="268"/>
      <c r="J182" s="274"/>
      <c r="K182" s="268"/>
      <c r="M182" s="269" t="s">
        <v>314</v>
      </c>
      <c r="O182" s="258"/>
    </row>
    <row r="183" spans="1:15" ht="12.75">
      <c r="A183" s="267"/>
      <c r="B183" s="270"/>
      <c r="C183" s="924" t="s">
        <v>315</v>
      </c>
      <c r="D183" s="925"/>
      <c r="E183" s="271">
        <v>13.001</v>
      </c>
      <c r="F183" s="830"/>
      <c r="G183" s="272"/>
      <c r="H183" s="273"/>
      <c r="I183" s="268"/>
      <c r="J183" s="274"/>
      <c r="K183" s="268"/>
      <c r="M183" s="269" t="s">
        <v>315</v>
      </c>
      <c r="O183" s="258"/>
    </row>
    <row r="184" spans="1:15" ht="12.75">
      <c r="A184" s="267"/>
      <c r="B184" s="270"/>
      <c r="C184" s="924" t="s">
        <v>316</v>
      </c>
      <c r="D184" s="925"/>
      <c r="E184" s="271">
        <v>14.568</v>
      </c>
      <c r="F184" s="830"/>
      <c r="G184" s="272"/>
      <c r="H184" s="273"/>
      <c r="I184" s="268"/>
      <c r="J184" s="274"/>
      <c r="K184" s="268"/>
      <c r="M184" s="269" t="s">
        <v>316</v>
      </c>
      <c r="O184" s="258"/>
    </row>
    <row r="185" spans="1:15" ht="12.75">
      <c r="A185" s="267"/>
      <c r="B185" s="270"/>
      <c r="C185" s="924" t="s">
        <v>317</v>
      </c>
      <c r="D185" s="925"/>
      <c r="E185" s="271">
        <v>2.552</v>
      </c>
      <c r="F185" s="830"/>
      <c r="G185" s="272"/>
      <c r="H185" s="273"/>
      <c r="I185" s="268"/>
      <c r="J185" s="274"/>
      <c r="K185" s="268"/>
      <c r="M185" s="269" t="s">
        <v>317</v>
      </c>
      <c r="O185" s="258"/>
    </row>
    <row r="186" spans="1:15" ht="12.75">
      <c r="A186" s="267"/>
      <c r="B186" s="270"/>
      <c r="C186" s="924" t="s">
        <v>318</v>
      </c>
      <c r="D186" s="925"/>
      <c r="E186" s="271">
        <v>2.8808</v>
      </c>
      <c r="F186" s="830"/>
      <c r="G186" s="272"/>
      <c r="H186" s="273"/>
      <c r="I186" s="268"/>
      <c r="J186" s="274"/>
      <c r="K186" s="268"/>
      <c r="M186" s="269" t="s">
        <v>318</v>
      </c>
      <c r="O186" s="258"/>
    </row>
    <row r="187" spans="1:15" ht="12.75">
      <c r="A187" s="267"/>
      <c r="B187" s="270"/>
      <c r="C187" s="924" t="s">
        <v>319</v>
      </c>
      <c r="D187" s="925"/>
      <c r="E187" s="271">
        <v>4.6</v>
      </c>
      <c r="F187" s="830"/>
      <c r="G187" s="272"/>
      <c r="H187" s="273"/>
      <c r="I187" s="268"/>
      <c r="J187" s="274"/>
      <c r="K187" s="268"/>
      <c r="M187" s="269" t="s">
        <v>319</v>
      </c>
      <c r="O187" s="258"/>
    </row>
    <row r="188" spans="1:15" ht="12.75">
      <c r="A188" s="267"/>
      <c r="B188" s="270"/>
      <c r="C188" s="924" t="s">
        <v>320</v>
      </c>
      <c r="D188" s="925"/>
      <c r="E188" s="271">
        <v>1.686</v>
      </c>
      <c r="F188" s="830"/>
      <c r="G188" s="272"/>
      <c r="H188" s="273"/>
      <c r="I188" s="268"/>
      <c r="J188" s="274"/>
      <c r="K188" s="268"/>
      <c r="M188" s="269" t="s">
        <v>320</v>
      </c>
      <c r="O188" s="258"/>
    </row>
    <row r="189" spans="1:15" ht="12.75">
      <c r="A189" s="267"/>
      <c r="B189" s="270"/>
      <c r="C189" s="924" t="s">
        <v>321</v>
      </c>
      <c r="D189" s="925"/>
      <c r="E189" s="271">
        <v>22.404</v>
      </c>
      <c r="F189" s="830"/>
      <c r="G189" s="272"/>
      <c r="H189" s="273"/>
      <c r="I189" s="268"/>
      <c r="J189" s="274"/>
      <c r="K189" s="268"/>
      <c r="M189" s="269" t="s">
        <v>321</v>
      </c>
      <c r="O189" s="258"/>
    </row>
    <row r="190" spans="1:15" ht="12.75">
      <c r="A190" s="267"/>
      <c r="B190" s="270"/>
      <c r="C190" s="924" t="s">
        <v>322</v>
      </c>
      <c r="D190" s="925"/>
      <c r="E190" s="271">
        <v>7.686</v>
      </c>
      <c r="F190" s="830"/>
      <c r="G190" s="272"/>
      <c r="H190" s="273"/>
      <c r="I190" s="268"/>
      <c r="J190" s="274"/>
      <c r="K190" s="268"/>
      <c r="M190" s="269" t="s">
        <v>322</v>
      </c>
      <c r="O190" s="258"/>
    </row>
    <row r="191" spans="1:80" ht="12.75">
      <c r="A191" s="259">
        <v>46</v>
      </c>
      <c r="B191" s="260" t="s">
        <v>323</v>
      </c>
      <c r="C191" s="261" t="s">
        <v>324</v>
      </c>
      <c r="D191" s="262" t="s">
        <v>183</v>
      </c>
      <c r="E191" s="263">
        <v>491.0129</v>
      </c>
      <c r="F191" s="829"/>
      <c r="G191" s="264">
        <f>E191*F191</f>
        <v>0</v>
      </c>
      <c r="H191" s="265">
        <v>0.00658</v>
      </c>
      <c r="I191" s="266">
        <f>E191*H191</f>
        <v>3.230864882</v>
      </c>
      <c r="J191" s="265">
        <v>0</v>
      </c>
      <c r="K191" s="266">
        <f>E191*J191</f>
        <v>0</v>
      </c>
      <c r="O191" s="258">
        <v>2</v>
      </c>
      <c r="AA191" s="231">
        <v>1</v>
      </c>
      <c r="AB191" s="231">
        <v>1</v>
      </c>
      <c r="AC191" s="231">
        <v>1</v>
      </c>
      <c r="AZ191" s="231">
        <v>1</v>
      </c>
      <c r="BA191" s="231">
        <f>IF(AZ191=1,G191,0)</f>
        <v>0</v>
      </c>
      <c r="BB191" s="231">
        <f>IF(AZ191=2,G191,0)</f>
        <v>0</v>
      </c>
      <c r="BC191" s="231">
        <f>IF(AZ191=3,G191,0)</f>
        <v>0</v>
      </c>
      <c r="BD191" s="231">
        <f>IF(AZ191=4,G191,0)</f>
        <v>0</v>
      </c>
      <c r="BE191" s="231">
        <f>IF(AZ191=5,G191,0)</f>
        <v>0</v>
      </c>
      <c r="CA191" s="258">
        <v>1</v>
      </c>
      <c r="CB191" s="258">
        <v>1</v>
      </c>
    </row>
    <row r="192" spans="1:57" ht="12.75">
      <c r="A192" s="275"/>
      <c r="B192" s="276" t="s">
        <v>103</v>
      </c>
      <c r="C192" s="277" t="s">
        <v>255</v>
      </c>
      <c r="D192" s="278"/>
      <c r="E192" s="279"/>
      <c r="F192" s="831"/>
      <c r="G192" s="281">
        <f>SUM(G125:G191)</f>
        <v>0</v>
      </c>
      <c r="H192" s="282"/>
      <c r="I192" s="283">
        <f>SUM(I125:I191)</f>
        <v>29.859688</v>
      </c>
      <c r="J192" s="282"/>
      <c r="K192" s="283">
        <f>SUM(K125:K191)</f>
        <v>0</v>
      </c>
      <c r="O192" s="258">
        <v>4</v>
      </c>
      <c r="BA192" s="284">
        <f>SUM(BA125:BA191)</f>
        <v>0</v>
      </c>
      <c r="BB192" s="284">
        <f>SUM(BB125:BB191)</f>
        <v>0</v>
      </c>
      <c r="BC192" s="284">
        <f>SUM(BC125:BC191)</f>
        <v>0</v>
      </c>
      <c r="BD192" s="284">
        <f>SUM(BD125:BD191)</f>
        <v>0</v>
      </c>
      <c r="BE192" s="284">
        <f>SUM(BE125:BE191)</f>
        <v>0</v>
      </c>
    </row>
    <row r="193" spans="1:15" ht="12.75">
      <c r="A193" s="248" t="s">
        <v>98</v>
      </c>
      <c r="B193" s="249" t="s">
        <v>325</v>
      </c>
      <c r="C193" s="250" t="s">
        <v>326</v>
      </c>
      <c r="D193" s="251"/>
      <c r="E193" s="252"/>
      <c r="F193" s="832"/>
      <c r="G193" s="253"/>
      <c r="H193" s="254"/>
      <c r="I193" s="255"/>
      <c r="J193" s="256"/>
      <c r="K193" s="257"/>
      <c r="O193" s="258">
        <v>1</v>
      </c>
    </row>
    <row r="194" spans="1:80" ht="22.5">
      <c r="A194" s="259">
        <v>47</v>
      </c>
      <c r="B194" s="260" t="s">
        <v>328</v>
      </c>
      <c r="C194" s="261" t="s">
        <v>329</v>
      </c>
      <c r="D194" s="262" t="s">
        <v>183</v>
      </c>
      <c r="E194" s="263">
        <v>5.1456</v>
      </c>
      <c r="F194" s="829"/>
      <c r="G194" s="264">
        <f>E194*F194</f>
        <v>0</v>
      </c>
      <c r="H194" s="265">
        <v>0.0087</v>
      </c>
      <c r="I194" s="266">
        <f>E194*H194</f>
        <v>0.044766719999999996</v>
      </c>
      <c r="J194" s="265">
        <v>0</v>
      </c>
      <c r="K194" s="266">
        <f>E194*J194</f>
        <v>0</v>
      </c>
      <c r="O194" s="258">
        <v>2</v>
      </c>
      <c r="AA194" s="231">
        <v>1</v>
      </c>
      <c r="AB194" s="231">
        <v>0</v>
      </c>
      <c r="AC194" s="231">
        <v>0</v>
      </c>
      <c r="AZ194" s="231">
        <v>1</v>
      </c>
      <c r="BA194" s="231">
        <f>IF(AZ194=1,G194,0)</f>
        <v>0</v>
      </c>
      <c r="BB194" s="231">
        <f>IF(AZ194=2,G194,0)</f>
        <v>0</v>
      </c>
      <c r="BC194" s="231">
        <f>IF(AZ194=3,G194,0)</f>
        <v>0</v>
      </c>
      <c r="BD194" s="231">
        <f>IF(AZ194=4,G194,0)</f>
        <v>0</v>
      </c>
      <c r="BE194" s="231">
        <f>IF(AZ194=5,G194,0)</f>
        <v>0</v>
      </c>
      <c r="CA194" s="258">
        <v>1</v>
      </c>
      <c r="CB194" s="258">
        <v>0</v>
      </c>
    </row>
    <row r="195" spans="1:15" ht="12.75">
      <c r="A195" s="267"/>
      <c r="B195" s="270"/>
      <c r="C195" s="924" t="s">
        <v>330</v>
      </c>
      <c r="D195" s="925"/>
      <c r="E195" s="271">
        <v>0</v>
      </c>
      <c r="F195" s="830"/>
      <c r="G195" s="272"/>
      <c r="H195" s="273"/>
      <c r="I195" s="268"/>
      <c r="J195" s="274"/>
      <c r="K195" s="268"/>
      <c r="M195" s="269" t="s">
        <v>330</v>
      </c>
      <c r="O195" s="258"/>
    </row>
    <row r="196" spans="1:15" ht="22.5">
      <c r="A196" s="267"/>
      <c r="B196" s="270"/>
      <c r="C196" s="924" t="s">
        <v>331</v>
      </c>
      <c r="D196" s="925"/>
      <c r="E196" s="271">
        <v>5.1456</v>
      </c>
      <c r="F196" s="830"/>
      <c r="G196" s="272"/>
      <c r="H196" s="273"/>
      <c r="I196" s="268"/>
      <c r="J196" s="274"/>
      <c r="K196" s="268"/>
      <c r="M196" s="269" t="s">
        <v>331</v>
      </c>
      <c r="O196" s="258"/>
    </row>
    <row r="197" spans="1:57" ht="12.75">
      <c r="A197" s="275"/>
      <c r="B197" s="276" t="s">
        <v>103</v>
      </c>
      <c r="C197" s="277" t="s">
        <v>327</v>
      </c>
      <c r="D197" s="278"/>
      <c r="E197" s="279"/>
      <c r="F197" s="831"/>
      <c r="G197" s="281">
        <f>SUM(G193:G196)</f>
        <v>0</v>
      </c>
      <c r="H197" s="282"/>
      <c r="I197" s="283">
        <f>SUM(I193:I196)</f>
        <v>0.044766719999999996</v>
      </c>
      <c r="J197" s="282"/>
      <c r="K197" s="283">
        <f>SUM(K193:K196)</f>
        <v>0</v>
      </c>
      <c r="O197" s="258">
        <v>4</v>
      </c>
      <c r="BA197" s="284">
        <f>SUM(BA193:BA196)</f>
        <v>0</v>
      </c>
      <c r="BB197" s="284">
        <f>SUM(BB193:BB196)</f>
        <v>0</v>
      </c>
      <c r="BC197" s="284">
        <f>SUM(BC193:BC196)</f>
        <v>0</v>
      </c>
      <c r="BD197" s="284">
        <f>SUM(BD193:BD196)</f>
        <v>0</v>
      </c>
      <c r="BE197" s="284">
        <f>SUM(BE193:BE196)</f>
        <v>0</v>
      </c>
    </row>
    <row r="198" spans="1:15" ht="12.75">
      <c r="A198" s="248" t="s">
        <v>98</v>
      </c>
      <c r="B198" s="249" t="s">
        <v>332</v>
      </c>
      <c r="C198" s="250" t="s">
        <v>333</v>
      </c>
      <c r="D198" s="251"/>
      <c r="E198" s="252"/>
      <c r="F198" s="832"/>
      <c r="G198" s="253"/>
      <c r="H198" s="254"/>
      <c r="I198" s="255"/>
      <c r="J198" s="256"/>
      <c r="K198" s="257"/>
      <c r="O198" s="258">
        <v>1</v>
      </c>
    </row>
    <row r="199" spans="1:80" ht="12.75">
      <c r="A199" s="259">
        <v>48</v>
      </c>
      <c r="B199" s="260" t="s">
        <v>335</v>
      </c>
      <c r="C199" s="261" t="s">
        <v>336</v>
      </c>
      <c r="D199" s="262" t="s">
        <v>113</v>
      </c>
      <c r="E199" s="263">
        <v>0.5281</v>
      </c>
      <c r="F199" s="829"/>
      <c r="G199" s="264">
        <f>E199*F199</f>
        <v>0</v>
      </c>
      <c r="H199" s="265">
        <v>2.5</v>
      </c>
      <c r="I199" s="266">
        <f>E199*H199</f>
        <v>1.3202500000000001</v>
      </c>
      <c r="J199" s="265">
        <v>0</v>
      </c>
      <c r="K199" s="266">
        <f>E199*J199</f>
        <v>0</v>
      </c>
      <c r="O199" s="258">
        <v>2</v>
      </c>
      <c r="AA199" s="231">
        <v>1</v>
      </c>
      <c r="AB199" s="231">
        <v>1</v>
      </c>
      <c r="AC199" s="231">
        <v>1</v>
      </c>
      <c r="AZ199" s="231">
        <v>1</v>
      </c>
      <c r="BA199" s="231">
        <f>IF(AZ199=1,G199,0)</f>
        <v>0</v>
      </c>
      <c r="BB199" s="231">
        <f>IF(AZ199=2,G199,0)</f>
        <v>0</v>
      </c>
      <c r="BC199" s="231">
        <f>IF(AZ199=3,G199,0)</f>
        <v>0</v>
      </c>
      <c r="BD199" s="231">
        <f>IF(AZ199=4,G199,0)</f>
        <v>0</v>
      </c>
      <c r="BE199" s="231">
        <f>IF(AZ199=5,G199,0)</f>
        <v>0</v>
      </c>
      <c r="CA199" s="258">
        <v>1</v>
      </c>
      <c r="CB199" s="258">
        <v>1</v>
      </c>
    </row>
    <row r="200" spans="1:15" ht="12.75">
      <c r="A200" s="267"/>
      <c r="B200" s="270"/>
      <c r="C200" s="924" t="s">
        <v>136</v>
      </c>
      <c r="D200" s="925"/>
      <c r="E200" s="271">
        <v>0</v>
      </c>
      <c r="F200" s="830"/>
      <c r="G200" s="272"/>
      <c r="H200" s="273"/>
      <c r="I200" s="268"/>
      <c r="J200" s="274"/>
      <c r="K200" s="268"/>
      <c r="M200" s="269" t="s">
        <v>136</v>
      </c>
      <c r="O200" s="258"/>
    </row>
    <row r="201" spans="1:15" ht="12.75">
      <c r="A201" s="267"/>
      <c r="B201" s="270"/>
      <c r="C201" s="924" t="s">
        <v>337</v>
      </c>
      <c r="D201" s="925"/>
      <c r="E201" s="271">
        <v>0.0466</v>
      </c>
      <c r="F201" s="830"/>
      <c r="G201" s="272"/>
      <c r="H201" s="273"/>
      <c r="I201" s="268"/>
      <c r="J201" s="274"/>
      <c r="K201" s="268"/>
      <c r="M201" s="269" t="s">
        <v>337</v>
      </c>
      <c r="O201" s="258"/>
    </row>
    <row r="202" spans="1:15" ht="12.75">
      <c r="A202" s="267"/>
      <c r="B202" s="270"/>
      <c r="C202" s="924" t="s">
        <v>338</v>
      </c>
      <c r="D202" s="925"/>
      <c r="E202" s="271">
        <v>0.1815</v>
      </c>
      <c r="F202" s="830"/>
      <c r="G202" s="272"/>
      <c r="H202" s="273"/>
      <c r="I202" s="268"/>
      <c r="J202" s="274"/>
      <c r="K202" s="268"/>
      <c r="M202" s="269" t="s">
        <v>338</v>
      </c>
      <c r="O202" s="258"/>
    </row>
    <row r="203" spans="1:15" ht="12.75">
      <c r="A203" s="267"/>
      <c r="B203" s="270"/>
      <c r="C203" s="924" t="s">
        <v>339</v>
      </c>
      <c r="D203" s="925"/>
      <c r="E203" s="271">
        <v>0.3</v>
      </c>
      <c r="F203" s="830"/>
      <c r="G203" s="272"/>
      <c r="H203" s="273"/>
      <c r="I203" s="268"/>
      <c r="J203" s="274"/>
      <c r="K203" s="268"/>
      <c r="M203" s="269" t="s">
        <v>339</v>
      </c>
      <c r="O203" s="258"/>
    </row>
    <row r="204" spans="1:80" ht="12.75">
      <c r="A204" s="259">
        <v>49</v>
      </c>
      <c r="B204" s="260" t="s">
        <v>340</v>
      </c>
      <c r="C204" s="261" t="s">
        <v>341</v>
      </c>
      <c r="D204" s="262" t="s">
        <v>113</v>
      </c>
      <c r="E204" s="263">
        <v>1.0562</v>
      </c>
      <c r="F204" s="829"/>
      <c r="G204" s="264">
        <f>E204*F204</f>
        <v>0</v>
      </c>
      <c r="H204" s="265">
        <v>2.5</v>
      </c>
      <c r="I204" s="266">
        <f>E204*H204</f>
        <v>2.6405000000000003</v>
      </c>
      <c r="J204" s="265">
        <v>0</v>
      </c>
      <c r="K204" s="266">
        <f>E204*J204</f>
        <v>0</v>
      </c>
      <c r="O204" s="258">
        <v>2</v>
      </c>
      <c r="AA204" s="231">
        <v>1</v>
      </c>
      <c r="AB204" s="231">
        <v>1</v>
      </c>
      <c r="AC204" s="231">
        <v>1</v>
      </c>
      <c r="AZ204" s="231">
        <v>1</v>
      </c>
      <c r="BA204" s="231">
        <f>IF(AZ204=1,G204,0)</f>
        <v>0</v>
      </c>
      <c r="BB204" s="231">
        <f>IF(AZ204=2,G204,0)</f>
        <v>0</v>
      </c>
      <c r="BC204" s="231">
        <f>IF(AZ204=3,G204,0)</f>
        <v>0</v>
      </c>
      <c r="BD204" s="231">
        <f>IF(AZ204=4,G204,0)</f>
        <v>0</v>
      </c>
      <c r="BE204" s="231">
        <f>IF(AZ204=5,G204,0)</f>
        <v>0</v>
      </c>
      <c r="CA204" s="258">
        <v>1</v>
      </c>
      <c r="CB204" s="258">
        <v>1</v>
      </c>
    </row>
    <row r="205" spans="1:15" ht="12.75">
      <c r="A205" s="267"/>
      <c r="B205" s="270"/>
      <c r="C205" s="924" t="s">
        <v>136</v>
      </c>
      <c r="D205" s="925"/>
      <c r="E205" s="271">
        <v>0</v>
      </c>
      <c r="F205" s="830"/>
      <c r="G205" s="272"/>
      <c r="H205" s="273"/>
      <c r="I205" s="268"/>
      <c r="J205" s="274"/>
      <c r="K205" s="268"/>
      <c r="M205" s="269" t="s">
        <v>136</v>
      </c>
      <c r="O205" s="258"/>
    </row>
    <row r="206" spans="1:15" ht="12.75">
      <c r="A206" s="267"/>
      <c r="B206" s="270"/>
      <c r="C206" s="924" t="s">
        <v>342</v>
      </c>
      <c r="D206" s="925"/>
      <c r="E206" s="271">
        <v>0.0932</v>
      </c>
      <c r="F206" s="830"/>
      <c r="G206" s="272"/>
      <c r="H206" s="273"/>
      <c r="I206" s="268"/>
      <c r="J206" s="274"/>
      <c r="K206" s="268"/>
      <c r="M206" s="269" t="s">
        <v>342</v>
      </c>
      <c r="O206" s="258"/>
    </row>
    <row r="207" spans="1:15" ht="12.75">
      <c r="A207" s="267"/>
      <c r="B207" s="270"/>
      <c r="C207" s="924" t="s">
        <v>343</v>
      </c>
      <c r="D207" s="925"/>
      <c r="E207" s="271">
        <v>0.363</v>
      </c>
      <c r="F207" s="830"/>
      <c r="G207" s="272"/>
      <c r="H207" s="273"/>
      <c r="I207" s="268"/>
      <c r="J207" s="274"/>
      <c r="K207" s="268"/>
      <c r="M207" s="269" t="s">
        <v>343</v>
      </c>
      <c r="O207" s="258"/>
    </row>
    <row r="208" spans="1:15" ht="12.75">
      <c r="A208" s="267"/>
      <c r="B208" s="270"/>
      <c r="C208" s="924" t="s">
        <v>344</v>
      </c>
      <c r="D208" s="925"/>
      <c r="E208" s="271">
        <v>0.6</v>
      </c>
      <c r="F208" s="830"/>
      <c r="G208" s="272"/>
      <c r="H208" s="273"/>
      <c r="I208" s="268"/>
      <c r="J208" s="274"/>
      <c r="K208" s="268"/>
      <c r="M208" s="269" t="s">
        <v>344</v>
      </c>
      <c r="O208" s="258"/>
    </row>
    <row r="209" spans="1:80" ht="12.75">
      <c r="A209" s="259">
        <v>50</v>
      </c>
      <c r="B209" s="260" t="s">
        <v>345</v>
      </c>
      <c r="C209" s="261" t="s">
        <v>346</v>
      </c>
      <c r="D209" s="262" t="s">
        <v>113</v>
      </c>
      <c r="E209" s="263">
        <v>0.4489</v>
      </c>
      <c r="F209" s="829"/>
      <c r="G209" s="264">
        <f>E209*F209</f>
        <v>0</v>
      </c>
      <c r="H209" s="265">
        <v>2.5</v>
      </c>
      <c r="I209" s="266">
        <f>E209*H209</f>
        <v>1.12225</v>
      </c>
      <c r="J209" s="265">
        <v>0</v>
      </c>
      <c r="K209" s="266">
        <f>E209*J209</f>
        <v>0</v>
      </c>
      <c r="O209" s="258">
        <v>2</v>
      </c>
      <c r="AA209" s="231">
        <v>1</v>
      </c>
      <c r="AB209" s="231">
        <v>1</v>
      </c>
      <c r="AC209" s="231">
        <v>1</v>
      </c>
      <c r="AZ209" s="231">
        <v>1</v>
      </c>
      <c r="BA209" s="231">
        <f>IF(AZ209=1,G209,0)</f>
        <v>0</v>
      </c>
      <c r="BB209" s="231">
        <f>IF(AZ209=2,G209,0)</f>
        <v>0</v>
      </c>
      <c r="BC209" s="231">
        <f>IF(AZ209=3,G209,0)</f>
        <v>0</v>
      </c>
      <c r="BD209" s="231">
        <f>IF(AZ209=4,G209,0)</f>
        <v>0</v>
      </c>
      <c r="BE209" s="231">
        <f>IF(AZ209=5,G209,0)</f>
        <v>0</v>
      </c>
      <c r="CA209" s="258">
        <v>1</v>
      </c>
      <c r="CB209" s="258">
        <v>1</v>
      </c>
    </row>
    <row r="210" spans="1:15" ht="12.75">
      <c r="A210" s="267"/>
      <c r="B210" s="270"/>
      <c r="C210" s="924" t="s">
        <v>149</v>
      </c>
      <c r="D210" s="925"/>
      <c r="E210" s="271">
        <v>0</v>
      </c>
      <c r="F210" s="830"/>
      <c r="G210" s="272"/>
      <c r="H210" s="273"/>
      <c r="I210" s="268"/>
      <c r="J210" s="274"/>
      <c r="K210" s="268"/>
      <c r="M210" s="269" t="s">
        <v>149</v>
      </c>
      <c r="O210" s="258"/>
    </row>
    <row r="211" spans="1:15" ht="12.75">
      <c r="A211" s="267"/>
      <c r="B211" s="270"/>
      <c r="C211" s="924" t="s">
        <v>347</v>
      </c>
      <c r="D211" s="925"/>
      <c r="E211" s="271">
        <v>0.0493</v>
      </c>
      <c r="F211" s="830"/>
      <c r="G211" s="272"/>
      <c r="H211" s="273"/>
      <c r="I211" s="268"/>
      <c r="J211" s="274"/>
      <c r="K211" s="268"/>
      <c r="M211" s="269" t="s">
        <v>347</v>
      </c>
      <c r="O211" s="258"/>
    </row>
    <row r="212" spans="1:15" ht="12.75">
      <c r="A212" s="267"/>
      <c r="B212" s="270"/>
      <c r="C212" s="924" t="s">
        <v>348</v>
      </c>
      <c r="D212" s="925"/>
      <c r="E212" s="271">
        <v>0.0312</v>
      </c>
      <c r="F212" s="830"/>
      <c r="G212" s="272"/>
      <c r="H212" s="273"/>
      <c r="I212" s="268"/>
      <c r="J212" s="274"/>
      <c r="K212" s="268"/>
      <c r="M212" s="269" t="s">
        <v>348</v>
      </c>
      <c r="O212" s="258"/>
    </row>
    <row r="213" spans="1:15" ht="12.75">
      <c r="A213" s="267"/>
      <c r="B213" s="270"/>
      <c r="C213" s="924" t="s">
        <v>349</v>
      </c>
      <c r="D213" s="925"/>
      <c r="E213" s="271">
        <v>0.0159</v>
      </c>
      <c r="F213" s="830"/>
      <c r="G213" s="272"/>
      <c r="H213" s="273"/>
      <c r="I213" s="268"/>
      <c r="J213" s="274"/>
      <c r="K213" s="268"/>
      <c r="M213" s="269" t="s">
        <v>349</v>
      </c>
      <c r="O213" s="258"/>
    </row>
    <row r="214" spans="1:15" ht="12.75">
      <c r="A214" s="267"/>
      <c r="B214" s="270"/>
      <c r="C214" s="924" t="s">
        <v>350</v>
      </c>
      <c r="D214" s="925"/>
      <c r="E214" s="271">
        <v>0.0095</v>
      </c>
      <c r="F214" s="830"/>
      <c r="G214" s="272"/>
      <c r="H214" s="273"/>
      <c r="I214" s="268"/>
      <c r="J214" s="274"/>
      <c r="K214" s="268"/>
      <c r="M214" s="269" t="s">
        <v>350</v>
      </c>
      <c r="O214" s="258"/>
    </row>
    <row r="215" spans="1:15" ht="12.75">
      <c r="A215" s="267"/>
      <c r="B215" s="270"/>
      <c r="C215" s="924" t="s">
        <v>351</v>
      </c>
      <c r="D215" s="925"/>
      <c r="E215" s="271">
        <v>0.0225</v>
      </c>
      <c r="F215" s="830"/>
      <c r="G215" s="272"/>
      <c r="H215" s="273"/>
      <c r="I215" s="268"/>
      <c r="J215" s="274"/>
      <c r="K215" s="268"/>
      <c r="M215" s="269" t="s">
        <v>351</v>
      </c>
      <c r="O215" s="258"/>
    </row>
    <row r="216" spans="1:15" ht="12.75">
      <c r="A216" s="267"/>
      <c r="B216" s="270"/>
      <c r="C216" s="924" t="s">
        <v>352</v>
      </c>
      <c r="D216" s="925"/>
      <c r="E216" s="271">
        <v>0.012</v>
      </c>
      <c r="F216" s="830"/>
      <c r="G216" s="272"/>
      <c r="H216" s="273"/>
      <c r="I216" s="268"/>
      <c r="J216" s="274"/>
      <c r="K216" s="268"/>
      <c r="M216" s="269" t="s">
        <v>352</v>
      </c>
      <c r="O216" s="258"/>
    </row>
    <row r="217" spans="1:15" ht="12.75">
      <c r="A217" s="267"/>
      <c r="B217" s="270"/>
      <c r="C217" s="924" t="s">
        <v>353</v>
      </c>
      <c r="D217" s="925"/>
      <c r="E217" s="271">
        <v>0.0129</v>
      </c>
      <c r="F217" s="830"/>
      <c r="G217" s="272"/>
      <c r="H217" s="273"/>
      <c r="I217" s="268"/>
      <c r="J217" s="274"/>
      <c r="K217" s="268"/>
      <c r="M217" s="269" t="s">
        <v>353</v>
      </c>
      <c r="O217" s="258"/>
    </row>
    <row r="218" spans="1:15" ht="12.75">
      <c r="A218" s="267"/>
      <c r="B218" s="270"/>
      <c r="C218" s="924" t="s">
        <v>354</v>
      </c>
      <c r="D218" s="925"/>
      <c r="E218" s="271">
        <v>0.0135</v>
      </c>
      <c r="F218" s="830"/>
      <c r="G218" s="272"/>
      <c r="H218" s="273"/>
      <c r="I218" s="268"/>
      <c r="J218" s="274"/>
      <c r="K218" s="268"/>
      <c r="M218" s="269" t="s">
        <v>354</v>
      </c>
      <c r="O218" s="258"/>
    </row>
    <row r="219" spans="1:15" ht="12.75">
      <c r="A219" s="267"/>
      <c r="B219" s="270"/>
      <c r="C219" s="924" t="s">
        <v>355</v>
      </c>
      <c r="D219" s="925"/>
      <c r="E219" s="271">
        <v>0.1255</v>
      </c>
      <c r="F219" s="830"/>
      <c r="G219" s="272"/>
      <c r="H219" s="273"/>
      <c r="I219" s="268"/>
      <c r="J219" s="274"/>
      <c r="K219" s="268"/>
      <c r="M219" s="269" t="s">
        <v>355</v>
      </c>
      <c r="O219" s="258"/>
    </row>
    <row r="220" spans="1:15" ht="12.75">
      <c r="A220" s="267"/>
      <c r="B220" s="270"/>
      <c r="C220" s="924" t="s">
        <v>356</v>
      </c>
      <c r="D220" s="925"/>
      <c r="E220" s="271">
        <v>0.037</v>
      </c>
      <c r="F220" s="830"/>
      <c r="G220" s="272"/>
      <c r="H220" s="273"/>
      <c r="I220" s="268"/>
      <c r="J220" s="274"/>
      <c r="K220" s="268"/>
      <c r="M220" s="269" t="s">
        <v>356</v>
      </c>
      <c r="O220" s="258"/>
    </row>
    <row r="221" spans="1:15" ht="12.75">
      <c r="A221" s="267"/>
      <c r="B221" s="270"/>
      <c r="C221" s="924" t="s">
        <v>357</v>
      </c>
      <c r="D221" s="925"/>
      <c r="E221" s="271">
        <v>0.0332</v>
      </c>
      <c r="F221" s="830"/>
      <c r="G221" s="272"/>
      <c r="H221" s="273"/>
      <c r="I221" s="268"/>
      <c r="J221" s="274"/>
      <c r="K221" s="268"/>
      <c r="M221" s="269" t="s">
        <v>357</v>
      </c>
      <c r="O221" s="258"/>
    </row>
    <row r="222" spans="1:15" ht="12.75">
      <c r="A222" s="267"/>
      <c r="B222" s="270"/>
      <c r="C222" s="924" t="s">
        <v>358</v>
      </c>
      <c r="D222" s="925"/>
      <c r="E222" s="271">
        <v>0.0435</v>
      </c>
      <c r="F222" s="830"/>
      <c r="G222" s="272"/>
      <c r="H222" s="273"/>
      <c r="I222" s="268"/>
      <c r="J222" s="274"/>
      <c r="K222" s="268"/>
      <c r="M222" s="269" t="s">
        <v>358</v>
      </c>
      <c r="O222" s="258"/>
    </row>
    <row r="223" spans="1:15" ht="12.75">
      <c r="A223" s="267"/>
      <c r="B223" s="270"/>
      <c r="C223" s="924" t="s">
        <v>359</v>
      </c>
      <c r="D223" s="925"/>
      <c r="E223" s="271">
        <v>0.0429</v>
      </c>
      <c r="F223" s="830"/>
      <c r="G223" s="272"/>
      <c r="H223" s="273"/>
      <c r="I223" s="268"/>
      <c r="J223" s="274"/>
      <c r="K223" s="268"/>
      <c r="M223" s="269" t="s">
        <v>359</v>
      </c>
      <c r="O223" s="258"/>
    </row>
    <row r="224" spans="1:80" ht="12.75">
      <c r="A224" s="259">
        <v>51</v>
      </c>
      <c r="B224" s="260" t="s">
        <v>360</v>
      </c>
      <c r="C224" s="261" t="s">
        <v>361</v>
      </c>
      <c r="D224" s="262" t="s">
        <v>113</v>
      </c>
      <c r="E224" s="263">
        <v>0.1897</v>
      </c>
      <c r="F224" s="829"/>
      <c r="G224" s="264">
        <f>E224*F224</f>
        <v>0</v>
      </c>
      <c r="H224" s="265">
        <v>2.525</v>
      </c>
      <c r="I224" s="266">
        <f>E224*H224</f>
        <v>0.4789925</v>
      </c>
      <c r="J224" s="265">
        <v>0</v>
      </c>
      <c r="K224" s="266">
        <f>E224*J224</f>
        <v>0</v>
      </c>
      <c r="O224" s="258">
        <v>2</v>
      </c>
      <c r="AA224" s="231">
        <v>1</v>
      </c>
      <c r="AB224" s="231">
        <v>1</v>
      </c>
      <c r="AC224" s="231">
        <v>1</v>
      </c>
      <c r="AZ224" s="231">
        <v>1</v>
      </c>
      <c r="BA224" s="231">
        <f>IF(AZ224=1,G224,0)</f>
        <v>0</v>
      </c>
      <c r="BB224" s="231">
        <f>IF(AZ224=2,G224,0)</f>
        <v>0</v>
      </c>
      <c r="BC224" s="231">
        <f>IF(AZ224=3,G224,0)</f>
        <v>0</v>
      </c>
      <c r="BD224" s="231">
        <f>IF(AZ224=4,G224,0)</f>
        <v>0</v>
      </c>
      <c r="BE224" s="231">
        <f>IF(AZ224=5,G224,0)</f>
        <v>0</v>
      </c>
      <c r="CA224" s="258">
        <v>1</v>
      </c>
      <c r="CB224" s="258">
        <v>1</v>
      </c>
    </row>
    <row r="225" spans="1:15" ht="12.75">
      <c r="A225" s="267"/>
      <c r="B225" s="270"/>
      <c r="C225" s="924" t="s">
        <v>362</v>
      </c>
      <c r="D225" s="925"/>
      <c r="E225" s="271">
        <v>0</v>
      </c>
      <c r="F225" s="830"/>
      <c r="G225" s="272"/>
      <c r="H225" s="273"/>
      <c r="I225" s="268"/>
      <c r="J225" s="274"/>
      <c r="K225" s="268"/>
      <c r="M225" s="269" t="s">
        <v>362</v>
      </c>
      <c r="O225" s="258"/>
    </row>
    <row r="226" spans="1:15" ht="12.75">
      <c r="A226" s="267"/>
      <c r="B226" s="270"/>
      <c r="C226" s="924" t="s">
        <v>363</v>
      </c>
      <c r="D226" s="925"/>
      <c r="E226" s="271">
        <v>0.1897</v>
      </c>
      <c r="F226" s="830"/>
      <c r="G226" s="272"/>
      <c r="H226" s="273"/>
      <c r="I226" s="268"/>
      <c r="J226" s="274"/>
      <c r="K226" s="268"/>
      <c r="M226" s="269" t="s">
        <v>363</v>
      </c>
      <c r="O226" s="258"/>
    </row>
    <row r="227" spans="1:80" ht="12.75">
      <c r="A227" s="259">
        <v>52</v>
      </c>
      <c r="B227" s="260" t="s">
        <v>364</v>
      </c>
      <c r="C227" s="261" t="s">
        <v>365</v>
      </c>
      <c r="D227" s="262" t="s">
        <v>113</v>
      </c>
      <c r="E227" s="263">
        <v>0.253</v>
      </c>
      <c r="F227" s="829"/>
      <c r="G227" s="264">
        <f>E227*F227</f>
        <v>0</v>
      </c>
      <c r="H227" s="265">
        <v>2.525</v>
      </c>
      <c r="I227" s="266">
        <f>E227*H227</f>
        <v>0.638825</v>
      </c>
      <c r="J227" s="265">
        <v>0</v>
      </c>
      <c r="K227" s="266">
        <f>E227*J227</f>
        <v>0</v>
      </c>
      <c r="O227" s="258">
        <v>2</v>
      </c>
      <c r="AA227" s="231">
        <v>1</v>
      </c>
      <c r="AB227" s="231">
        <v>1</v>
      </c>
      <c r="AC227" s="231">
        <v>1</v>
      </c>
      <c r="AZ227" s="231">
        <v>1</v>
      </c>
      <c r="BA227" s="231">
        <f>IF(AZ227=1,G227,0)</f>
        <v>0</v>
      </c>
      <c r="BB227" s="231">
        <f>IF(AZ227=2,G227,0)</f>
        <v>0</v>
      </c>
      <c r="BC227" s="231">
        <f>IF(AZ227=3,G227,0)</f>
        <v>0</v>
      </c>
      <c r="BD227" s="231">
        <f>IF(AZ227=4,G227,0)</f>
        <v>0</v>
      </c>
      <c r="BE227" s="231">
        <f>IF(AZ227=5,G227,0)</f>
        <v>0</v>
      </c>
      <c r="CA227" s="258">
        <v>1</v>
      </c>
      <c r="CB227" s="258">
        <v>1</v>
      </c>
    </row>
    <row r="228" spans="1:15" ht="12.75">
      <c r="A228" s="267"/>
      <c r="B228" s="270"/>
      <c r="C228" s="924" t="s">
        <v>366</v>
      </c>
      <c r="D228" s="925"/>
      <c r="E228" s="271">
        <v>0</v>
      </c>
      <c r="F228" s="830"/>
      <c r="G228" s="272"/>
      <c r="H228" s="273"/>
      <c r="I228" s="268"/>
      <c r="J228" s="274"/>
      <c r="K228" s="268"/>
      <c r="M228" s="269" t="s">
        <v>366</v>
      </c>
      <c r="O228" s="258"/>
    </row>
    <row r="229" spans="1:15" ht="12.75">
      <c r="A229" s="267"/>
      <c r="B229" s="270"/>
      <c r="C229" s="924" t="s">
        <v>367</v>
      </c>
      <c r="D229" s="925"/>
      <c r="E229" s="271">
        <v>0.253</v>
      </c>
      <c r="F229" s="830"/>
      <c r="G229" s="272"/>
      <c r="H229" s="273"/>
      <c r="I229" s="268"/>
      <c r="J229" s="274"/>
      <c r="K229" s="268"/>
      <c r="M229" s="269" t="s">
        <v>367</v>
      </c>
      <c r="O229" s="258"/>
    </row>
    <row r="230" spans="1:80" ht="12.75">
      <c r="A230" s="259">
        <v>53</v>
      </c>
      <c r="B230" s="260" t="s">
        <v>368</v>
      </c>
      <c r="C230" s="261" t="s">
        <v>369</v>
      </c>
      <c r="D230" s="262" t="s">
        <v>113</v>
      </c>
      <c r="E230" s="263">
        <v>0.1897</v>
      </c>
      <c r="F230" s="829"/>
      <c r="G230" s="264">
        <f>E230*F230</f>
        <v>0</v>
      </c>
      <c r="H230" s="265">
        <v>0</v>
      </c>
      <c r="I230" s="266">
        <f>E230*H230</f>
        <v>0</v>
      </c>
      <c r="J230" s="265">
        <v>0</v>
      </c>
      <c r="K230" s="266">
        <f>E230*J230</f>
        <v>0</v>
      </c>
      <c r="O230" s="258">
        <v>2</v>
      </c>
      <c r="AA230" s="231">
        <v>1</v>
      </c>
      <c r="AB230" s="231">
        <v>1</v>
      </c>
      <c r="AC230" s="231">
        <v>1</v>
      </c>
      <c r="AZ230" s="231">
        <v>1</v>
      </c>
      <c r="BA230" s="231">
        <f>IF(AZ230=1,G230,0)</f>
        <v>0</v>
      </c>
      <c r="BB230" s="231">
        <f>IF(AZ230=2,G230,0)</f>
        <v>0</v>
      </c>
      <c r="BC230" s="231">
        <f>IF(AZ230=3,G230,0)</f>
        <v>0</v>
      </c>
      <c r="BD230" s="231">
        <f>IF(AZ230=4,G230,0)</f>
        <v>0</v>
      </c>
      <c r="BE230" s="231">
        <f>IF(AZ230=5,G230,0)</f>
        <v>0</v>
      </c>
      <c r="CA230" s="258">
        <v>1</v>
      </c>
      <c r="CB230" s="258">
        <v>1</v>
      </c>
    </row>
    <row r="231" spans="1:15" ht="12.75">
      <c r="A231" s="267"/>
      <c r="B231" s="270"/>
      <c r="C231" s="924" t="s">
        <v>362</v>
      </c>
      <c r="D231" s="925"/>
      <c r="E231" s="271">
        <v>0</v>
      </c>
      <c r="F231" s="830"/>
      <c r="G231" s="272"/>
      <c r="H231" s="273"/>
      <c r="I231" s="268"/>
      <c r="J231" s="274"/>
      <c r="K231" s="268"/>
      <c r="M231" s="269" t="s">
        <v>362</v>
      </c>
      <c r="O231" s="258"/>
    </row>
    <row r="232" spans="1:15" ht="12.75">
      <c r="A232" s="267"/>
      <c r="B232" s="270"/>
      <c r="C232" s="924" t="s">
        <v>363</v>
      </c>
      <c r="D232" s="925"/>
      <c r="E232" s="271">
        <v>0.1897</v>
      </c>
      <c r="F232" s="830"/>
      <c r="G232" s="272"/>
      <c r="H232" s="273"/>
      <c r="I232" s="268"/>
      <c r="J232" s="274"/>
      <c r="K232" s="268"/>
      <c r="M232" s="269" t="s">
        <v>363</v>
      </c>
      <c r="O232" s="258"/>
    </row>
    <row r="233" spans="1:80" ht="12.75">
      <c r="A233" s="259">
        <v>54</v>
      </c>
      <c r="B233" s="260" t="s">
        <v>370</v>
      </c>
      <c r="C233" s="261" t="s">
        <v>371</v>
      </c>
      <c r="D233" s="262" t="s">
        <v>113</v>
      </c>
      <c r="E233" s="263">
        <v>0.253</v>
      </c>
      <c r="F233" s="829"/>
      <c r="G233" s="264">
        <f>E233*F233</f>
        <v>0</v>
      </c>
      <c r="H233" s="265">
        <v>0</v>
      </c>
      <c r="I233" s="266">
        <f>E233*H233</f>
        <v>0</v>
      </c>
      <c r="J233" s="265">
        <v>0</v>
      </c>
      <c r="K233" s="266">
        <f>E233*J233</f>
        <v>0</v>
      </c>
      <c r="O233" s="258">
        <v>2</v>
      </c>
      <c r="AA233" s="231">
        <v>1</v>
      </c>
      <c r="AB233" s="231">
        <v>1</v>
      </c>
      <c r="AC233" s="231">
        <v>1</v>
      </c>
      <c r="AZ233" s="231">
        <v>1</v>
      </c>
      <c r="BA233" s="231">
        <f>IF(AZ233=1,G233,0)</f>
        <v>0</v>
      </c>
      <c r="BB233" s="231">
        <f>IF(AZ233=2,G233,0)</f>
        <v>0</v>
      </c>
      <c r="BC233" s="231">
        <f>IF(AZ233=3,G233,0)</f>
        <v>0</v>
      </c>
      <c r="BD233" s="231">
        <f>IF(AZ233=4,G233,0)</f>
        <v>0</v>
      </c>
      <c r="BE233" s="231">
        <f>IF(AZ233=5,G233,0)</f>
        <v>0</v>
      </c>
      <c r="CA233" s="258">
        <v>1</v>
      </c>
      <c r="CB233" s="258">
        <v>1</v>
      </c>
    </row>
    <row r="234" spans="1:15" ht="12.75">
      <c r="A234" s="267"/>
      <c r="B234" s="270"/>
      <c r="C234" s="924" t="s">
        <v>366</v>
      </c>
      <c r="D234" s="925"/>
      <c r="E234" s="271">
        <v>0</v>
      </c>
      <c r="F234" s="830"/>
      <c r="G234" s="272"/>
      <c r="H234" s="273"/>
      <c r="I234" s="268"/>
      <c r="J234" s="274"/>
      <c r="K234" s="268"/>
      <c r="M234" s="269" t="s">
        <v>366</v>
      </c>
      <c r="O234" s="258"/>
    </row>
    <row r="235" spans="1:15" ht="12.75">
      <c r="A235" s="267"/>
      <c r="B235" s="270"/>
      <c r="C235" s="924" t="s">
        <v>367</v>
      </c>
      <c r="D235" s="925"/>
      <c r="E235" s="271">
        <v>0.253</v>
      </c>
      <c r="F235" s="830"/>
      <c r="G235" s="272"/>
      <c r="H235" s="273"/>
      <c r="I235" s="268"/>
      <c r="J235" s="274"/>
      <c r="K235" s="268"/>
      <c r="M235" s="269" t="s">
        <v>367</v>
      </c>
      <c r="O235" s="258"/>
    </row>
    <row r="236" spans="1:80" ht="12.75">
      <c r="A236" s="259">
        <v>55</v>
      </c>
      <c r="B236" s="260" t="s">
        <v>372</v>
      </c>
      <c r="C236" s="261" t="s">
        <v>373</v>
      </c>
      <c r="D236" s="262" t="s">
        <v>113</v>
      </c>
      <c r="E236" s="263">
        <v>0.1897</v>
      </c>
      <c r="F236" s="829"/>
      <c r="G236" s="264">
        <f>E236*F236</f>
        <v>0</v>
      </c>
      <c r="H236" s="265">
        <v>0</v>
      </c>
      <c r="I236" s="266">
        <f>E236*H236</f>
        <v>0</v>
      </c>
      <c r="J236" s="265">
        <v>0</v>
      </c>
      <c r="K236" s="266">
        <f>E236*J236</f>
        <v>0</v>
      </c>
      <c r="O236" s="258">
        <v>2</v>
      </c>
      <c r="AA236" s="231">
        <v>1</v>
      </c>
      <c r="AB236" s="231">
        <v>1</v>
      </c>
      <c r="AC236" s="231">
        <v>1</v>
      </c>
      <c r="AZ236" s="231">
        <v>1</v>
      </c>
      <c r="BA236" s="231">
        <f>IF(AZ236=1,G236,0)</f>
        <v>0</v>
      </c>
      <c r="BB236" s="231">
        <f>IF(AZ236=2,G236,0)</f>
        <v>0</v>
      </c>
      <c r="BC236" s="231">
        <f>IF(AZ236=3,G236,0)</f>
        <v>0</v>
      </c>
      <c r="BD236" s="231">
        <f>IF(AZ236=4,G236,0)</f>
        <v>0</v>
      </c>
      <c r="BE236" s="231">
        <f>IF(AZ236=5,G236,0)</f>
        <v>0</v>
      </c>
      <c r="CA236" s="258">
        <v>1</v>
      </c>
      <c r="CB236" s="258">
        <v>1</v>
      </c>
    </row>
    <row r="237" spans="1:15" ht="12.75">
      <c r="A237" s="267"/>
      <c r="B237" s="270"/>
      <c r="C237" s="924" t="s">
        <v>362</v>
      </c>
      <c r="D237" s="925"/>
      <c r="E237" s="271">
        <v>0</v>
      </c>
      <c r="F237" s="830"/>
      <c r="G237" s="272"/>
      <c r="H237" s="273"/>
      <c r="I237" s="268"/>
      <c r="J237" s="274"/>
      <c r="K237" s="268"/>
      <c r="M237" s="269" t="s">
        <v>362</v>
      </c>
      <c r="O237" s="258"/>
    </row>
    <row r="238" spans="1:15" ht="12.75">
      <c r="A238" s="267"/>
      <c r="B238" s="270"/>
      <c r="C238" s="924" t="s">
        <v>363</v>
      </c>
      <c r="D238" s="925"/>
      <c r="E238" s="271">
        <v>0.1897</v>
      </c>
      <c r="F238" s="830"/>
      <c r="G238" s="272"/>
      <c r="H238" s="273"/>
      <c r="I238" s="268"/>
      <c r="J238" s="274"/>
      <c r="K238" s="268"/>
      <c r="M238" s="269" t="s">
        <v>363</v>
      </c>
      <c r="O238" s="258"/>
    </row>
    <row r="239" spans="1:80" ht="12.75">
      <c r="A239" s="259">
        <v>56</v>
      </c>
      <c r="B239" s="260" t="s">
        <v>374</v>
      </c>
      <c r="C239" s="261" t="s">
        <v>375</v>
      </c>
      <c r="D239" s="262" t="s">
        <v>176</v>
      </c>
      <c r="E239" s="263">
        <v>0.0066</v>
      </c>
      <c r="F239" s="829"/>
      <c r="G239" s="264">
        <f>E239*F239</f>
        <v>0</v>
      </c>
      <c r="H239" s="265">
        <v>1.06625</v>
      </c>
      <c r="I239" s="266">
        <f>E239*H239</f>
        <v>0.007037249999999999</v>
      </c>
      <c r="J239" s="265">
        <v>0</v>
      </c>
      <c r="K239" s="266">
        <f>E239*J239</f>
        <v>0</v>
      </c>
      <c r="O239" s="258">
        <v>2</v>
      </c>
      <c r="AA239" s="231">
        <v>1</v>
      </c>
      <c r="AB239" s="231">
        <v>1</v>
      </c>
      <c r="AC239" s="231">
        <v>1</v>
      </c>
      <c r="AZ239" s="231">
        <v>1</v>
      </c>
      <c r="BA239" s="231">
        <f>IF(AZ239=1,G239,0)</f>
        <v>0</v>
      </c>
      <c r="BB239" s="231">
        <f>IF(AZ239=2,G239,0)</f>
        <v>0</v>
      </c>
      <c r="BC239" s="231">
        <f>IF(AZ239=3,G239,0)</f>
        <v>0</v>
      </c>
      <c r="BD239" s="231">
        <f>IF(AZ239=4,G239,0)</f>
        <v>0</v>
      </c>
      <c r="BE239" s="231">
        <f>IF(AZ239=5,G239,0)</f>
        <v>0</v>
      </c>
      <c r="CA239" s="258">
        <v>1</v>
      </c>
      <c r="CB239" s="258">
        <v>1</v>
      </c>
    </row>
    <row r="240" spans="1:15" ht="12.75">
      <c r="A240" s="267"/>
      <c r="B240" s="270"/>
      <c r="C240" s="924" t="s">
        <v>362</v>
      </c>
      <c r="D240" s="925"/>
      <c r="E240" s="271">
        <v>0</v>
      </c>
      <c r="F240" s="830"/>
      <c r="G240" s="272"/>
      <c r="H240" s="273"/>
      <c r="I240" s="268"/>
      <c r="J240" s="274"/>
      <c r="K240" s="268"/>
      <c r="M240" s="269" t="s">
        <v>362</v>
      </c>
      <c r="O240" s="258"/>
    </row>
    <row r="241" spans="1:15" ht="12.75">
      <c r="A241" s="267"/>
      <c r="B241" s="270"/>
      <c r="C241" s="924" t="s">
        <v>376</v>
      </c>
      <c r="D241" s="925"/>
      <c r="E241" s="271">
        <v>0.0066</v>
      </c>
      <c r="F241" s="830"/>
      <c r="G241" s="272"/>
      <c r="H241" s="273"/>
      <c r="I241" s="268"/>
      <c r="J241" s="274"/>
      <c r="K241" s="268"/>
      <c r="M241" s="269" t="s">
        <v>376</v>
      </c>
      <c r="O241" s="258"/>
    </row>
    <row r="242" spans="1:80" ht="12.75">
      <c r="A242" s="259">
        <v>57</v>
      </c>
      <c r="B242" s="260" t="s">
        <v>377</v>
      </c>
      <c r="C242" s="261" t="s">
        <v>378</v>
      </c>
      <c r="D242" s="262" t="s">
        <v>183</v>
      </c>
      <c r="E242" s="263">
        <v>138.46</v>
      </c>
      <c r="F242" s="829"/>
      <c r="G242" s="264">
        <f>E242*F242</f>
        <v>0</v>
      </c>
      <c r="H242" s="265">
        <v>0.01313</v>
      </c>
      <c r="I242" s="266">
        <f>E242*H242</f>
        <v>1.8179798</v>
      </c>
      <c r="J242" s="265">
        <v>0</v>
      </c>
      <c r="K242" s="266">
        <f>E242*J242</f>
        <v>0</v>
      </c>
      <c r="O242" s="258">
        <v>2</v>
      </c>
      <c r="AA242" s="231">
        <v>1</v>
      </c>
      <c r="AB242" s="231">
        <v>1</v>
      </c>
      <c r="AC242" s="231">
        <v>1</v>
      </c>
      <c r="AZ242" s="231">
        <v>1</v>
      </c>
      <c r="BA242" s="231">
        <f>IF(AZ242=1,G242,0)</f>
        <v>0</v>
      </c>
      <c r="BB242" s="231">
        <f>IF(AZ242=2,G242,0)</f>
        <v>0</v>
      </c>
      <c r="BC242" s="231">
        <f>IF(AZ242=3,G242,0)</f>
        <v>0</v>
      </c>
      <c r="BD242" s="231">
        <f>IF(AZ242=4,G242,0)</f>
        <v>0</v>
      </c>
      <c r="BE242" s="231">
        <f>IF(AZ242=5,G242,0)</f>
        <v>0</v>
      </c>
      <c r="CA242" s="258">
        <v>1</v>
      </c>
      <c r="CB242" s="258">
        <v>1</v>
      </c>
    </row>
    <row r="243" spans="1:15" ht="12.75">
      <c r="A243" s="267"/>
      <c r="B243" s="270"/>
      <c r="C243" s="924" t="s">
        <v>379</v>
      </c>
      <c r="D243" s="925"/>
      <c r="E243" s="271">
        <v>0</v>
      </c>
      <c r="F243" s="830"/>
      <c r="G243" s="272"/>
      <c r="H243" s="273"/>
      <c r="I243" s="268"/>
      <c r="J243" s="274"/>
      <c r="K243" s="268"/>
      <c r="M243" s="269" t="s">
        <v>379</v>
      </c>
      <c r="O243" s="258"/>
    </row>
    <row r="244" spans="1:15" ht="22.5">
      <c r="A244" s="267"/>
      <c r="B244" s="270"/>
      <c r="C244" s="924" t="s">
        <v>380</v>
      </c>
      <c r="D244" s="925"/>
      <c r="E244" s="271">
        <v>75.34</v>
      </c>
      <c r="F244" s="830"/>
      <c r="G244" s="272"/>
      <c r="H244" s="273"/>
      <c r="I244" s="268"/>
      <c r="J244" s="274"/>
      <c r="K244" s="268"/>
      <c r="M244" s="269" t="s">
        <v>380</v>
      </c>
      <c r="O244" s="258"/>
    </row>
    <row r="245" spans="1:15" ht="12.75">
      <c r="A245" s="267"/>
      <c r="B245" s="270"/>
      <c r="C245" s="924" t="s">
        <v>381</v>
      </c>
      <c r="D245" s="925"/>
      <c r="E245" s="271">
        <v>0</v>
      </c>
      <c r="F245" s="830"/>
      <c r="G245" s="272"/>
      <c r="H245" s="273"/>
      <c r="I245" s="268"/>
      <c r="J245" s="274"/>
      <c r="K245" s="268"/>
      <c r="M245" s="269" t="s">
        <v>381</v>
      </c>
      <c r="O245" s="258"/>
    </row>
    <row r="246" spans="1:15" ht="12.75">
      <c r="A246" s="267"/>
      <c r="B246" s="270"/>
      <c r="C246" s="924" t="s">
        <v>382</v>
      </c>
      <c r="D246" s="925"/>
      <c r="E246" s="271">
        <v>23.91</v>
      </c>
      <c r="F246" s="830"/>
      <c r="G246" s="272"/>
      <c r="H246" s="273"/>
      <c r="I246" s="268"/>
      <c r="J246" s="274"/>
      <c r="K246" s="268"/>
      <c r="M246" s="269" t="s">
        <v>382</v>
      </c>
      <c r="O246" s="258"/>
    </row>
    <row r="247" spans="1:15" ht="12.75">
      <c r="A247" s="267"/>
      <c r="B247" s="270"/>
      <c r="C247" s="924" t="s">
        <v>383</v>
      </c>
      <c r="D247" s="925"/>
      <c r="E247" s="271">
        <v>0</v>
      </c>
      <c r="F247" s="830"/>
      <c r="G247" s="272"/>
      <c r="H247" s="273"/>
      <c r="I247" s="268"/>
      <c r="J247" s="274"/>
      <c r="K247" s="268"/>
      <c r="M247" s="269" t="s">
        <v>383</v>
      </c>
      <c r="O247" s="258"/>
    </row>
    <row r="248" spans="1:15" ht="12.75">
      <c r="A248" s="267"/>
      <c r="B248" s="270"/>
      <c r="C248" s="924" t="s">
        <v>384</v>
      </c>
      <c r="D248" s="925"/>
      <c r="E248" s="271">
        <v>39.21</v>
      </c>
      <c r="F248" s="830"/>
      <c r="G248" s="272"/>
      <c r="H248" s="273"/>
      <c r="I248" s="268"/>
      <c r="J248" s="274"/>
      <c r="K248" s="268"/>
      <c r="M248" s="269" t="s">
        <v>384</v>
      </c>
      <c r="O248" s="258"/>
    </row>
    <row r="249" spans="1:80" ht="12.75">
      <c r="A249" s="259">
        <v>58</v>
      </c>
      <c r="B249" s="260" t="s">
        <v>385</v>
      </c>
      <c r="C249" s="261" t="s">
        <v>386</v>
      </c>
      <c r="D249" s="262" t="s">
        <v>183</v>
      </c>
      <c r="E249" s="263">
        <v>69.23</v>
      </c>
      <c r="F249" s="829"/>
      <c r="G249" s="264">
        <f>E249*F249</f>
        <v>0</v>
      </c>
      <c r="H249" s="265">
        <v>0.063</v>
      </c>
      <c r="I249" s="266">
        <f>E249*H249</f>
        <v>4.36149</v>
      </c>
      <c r="J249" s="265">
        <v>0</v>
      </c>
      <c r="K249" s="266">
        <f>E249*J249</f>
        <v>0</v>
      </c>
      <c r="O249" s="258">
        <v>2</v>
      </c>
      <c r="AA249" s="231">
        <v>1</v>
      </c>
      <c r="AB249" s="231">
        <v>1</v>
      </c>
      <c r="AC249" s="231">
        <v>1</v>
      </c>
      <c r="AZ249" s="231">
        <v>1</v>
      </c>
      <c r="BA249" s="231">
        <f>IF(AZ249=1,G249,0)</f>
        <v>0</v>
      </c>
      <c r="BB249" s="231">
        <f>IF(AZ249=2,G249,0)</f>
        <v>0</v>
      </c>
      <c r="BC249" s="231">
        <f>IF(AZ249=3,G249,0)</f>
        <v>0</v>
      </c>
      <c r="BD249" s="231">
        <f>IF(AZ249=4,G249,0)</f>
        <v>0</v>
      </c>
      <c r="BE249" s="231">
        <f>IF(AZ249=5,G249,0)</f>
        <v>0</v>
      </c>
      <c r="CA249" s="258">
        <v>1</v>
      </c>
      <c r="CB249" s="258">
        <v>1</v>
      </c>
    </row>
    <row r="250" spans="1:15" ht="12.75">
      <c r="A250" s="267"/>
      <c r="B250" s="270"/>
      <c r="C250" s="924" t="s">
        <v>387</v>
      </c>
      <c r="D250" s="925"/>
      <c r="E250" s="271">
        <v>0</v>
      </c>
      <c r="F250" s="830"/>
      <c r="G250" s="272"/>
      <c r="H250" s="273"/>
      <c r="I250" s="268"/>
      <c r="J250" s="274"/>
      <c r="K250" s="268"/>
      <c r="M250" s="269" t="s">
        <v>387</v>
      </c>
      <c r="O250" s="258"/>
    </row>
    <row r="251" spans="1:15" ht="12.75">
      <c r="A251" s="267"/>
      <c r="B251" s="270"/>
      <c r="C251" s="924" t="s">
        <v>379</v>
      </c>
      <c r="D251" s="925"/>
      <c r="E251" s="271">
        <v>0</v>
      </c>
      <c r="F251" s="830"/>
      <c r="G251" s="272"/>
      <c r="H251" s="273"/>
      <c r="I251" s="268"/>
      <c r="J251" s="274"/>
      <c r="K251" s="268"/>
      <c r="M251" s="269" t="s">
        <v>379</v>
      </c>
      <c r="O251" s="258"/>
    </row>
    <row r="252" spans="1:15" ht="22.5">
      <c r="A252" s="267"/>
      <c r="B252" s="270"/>
      <c r="C252" s="924" t="s">
        <v>388</v>
      </c>
      <c r="D252" s="925"/>
      <c r="E252" s="271">
        <v>37.67</v>
      </c>
      <c r="F252" s="830"/>
      <c r="G252" s="272"/>
      <c r="H252" s="273"/>
      <c r="I252" s="268"/>
      <c r="J252" s="274"/>
      <c r="K252" s="268"/>
      <c r="M252" s="269" t="s">
        <v>388</v>
      </c>
      <c r="O252" s="258"/>
    </row>
    <row r="253" spans="1:15" ht="12.75">
      <c r="A253" s="267"/>
      <c r="B253" s="270"/>
      <c r="C253" s="924" t="s">
        <v>381</v>
      </c>
      <c r="D253" s="925"/>
      <c r="E253" s="271">
        <v>0</v>
      </c>
      <c r="F253" s="830"/>
      <c r="G253" s="272"/>
      <c r="H253" s="273"/>
      <c r="I253" s="268"/>
      <c r="J253" s="274"/>
      <c r="K253" s="268"/>
      <c r="M253" s="269" t="s">
        <v>381</v>
      </c>
      <c r="O253" s="258"/>
    </row>
    <row r="254" spans="1:15" ht="12.75">
      <c r="A254" s="267"/>
      <c r="B254" s="270"/>
      <c r="C254" s="924" t="s">
        <v>389</v>
      </c>
      <c r="D254" s="925"/>
      <c r="E254" s="271">
        <v>11.955</v>
      </c>
      <c r="F254" s="830"/>
      <c r="G254" s="272"/>
      <c r="H254" s="273"/>
      <c r="I254" s="268"/>
      <c r="J254" s="274"/>
      <c r="K254" s="268"/>
      <c r="M254" s="269" t="s">
        <v>389</v>
      </c>
      <c r="O254" s="258"/>
    </row>
    <row r="255" spans="1:15" ht="12.75">
      <c r="A255" s="267"/>
      <c r="B255" s="270"/>
      <c r="C255" s="924" t="s">
        <v>383</v>
      </c>
      <c r="D255" s="925"/>
      <c r="E255" s="271">
        <v>0</v>
      </c>
      <c r="F255" s="830"/>
      <c r="G255" s="272"/>
      <c r="H255" s="273"/>
      <c r="I255" s="268"/>
      <c r="J255" s="274"/>
      <c r="K255" s="268"/>
      <c r="M255" s="269" t="s">
        <v>383</v>
      </c>
      <c r="O255" s="258"/>
    </row>
    <row r="256" spans="1:15" ht="12.75">
      <c r="A256" s="267"/>
      <c r="B256" s="270"/>
      <c r="C256" s="924" t="s">
        <v>390</v>
      </c>
      <c r="D256" s="925"/>
      <c r="E256" s="271">
        <v>19.605</v>
      </c>
      <c r="F256" s="830"/>
      <c r="G256" s="272"/>
      <c r="H256" s="273"/>
      <c r="I256" s="268"/>
      <c r="J256" s="274"/>
      <c r="K256" s="268"/>
      <c r="M256" s="269" t="s">
        <v>390</v>
      </c>
      <c r="O256" s="258"/>
    </row>
    <row r="257" spans="1:80" ht="12.75">
      <c r="A257" s="259">
        <v>59</v>
      </c>
      <c r="B257" s="260" t="s">
        <v>391</v>
      </c>
      <c r="C257" s="261" t="s">
        <v>392</v>
      </c>
      <c r="D257" s="262" t="s">
        <v>183</v>
      </c>
      <c r="E257" s="263">
        <v>2.53</v>
      </c>
      <c r="F257" s="829"/>
      <c r="G257" s="264">
        <f>E257*F257</f>
        <v>0</v>
      </c>
      <c r="H257" s="265">
        <v>0.1111</v>
      </c>
      <c r="I257" s="266">
        <f>E257*H257</f>
        <v>0.28108299999999997</v>
      </c>
      <c r="J257" s="265">
        <v>0</v>
      </c>
      <c r="K257" s="266">
        <f>E257*J257</f>
        <v>0</v>
      </c>
      <c r="O257" s="258">
        <v>2</v>
      </c>
      <c r="AA257" s="231">
        <v>1</v>
      </c>
      <c r="AB257" s="231">
        <v>1</v>
      </c>
      <c r="AC257" s="231">
        <v>1</v>
      </c>
      <c r="AZ257" s="231">
        <v>1</v>
      </c>
      <c r="BA257" s="231">
        <f>IF(AZ257=1,G257,0)</f>
        <v>0</v>
      </c>
      <c r="BB257" s="231">
        <f>IF(AZ257=2,G257,0)</f>
        <v>0</v>
      </c>
      <c r="BC257" s="231">
        <f>IF(AZ257=3,G257,0)</f>
        <v>0</v>
      </c>
      <c r="BD257" s="231">
        <f>IF(AZ257=4,G257,0)</f>
        <v>0</v>
      </c>
      <c r="BE257" s="231">
        <f>IF(AZ257=5,G257,0)</f>
        <v>0</v>
      </c>
      <c r="CA257" s="258">
        <v>1</v>
      </c>
      <c r="CB257" s="258">
        <v>1</v>
      </c>
    </row>
    <row r="258" spans="1:15" ht="12.75">
      <c r="A258" s="267"/>
      <c r="B258" s="270"/>
      <c r="C258" s="924" t="s">
        <v>366</v>
      </c>
      <c r="D258" s="925"/>
      <c r="E258" s="271">
        <v>0</v>
      </c>
      <c r="F258" s="830"/>
      <c r="G258" s="272"/>
      <c r="H258" s="273"/>
      <c r="I258" s="268"/>
      <c r="J258" s="274"/>
      <c r="K258" s="268"/>
      <c r="M258" s="269" t="s">
        <v>366</v>
      </c>
      <c r="O258" s="258"/>
    </row>
    <row r="259" spans="1:15" ht="12.75">
      <c r="A259" s="267"/>
      <c r="B259" s="270"/>
      <c r="C259" s="924" t="s">
        <v>233</v>
      </c>
      <c r="D259" s="925"/>
      <c r="E259" s="271">
        <v>2.53</v>
      </c>
      <c r="F259" s="830"/>
      <c r="G259" s="272"/>
      <c r="H259" s="273"/>
      <c r="I259" s="268"/>
      <c r="J259" s="274"/>
      <c r="K259" s="268"/>
      <c r="M259" s="269" t="s">
        <v>233</v>
      </c>
      <c r="O259" s="258"/>
    </row>
    <row r="260" spans="1:80" ht="12.75">
      <c r="A260" s="259">
        <v>60</v>
      </c>
      <c r="B260" s="260" t="s">
        <v>393</v>
      </c>
      <c r="C260" s="261" t="s">
        <v>394</v>
      </c>
      <c r="D260" s="262" t="s">
        <v>183</v>
      </c>
      <c r="E260" s="263">
        <v>2.53</v>
      </c>
      <c r="F260" s="829"/>
      <c r="G260" s="264">
        <f>E260*F260</f>
        <v>0</v>
      </c>
      <c r="H260" s="265">
        <v>0.01111</v>
      </c>
      <c r="I260" s="266">
        <f>E260*H260</f>
        <v>0.0281083</v>
      </c>
      <c r="J260" s="265">
        <v>0</v>
      </c>
      <c r="K260" s="266">
        <f>E260*J260</f>
        <v>0</v>
      </c>
      <c r="O260" s="258">
        <v>2</v>
      </c>
      <c r="AA260" s="231">
        <v>1</v>
      </c>
      <c r="AB260" s="231">
        <v>1</v>
      </c>
      <c r="AC260" s="231">
        <v>1</v>
      </c>
      <c r="AZ260" s="231">
        <v>1</v>
      </c>
      <c r="BA260" s="231">
        <f>IF(AZ260=1,G260,0)</f>
        <v>0</v>
      </c>
      <c r="BB260" s="231">
        <f>IF(AZ260=2,G260,0)</f>
        <v>0</v>
      </c>
      <c r="BC260" s="231">
        <f>IF(AZ260=3,G260,0)</f>
        <v>0</v>
      </c>
      <c r="BD260" s="231">
        <f>IF(AZ260=4,G260,0)</f>
        <v>0</v>
      </c>
      <c r="BE260" s="231">
        <f>IF(AZ260=5,G260,0)</f>
        <v>0</v>
      </c>
      <c r="CA260" s="258">
        <v>1</v>
      </c>
      <c r="CB260" s="258">
        <v>1</v>
      </c>
    </row>
    <row r="261" spans="1:15" ht="12.75">
      <c r="A261" s="267"/>
      <c r="B261" s="270"/>
      <c r="C261" s="924" t="s">
        <v>366</v>
      </c>
      <c r="D261" s="925"/>
      <c r="E261" s="271">
        <v>0</v>
      </c>
      <c r="F261" s="830"/>
      <c r="G261" s="272"/>
      <c r="H261" s="273"/>
      <c r="I261" s="268"/>
      <c r="J261" s="274"/>
      <c r="K261" s="268"/>
      <c r="M261" s="269" t="s">
        <v>366</v>
      </c>
      <c r="O261" s="258"/>
    </row>
    <row r="262" spans="1:15" ht="12.75">
      <c r="A262" s="267"/>
      <c r="B262" s="270"/>
      <c r="C262" s="924" t="s">
        <v>233</v>
      </c>
      <c r="D262" s="925"/>
      <c r="E262" s="271">
        <v>2.53</v>
      </c>
      <c r="F262" s="830"/>
      <c r="G262" s="272"/>
      <c r="H262" s="273"/>
      <c r="I262" s="268"/>
      <c r="J262" s="274"/>
      <c r="K262" s="268"/>
      <c r="M262" s="269" t="s">
        <v>233</v>
      </c>
      <c r="O262" s="258"/>
    </row>
    <row r="263" spans="1:57" ht="12.75">
      <c r="A263" s="275"/>
      <c r="B263" s="276" t="s">
        <v>103</v>
      </c>
      <c r="C263" s="277" t="s">
        <v>334</v>
      </c>
      <c r="D263" s="278"/>
      <c r="E263" s="279"/>
      <c r="F263" s="831"/>
      <c r="G263" s="281">
        <f>SUM(G198:G262)</f>
        <v>0</v>
      </c>
      <c r="H263" s="282"/>
      <c r="I263" s="283">
        <f>SUM(I198:I262)</f>
        <v>12.69651585</v>
      </c>
      <c r="J263" s="282"/>
      <c r="K263" s="283">
        <f>SUM(K198:K262)</f>
        <v>0</v>
      </c>
      <c r="O263" s="258">
        <v>4</v>
      </c>
      <c r="BA263" s="284">
        <f>SUM(BA198:BA262)</f>
        <v>0</v>
      </c>
      <c r="BB263" s="284">
        <f>SUM(BB198:BB262)</f>
        <v>0</v>
      </c>
      <c r="BC263" s="284">
        <f>SUM(BC198:BC262)</f>
        <v>0</v>
      </c>
      <c r="BD263" s="284">
        <f>SUM(BD198:BD262)</f>
        <v>0</v>
      </c>
      <c r="BE263" s="284">
        <f>SUM(BE198:BE262)</f>
        <v>0</v>
      </c>
    </row>
    <row r="264" spans="1:15" ht="12.75">
      <c r="A264" s="248" t="s">
        <v>98</v>
      </c>
      <c r="B264" s="249" t="s">
        <v>395</v>
      </c>
      <c r="C264" s="250" t="s">
        <v>396</v>
      </c>
      <c r="D264" s="251"/>
      <c r="E264" s="252"/>
      <c r="F264" s="832"/>
      <c r="G264" s="253"/>
      <c r="H264" s="254"/>
      <c r="I264" s="255"/>
      <c r="J264" s="256"/>
      <c r="K264" s="257"/>
      <c r="O264" s="258">
        <v>1</v>
      </c>
    </row>
    <row r="265" spans="1:80" ht="22.5">
      <c r="A265" s="259">
        <v>61</v>
      </c>
      <c r="B265" s="260" t="s">
        <v>398</v>
      </c>
      <c r="C265" s="261" t="s">
        <v>399</v>
      </c>
      <c r="D265" s="262" t="s">
        <v>162</v>
      </c>
      <c r="E265" s="263">
        <v>2</v>
      </c>
      <c r="F265" s="829"/>
      <c r="G265" s="264">
        <f>E265*F265</f>
        <v>0</v>
      </c>
      <c r="H265" s="265">
        <v>0.04275</v>
      </c>
      <c r="I265" s="266">
        <f>E265*H265</f>
        <v>0.0855</v>
      </c>
      <c r="J265" s="265">
        <v>0</v>
      </c>
      <c r="K265" s="266">
        <f>E265*J265</f>
        <v>0</v>
      </c>
      <c r="O265" s="258">
        <v>2</v>
      </c>
      <c r="AA265" s="231">
        <v>1</v>
      </c>
      <c r="AB265" s="231">
        <v>1</v>
      </c>
      <c r="AC265" s="231">
        <v>1</v>
      </c>
      <c r="AZ265" s="231">
        <v>1</v>
      </c>
      <c r="BA265" s="231">
        <f>IF(AZ265=1,G265,0)</f>
        <v>0</v>
      </c>
      <c r="BB265" s="231">
        <f>IF(AZ265=2,G265,0)</f>
        <v>0</v>
      </c>
      <c r="BC265" s="231">
        <f>IF(AZ265=3,G265,0)</f>
        <v>0</v>
      </c>
      <c r="BD265" s="231">
        <f>IF(AZ265=4,G265,0)</f>
        <v>0</v>
      </c>
      <c r="BE265" s="231">
        <f>IF(AZ265=5,G265,0)</f>
        <v>0</v>
      </c>
      <c r="CA265" s="258">
        <v>1</v>
      </c>
      <c r="CB265" s="258">
        <v>1</v>
      </c>
    </row>
    <row r="266" spans="1:15" ht="12.75">
      <c r="A266" s="267"/>
      <c r="B266" s="270"/>
      <c r="C266" s="924" t="s">
        <v>400</v>
      </c>
      <c r="D266" s="925"/>
      <c r="E266" s="271">
        <v>0</v>
      </c>
      <c r="F266" s="830"/>
      <c r="G266" s="272"/>
      <c r="H266" s="273"/>
      <c r="I266" s="268"/>
      <c r="J266" s="274"/>
      <c r="K266" s="268"/>
      <c r="M266" s="269" t="s">
        <v>400</v>
      </c>
      <c r="O266" s="258"/>
    </row>
    <row r="267" spans="1:15" ht="12.75">
      <c r="A267" s="267"/>
      <c r="B267" s="270"/>
      <c r="C267" s="924" t="s">
        <v>99</v>
      </c>
      <c r="D267" s="925"/>
      <c r="E267" s="271">
        <v>1</v>
      </c>
      <c r="F267" s="830"/>
      <c r="G267" s="272"/>
      <c r="H267" s="273"/>
      <c r="I267" s="268"/>
      <c r="J267" s="274"/>
      <c r="K267" s="268"/>
      <c r="M267" s="269">
        <v>1</v>
      </c>
      <c r="O267" s="258"/>
    </row>
    <row r="268" spans="1:15" ht="12.75">
      <c r="A268" s="267"/>
      <c r="B268" s="270"/>
      <c r="C268" s="924" t="s">
        <v>401</v>
      </c>
      <c r="D268" s="925"/>
      <c r="E268" s="271">
        <v>0</v>
      </c>
      <c r="F268" s="830"/>
      <c r="G268" s="272"/>
      <c r="H268" s="273"/>
      <c r="I268" s="268"/>
      <c r="J268" s="274"/>
      <c r="K268" s="268"/>
      <c r="M268" s="269" t="s">
        <v>401</v>
      </c>
      <c r="O268" s="258"/>
    </row>
    <row r="269" spans="1:15" ht="12.75">
      <c r="A269" s="267"/>
      <c r="B269" s="270"/>
      <c r="C269" s="924" t="s">
        <v>99</v>
      </c>
      <c r="D269" s="925"/>
      <c r="E269" s="271">
        <v>1</v>
      </c>
      <c r="F269" s="830"/>
      <c r="G269" s="272"/>
      <c r="H269" s="273"/>
      <c r="I269" s="268"/>
      <c r="J269" s="274"/>
      <c r="K269" s="268"/>
      <c r="M269" s="269">
        <v>1</v>
      </c>
      <c r="O269" s="258"/>
    </row>
    <row r="270" spans="1:80" ht="12.75">
      <c r="A270" s="259">
        <v>62</v>
      </c>
      <c r="B270" s="260" t="s">
        <v>402</v>
      </c>
      <c r="C270" s="261" t="s">
        <v>403</v>
      </c>
      <c r="D270" s="262" t="s">
        <v>162</v>
      </c>
      <c r="E270" s="263">
        <v>3</v>
      </c>
      <c r="F270" s="829"/>
      <c r="G270" s="264">
        <f>E270*F270</f>
        <v>0</v>
      </c>
      <c r="H270" s="265">
        <v>0.05411</v>
      </c>
      <c r="I270" s="266">
        <f>E270*H270</f>
        <v>0.16233</v>
      </c>
      <c r="J270" s="265">
        <v>0</v>
      </c>
      <c r="K270" s="266">
        <f>E270*J270</f>
        <v>0</v>
      </c>
      <c r="O270" s="258">
        <v>2</v>
      </c>
      <c r="AA270" s="231">
        <v>1</v>
      </c>
      <c r="AB270" s="231">
        <v>1</v>
      </c>
      <c r="AC270" s="231">
        <v>1</v>
      </c>
      <c r="AZ270" s="231">
        <v>1</v>
      </c>
      <c r="BA270" s="231">
        <f>IF(AZ270=1,G270,0)</f>
        <v>0</v>
      </c>
      <c r="BB270" s="231">
        <f>IF(AZ270=2,G270,0)</f>
        <v>0</v>
      </c>
      <c r="BC270" s="231">
        <f>IF(AZ270=3,G270,0)</f>
        <v>0</v>
      </c>
      <c r="BD270" s="231">
        <f>IF(AZ270=4,G270,0)</f>
        <v>0</v>
      </c>
      <c r="BE270" s="231">
        <f>IF(AZ270=5,G270,0)</f>
        <v>0</v>
      </c>
      <c r="CA270" s="258">
        <v>1</v>
      </c>
      <c r="CB270" s="258">
        <v>1</v>
      </c>
    </row>
    <row r="271" spans="1:15" ht="12.75">
      <c r="A271" s="267"/>
      <c r="B271" s="270"/>
      <c r="C271" s="924" t="s">
        <v>404</v>
      </c>
      <c r="D271" s="925"/>
      <c r="E271" s="271">
        <v>0</v>
      </c>
      <c r="F271" s="830"/>
      <c r="G271" s="272"/>
      <c r="H271" s="273"/>
      <c r="I271" s="268"/>
      <c r="J271" s="274"/>
      <c r="K271" s="268"/>
      <c r="M271" s="269" t="s">
        <v>404</v>
      </c>
      <c r="O271" s="258"/>
    </row>
    <row r="272" spans="1:15" ht="12.75">
      <c r="A272" s="267"/>
      <c r="B272" s="270"/>
      <c r="C272" s="924" t="s">
        <v>99</v>
      </c>
      <c r="D272" s="925"/>
      <c r="E272" s="271">
        <v>1</v>
      </c>
      <c r="F272" s="830"/>
      <c r="G272" s="272"/>
      <c r="H272" s="273"/>
      <c r="I272" s="268"/>
      <c r="J272" s="274"/>
      <c r="K272" s="268"/>
      <c r="M272" s="269">
        <v>1</v>
      </c>
      <c r="O272" s="258"/>
    </row>
    <row r="273" spans="1:15" ht="12.75">
      <c r="A273" s="267"/>
      <c r="B273" s="270"/>
      <c r="C273" s="924" t="s">
        <v>405</v>
      </c>
      <c r="D273" s="925"/>
      <c r="E273" s="271">
        <v>0</v>
      </c>
      <c r="F273" s="830"/>
      <c r="G273" s="272"/>
      <c r="H273" s="273"/>
      <c r="I273" s="268"/>
      <c r="J273" s="274"/>
      <c r="K273" s="268"/>
      <c r="M273" s="269" t="s">
        <v>405</v>
      </c>
      <c r="O273" s="258"/>
    </row>
    <row r="274" spans="1:15" ht="12.75">
      <c r="A274" s="267"/>
      <c r="B274" s="270"/>
      <c r="C274" s="924" t="s">
        <v>99</v>
      </c>
      <c r="D274" s="925"/>
      <c r="E274" s="271">
        <v>1</v>
      </c>
      <c r="F274" s="830"/>
      <c r="G274" s="272"/>
      <c r="H274" s="273"/>
      <c r="I274" s="268"/>
      <c r="J274" s="274"/>
      <c r="K274" s="268"/>
      <c r="M274" s="269">
        <v>1</v>
      </c>
      <c r="O274" s="258"/>
    </row>
    <row r="275" spans="1:15" ht="12.75">
      <c r="A275" s="267"/>
      <c r="B275" s="270"/>
      <c r="C275" s="924" t="s">
        <v>406</v>
      </c>
      <c r="D275" s="925"/>
      <c r="E275" s="271">
        <v>0</v>
      </c>
      <c r="F275" s="830"/>
      <c r="G275" s="272"/>
      <c r="H275" s="273"/>
      <c r="I275" s="268"/>
      <c r="J275" s="274"/>
      <c r="K275" s="268"/>
      <c r="M275" s="269" t="s">
        <v>406</v>
      </c>
      <c r="O275" s="258"/>
    </row>
    <row r="276" spans="1:15" ht="12.75">
      <c r="A276" s="267"/>
      <c r="B276" s="270"/>
      <c r="C276" s="924" t="s">
        <v>99</v>
      </c>
      <c r="D276" s="925"/>
      <c r="E276" s="271">
        <v>1</v>
      </c>
      <c r="F276" s="830"/>
      <c r="G276" s="272"/>
      <c r="H276" s="273"/>
      <c r="I276" s="268"/>
      <c r="J276" s="274"/>
      <c r="K276" s="268"/>
      <c r="M276" s="269">
        <v>1</v>
      </c>
      <c r="O276" s="258"/>
    </row>
    <row r="277" spans="1:80" ht="22.5">
      <c r="A277" s="259">
        <v>63</v>
      </c>
      <c r="B277" s="260" t="s">
        <v>407</v>
      </c>
      <c r="C277" s="261" t="s">
        <v>408</v>
      </c>
      <c r="D277" s="262" t="s">
        <v>162</v>
      </c>
      <c r="E277" s="263">
        <v>2</v>
      </c>
      <c r="F277" s="829"/>
      <c r="G277" s="264">
        <f>E277*F277</f>
        <v>0</v>
      </c>
      <c r="H277" s="265">
        <v>0.06817</v>
      </c>
      <c r="I277" s="266">
        <f>E277*H277</f>
        <v>0.13634</v>
      </c>
      <c r="J277" s="265">
        <v>0</v>
      </c>
      <c r="K277" s="266">
        <f>E277*J277</f>
        <v>0</v>
      </c>
      <c r="O277" s="258">
        <v>2</v>
      </c>
      <c r="AA277" s="231">
        <v>1</v>
      </c>
      <c r="AB277" s="231">
        <v>1</v>
      </c>
      <c r="AC277" s="231">
        <v>1</v>
      </c>
      <c r="AZ277" s="231">
        <v>1</v>
      </c>
      <c r="BA277" s="231">
        <f>IF(AZ277=1,G277,0)</f>
        <v>0</v>
      </c>
      <c r="BB277" s="231">
        <f>IF(AZ277=2,G277,0)</f>
        <v>0</v>
      </c>
      <c r="BC277" s="231">
        <f>IF(AZ277=3,G277,0)</f>
        <v>0</v>
      </c>
      <c r="BD277" s="231">
        <f>IF(AZ277=4,G277,0)</f>
        <v>0</v>
      </c>
      <c r="BE277" s="231">
        <f>IF(AZ277=5,G277,0)</f>
        <v>0</v>
      </c>
      <c r="CA277" s="258">
        <v>1</v>
      </c>
      <c r="CB277" s="258">
        <v>1</v>
      </c>
    </row>
    <row r="278" spans="1:15" ht="12.75">
      <c r="A278" s="267"/>
      <c r="B278" s="270"/>
      <c r="C278" s="924" t="s">
        <v>409</v>
      </c>
      <c r="D278" s="925"/>
      <c r="E278" s="271">
        <v>0</v>
      </c>
      <c r="F278" s="830"/>
      <c r="G278" s="272"/>
      <c r="H278" s="273"/>
      <c r="I278" s="268"/>
      <c r="J278" s="274"/>
      <c r="K278" s="268"/>
      <c r="M278" s="269" t="s">
        <v>409</v>
      </c>
      <c r="O278" s="258"/>
    </row>
    <row r="279" spans="1:15" ht="12.75">
      <c r="A279" s="267"/>
      <c r="B279" s="270"/>
      <c r="C279" s="924" t="s">
        <v>99</v>
      </c>
      <c r="D279" s="925"/>
      <c r="E279" s="271">
        <v>1</v>
      </c>
      <c r="F279" s="830"/>
      <c r="G279" s="272"/>
      <c r="H279" s="273"/>
      <c r="I279" s="268"/>
      <c r="J279" s="274"/>
      <c r="K279" s="268"/>
      <c r="M279" s="269">
        <v>1</v>
      </c>
      <c r="O279" s="258"/>
    </row>
    <row r="280" spans="1:15" ht="12.75">
      <c r="A280" s="267"/>
      <c r="B280" s="270"/>
      <c r="C280" s="924" t="s">
        <v>410</v>
      </c>
      <c r="D280" s="925"/>
      <c r="E280" s="271">
        <v>0</v>
      </c>
      <c r="F280" s="830"/>
      <c r="G280" s="272"/>
      <c r="H280" s="273"/>
      <c r="I280" s="268"/>
      <c r="J280" s="274"/>
      <c r="K280" s="268"/>
      <c r="M280" s="269" t="s">
        <v>410</v>
      </c>
      <c r="O280" s="258"/>
    </row>
    <row r="281" spans="1:15" ht="12.75">
      <c r="A281" s="267"/>
      <c r="B281" s="270"/>
      <c r="C281" s="924" t="s">
        <v>99</v>
      </c>
      <c r="D281" s="925"/>
      <c r="E281" s="271">
        <v>1</v>
      </c>
      <c r="F281" s="830"/>
      <c r="G281" s="272"/>
      <c r="H281" s="273"/>
      <c r="I281" s="268"/>
      <c r="J281" s="274"/>
      <c r="K281" s="268"/>
      <c r="M281" s="269">
        <v>1</v>
      </c>
      <c r="O281" s="258"/>
    </row>
    <row r="282" spans="1:80" ht="22.5">
      <c r="A282" s="259">
        <v>64</v>
      </c>
      <c r="B282" s="260" t="s">
        <v>411</v>
      </c>
      <c r="C282" s="261" t="s">
        <v>412</v>
      </c>
      <c r="D282" s="262" t="s">
        <v>162</v>
      </c>
      <c r="E282" s="263">
        <v>2</v>
      </c>
      <c r="F282" s="829"/>
      <c r="G282" s="264">
        <f>E282*F282</f>
        <v>0</v>
      </c>
      <c r="H282" s="265">
        <v>0.06411</v>
      </c>
      <c r="I282" s="266">
        <f>E282*H282</f>
        <v>0.12822</v>
      </c>
      <c r="J282" s="265">
        <v>0</v>
      </c>
      <c r="K282" s="266">
        <f>E282*J282</f>
        <v>0</v>
      </c>
      <c r="O282" s="258">
        <v>2</v>
      </c>
      <c r="AA282" s="231">
        <v>1</v>
      </c>
      <c r="AB282" s="231">
        <v>1</v>
      </c>
      <c r="AC282" s="231">
        <v>1</v>
      </c>
      <c r="AZ282" s="231">
        <v>1</v>
      </c>
      <c r="BA282" s="231">
        <f>IF(AZ282=1,G282,0)</f>
        <v>0</v>
      </c>
      <c r="BB282" s="231">
        <f>IF(AZ282=2,G282,0)</f>
        <v>0</v>
      </c>
      <c r="BC282" s="231">
        <f>IF(AZ282=3,G282,0)</f>
        <v>0</v>
      </c>
      <c r="BD282" s="231">
        <f>IF(AZ282=4,G282,0)</f>
        <v>0</v>
      </c>
      <c r="BE282" s="231">
        <f>IF(AZ282=5,G282,0)</f>
        <v>0</v>
      </c>
      <c r="CA282" s="258">
        <v>1</v>
      </c>
      <c r="CB282" s="258">
        <v>1</v>
      </c>
    </row>
    <row r="283" spans="1:15" ht="12.75">
      <c r="A283" s="267"/>
      <c r="B283" s="270"/>
      <c r="C283" s="924" t="s">
        <v>413</v>
      </c>
      <c r="D283" s="925"/>
      <c r="E283" s="271">
        <v>0</v>
      </c>
      <c r="F283" s="830"/>
      <c r="G283" s="272"/>
      <c r="H283" s="273"/>
      <c r="I283" s="268"/>
      <c r="J283" s="274"/>
      <c r="K283" s="268"/>
      <c r="M283" s="269" t="s">
        <v>413</v>
      </c>
      <c r="O283" s="258"/>
    </row>
    <row r="284" spans="1:15" ht="12.75">
      <c r="A284" s="267"/>
      <c r="B284" s="270"/>
      <c r="C284" s="924" t="s">
        <v>137</v>
      </c>
      <c r="D284" s="925"/>
      <c r="E284" s="271">
        <v>2</v>
      </c>
      <c r="F284" s="830"/>
      <c r="G284" s="272"/>
      <c r="H284" s="273"/>
      <c r="I284" s="268"/>
      <c r="J284" s="274"/>
      <c r="K284" s="268"/>
      <c r="M284" s="269">
        <v>2</v>
      </c>
      <c r="O284" s="258"/>
    </row>
    <row r="285" spans="1:80" ht="22.5">
      <c r="A285" s="259">
        <v>65</v>
      </c>
      <c r="B285" s="260" t="s">
        <v>414</v>
      </c>
      <c r="C285" s="261" t="s">
        <v>415</v>
      </c>
      <c r="D285" s="262" t="s">
        <v>162</v>
      </c>
      <c r="E285" s="263">
        <v>4</v>
      </c>
      <c r="F285" s="829"/>
      <c r="G285" s="264">
        <f>E285*F285</f>
        <v>0</v>
      </c>
      <c r="H285" s="265">
        <v>0.06411</v>
      </c>
      <c r="I285" s="266">
        <f>E285*H285</f>
        <v>0.25644</v>
      </c>
      <c r="J285" s="265">
        <v>0</v>
      </c>
      <c r="K285" s="266">
        <f>E285*J285</f>
        <v>0</v>
      </c>
      <c r="O285" s="258">
        <v>2</v>
      </c>
      <c r="AA285" s="231">
        <v>1</v>
      </c>
      <c r="AB285" s="231">
        <v>1</v>
      </c>
      <c r="AC285" s="231">
        <v>1</v>
      </c>
      <c r="AZ285" s="231">
        <v>1</v>
      </c>
      <c r="BA285" s="231">
        <f>IF(AZ285=1,G285,0)</f>
        <v>0</v>
      </c>
      <c r="BB285" s="231">
        <f>IF(AZ285=2,G285,0)</f>
        <v>0</v>
      </c>
      <c r="BC285" s="231">
        <f>IF(AZ285=3,G285,0)</f>
        <v>0</v>
      </c>
      <c r="BD285" s="231">
        <f>IF(AZ285=4,G285,0)</f>
        <v>0</v>
      </c>
      <c r="BE285" s="231">
        <f>IF(AZ285=5,G285,0)</f>
        <v>0</v>
      </c>
      <c r="CA285" s="258">
        <v>1</v>
      </c>
      <c r="CB285" s="258">
        <v>1</v>
      </c>
    </row>
    <row r="286" spans="1:15" ht="12.75">
      <c r="A286" s="267"/>
      <c r="B286" s="270"/>
      <c r="C286" s="924" t="s">
        <v>416</v>
      </c>
      <c r="D286" s="925"/>
      <c r="E286" s="271">
        <v>0</v>
      </c>
      <c r="F286" s="830"/>
      <c r="G286" s="272"/>
      <c r="H286" s="273"/>
      <c r="I286" s="268"/>
      <c r="J286" s="274"/>
      <c r="K286" s="268"/>
      <c r="M286" s="269" t="s">
        <v>416</v>
      </c>
      <c r="O286" s="258"/>
    </row>
    <row r="287" spans="1:15" ht="12.75">
      <c r="A287" s="267"/>
      <c r="B287" s="270"/>
      <c r="C287" s="924" t="s">
        <v>228</v>
      </c>
      <c r="D287" s="925"/>
      <c r="E287" s="271">
        <v>4</v>
      </c>
      <c r="F287" s="830"/>
      <c r="G287" s="272"/>
      <c r="H287" s="273"/>
      <c r="I287" s="268"/>
      <c r="J287" s="274"/>
      <c r="K287" s="268"/>
      <c r="M287" s="269">
        <v>4</v>
      </c>
      <c r="O287" s="258"/>
    </row>
    <row r="288" spans="1:80" ht="22.5">
      <c r="A288" s="259">
        <v>66</v>
      </c>
      <c r="B288" s="260" t="s">
        <v>417</v>
      </c>
      <c r="C288" s="261" t="s">
        <v>418</v>
      </c>
      <c r="D288" s="262" t="s">
        <v>162</v>
      </c>
      <c r="E288" s="263">
        <v>2</v>
      </c>
      <c r="F288" s="829"/>
      <c r="G288" s="264">
        <f>E288*F288</f>
        <v>0</v>
      </c>
      <c r="H288" s="265">
        <v>0.06919</v>
      </c>
      <c r="I288" s="266">
        <f>E288*H288</f>
        <v>0.13838</v>
      </c>
      <c r="J288" s="265">
        <v>0</v>
      </c>
      <c r="K288" s="266">
        <f>E288*J288</f>
        <v>0</v>
      </c>
      <c r="O288" s="258">
        <v>2</v>
      </c>
      <c r="AA288" s="231">
        <v>1</v>
      </c>
      <c r="AB288" s="231">
        <v>1</v>
      </c>
      <c r="AC288" s="231">
        <v>1</v>
      </c>
      <c r="AZ288" s="231">
        <v>1</v>
      </c>
      <c r="BA288" s="231">
        <f>IF(AZ288=1,G288,0)</f>
        <v>0</v>
      </c>
      <c r="BB288" s="231">
        <f>IF(AZ288=2,G288,0)</f>
        <v>0</v>
      </c>
      <c r="BC288" s="231">
        <f>IF(AZ288=3,G288,0)</f>
        <v>0</v>
      </c>
      <c r="BD288" s="231">
        <f>IF(AZ288=4,G288,0)</f>
        <v>0</v>
      </c>
      <c r="BE288" s="231">
        <f>IF(AZ288=5,G288,0)</f>
        <v>0</v>
      </c>
      <c r="CA288" s="258">
        <v>1</v>
      </c>
      <c r="CB288" s="258">
        <v>1</v>
      </c>
    </row>
    <row r="289" spans="1:15" ht="12.75">
      <c r="A289" s="267"/>
      <c r="B289" s="270"/>
      <c r="C289" s="924" t="s">
        <v>419</v>
      </c>
      <c r="D289" s="925"/>
      <c r="E289" s="271">
        <v>0</v>
      </c>
      <c r="F289" s="830"/>
      <c r="G289" s="272"/>
      <c r="H289" s="273"/>
      <c r="I289" s="268"/>
      <c r="J289" s="274"/>
      <c r="K289" s="268"/>
      <c r="M289" s="269" t="s">
        <v>419</v>
      </c>
      <c r="O289" s="258"/>
    </row>
    <row r="290" spans="1:15" ht="12.75">
      <c r="A290" s="267"/>
      <c r="B290" s="270"/>
      <c r="C290" s="924" t="s">
        <v>137</v>
      </c>
      <c r="D290" s="925"/>
      <c r="E290" s="271">
        <v>2</v>
      </c>
      <c r="F290" s="830"/>
      <c r="G290" s="272"/>
      <c r="H290" s="273"/>
      <c r="I290" s="268"/>
      <c r="J290" s="274"/>
      <c r="K290" s="268"/>
      <c r="M290" s="269">
        <v>2</v>
      </c>
      <c r="O290" s="258"/>
    </row>
    <row r="291" spans="1:80" ht="22.5">
      <c r="A291" s="259">
        <v>67</v>
      </c>
      <c r="B291" s="260" t="s">
        <v>420</v>
      </c>
      <c r="C291" s="261" t="s">
        <v>421</v>
      </c>
      <c r="D291" s="262" t="s">
        <v>162</v>
      </c>
      <c r="E291" s="263">
        <v>2</v>
      </c>
      <c r="F291" s="829"/>
      <c r="G291" s="264">
        <f>E291*F291</f>
        <v>0</v>
      </c>
      <c r="H291" s="265">
        <v>0.02</v>
      </c>
      <c r="I291" s="266">
        <f>E291*H291</f>
        <v>0.04</v>
      </c>
      <c r="J291" s="265">
        <v>0</v>
      </c>
      <c r="K291" s="266">
        <f>E291*J291</f>
        <v>0</v>
      </c>
      <c r="O291" s="258">
        <v>2</v>
      </c>
      <c r="AA291" s="231">
        <v>1</v>
      </c>
      <c r="AB291" s="231">
        <v>1</v>
      </c>
      <c r="AC291" s="231">
        <v>1</v>
      </c>
      <c r="AZ291" s="231">
        <v>1</v>
      </c>
      <c r="BA291" s="231">
        <f>IF(AZ291=1,G291,0)</f>
        <v>0</v>
      </c>
      <c r="BB291" s="231">
        <f>IF(AZ291=2,G291,0)</f>
        <v>0</v>
      </c>
      <c r="BC291" s="231">
        <f>IF(AZ291=3,G291,0)</f>
        <v>0</v>
      </c>
      <c r="BD291" s="231">
        <f>IF(AZ291=4,G291,0)</f>
        <v>0</v>
      </c>
      <c r="BE291" s="231">
        <f>IF(AZ291=5,G291,0)</f>
        <v>0</v>
      </c>
      <c r="CA291" s="258">
        <v>1</v>
      </c>
      <c r="CB291" s="258">
        <v>1</v>
      </c>
    </row>
    <row r="292" spans="1:15" ht="12.75">
      <c r="A292" s="267"/>
      <c r="B292" s="270"/>
      <c r="C292" s="924" t="s">
        <v>400</v>
      </c>
      <c r="D292" s="925"/>
      <c r="E292" s="271">
        <v>0</v>
      </c>
      <c r="F292" s="830"/>
      <c r="G292" s="272"/>
      <c r="H292" s="273"/>
      <c r="I292" s="268"/>
      <c r="J292" s="274"/>
      <c r="K292" s="268"/>
      <c r="M292" s="269" t="s">
        <v>400</v>
      </c>
      <c r="O292" s="258"/>
    </row>
    <row r="293" spans="1:15" ht="12.75">
      <c r="A293" s="267"/>
      <c r="B293" s="270"/>
      <c r="C293" s="924" t="s">
        <v>99</v>
      </c>
      <c r="D293" s="925"/>
      <c r="E293" s="271">
        <v>1</v>
      </c>
      <c r="F293" s="830"/>
      <c r="G293" s="272"/>
      <c r="H293" s="273"/>
      <c r="I293" s="268"/>
      <c r="J293" s="274"/>
      <c r="K293" s="268"/>
      <c r="M293" s="269">
        <v>1</v>
      </c>
      <c r="O293" s="258"/>
    </row>
    <row r="294" spans="1:15" ht="12.75">
      <c r="A294" s="267"/>
      <c r="B294" s="270"/>
      <c r="C294" s="924" t="s">
        <v>401</v>
      </c>
      <c r="D294" s="925"/>
      <c r="E294" s="271">
        <v>0</v>
      </c>
      <c r="F294" s="830"/>
      <c r="G294" s="272"/>
      <c r="H294" s="273"/>
      <c r="I294" s="268"/>
      <c r="J294" s="274"/>
      <c r="K294" s="268"/>
      <c r="M294" s="269" t="s">
        <v>401</v>
      </c>
      <c r="O294" s="258"/>
    </row>
    <row r="295" spans="1:15" ht="12.75">
      <c r="A295" s="267"/>
      <c r="B295" s="270"/>
      <c r="C295" s="924" t="s">
        <v>99</v>
      </c>
      <c r="D295" s="925"/>
      <c r="E295" s="271">
        <v>1</v>
      </c>
      <c r="F295" s="830"/>
      <c r="G295" s="272"/>
      <c r="H295" s="273"/>
      <c r="I295" s="268"/>
      <c r="J295" s="274"/>
      <c r="K295" s="268"/>
      <c r="M295" s="269">
        <v>1</v>
      </c>
      <c r="O295" s="258"/>
    </row>
    <row r="296" spans="1:80" ht="12.75">
      <c r="A296" s="259">
        <v>68</v>
      </c>
      <c r="B296" s="260" t="s">
        <v>422</v>
      </c>
      <c r="C296" s="261" t="s">
        <v>423</v>
      </c>
      <c r="D296" s="262" t="s">
        <v>162</v>
      </c>
      <c r="E296" s="263">
        <v>1</v>
      </c>
      <c r="F296" s="829"/>
      <c r="G296" s="264">
        <f>E296*F296</f>
        <v>0</v>
      </c>
      <c r="H296" s="265">
        <v>0.0178</v>
      </c>
      <c r="I296" s="266">
        <f>E296*H296</f>
        <v>0.0178</v>
      </c>
      <c r="J296" s="265"/>
      <c r="K296" s="266">
        <f>E296*J296</f>
        <v>0</v>
      </c>
      <c r="O296" s="258">
        <v>2</v>
      </c>
      <c r="AA296" s="231">
        <v>3</v>
      </c>
      <c r="AB296" s="231">
        <v>1</v>
      </c>
      <c r="AC296" s="231">
        <v>553310331</v>
      </c>
      <c r="AZ296" s="231">
        <v>1</v>
      </c>
      <c r="BA296" s="231">
        <f>IF(AZ296=1,G296,0)</f>
        <v>0</v>
      </c>
      <c r="BB296" s="231">
        <f>IF(AZ296=2,G296,0)</f>
        <v>0</v>
      </c>
      <c r="BC296" s="231">
        <f>IF(AZ296=3,G296,0)</f>
        <v>0</v>
      </c>
      <c r="BD296" s="231">
        <f>IF(AZ296=4,G296,0)</f>
        <v>0</v>
      </c>
      <c r="BE296" s="231">
        <f>IF(AZ296=5,G296,0)</f>
        <v>0</v>
      </c>
      <c r="CA296" s="258">
        <v>3</v>
      </c>
      <c r="CB296" s="258">
        <v>1</v>
      </c>
    </row>
    <row r="297" spans="1:15" ht="12.75">
      <c r="A297" s="267"/>
      <c r="B297" s="270"/>
      <c r="C297" s="924" t="s">
        <v>405</v>
      </c>
      <c r="D297" s="925"/>
      <c r="E297" s="271">
        <v>0</v>
      </c>
      <c r="F297" s="830"/>
      <c r="G297" s="272"/>
      <c r="H297" s="273"/>
      <c r="I297" s="268"/>
      <c r="J297" s="274"/>
      <c r="K297" s="268"/>
      <c r="M297" s="269" t="s">
        <v>405</v>
      </c>
      <c r="O297" s="258"/>
    </row>
    <row r="298" spans="1:15" ht="12.75">
      <c r="A298" s="267"/>
      <c r="B298" s="270"/>
      <c r="C298" s="924" t="s">
        <v>99</v>
      </c>
      <c r="D298" s="925"/>
      <c r="E298" s="271">
        <v>1</v>
      </c>
      <c r="F298" s="830"/>
      <c r="G298" s="272"/>
      <c r="H298" s="273"/>
      <c r="I298" s="268"/>
      <c r="J298" s="274"/>
      <c r="K298" s="268"/>
      <c r="M298" s="269">
        <v>1</v>
      </c>
      <c r="O298" s="258"/>
    </row>
    <row r="299" spans="1:80" ht="12.75">
      <c r="A299" s="259">
        <v>69</v>
      </c>
      <c r="B299" s="260" t="s">
        <v>424</v>
      </c>
      <c r="C299" s="261" t="s">
        <v>425</v>
      </c>
      <c r="D299" s="262" t="s">
        <v>162</v>
      </c>
      <c r="E299" s="263">
        <v>1</v>
      </c>
      <c r="F299" s="829"/>
      <c r="G299" s="264">
        <f>E299*F299</f>
        <v>0</v>
      </c>
      <c r="H299" s="265">
        <v>0.018</v>
      </c>
      <c r="I299" s="266">
        <f>E299*H299</f>
        <v>0.018</v>
      </c>
      <c r="J299" s="265"/>
      <c r="K299" s="266">
        <f>E299*J299</f>
        <v>0</v>
      </c>
      <c r="O299" s="258">
        <v>2</v>
      </c>
      <c r="AA299" s="231">
        <v>3</v>
      </c>
      <c r="AB299" s="231">
        <v>1</v>
      </c>
      <c r="AC299" s="231">
        <v>553310332</v>
      </c>
      <c r="AZ299" s="231">
        <v>1</v>
      </c>
      <c r="BA299" s="231">
        <f>IF(AZ299=1,G299,0)</f>
        <v>0</v>
      </c>
      <c r="BB299" s="231">
        <f>IF(AZ299=2,G299,0)</f>
        <v>0</v>
      </c>
      <c r="BC299" s="231">
        <f>IF(AZ299=3,G299,0)</f>
        <v>0</v>
      </c>
      <c r="BD299" s="231">
        <f>IF(AZ299=4,G299,0)</f>
        <v>0</v>
      </c>
      <c r="BE299" s="231">
        <f>IF(AZ299=5,G299,0)</f>
        <v>0</v>
      </c>
      <c r="CA299" s="258">
        <v>3</v>
      </c>
      <c r="CB299" s="258">
        <v>1</v>
      </c>
    </row>
    <row r="300" spans="1:15" ht="12.75">
      <c r="A300" s="267"/>
      <c r="B300" s="270"/>
      <c r="C300" s="924" t="s">
        <v>406</v>
      </c>
      <c r="D300" s="925"/>
      <c r="E300" s="271">
        <v>0</v>
      </c>
      <c r="F300" s="830"/>
      <c r="G300" s="272"/>
      <c r="H300" s="273"/>
      <c r="I300" s="268"/>
      <c r="J300" s="274"/>
      <c r="K300" s="268"/>
      <c r="M300" s="269" t="s">
        <v>406</v>
      </c>
      <c r="O300" s="258"/>
    </row>
    <row r="301" spans="1:15" ht="12.75">
      <c r="A301" s="267"/>
      <c r="B301" s="270"/>
      <c r="C301" s="924" t="s">
        <v>99</v>
      </c>
      <c r="D301" s="925"/>
      <c r="E301" s="271">
        <v>1</v>
      </c>
      <c r="F301" s="830"/>
      <c r="G301" s="272"/>
      <c r="H301" s="273"/>
      <c r="I301" s="268"/>
      <c r="J301" s="274"/>
      <c r="K301" s="268"/>
      <c r="M301" s="269">
        <v>1</v>
      </c>
      <c r="O301" s="258"/>
    </row>
    <row r="302" spans="1:80" ht="12.75">
      <c r="A302" s="259">
        <v>70</v>
      </c>
      <c r="B302" s="260" t="s">
        <v>426</v>
      </c>
      <c r="C302" s="261" t="s">
        <v>427</v>
      </c>
      <c r="D302" s="262" t="s">
        <v>162</v>
      </c>
      <c r="E302" s="263">
        <v>1</v>
      </c>
      <c r="F302" s="829"/>
      <c r="G302" s="264">
        <f>E302*F302</f>
        <v>0</v>
      </c>
      <c r="H302" s="265">
        <v>0.0182</v>
      </c>
      <c r="I302" s="266">
        <f>E302*H302</f>
        <v>0.0182</v>
      </c>
      <c r="J302" s="265"/>
      <c r="K302" s="266">
        <f>E302*J302</f>
        <v>0</v>
      </c>
      <c r="O302" s="258">
        <v>2</v>
      </c>
      <c r="AA302" s="231">
        <v>3</v>
      </c>
      <c r="AB302" s="231">
        <v>1</v>
      </c>
      <c r="AC302" s="231">
        <v>553310333</v>
      </c>
      <c r="AZ302" s="231">
        <v>1</v>
      </c>
      <c r="BA302" s="231">
        <f>IF(AZ302=1,G302,0)</f>
        <v>0</v>
      </c>
      <c r="BB302" s="231">
        <f>IF(AZ302=2,G302,0)</f>
        <v>0</v>
      </c>
      <c r="BC302" s="231">
        <f>IF(AZ302=3,G302,0)</f>
        <v>0</v>
      </c>
      <c r="BD302" s="231">
        <f>IF(AZ302=4,G302,0)</f>
        <v>0</v>
      </c>
      <c r="BE302" s="231">
        <f>IF(AZ302=5,G302,0)</f>
        <v>0</v>
      </c>
      <c r="CA302" s="258">
        <v>3</v>
      </c>
      <c r="CB302" s="258">
        <v>1</v>
      </c>
    </row>
    <row r="303" spans="1:15" ht="12.75">
      <c r="A303" s="267"/>
      <c r="B303" s="270"/>
      <c r="C303" s="924" t="s">
        <v>404</v>
      </c>
      <c r="D303" s="925"/>
      <c r="E303" s="271">
        <v>0</v>
      </c>
      <c r="F303" s="830"/>
      <c r="G303" s="272"/>
      <c r="H303" s="273"/>
      <c r="I303" s="268"/>
      <c r="J303" s="274"/>
      <c r="K303" s="268"/>
      <c r="M303" s="269" t="s">
        <v>404</v>
      </c>
      <c r="O303" s="258"/>
    </row>
    <row r="304" spans="1:15" ht="12.75">
      <c r="A304" s="267"/>
      <c r="B304" s="270"/>
      <c r="C304" s="924" t="s">
        <v>99</v>
      </c>
      <c r="D304" s="925"/>
      <c r="E304" s="271">
        <v>1</v>
      </c>
      <c r="F304" s="830"/>
      <c r="G304" s="272"/>
      <c r="H304" s="273"/>
      <c r="I304" s="268"/>
      <c r="J304" s="274"/>
      <c r="K304" s="268"/>
      <c r="M304" s="269">
        <v>1</v>
      </c>
      <c r="O304" s="258"/>
    </row>
    <row r="305" spans="1:57" ht="12.75">
      <c r="A305" s="275"/>
      <c r="B305" s="276" t="s">
        <v>103</v>
      </c>
      <c r="C305" s="277" t="s">
        <v>397</v>
      </c>
      <c r="D305" s="278"/>
      <c r="E305" s="279"/>
      <c r="F305" s="831"/>
      <c r="G305" s="281">
        <f>SUM(G264:G304)</f>
        <v>0</v>
      </c>
      <c r="H305" s="282"/>
      <c r="I305" s="283">
        <f>SUM(I264:I304)</f>
        <v>1.0012100000000002</v>
      </c>
      <c r="J305" s="282"/>
      <c r="K305" s="283">
        <f>SUM(K264:K304)</f>
        <v>0</v>
      </c>
      <c r="O305" s="258">
        <v>4</v>
      </c>
      <c r="BA305" s="284">
        <f>SUM(BA264:BA304)</f>
        <v>0</v>
      </c>
      <c r="BB305" s="284">
        <f>SUM(BB264:BB304)</f>
        <v>0</v>
      </c>
      <c r="BC305" s="284">
        <f>SUM(BC264:BC304)</f>
        <v>0</v>
      </c>
      <c r="BD305" s="284">
        <f>SUM(BD264:BD304)</f>
        <v>0</v>
      </c>
      <c r="BE305" s="284">
        <f>SUM(BE264:BE304)</f>
        <v>0</v>
      </c>
    </row>
    <row r="306" spans="1:15" ht="12.75">
      <c r="A306" s="248" t="s">
        <v>98</v>
      </c>
      <c r="B306" s="249" t="s">
        <v>428</v>
      </c>
      <c r="C306" s="250" t="s">
        <v>429</v>
      </c>
      <c r="D306" s="251"/>
      <c r="E306" s="252"/>
      <c r="F306" s="832"/>
      <c r="G306" s="253"/>
      <c r="H306" s="254"/>
      <c r="I306" s="255"/>
      <c r="J306" s="256"/>
      <c r="K306" s="257"/>
      <c r="O306" s="258">
        <v>1</v>
      </c>
    </row>
    <row r="307" spans="1:80" ht="12.75">
      <c r="A307" s="259">
        <v>71</v>
      </c>
      <c r="B307" s="260" t="s">
        <v>431</v>
      </c>
      <c r="C307" s="261" t="s">
        <v>432</v>
      </c>
      <c r="D307" s="262" t="s">
        <v>183</v>
      </c>
      <c r="E307" s="263">
        <v>157.6</v>
      </c>
      <c r="F307" s="829"/>
      <c r="G307" s="264">
        <f>E307*F307</f>
        <v>0</v>
      </c>
      <c r="H307" s="265">
        <v>0.00121</v>
      </c>
      <c r="I307" s="266">
        <f>E307*H307</f>
        <v>0.19069599999999998</v>
      </c>
      <c r="J307" s="265">
        <v>0</v>
      </c>
      <c r="K307" s="266">
        <f>E307*J307</f>
        <v>0</v>
      </c>
      <c r="O307" s="258">
        <v>2</v>
      </c>
      <c r="AA307" s="231">
        <v>1</v>
      </c>
      <c r="AB307" s="231">
        <v>1</v>
      </c>
      <c r="AC307" s="231">
        <v>1</v>
      </c>
      <c r="AZ307" s="231">
        <v>1</v>
      </c>
      <c r="BA307" s="231">
        <f>IF(AZ307=1,G307,0)</f>
        <v>0</v>
      </c>
      <c r="BB307" s="231">
        <f>IF(AZ307=2,G307,0)</f>
        <v>0</v>
      </c>
      <c r="BC307" s="231">
        <f>IF(AZ307=3,G307,0)</f>
        <v>0</v>
      </c>
      <c r="BD307" s="231">
        <f>IF(AZ307=4,G307,0)</f>
        <v>0</v>
      </c>
      <c r="BE307" s="231">
        <f>IF(AZ307=5,G307,0)</f>
        <v>0</v>
      </c>
      <c r="CA307" s="258">
        <v>1</v>
      </c>
      <c r="CB307" s="258">
        <v>1</v>
      </c>
    </row>
    <row r="308" spans="1:57" ht="12.75">
      <c r="A308" s="275"/>
      <c r="B308" s="276" t="s">
        <v>103</v>
      </c>
      <c r="C308" s="277" t="s">
        <v>430</v>
      </c>
      <c r="D308" s="278"/>
      <c r="E308" s="279"/>
      <c r="F308" s="831"/>
      <c r="G308" s="281">
        <f>SUM(G306:G307)</f>
        <v>0</v>
      </c>
      <c r="H308" s="282"/>
      <c r="I308" s="283">
        <f>SUM(I306:I307)</f>
        <v>0.19069599999999998</v>
      </c>
      <c r="J308" s="282"/>
      <c r="K308" s="283">
        <f>SUM(K306:K307)</f>
        <v>0</v>
      </c>
      <c r="O308" s="258">
        <v>4</v>
      </c>
      <c r="BA308" s="284">
        <f>SUM(BA306:BA307)</f>
        <v>0</v>
      </c>
      <c r="BB308" s="284">
        <f>SUM(BB306:BB307)</f>
        <v>0</v>
      </c>
      <c r="BC308" s="284">
        <f>SUM(BC306:BC307)</f>
        <v>0</v>
      </c>
      <c r="BD308" s="284">
        <f>SUM(BD306:BD307)</f>
        <v>0</v>
      </c>
      <c r="BE308" s="284">
        <f>SUM(BE306:BE307)</f>
        <v>0</v>
      </c>
    </row>
    <row r="309" spans="1:15" ht="12.75">
      <c r="A309" s="248" t="s">
        <v>98</v>
      </c>
      <c r="B309" s="249" t="s">
        <v>433</v>
      </c>
      <c r="C309" s="250" t="s">
        <v>434</v>
      </c>
      <c r="D309" s="251"/>
      <c r="E309" s="252"/>
      <c r="F309" s="832"/>
      <c r="G309" s="253"/>
      <c r="H309" s="254"/>
      <c r="I309" s="255"/>
      <c r="J309" s="256"/>
      <c r="K309" s="257"/>
      <c r="O309" s="258">
        <v>1</v>
      </c>
    </row>
    <row r="310" spans="1:80" ht="12.75">
      <c r="A310" s="259">
        <v>72</v>
      </c>
      <c r="B310" s="260" t="s">
        <v>436</v>
      </c>
      <c r="C310" s="261" t="s">
        <v>437</v>
      </c>
      <c r="D310" s="262" t="s">
        <v>183</v>
      </c>
      <c r="E310" s="263">
        <v>157.6</v>
      </c>
      <c r="F310" s="829"/>
      <c r="G310" s="264">
        <f>E310*F310</f>
        <v>0</v>
      </c>
      <c r="H310" s="265">
        <v>4E-05</v>
      </c>
      <c r="I310" s="266">
        <f>E310*H310</f>
        <v>0.006304000000000001</v>
      </c>
      <c r="J310" s="265">
        <v>0</v>
      </c>
      <c r="K310" s="266">
        <f>E310*J310</f>
        <v>0</v>
      </c>
      <c r="O310" s="258">
        <v>2</v>
      </c>
      <c r="AA310" s="231">
        <v>1</v>
      </c>
      <c r="AB310" s="231">
        <v>1</v>
      </c>
      <c r="AC310" s="231">
        <v>1</v>
      </c>
      <c r="AZ310" s="231">
        <v>1</v>
      </c>
      <c r="BA310" s="231">
        <f>IF(AZ310=1,G310,0)</f>
        <v>0</v>
      </c>
      <c r="BB310" s="231">
        <f>IF(AZ310=2,G310,0)</f>
        <v>0</v>
      </c>
      <c r="BC310" s="231">
        <f>IF(AZ310=3,G310,0)</f>
        <v>0</v>
      </c>
      <c r="BD310" s="231">
        <f>IF(AZ310=4,G310,0)</f>
        <v>0</v>
      </c>
      <c r="BE310" s="231">
        <f>IF(AZ310=5,G310,0)</f>
        <v>0</v>
      </c>
      <c r="CA310" s="258">
        <v>1</v>
      </c>
      <c r="CB310" s="258">
        <v>1</v>
      </c>
    </row>
    <row r="311" spans="1:80" ht="12.75">
      <c r="A311" s="259">
        <v>73</v>
      </c>
      <c r="B311" s="260" t="s">
        <v>438</v>
      </c>
      <c r="C311" s="261" t="s">
        <v>439</v>
      </c>
      <c r="D311" s="262" t="s">
        <v>162</v>
      </c>
      <c r="E311" s="263">
        <v>4</v>
      </c>
      <c r="F311" s="829"/>
      <c r="G311" s="264">
        <f>E311*F311</f>
        <v>0</v>
      </c>
      <c r="H311" s="265">
        <v>0.00468</v>
      </c>
      <c r="I311" s="266">
        <f>E311*H311</f>
        <v>0.01872</v>
      </c>
      <c r="J311" s="265">
        <v>0</v>
      </c>
      <c r="K311" s="266">
        <f>E311*J311</f>
        <v>0</v>
      </c>
      <c r="O311" s="258">
        <v>2</v>
      </c>
      <c r="AA311" s="231">
        <v>1</v>
      </c>
      <c r="AB311" s="231">
        <v>1</v>
      </c>
      <c r="AC311" s="231">
        <v>1</v>
      </c>
      <c r="AZ311" s="231">
        <v>1</v>
      </c>
      <c r="BA311" s="231">
        <f>IF(AZ311=1,G311,0)</f>
        <v>0</v>
      </c>
      <c r="BB311" s="231">
        <f>IF(AZ311=2,G311,0)</f>
        <v>0</v>
      </c>
      <c r="BC311" s="231">
        <f>IF(AZ311=3,G311,0)</f>
        <v>0</v>
      </c>
      <c r="BD311" s="231">
        <f>IF(AZ311=4,G311,0)</f>
        <v>0</v>
      </c>
      <c r="BE311" s="231">
        <f>IF(AZ311=5,G311,0)</f>
        <v>0</v>
      </c>
      <c r="CA311" s="258">
        <v>1</v>
      </c>
      <c r="CB311" s="258">
        <v>1</v>
      </c>
    </row>
    <row r="312" spans="1:15" ht="12.75">
      <c r="A312" s="267"/>
      <c r="B312" s="270"/>
      <c r="C312" s="924" t="s">
        <v>440</v>
      </c>
      <c r="D312" s="925"/>
      <c r="E312" s="271">
        <v>0</v>
      </c>
      <c r="F312" s="830"/>
      <c r="G312" s="272"/>
      <c r="H312" s="273"/>
      <c r="I312" s="268"/>
      <c r="J312" s="274"/>
      <c r="K312" s="268"/>
      <c r="M312" s="269" t="s">
        <v>440</v>
      </c>
      <c r="O312" s="258"/>
    </row>
    <row r="313" spans="1:15" ht="12.75">
      <c r="A313" s="267"/>
      <c r="B313" s="270"/>
      <c r="C313" s="924" t="s">
        <v>228</v>
      </c>
      <c r="D313" s="925"/>
      <c r="E313" s="271">
        <v>4</v>
      </c>
      <c r="F313" s="830"/>
      <c r="G313" s="272"/>
      <c r="H313" s="273"/>
      <c r="I313" s="268"/>
      <c r="J313" s="274"/>
      <c r="K313" s="268"/>
      <c r="M313" s="269">
        <v>4</v>
      </c>
      <c r="O313" s="258"/>
    </row>
    <row r="314" spans="1:80" ht="12.75">
      <c r="A314" s="259">
        <v>74</v>
      </c>
      <c r="B314" s="260" t="s">
        <v>441</v>
      </c>
      <c r="C314" s="261" t="s">
        <v>442</v>
      </c>
      <c r="D314" s="262" t="s">
        <v>162</v>
      </c>
      <c r="E314" s="263">
        <v>4</v>
      </c>
      <c r="F314" s="829"/>
      <c r="G314" s="264">
        <f aca="true" t="shared" si="0" ref="G314:G324">E314*F314</f>
        <v>0</v>
      </c>
      <c r="H314" s="265">
        <v>0</v>
      </c>
      <c r="I314" s="266">
        <f aca="true" t="shared" si="1" ref="I314:I324">E314*H314</f>
        <v>0</v>
      </c>
      <c r="J314" s="265"/>
      <c r="K314" s="266">
        <f aca="true" t="shared" si="2" ref="K314:K324">E314*J314</f>
        <v>0</v>
      </c>
      <c r="O314" s="258">
        <v>2</v>
      </c>
      <c r="AA314" s="231">
        <v>12</v>
      </c>
      <c r="AB314" s="231">
        <v>0</v>
      </c>
      <c r="AC314" s="231">
        <v>101</v>
      </c>
      <c r="AZ314" s="231">
        <v>1</v>
      </c>
      <c r="BA314" s="231">
        <f aca="true" t="shared" si="3" ref="BA314:BA324">IF(AZ314=1,G314,0)</f>
        <v>0</v>
      </c>
      <c r="BB314" s="231">
        <f aca="true" t="shared" si="4" ref="BB314:BB324">IF(AZ314=2,G314,0)</f>
        <v>0</v>
      </c>
      <c r="BC314" s="231">
        <f aca="true" t="shared" si="5" ref="BC314:BC324">IF(AZ314=3,G314,0)</f>
        <v>0</v>
      </c>
      <c r="BD314" s="231">
        <f aca="true" t="shared" si="6" ref="BD314:BD324">IF(AZ314=4,G314,0)</f>
        <v>0</v>
      </c>
      <c r="BE314" s="231">
        <f aca="true" t="shared" si="7" ref="BE314:BE324">IF(AZ314=5,G314,0)</f>
        <v>0</v>
      </c>
      <c r="CA314" s="258">
        <v>12</v>
      </c>
      <c r="CB314" s="258">
        <v>0</v>
      </c>
    </row>
    <row r="315" spans="1:80" ht="12.75">
      <c r="A315" s="259">
        <v>75</v>
      </c>
      <c r="B315" s="260" t="s">
        <v>443</v>
      </c>
      <c r="C315" s="261" t="s">
        <v>444</v>
      </c>
      <c r="D315" s="262" t="s">
        <v>445</v>
      </c>
      <c r="E315" s="263">
        <v>1</v>
      </c>
      <c r="F315" s="829"/>
      <c r="G315" s="264">
        <f t="shared" si="0"/>
        <v>0</v>
      </c>
      <c r="H315" s="265">
        <v>0</v>
      </c>
      <c r="I315" s="266">
        <f t="shared" si="1"/>
        <v>0</v>
      </c>
      <c r="J315" s="265"/>
      <c r="K315" s="266">
        <f t="shared" si="2"/>
        <v>0</v>
      </c>
      <c r="O315" s="258">
        <v>2</v>
      </c>
      <c r="AA315" s="231">
        <v>12</v>
      </c>
      <c r="AB315" s="231">
        <v>0</v>
      </c>
      <c r="AC315" s="231">
        <v>95</v>
      </c>
      <c r="AZ315" s="231">
        <v>1</v>
      </c>
      <c r="BA315" s="231">
        <f t="shared" si="3"/>
        <v>0</v>
      </c>
      <c r="BB315" s="231">
        <f t="shared" si="4"/>
        <v>0</v>
      </c>
      <c r="BC315" s="231">
        <f t="shared" si="5"/>
        <v>0</v>
      </c>
      <c r="BD315" s="231">
        <f t="shared" si="6"/>
        <v>0</v>
      </c>
      <c r="BE315" s="231">
        <f t="shared" si="7"/>
        <v>0</v>
      </c>
      <c r="CA315" s="258">
        <v>12</v>
      </c>
      <c r="CB315" s="258">
        <v>0</v>
      </c>
    </row>
    <row r="316" spans="1:80" ht="12.75">
      <c r="A316" s="259">
        <v>76</v>
      </c>
      <c r="B316" s="260" t="s">
        <v>446</v>
      </c>
      <c r="C316" s="261" t="s">
        <v>447</v>
      </c>
      <c r="D316" s="262" t="s">
        <v>445</v>
      </c>
      <c r="E316" s="263">
        <v>1</v>
      </c>
      <c r="F316" s="829"/>
      <c r="G316" s="264">
        <f t="shared" si="0"/>
        <v>0</v>
      </c>
      <c r="H316" s="265">
        <v>0</v>
      </c>
      <c r="I316" s="266">
        <f t="shared" si="1"/>
        <v>0</v>
      </c>
      <c r="J316" s="265"/>
      <c r="K316" s="266">
        <f t="shared" si="2"/>
        <v>0</v>
      </c>
      <c r="O316" s="258">
        <v>2</v>
      </c>
      <c r="AA316" s="231">
        <v>12</v>
      </c>
      <c r="AB316" s="231">
        <v>0</v>
      </c>
      <c r="AC316" s="231">
        <v>229</v>
      </c>
      <c r="AZ316" s="231">
        <v>1</v>
      </c>
      <c r="BA316" s="231">
        <f t="shared" si="3"/>
        <v>0</v>
      </c>
      <c r="BB316" s="231">
        <f t="shared" si="4"/>
        <v>0</v>
      </c>
      <c r="BC316" s="231">
        <f t="shared" si="5"/>
        <v>0</v>
      </c>
      <c r="BD316" s="231">
        <f t="shared" si="6"/>
        <v>0</v>
      </c>
      <c r="BE316" s="231">
        <f t="shared" si="7"/>
        <v>0</v>
      </c>
      <c r="CA316" s="258">
        <v>12</v>
      </c>
      <c r="CB316" s="258">
        <v>0</v>
      </c>
    </row>
    <row r="317" spans="1:80" ht="12.75">
      <c r="A317" s="259">
        <v>77</v>
      </c>
      <c r="B317" s="260" t="s">
        <v>448</v>
      </c>
      <c r="C317" s="261" t="s">
        <v>449</v>
      </c>
      <c r="D317" s="262" t="s">
        <v>445</v>
      </c>
      <c r="E317" s="263">
        <v>1</v>
      </c>
      <c r="F317" s="829"/>
      <c r="G317" s="264">
        <f t="shared" si="0"/>
        <v>0</v>
      </c>
      <c r="H317" s="265">
        <v>0</v>
      </c>
      <c r="I317" s="266">
        <f t="shared" si="1"/>
        <v>0</v>
      </c>
      <c r="J317" s="265"/>
      <c r="K317" s="266">
        <f t="shared" si="2"/>
        <v>0</v>
      </c>
      <c r="O317" s="258">
        <v>2</v>
      </c>
      <c r="AA317" s="231">
        <v>12</v>
      </c>
      <c r="AB317" s="231">
        <v>0</v>
      </c>
      <c r="AC317" s="231">
        <v>230</v>
      </c>
      <c r="AZ317" s="231">
        <v>1</v>
      </c>
      <c r="BA317" s="231">
        <f t="shared" si="3"/>
        <v>0</v>
      </c>
      <c r="BB317" s="231">
        <f t="shared" si="4"/>
        <v>0</v>
      </c>
      <c r="BC317" s="231">
        <f t="shared" si="5"/>
        <v>0</v>
      </c>
      <c r="BD317" s="231">
        <f t="shared" si="6"/>
        <v>0</v>
      </c>
      <c r="BE317" s="231">
        <f t="shared" si="7"/>
        <v>0</v>
      </c>
      <c r="CA317" s="258">
        <v>12</v>
      </c>
      <c r="CB317" s="258">
        <v>0</v>
      </c>
    </row>
    <row r="318" spans="1:80" ht="12.75">
      <c r="A318" s="259">
        <v>78</v>
      </c>
      <c r="B318" s="260" t="s">
        <v>450</v>
      </c>
      <c r="C318" s="261" t="s">
        <v>451</v>
      </c>
      <c r="D318" s="262" t="s">
        <v>445</v>
      </c>
      <c r="E318" s="263">
        <v>1</v>
      </c>
      <c r="F318" s="829"/>
      <c r="G318" s="264">
        <f t="shared" si="0"/>
        <v>0</v>
      </c>
      <c r="H318" s="265">
        <v>0</v>
      </c>
      <c r="I318" s="266">
        <f t="shared" si="1"/>
        <v>0</v>
      </c>
      <c r="J318" s="265"/>
      <c r="K318" s="266">
        <f t="shared" si="2"/>
        <v>0</v>
      </c>
      <c r="O318" s="258">
        <v>2</v>
      </c>
      <c r="AA318" s="231">
        <v>12</v>
      </c>
      <c r="AB318" s="231">
        <v>0</v>
      </c>
      <c r="AC318" s="231">
        <v>231</v>
      </c>
      <c r="AZ318" s="231">
        <v>1</v>
      </c>
      <c r="BA318" s="231">
        <f t="shared" si="3"/>
        <v>0</v>
      </c>
      <c r="BB318" s="231">
        <f t="shared" si="4"/>
        <v>0</v>
      </c>
      <c r="BC318" s="231">
        <f t="shared" si="5"/>
        <v>0</v>
      </c>
      <c r="BD318" s="231">
        <f t="shared" si="6"/>
        <v>0</v>
      </c>
      <c r="BE318" s="231">
        <f t="shared" si="7"/>
        <v>0</v>
      </c>
      <c r="CA318" s="258">
        <v>12</v>
      </c>
      <c r="CB318" s="258">
        <v>0</v>
      </c>
    </row>
    <row r="319" spans="1:80" ht="12.75">
      <c r="A319" s="259">
        <v>79</v>
      </c>
      <c r="B319" s="260" t="s">
        <v>452</v>
      </c>
      <c r="C319" s="261" t="s">
        <v>453</v>
      </c>
      <c r="D319" s="262" t="s">
        <v>445</v>
      </c>
      <c r="E319" s="263">
        <v>1</v>
      </c>
      <c r="F319" s="829"/>
      <c r="G319" s="264">
        <f t="shared" si="0"/>
        <v>0</v>
      </c>
      <c r="H319" s="265">
        <v>0</v>
      </c>
      <c r="I319" s="266">
        <f t="shared" si="1"/>
        <v>0</v>
      </c>
      <c r="J319" s="265"/>
      <c r="K319" s="266">
        <f t="shared" si="2"/>
        <v>0</v>
      </c>
      <c r="O319" s="258">
        <v>2</v>
      </c>
      <c r="AA319" s="231">
        <v>12</v>
      </c>
      <c r="AB319" s="231">
        <v>0</v>
      </c>
      <c r="AC319" s="231">
        <v>232</v>
      </c>
      <c r="AZ319" s="231">
        <v>1</v>
      </c>
      <c r="BA319" s="231">
        <f t="shared" si="3"/>
        <v>0</v>
      </c>
      <c r="BB319" s="231">
        <f t="shared" si="4"/>
        <v>0</v>
      </c>
      <c r="BC319" s="231">
        <f t="shared" si="5"/>
        <v>0</v>
      </c>
      <c r="BD319" s="231">
        <f t="shared" si="6"/>
        <v>0</v>
      </c>
      <c r="BE319" s="231">
        <f t="shared" si="7"/>
        <v>0</v>
      </c>
      <c r="CA319" s="258">
        <v>12</v>
      </c>
      <c r="CB319" s="258">
        <v>0</v>
      </c>
    </row>
    <row r="320" spans="1:80" ht="12.75">
      <c r="A320" s="259">
        <v>80</v>
      </c>
      <c r="B320" s="260" t="s">
        <v>454</v>
      </c>
      <c r="C320" s="261" t="s">
        <v>455</v>
      </c>
      <c r="D320" s="262" t="s">
        <v>445</v>
      </c>
      <c r="E320" s="263">
        <v>1</v>
      </c>
      <c r="F320" s="829"/>
      <c r="G320" s="264">
        <f t="shared" si="0"/>
        <v>0</v>
      </c>
      <c r="H320" s="265">
        <v>0</v>
      </c>
      <c r="I320" s="266">
        <f t="shared" si="1"/>
        <v>0</v>
      </c>
      <c r="J320" s="265"/>
      <c r="K320" s="266">
        <f t="shared" si="2"/>
        <v>0</v>
      </c>
      <c r="O320" s="258">
        <v>2</v>
      </c>
      <c r="AA320" s="231">
        <v>12</v>
      </c>
      <c r="AB320" s="231">
        <v>0</v>
      </c>
      <c r="AC320" s="231">
        <v>233</v>
      </c>
      <c r="AZ320" s="231">
        <v>1</v>
      </c>
      <c r="BA320" s="231">
        <f t="shared" si="3"/>
        <v>0</v>
      </c>
      <c r="BB320" s="231">
        <f t="shared" si="4"/>
        <v>0</v>
      </c>
      <c r="BC320" s="231">
        <f t="shared" si="5"/>
        <v>0</v>
      </c>
      <c r="BD320" s="231">
        <f t="shared" si="6"/>
        <v>0</v>
      </c>
      <c r="BE320" s="231">
        <f t="shared" si="7"/>
        <v>0</v>
      </c>
      <c r="CA320" s="258">
        <v>12</v>
      </c>
      <c r="CB320" s="258">
        <v>0</v>
      </c>
    </row>
    <row r="321" spans="1:80" ht="12.75">
      <c r="A321" s="259">
        <v>81</v>
      </c>
      <c r="B321" s="260" t="s">
        <v>456</v>
      </c>
      <c r="C321" s="261" t="s">
        <v>457</v>
      </c>
      <c r="D321" s="262" t="s">
        <v>445</v>
      </c>
      <c r="E321" s="263">
        <v>1</v>
      </c>
      <c r="F321" s="829"/>
      <c r="G321" s="264">
        <f t="shared" si="0"/>
        <v>0</v>
      </c>
      <c r="H321" s="265">
        <v>0</v>
      </c>
      <c r="I321" s="266">
        <f t="shared" si="1"/>
        <v>0</v>
      </c>
      <c r="J321" s="265"/>
      <c r="K321" s="266">
        <f t="shared" si="2"/>
        <v>0</v>
      </c>
      <c r="O321" s="258">
        <v>2</v>
      </c>
      <c r="AA321" s="231">
        <v>12</v>
      </c>
      <c r="AB321" s="231">
        <v>0</v>
      </c>
      <c r="AC321" s="231">
        <v>234</v>
      </c>
      <c r="AZ321" s="231">
        <v>1</v>
      </c>
      <c r="BA321" s="231">
        <f t="shared" si="3"/>
        <v>0</v>
      </c>
      <c r="BB321" s="231">
        <f t="shared" si="4"/>
        <v>0</v>
      </c>
      <c r="BC321" s="231">
        <f t="shared" si="5"/>
        <v>0</v>
      </c>
      <c r="BD321" s="231">
        <f t="shared" si="6"/>
        <v>0</v>
      </c>
      <c r="BE321" s="231">
        <f t="shared" si="7"/>
        <v>0</v>
      </c>
      <c r="CA321" s="258">
        <v>12</v>
      </c>
      <c r="CB321" s="258">
        <v>0</v>
      </c>
    </row>
    <row r="322" spans="1:80" ht="12.75">
      <c r="A322" s="259">
        <v>82</v>
      </c>
      <c r="B322" s="260" t="s">
        <v>458</v>
      </c>
      <c r="C322" s="261" t="s">
        <v>459</v>
      </c>
      <c r="D322" s="262" t="s">
        <v>445</v>
      </c>
      <c r="E322" s="263">
        <v>1</v>
      </c>
      <c r="F322" s="829"/>
      <c r="G322" s="264">
        <f t="shared" si="0"/>
        <v>0</v>
      </c>
      <c r="H322" s="265">
        <v>0</v>
      </c>
      <c r="I322" s="266">
        <f t="shared" si="1"/>
        <v>0</v>
      </c>
      <c r="J322" s="265"/>
      <c r="K322" s="266">
        <f t="shared" si="2"/>
        <v>0</v>
      </c>
      <c r="O322" s="258">
        <v>2</v>
      </c>
      <c r="AA322" s="231">
        <v>12</v>
      </c>
      <c r="AB322" s="231">
        <v>0</v>
      </c>
      <c r="AC322" s="231">
        <v>235</v>
      </c>
      <c r="AZ322" s="231">
        <v>1</v>
      </c>
      <c r="BA322" s="231">
        <f t="shared" si="3"/>
        <v>0</v>
      </c>
      <c r="BB322" s="231">
        <f t="shared" si="4"/>
        <v>0</v>
      </c>
      <c r="BC322" s="231">
        <f t="shared" si="5"/>
        <v>0</v>
      </c>
      <c r="BD322" s="231">
        <f t="shared" si="6"/>
        <v>0</v>
      </c>
      <c r="BE322" s="231">
        <f t="shared" si="7"/>
        <v>0</v>
      </c>
      <c r="CA322" s="258">
        <v>12</v>
      </c>
      <c r="CB322" s="258">
        <v>0</v>
      </c>
    </row>
    <row r="323" spans="1:80" ht="12.75">
      <c r="A323" s="259">
        <v>83</v>
      </c>
      <c r="B323" s="260" t="s">
        <v>460</v>
      </c>
      <c r="C323" s="261" t="s">
        <v>461</v>
      </c>
      <c r="D323" s="262" t="s">
        <v>445</v>
      </c>
      <c r="E323" s="263">
        <v>1</v>
      </c>
      <c r="F323" s="829"/>
      <c r="G323" s="264">
        <f t="shared" si="0"/>
        <v>0</v>
      </c>
      <c r="H323" s="265">
        <v>0</v>
      </c>
      <c r="I323" s="266">
        <f t="shared" si="1"/>
        <v>0</v>
      </c>
      <c r="J323" s="265"/>
      <c r="K323" s="266">
        <f t="shared" si="2"/>
        <v>0</v>
      </c>
      <c r="O323" s="258">
        <v>2</v>
      </c>
      <c r="AA323" s="231">
        <v>12</v>
      </c>
      <c r="AB323" s="231">
        <v>0</v>
      </c>
      <c r="AC323" s="231">
        <v>236</v>
      </c>
      <c r="AZ323" s="231">
        <v>1</v>
      </c>
      <c r="BA323" s="231">
        <f t="shared" si="3"/>
        <v>0</v>
      </c>
      <c r="BB323" s="231">
        <f t="shared" si="4"/>
        <v>0</v>
      </c>
      <c r="BC323" s="231">
        <f t="shared" si="5"/>
        <v>0</v>
      </c>
      <c r="BD323" s="231">
        <f t="shared" si="6"/>
        <v>0</v>
      </c>
      <c r="BE323" s="231">
        <f t="shared" si="7"/>
        <v>0</v>
      </c>
      <c r="CA323" s="258">
        <v>12</v>
      </c>
      <c r="CB323" s="258">
        <v>0</v>
      </c>
    </row>
    <row r="324" spans="1:80" ht="12.75">
      <c r="A324" s="259">
        <v>84</v>
      </c>
      <c r="B324" s="260" t="s">
        <v>462</v>
      </c>
      <c r="C324" s="261" t="s">
        <v>463</v>
      </c>
      <c r="D324" s="262" t="s">
        <v>162</v>
      </c>
      <c r="E324" s="263">
        <v>4</v>
      </c>
      <c r="F324" s="829"/>
      <c r="G324" s="264">
        <f t="shared" si="0"/>
        <v>0</v>
      </c>
      <c r="H324" s="265">
        <v>0.0155</v>
      </c>
      <c r="I324" s="266">
        <f t="shared" si="1"/>
        <v>0.062</v>
      </c>
      <c r="J324" s="265"/>
      <c r="K324" s="266">
        <f t="shared" si="2"/>
        <v>0</v>
      </c>
      <c r="O324" s="258">
        <v>2</v>
      </c>
      <c r="AA324" s="231">
        <v>3</v>
      </c>
      <c r="AB324" s="231">
        <v>1</v>
      </c>
      <c r="AC324" s="231">
        <v>44984124</v>
      </c>
      <c r="AZ324" s="231">
        <v>1</v>
      </c>
      <c r="BA324" s="231">
        <f t="shared" si="3"/>
        <v>0</v>
      </c>
      <c r="BB324" s="231">
        <f t="shared" si="4"/>
        <v>0</v>
      </c>
      <c r="BC324" s="231">
        <f t="shared" si="5"/>
        <v>0</v>
      </c>
      <c r="BD324" s="231">
        <f t="shared" si="6"/>
        <v>0</v>
      </c>
      <c r="BE324" s="231">
        <f t="shared" si="7"/>
        <v>0</v>
      </c>
      <c r="CA324" s="258">
        <v>3</v>
      </c>
      <c r="CB324" s="258">
        <v>1</v>
      </c>
    </row>
    <row r="325" spans="1:57" ht="12.75">
      <c r="A325" s="275"/>
      <c r="B325" s="276" t="s">
        <v>103</v>
      </c>
      <c r="C325" s="277" t="s">
        <v>435</v>
      </c>
      <c r="D325" s="278"/>
      <c r="E325" s="279"/>
      <c r="F325" s="831"/>
      <c r="G325" s="281">
        <f>SUM(G309:G324)</f>
        <v>0</v>
      </c>
      <c r="H325" s="282"/>
      <c r="I325" s="283">
        <f>SUM(I309:I324)</f>
        <v>0.087024</v>
      </c>
      <c r="J325" s="282"/>
      <c r="K325" s="283">
        <f>SUM(K309:K324)</f>
        <v>0</v>
      </c>
      <c r="O325" s="258">
        <v>4</v>
      </c>
      <c r="BA325" s="284">
        <f>SUM(BA309:BA324)</f>
        <v>0</v>
      </c>
      <c r="BB325" s="284">
        <f>SUM(BB309:BB324)</f>
        <v>0</v>
      </c>
      <c r="BC325" s="284">
        <f>SUM(BC309:BC324)</f>
        <v>0</v>
      </c>
      <c r="BD325" s="284">
        <f>SUM(BD309:BD324)</f>
        <v>0</v>
      </c>
      <c r="BE325" s="284">
        <f>SUM(BE309:BE324)</f>
        <v>0</v>
      </c>
    </row>
    <row r="326" spans="1:15" ht="12.75">
      <c r="A326" s="248" t="s">
        <v>98</v>
      </c>
      <c r="B326" s="249" t="s">
        <v>464</v>
      </c>
      <c r="C326" s="250" t="s">
        <v>465</v>
      </c>
      <c r="D326" s="251"/>
      <c r="E326" s="252"/>
      <c r="F326" s="832"/>
      <c r="G326" s="253"/>
      <c r="H326" s="254"/>
      <c r="I326" s="255"/>
      <c r="J326" s="256"/>
      <c r="K326" s="257"/>
      <c r="O326" s="258">
        <v>1</v>
      </c>
    </row>
    <row r="327" spans="1:80" ht="12.75">
      <c r="A327" s="259">
        <v>85</v>
      </c>
      <c r="B327" s="260" t="s">
        <v>467</v>
      </c>
      <c r="C327" s="261" t="s">
        <v>468</v>
      </c>
      <c r="D327" s="262" t="s">
        <v>183</v>
      </c>
      <c r="E327" s="263">
        <v>59.6513</v>
      </c>
      <c r="F327" s="829"/>
      <c r="G327" s="264">
        <f>E327*F327</f>
        <v>0</v>
      </c>
      <c r="H327" s="265">
        <v>0.00067</v>
      </c>
      <c r="I327" s="266">
        <f>E327*H327</f>
        <v>0.039966371</v>
      </c>
      <c r="J327" s="265">
        <v>-0.319</v>
      </c>
      <c r="K327" s="266">
        <f>E327*J327</f>
        <v>-19.0287647</v>
      </c>
      <c r="O327" s="258">
        <v>2</v>
      </c>
      <c r="AA327" s="231">
        <v>1</v>
      </c>
      <c r="AB327" s="231">
        <v>1</v>
      </c>
      <c r="AC327" s="231">
        <v>1</v>
      </c>
      <c r="AZ327" s="231">
        <v>1</v>
      </c>
      <c r="BA327" s="231">
        <f>IF(AZ327=1,G327,0)</f>
        <v>0</v>
      </c>
      <c r="BB327" s="231">
        <f>IF(AZ327=2,G327,0)</f>
        <v>0</v>
      </c>
      <c r="BC327" s="231">
        <f>IF(AZ327=3,G327,0)</f>
        <v>0</v>
      </c>
      <c r="BD327" s="231">
        <f>IF(AZ327=4,G327,0)</f>
        <v>0</v>
      </c>
      <c r="BE327" s="231">
        <f>IF(AZ327=5,G327,0)</f>
        <v>0</v>
      </c>
      <c r="CA327" s="258">
        <v>1</v>
      </c>
      <c r="CB327" s="258">
        <v>1</v>
      </c>
    </row>
    <row r="328" spans="1:15" ht="12.75">
      <c r="A328" s="267"/>
      <c r="B328" s="270"/>
      <c r="C328" s="924" t="s">
        <v>114</v>
      </c>
      <c r="D328" s="925"/>
      <c r="E328" s="271">
        <v>0</v>
      </c>
      <c r="F328" s="830"/>
      <c r="G328" s="272"/>
      <c r="H328" s="273"/>
      <c r="I328" s="268"/>
      <c r="J328" s="274"/>
      <c r="K328" s="268"/>
      <c r="M328" s="269" t="s">
        <v>114</v>
      </c>
      <c r="O328" s="258"/>
    </row>
    <row r="329" spans="1:15" ht="12.75">
      <c r="A329" s="267"/>
      <c r="B329" s="270"/>
      <c r="C329" s="924" t="s">
        <v>469</v>
      </c>
      <c r="D329" s="925"/>
      <c r="E329" s="271">
        <v>7.3676</v>
      </c>
      <c r="F329" s="830"/>
      <c r="G329" s="272"/>
      <c r="H329" s="273"/>
      <c r="I329" s="268"/>
      <c r="J329" s="274"/>
      <c r="K329" s="268"/>
      <c r="M329" s="269" t="s">
        <v>469</v>
      </c>
      <c r="O329" s="258"/>
    </row>
    <row r="330" spans="1:15" ht="12.75">
      <c r="A330" s="267"/>
      <c r="B330" s="270"/>
      <c r="C330" s="924" t="s">
        <v>470</v>
      </c>
      <c r="D330" s="925"/>
      <c r="E330" s="271">
        <v>5.7824</v>
      </c>
      <c r="F330" s="830"/>
      <c r="G330" s="272"/>
      <c r="H330" s="273"/>
      <c r="I330" s="268"/>
      <c r="J330" s="274"/>
      <c r="K330" s="268"/>
      <c r="M330" s="269" t="s">
        <v>470</v>
      </c>
      <c r="O330" s="258"/>
    </row>
    <row r="331" spans="1:15" ht="12.75">
      <c r="A331" s="267"/>
      <c r="B331" s="270"/>
      <c r="C331" s="924" t="s">
        <v>471</v>
      </c>
      <c r="D331" s="925"/>
      <c r="E331" s="271">
        <v>2.9468</v>
      </c>
      <c r="F331" s="830"/>
      <c r="G331" s="272"/>
      <c r="H331" s="273"/>
      <c r="I331" s="268"/>
      <c r="J331" s="274"/>
      <c r="K331" s="268"/>
      <c r="M331" s="269" t="s">
        <v>471</v>
      </c>
      <c r="O331" s="258"/>
    </row>
    <row r="332" spans="1:15" ht="12.75">
      <c r="A332" s="267"/>
      <c r="B332" s="270"/>
      <c r="C332" s="924" t="s">
        <v>472</v>
      </c>
      <c r="D332" s="925"/>
      <c r="E332" s="271">
        <v>1.7514</v>
      </c>
      <c r="F332" s="830"/>
      <c r="G332" s="272"/>
      <c r="H332" s="273"/>
      <c r="I332" s="268"/>
      <c r="J332" s="274"/>
      <c r="K332" s="268"/>
      <c r="M332" s="269" t="s">
        <v>472</v>
      </c>
      <c r="O332" s="258"/>
    </row>
    <row r="333" spans="1:15" ht="12.75">
      <c r="A333" s="267"/>
      <c r="B333" s="270"/>
      <c r="C333" s="924" t="s">
        <v>473</v>
      </c>
      <c r="D333" s="925"/>
      <c r="E333" s="271">
        <v>4.17</v>
      </c>
      <c r="F333" s="830"/>
      <c r="G333" s="272"/>
      <c r="H333" s="273"/>
      <c r="I333" s="268"/>
      <c r="J333" s="274"/>
      <c r="K333" s="268"/>
      <c r="M333" s="269" t="s">
        <v>473</v>
      </c>
      <c r="O333" s="258"/>
    </row>
    <row r="334" spans="1:15" ht="12.75">
      <c r="A334" s="267"/>
      <c r="B334" s="270"/>
      <c r="C334" s="924" t="s">
        <v>474</v>
      </c>
      <c r="D334" s="925"/>
      <c r="E334" s="271">
        <v>2.224</v>
      </c>
      <c r="F334" s="830"/>
      <c r="G334" s="272"/>
      <c r="H334" s="273"/>
      <c r="I334" s="268"/>
      <c r="J334" s="274"/>
      <c r="K334" s="268"/>
      <c r="M334" s="269" t="s">
        <v>474</v>
      </c>
      <c r="O334" s="258"/>
    </row>
    <row r="335" spans="1:15" ht="12.75">
      <c r="A335" s="267"/>
      <c r="B335" s="270"/>
      <c r="C335" s="924" t="s">
        <v>475</v>
      </c>
      <c r="D335" s="925"/>
      <c r="E335" s="271">
        <v>0.71</v>
      </c>
      <c r="F335" s="830"/>
      <c r="G335" s="272"/>
      <c r="H335" s="273"/>
      <c r="I335" s="268"/>
      <c r="J335" s="274"/>
      <c r="K335" s="268"/>
      <c r="M335" s="269" t="s">
        <v>475</v>
      </c>
      <c r="O335" s="258"/>
    </row>
    <row r="336" spans="1:15" ht="12.75">
      <c r="A336" s="267"/>
      <c r="B336" s="270"/>
      <c r="C336" s="924" t="s">
        <v>476</v>
      </c>
      <c r="D336" s="925"/>
      <c r="E336" s="271">
        <v>0.798</v>
      </c>
      <c r="F336" s="830"/>
      <c r="G336" s="272"/>
      <c r="H336" s="273"/>
      <c r="I336" s="268"/>
      <c r="J336" s="274"/>
      <c r="K336" s="268"/>
      <c r="M336" s="269" t="s">
        <v>476</v>
      </c>
      <c r="O336" s="258"/>
    </row>
    <row r="337" spans="1:15" ht="12.75">
      <c r="A337" s="267"/>
      <c r="B337" s="270"/>
      <c r="C337" s="924" t="s">
        <v>477</v>
      </c>
      <c r="D337" s="925"/>
      <c r="E337" s="271">
        <v>20.8907</v>
      </c>
      <c r="F337" s="830"/>
      <c r="G337" s="272"/>
      <c r="H337" s="273"/>
      <c r="I337" s="268"/>
      <c r="J337" s="274"/>
      <c r="K337" s="268"/>
      <c r="M337" s="269" t="s">
        <v>477</v>
      </c>
      <c r="O337" s="258"/>
    </row>
    <row r="338" spans="1:15" ht="12.75">
      <c r="A338" s="267"/>
      <c r="B338" s="270"/>
      <c r="C338" s="924" t="s">
        <v>478</v>
      </c>
      <c r="D338" s="925"/>
      <c r="E338" s="271">
        <v>6.8527</v>
      </c>
      <c r="F338" s="830"/>
      <c r="G338" s="272"/>
      <c r="H338" s="273"/>
      <c r="I338" s="268"/>
      <c r="J338" s="274"/>
      <c r="K338" s="268"/>
      <c r="M338" s="269" t="s">
        <v>478</v>
      </c>
      <c r="O338" s="258"/>
    </row>
    <row r="339" spans="1:15" ht="12.75">
      <c r="A339" s="267"/>
      <c r="B339" s="270"/>
      <c r="C339" s="924" t="s">
        <v>479</v>
      </c>
      <c r="D339" s="925"/>
      <c r="E339" s="271">
        <v>6.1577</v>
      </c>
      <c r="F339" s="830"/>
      <c r="G339" s="272"/>
      <c r="H339" s="273"/>
      <c r="I339" s="268"/>
      <c r="J339" s="274"/>
      <c r="K339" s="268"/>
      <c r="M339" s="269" t="s">
        <v>479</v>
      </c>
      <c r="O339" s="258"/>
    </row>
    <row r="340" spans="1:80" ht="12.75">
      <c r="A340" s="259">
        <v>86</v>
      </c>
      <c r="B340" s="260" t="s">
        <v>480</v>
      </c>
      <c r="C340" s="261" t="s">
        <v>481</v>
      </c>
      <c r="D340" s="262" t="s">
        <v>113</v>
      </c>
      <c r="E340" s="263">
        <v>1.5265</v>
      </c>
      <c r="F340" s="829"/>
      <c r="G340" s="264">
        <f>E340*F340</f>
        <v>0</v>
      </c>
      <c r="H340" s="265">
        <v>0.00128</v>
      </c>
      <c r="I340" s="266">
        <f>E340*H340</f>
        <v>0.00195392</v>
      </c>
      <c r="J340" s="265">
        <v>-1.8</v>
      </c>
      <c r="K340" s="266">
        <f>E340*J340</f>
        <v>-2.7477</v>
      </c>
      <c r="O340" s="258">
        <v>2</v>
      </c>
      <c r="AA340" s="231">
        <v>1</v>
      </c>
      <c r="AB340" s="231">
        <v>1</v>
      </c>
      <c r="AC340" s="231">
        <v>1</v>
      </c>
      <c r="AZ340" s="231">
        <v>1</v>
      </c>
      <c r="BA340" s="231">
        <f>IF(AZ340=1,G340,0)</f>
        <v>0</v>
      </c>
      <c r="BB340" s="231">
        <f>IF(AZ340=2,G340,0)</f>
        <v>0</v>
      </c>
      <c r="BC340" s="231">
        <f>IF(AZ340=3,G340,0)</f>
        <v>0</v>
      </c>
      <c r="BD340" s="231">
        <f>IF(AZ340=4,G340,0)</f>
        <v>0</v>
      </c>
      <c r="BE340" s="231">
        <f>IF(AZ340=5,G340,0)</f>
        <v>0</v>
      </c>
      <c r="CA340" s="258">
        <v>1</v>
      </c>
      <c r="CB340" s="258">
        <v>1</v>
      </c>
    </row>
    <row r="341" spans="1:15" ht="12.75">
      <c r="A341" s="267"/>
      <c r="B341" s="270"/>
      <c r="C341" s="924" t="s">
        <v>114</v>
      </c>
      <c r="D341" s="925"/>
      <c r="E341" s="271">
        <v>0</v>
      </c>
      <c r="F341" s="830"/>
      <c r="G341" s="272"/>
      <c r="H341" s="273"/>
      <c r="I341" s="268"/>
      <c r="J341" s="274"/>
      <c r="K341" s="268"/>
      <c r="M341" s="269" t="s">
        <v>114</v>
      </c>
      <c r="O341" s="258"/>
    </row>
    <row r="342" spans="1:15" ht="12.75">
      <c r="A342" s="267"/>
      <c r="B342" s="270"/>
      <c r="C342" s="924" t="s">
        <v>482</v>
      </c>
      <c r="D342" s="925"/>
      <c r="E342" s="271">
        <v>0.9101</v>
      </c>
      <c r="F342" s="830"/>
      <c r="G342" s="272"/>
      <c r="H342" s="273"/>
      <c r="I342" s="268"/>
      <c r="J342" s="274"/>
      <c r="K342" s="268"/>
      <c r="M342" s="269" t="s">
        <v>482</v>
      </c>
      <c r="O342" s="258"/>
    </row>
    <row r="343" spans="1:15" ht="12.75">
      <c r="A343" s="267"/>
      <c r="B343" s="270"/>
      <c r="C343" s="924" t="s">
        <v>483</v>
      </c>
      <c r="D343" s="925"/>
      <c r="E343" s="271">
        <v>0.6164</v>
      </c>
      <c r="F343" s="830"/>
      <c r="G343" s="272"/>
      <c r="H343" s="273"/>
      <c r="I343" s="268"/>
      <c r="J343" s="274"/>
      <c r="K343" s="268"/>
      <c r="M343" s="269" t="s">
        <v>483</v>
      </c>
      <c r="O343" s="258"/>
    </row>
    <row r="344" spans="1:80" ht="12.75">
      <c r="A344" s="259">
        <v>87</v>
      </c>
      <c r="B344" s="260" t="s">
        <v>484</v>
      </c>
      <c r="C344" s="261" t="s">
        <v>485</v>
      </c>
      <c r="D344" s="262" t="s">
        <v>113</v>
      </c>
      <c r="E344" s="263">
        <v>1.0398</v>
      </c>
      <c r="F344" s="829"/>
      <c r="G344" s="264">
        <f>E344*F344</f>
        <v>0</v>
      </c>
      <c r="H344" s="265">
        <v>0</v>
      </c>
      <c r="I344" s="266">
        <f>E344*H344</f>
        <v>0</v>
      </c>
      <c r="J344" s="265">
        <v>-2.2</v>
      </c>
      <c r="K344" s="266">
        <f>E344*J344</f>
        <v>-2.2875600000000005</v>
      </c>
      <c r="O344" s="258">
        <v>2</v>
      </c>
      <c r="AA344" s="231">
        <v>1</v>
      </c>
      <c r="AB344" s="231">
        <v>1</v>
      </c>
      <c r="AC344" s="231">
        <v>1</v>
      </c>
      <c r="AZ344" s="231">
        <v>1</v>
      </c>
      <c r="BA344" s="231">
        <f>IF(AZ344=1,G344,0)</f>
        <v>0</v>
      </c>
      <c r="BB344" s="231">
        <f>IF(AZ344=2,G344,0)</f>
        <v>0</v>
      </c>
      <c r="BC344" s="231">
        <f>IF(AZ344=3,G344,0)</f>
        <v>0</v>
      </c>
      <c r="BD344" s="231">
        <f>IF(AZ344=4,G344,0)</f>
        <v>0</v>
      </c>
      <c r="BE344" s="231">
        <f>IF(AZ344=5,G344,0)</f>
        <v>0</v>
      </c>
      <c r="CA344" s="258">
        <v>1</v>
      </c>
      <c r="CB344" s="258">
        <v>1</v>
      </c>
    </row>
    <row r="345" spans="1:15" ht="12.75">
      <c r="A345" s="267"/>
      <c r="B345" s="270"/>
      <c r="C345" s="924" t="s">
        <v>114</v>
      </c>
      <c r="D345" s="925"/>
      <c r="E345" s="271">
        <v>0</v>
      </c>
      <c r="F345" s="830"/>
      <c r="G345" s="272"/>
      <c r="H345" s="273"/>
      <c r="I345" s="268"/>
      <c r="J345" s="274"/>
      <c r="K345" s="268"/>
      <c r="M345" s="269" t="s">
        <v>114</v>
      </c>
      <c r="O345" s="258"/>
    </row>
    <row r="346" spans="1:15" ht="12.75">
      <c r="A346" s="267"/>
      <c r="B346" s="270"/>
      <c r="C346" s="924" t="s">
        <v>486</v>
      </c>
      <c r="D346" s="925"/>
      <c r="E346" s="271">
        <v>0</v>
      </c>
      <c r="F346" s="830"/>
      <c r="G346" s="272"/>
      <c r="H346" s="273"/>
      <c r="I346" s="268"/>
      <c r="J346" s="274"/>
      <c r="K346" s="268"/>
      <c r="M346" s="269" t="s">
        <v>486</v>
      </c>
      <c r="O346" s="258"/>
    </row>
    <row r="347" spans="1:15" ht="12.75">
      <c r="A347" s="267"/>
      <c r="B347" s="270"/>
      <c r="C347" s="924" t="s">
        <v>487</v>
      </c>
      <c r="D347" s="925"/>
      <c r="E347" s="271">
        <v>0.1398</v>
      </c>
      <c r="F347" s="830"/>
      <c r="G347" s="272"/>
      <c r="H347" s="273"/>
      <c r="I347" s="268"/>
      <c r="J347" s="274"/>
      <c r="K347" s="268"/>
      <c r="M347" s="269" t="s">
        <v>487</v>
      </c>
      <c r="O347" s="258"/>
    </row>
    <row r="348" spans="1:15" ht="12.75">
      <c r="A348" s="267"/>
      <c r="B348" s="270"/>
      <c r="C348" s="924" t="s">
        <v>488</v>
      </c>
      <c r="D348" s="925"/>
      <c r="E348" s="271">
        <v>0.9</v>
      </c>
      <c r="F348" s="830"/>
      <c r="G348" s="272"/>
      <c r="H348" s="273"/>
      <c r="I348" s="268"/>
      <c r="J348" s="274"/>
      <c r="K348" s="268"/>
      <c r="M348" s="269" t="s">
        <v>488</v>
      </c>
      <c r="O348" s="258"/>
    </row>
    <row r="349" spans="1:80" ht="12.75">
      <c r="A349" s="259">
        <v>88</v>
      </c>
      <c r="B349" s="260" t="s">
        <v>489</v>
      </c>
      <c r="C349" s="261" t="s">
        <v>490</v>
      </c>
      <c r="D349" s="262" t="s">
        <v>113</v>
      </c>
      <c r="E349" s="263">
        <v>0.924</v>
      </c>
      <c r="F349" s="829"/>
      <c r="G349" s="264">
        <f>E349*F349</f>
        <v>0</v>
      </c>
      <c r="H349" s="265">
        <v>0</v>
      </c>
      <c r="I349" s="266">
        <f>E349*H349</f>
        <v>0</v>
      </c>
      <c r="J349" s="265">
        <v>-2.2</v>
      </c>
      <c r="K349" s="266">
        <f>E349*J349</f>
        <v>-2.0328000000000004</v>
      </c>
      <c r="O349" s="258">
        <v>2</v>
      </c>
      <c r="AA349" s="231">
        <v>1</v>
      </c>
      <c r="AB349" s="231">
        <v>1</v>
      </c>
      <c r="AC349" s="231">
        <v>1</v>
      </c>
      <c r="AZ349" s="231">
        <v>1</v>
      </c>
      <c r="BA349" s="231">
        <f>IF(AZ349=1,G349,0)</f>
        <v>0</v>
      </c>
      <c r="BB349" s="231">
        <f>IF(AZ349=2,G349,0)</f>
        <v>0</v>
      </c>
      <c r="BC349" s="231">
        <f>IF(AZ349=3,G349,0)</f>
        <v>0</v>
      </c>
      <c r="BD349" s="231">
        <f>IF(AZ349=4,G349,0)</f>
        <v>0</v>
      </c>
      <c r="BE349" s="231">
        <f>IF(AZ349=5,G349,0)</f>
        <v>0</v>
      </c>
      <c r="CA349" s="258">
        <v>1</v>
      </c>
      <c r="CB349" s="258">
        <v>1</v>
      </c>
    </row>
    <row r="350" spans="1:15" ht="12.75">
      <c r="A350" s="267"/>
      <c r="B350" s="270"/>
      <c r="C350" s="924" t="s">
        <v>114</v>
      </c>
      <c r="D350" s="925"/>
      <c r="E350" s="271">
        <v>0</v>
      </c>
      <c r="F350" s="830"/>
      <c r="G350" s="272"/>
      <c r="H350" s="273"/>
      <c r="I350" s="268"/>
      <c r="J350" s="274"/>
      <c r="K350" s="268"/>
      <c r="M350" s="269" t="s">
        <v>114</v>
      </c>
      <c r="O350" s="258"/>
    </row>
    <row r="351" spans="1:15" ht="12.75">
      <c r="A351" s="267"/>
      <c r="B351" s="270"/>
      <c r="C351" s="924" t="s">
        <v>491</v>
      </c>
      <c r="D351" s="925"/>
      <c r="E351" s="271">
        <v>0</v>
      </c>
      <c r="F351" s="830"/>
      <c r="G351" s="272"/>
      <c r="H351" s="273"/>
      <c r="I351" s="268"/>
      <c r="J351" s="274"/>
      <c r="K351" s="268"/>
      <c r="M351" s="269" t="s">
        <v>491</v>
      </c>
      <c r="O351" s="258"/>
    </row>
    <row r="352" spans="1:15" ht="12.75">
      <c r="A352" s="267"/>
      <c r="B352" s="270"/>
      <c r="C352" s="924" t="s">
        <v>492</v>
      </c>
      <c r="D352" s="925"/>
      <c r="E352" s="271">
        <v>0.3795</v>
      </c>
      <c r="F352" s="830"/>
      <c r="G352" s="272"/>
      <c r="H352" s="273"/>
      <c r="I352" s="268"/>
      <c r="J352" s="274"/>
      <c r="K352" s="268"/>
      <c r="M352" s="269" t="s">
        <v>492</v>
      </c>
      <c r="O352" s="258"/>
    </row>
    <row r="353" spans="1:15" ht="12.75">
      <c r="A353" s="267"/>
      <c r="B353" s="270"/>
      <c r="C353" s="924" t="s">
        <v>486</v>
      </c>
      <c r="D353" s="925"/>
      <c r="E353" s="271">
        <v>0</v>
      </c>
      <c r="F353" s="830"/>
      <c r="G353" s="272"/>
      <c r="H353" s="273"/>
      <c r="I353" s="268"/>
      <c r="J353" s="274"/>
      <c r="K353" s="268"/>
      <c r="M353" s="269" t="s">
        <v>486</v>
      </c>
      <c r="O353" s="258"/>
    </row>
    <row r="354" spans="1:15" ht="12.75">
      <c r="A354" s="267"/>
      <c r="B354" s="270"/>
      <c r="C354" s="924" t="s">
        <v>493</v>
      </c>
      <c r="D354" s="925"/>
      <c r="E354" s="271">
        <v>0.5445</v>
      </c>
      <c r="F354" s="830"/>
      <c r="G354" s="272"/>
      <c r="H354" s="273"/>
      <c r="I354" s="268"/>
      <c r="J354" s="274"/>
      <c r="K354" s="268"/>
      <c r="M354" s="269" t="s">
        <v>493</v>
      </c>
      <c r="O354" s="258"/>
    </row>
    <row r="355" spans="1:80" ht="12.75">
      <c r="A355" s="259">
        <v>89</v>
      </c>
      <c r="B355" s="260" t="s">
        <v>494</v>
      </c>
      <c r="C355" s="261" t="s">
        <v>495</v>
      </c>
      <c r="D355" s="262" t="s">
        <v>113</v>
      </c>
      <c r="E355" s="263">
        <v>0.7137</v>
      </c>
      <c r="F355" s="829"/>
      <c r="G355" s="264">
        <f>E355*F355</f>
        <v>0</v>
      </c>
      <c r="H355" s="265">
        <v>0</v>
      </c>
      <c r="I355" s="266">
        <f>E355*H355</f>
        <v>0</v>
      </c>
      <c r="J355" s="265">
        <v>-2.2</v>
      </c>
      <c r="K355" s="266">
        <f>E355*J355</f>
        <v>-1.57014</v>
      </c>
      <c r="O355" s="258">
        <v>2</v>
      </c>
      <c r="AA355" s="231">
        <v>1</v>
      </c>
      <c r="AB355" s="231">
        <v>1</v>
      </c>
      <c r="AC355" s="231">
        <v>1</v>
      </c>
      <c r="AZ355" s="231">
        <v>1</v>
      </c>
      <c r="BA355" s="231">
        <f>IF(AZ355=1,G355,0)</f>
        <v>0</v>
      </c>
      <c r="BB355" s="231">
        <f>IF(AZ355=2,G355,0)</f>
        <v>0</v>
      </c>
      <c r="BC355" s="231">
        <f>IF(AZ355=3,G355,0)</f>
        <v>0</v>
      </c>
      <c r="BD355" s="231">
        <f>IF(AZ355=4,G355,0)</f>
        <v>0</v>
      </c>
      <c r="BE355" s="231">
        <f>IF(AZ355=5,G355,0)</f>
        <v>0</v>
      </c>
      <c r="CA355" s="258">
        <v>1</v>
      </c>
      <c r="CB355" s="258">
        <v>1</v>
      </c>
    </row>
    <row r="356" spans="1:15" ht="12.75">
      <c r="A356" s="267"/>
      <c r="B356" s="270"/>
      <c r="C356" s="924" t="s">
        <v>114</v>
      </c>
      <c r="D356" s="925"/>
      <c r="E356" s="271">
        <v>0</v>
      </c>
      <c r="F356" s="830"/>
      <c r="G356" s="272"/>
      <c r="H356" s="273"/>
      <c r="I356" s="268"/>
      <c r="J356" s="274"/>
      <c r="K356" s="268"/>
      <c r="M356" s="269" t="s">
        <v>114</v>
      </c>
      <c r="O356" s="258"/>
    </row>
    <row r="357" spans="1:15" ht="12.75">
      <c r="A357" s="267"/>
      <c r="B357" s="270"/>
      <c r="C357" s="924" t="s">
        <v>496</v>
      </c>
      <c r="D357" s="925"/>
      <c r="E357" s="271">
        <v>0</v>
      </c>
      <c r="F357" s="830"/>
      <c r="G357" s="272"/>
      <c r="H357" s="273"/>
      <c r="I357" s="268"/>
      <c r="J357" s="274"/>
      <c r="K357" s="268"/>
      <c r="M357" s="269" t="s">
        <v>496</v>
      </c>
      <c r="O357" s="258"/>
    </row>
    <row r="358" spans="1:15" ht="12.75">
      <c r="A358" s="267"/>
      <c r="B358" s="270"/>
      <c r="C358" s="924" t="s">
        <v>497</v>
      </c>
      <c r="D358" s="925"/>
      <c r="E358" s="271">
        <v>0.7137</v>
      </c>
      <c r="F358" s="830"/>
      <c r="G358" s="272"/>
      <c r="H358" s="273"/>
      <c r="I358" s="268"/>
      <c r="J358" s="274"/>
      <c r="K358" s="268"/>
      <c r="M358" s="269" t="s">
        <v>497</v>
      </c>
      <c r="O358" s="258"/>
    </row>
    <row r="359" spans="1:80" ht="12.75">
      <c r="A359" s="259">
        <v>90</v>
      </c>
      <c r="B359" s="260" t="s">
        <v>498</v>
      </c>
      <c r="C359" s="261" t="s">
        <v>499</v>
      </c>
      <c r="D359" s="262" t="s">
        <v>183</v>
      </c>
      <c r="E359" s="263">
        <v>151.41</v>
      </c>
      <c r="F359" s="829"/>
      <c r="G359" s="264">
        <f>E359*F359</f>
        <v>0</v>
      </c>
      <c r="H359" s="265">
        <v>0</v>
      </c>
      <c r="I359" s="266">
        <f>E359*H359</f>
        <v>0</v>
      </c>
      <c r="J359" s="265">
        <v>-0.00175</v>
      </c>
      <c r="K359" s="266">
        <f>E359*J359</f>
        <v>-0.2649675</v>
      </c>
      <c r="O359" s="258">
        <v>2</v>
      </c>
      <c r="AA359" s="231">
        <v>1</v>
      </c>
      <c r="AB359" s="231">
        <v>1</v>
      </c>
      <c r="AC359" s="231">
        <v>1</v>
      </c>
      <c r="AZ359" s="231">
        <v>1</v>
      </c>
      <c r="BA359" s="231">
        <f>IF(AZ359=1,G359,0)</f>
        <v>0</v>
      </c>
      <c r="BB359" s="231">
        <f>IF(AZ359=2,G359,0)</f>
        <v>0</v>
      </c>
      <c r="BC359" s="231">
        <f>IF(AZ359=3,G359,0)</f>
        <v>0</v>
      </c>
      <c r="BD359" s="231">
        <f>IF(AZ359=4,G359,0)</f>
        <v>0</v>
      </c>
      <c r="BE359" s="231">
        <f>IF(AZ359=5,G359,0)</f>
        <v>0</v>
      </c>
      <c r="CA359" s="258">
        <v>1</v>
      </c>
      <c r="CB359" s="258">
        <v>1</v>
      </c>
    </row>
    <row r="360" spans="1:15" ht="12.75">
      <c r="A360" s="267"/>
      <c r="B360" s="270"/>
      <c r="C360" s="924" t="s">
        <v>114</v>
      </c>
      <c r="D360" s="925"/>
      <c r="E360" s="271">
        <v>0</v>
      </c>
      <c r="F360" s="830"/>
      <c r="G360" s="272"/>
      <c r="H360" s="273"/>
      <c r="I360" s="268"/>
      <c r="J360" s="274"/>
      <c r="K360" s="268"/>
      <c r="M360" s="269" t="s">
        <v>114</v>
      </c>
      <c r="O360" s="258"/>
    </row>
    <row r="361" spans="1:15" ht="22.5">
      <c r="A361" s="267"/>
      <c r="B361" s="270"/>
      <c r="C361" s="924" t="s">
        <v>258</v>
      </c>
      <c r="D361" s="925"/>
      <c r="E361" s="271">
        <v>151.41</v>
      </c>
      <c r="F361" s="830"/>
      <c r="G361" s="272"/>
      <c r="H361" s="273"/>
      <c r="I361" s="268"/>
      <c r="J361" s="274"/>
      <c r="K361" s="268"/>
      <c r="M361" s="269" t="s">
        <v>258</v>
      </c>
      <c r="O361" s="258"/>
    </row>
    <row r="362" spans="1:80" ht="12.75">
      <c r="A362" s="259">
        <v>91</v>
      </c>
      <c r="B362" s="260" t="s">
        <v>500</v>
      </c>
      <c r="C362" s="261" t="s">
        <v>501</v>
      </c>
      <c r="D362" s="262" t="s">
        <v>183</v>
      </c>
      <c r="E362" s="263">
        <v>151.41</v>
      </c>
      <c r="F362" s="829"/>
      <c r="G362" s="264">
        <f>E362*F362</f>
        <v>0</v>
      </c>
      <c r="H362" s="265">
        <v>0</v>
      </c>
      <c r="I362" s="266">
        <f>E362*H362</f>
        <v>0</v>
      </c>
      <c r="J362" s="265">
        <v>-0.02</v>
      </c>
      <c r="K362" s="266">
        <f>E362*J362</f>
        <v>-3.0282</v>
      </c>
      <c r="O362" s="258">
        <v>2</v>
      </c>
      <c r="AA362" s="231">
        <v>1</v>
      </c>
      <c r="AB362" s="231">
        <v>1</v>
      </c>
      <c r="AC362" s="231">
        <v>1</v>
      </c>
      <c r="AZ362" s="231">
        <v>1</v>
      </c>
      <c r="BA362" s="231">
        <f>IF(AZ362=1,G362,0)</f>
        <v>0</v>
      </c>
      <c r="BB362" s="231">
        <f>IF(AZ362=2,G362,0)</f>
        <v>0</v>
      </c>
      <c r="BC362" s="231">
        <f>IF(AZ362=3,G362,0)</f>
        <v>0</v>
      </c>
      <c r="BD362" s="231">
        <f>IF(AZ362=4,G362,0)</f>
        <v>0</v>
      </c>
      <c r="BE362" s="231">
        <f>IF(AZ362=5,G362,0)</f>
        <v>0</v>
      </c>
      <c r="CA362" s="258">
        <v>1</v>
      </c>
      <c r="CB362" s="258">
        <v>1</v>
      </c>
    </row>
    <row r="363" spans="1:80" ht="12.75">
      <c r="A363" s="259">
        <v>92</v>
      </c>
      <c r="B363" s="260" t="s">
        <v>502</v>
      </c>
      <c r="C363" s="261" t="s">
        <v>503</v>
      </c>
      <c r="D363" s="262" t="s">
        <v>162</v>
      </c>
      <c r="E363" s="263">
        <v>13</v>
      </c>
      <c r="F363" s="829"/>
      <c r="G363" s="264">
        <f>E363*F363</f>
        <v>0</v>
      </c>
      <c r="H363" s="265">
        <v>0</v>
      </c>
      <c r="I363" s="266">
        <f>E363*H363</f>
        <v>0</v>
      </c>
      <c r="J363" s="265">
        <v>0</v>
      </c>
      <c r="K363" s="266">
        <f>E363*J363</f>
        <v>0</v>
      </c>
      <c r="O363" s="258">
        <v>2</v>
      </c>
      <c r="AA363" s="231">
        <v>1</v>
      </c>
      <c r="AB363" s="231">
        <v>1</v>
      </c>
      <c r="AC363" s="231">
        <v>1</v>
      </c>
      <c r="AZ363" s="231">
        <v>1</v>
      </c>
      <c r="BA363" s="231">
        <f>IF(AZ363=1,G363,0)</f>
        <v>0</v>
      </c>
      <c r="BB363" s="231">
        <f>IF(AZ363=2,G363,0)</f>
        <v>0</v>
      </c>
      <c r="BC363" s="231">
        <f>IF(AZ363=3,G363,0)</f>
        <v>0</v>
      </c>
      <c r="BD363" s="231">
        <f>IF(AZ363=4,G363,0)</f>
        <v>0</v>
      </c>
      <c r="BE363" s="231">
        <f>IF(AZ363=5,G363,0)</f>
        <v>0</v>
      </c>
      <c r="CA363" s="258">
        <v>1</v>
      </c>
      <c r="CB363" s="258">
        <v>1</v>
      </c>
    </row>
    <row r="364" spans="1:15" ht="12.75">
      <c r="A364" s="267"/>
      <c r="B364" s="270"/>
      <c r="C364" s="924" t="s">
        <v>114</v>
      </c>
      <c r="D364" s="925"/>
      <c r="E364" s="271">
        <v>0</v>
      </c>
      <c r="F364" s="830"/>
      <c r="G364" s="272"/>
      <c r="H364" s="273"/>
      <c r="I364" s="268"/>
      <c r="J364" s="274"/>
      <c r="K364" s="268"/>
      <c r="M364" s="269" t="s">
        <v>114</v>
      </c>
      <c r="O364" s="258"/>
    </row>
    <row r="365" spans="1:15" ht="12.75">
      <c r="A365" s="267"/>
      <c r="B365" s="270"/>
      <c r="C365" s="924" t="s">
        <v>504</v>
      </c>
      <c r="D365" s="925"/>
      <c r="E365" s="271">
        <v>13</v>
      </c>
      <c r="F365" s="830"/>
      <c r="G365" s="272"/>
      <c r="H365" s="273"/>
      <c r="I365" s="268"/>
      <c r="J365" s="274"/>
      <c r="K365" s="268"/>
      <c r="M365" s="269">
        <v>13</v>
      </c>
      <c r="O365" s="258"/>
    </row>
    <row r="366" spans="1:80" ht="12.75">
      <c r="A366" s="259">
        <v>93</v>
      </c>
      <c r="B366" s="260" t="s">
        <v>505</v>
      </c>
      <c r="C366" s="261" t="s">
        <v>506</v>
      </c>
      <c r="D366" s="262" t="s">
        <v>183</v>
      </c>
      <c r="E366" s="263">
        <v>1.8781</v>
      </c>
      <c r="F366" s="829"/>
      <c r="G366" s="264">
        <f>E366*F366</f>
        <v>0</v>
      </c>
      <c r="H366" s="265">
        <v>0.00219</v>
      </c>
      <c r="I366" s="266">
        <f>E366*H366</f>
        <v>0.004113039000000001</v>
      </c>
      <c r="J366" s="265">
        <v>-0.075</v>
      </c>
      <c r="K366" s="266">
        <f>E366*J366</f>
        <v>-0.1408575</v>
      </c>
      <c r="O366" s="258">
        <v>2</v>
      </c>
      <c r="AA366" s="231">
        <v>1</v>
      </c>
      <c r="AB366" s="231">
        <v>1</v>
      </c>
      <c r="AC366" s="231">
        <v>1</v>
      </c>
      <c r="AZ366" s="231">
        <v>1</v>
      </c>
      <c r="BA366" s="231">
        <f>IF(AZ366=1,G366,0)</f>
        <v>0</v>
      </c>
      <c r="BB366" s="231">
        <f>IF(AZ366=2,G366,0)</f>
        <v>0</v>
      </c>
      <c r="BC366" s="231">
        <f>IF(AZ366=3,G366,0)</f>
        <v>0</v>
      </c>
      <c r="BD366" s="231">
        <f>IF(AZ366=4,G366,0)</f>
        <v>0</v>
      </c>
      <c r="BE366" s="231">
        <f>IF(AZ366=5,G366,0)</f>
        <v>0</v>
      </c>
      <c r="CA366" s="258">
        <v>1</v>
      </c>
      <c r="CB366" s="258">
        <v>1</v>
      </c>
    </row>
    <row r="367" spans="1:15" ht="12.75">
      <c r="A367" s="267"/>
      <c r="B367" s="270"/>
      <c r="C367" s="924" t="s">
        <v>114</v>
      </c>
      <c r="D367" s="925"/>
      <c r="E367" s="271">
        <v>0</v>
      </c>
      <c r="F367" s="830"/>
      <c r="G367" s="272"/>
      <c r="H367" s="273"/>
      <c r="I367" s="268"/>
      <c r="J367" s="274"/>
      <c r="K367" s="268"/>
      <c r="M367" s="269" t="s">
        <v>114</v>
      </c>
      <c r="O367" s="258"/>
    </row>
    <row r="368" spans="1:15" ht="12.75">
      <c r="A368" s="267"/>
      <c r="B368" s="270"/>
      <c r="C368" s="924" t="s">
        <v>507</v>
      </c>
      <c r="D368" s="925"/>
      <c r="E368" s="271">
        <v>1.8781</v>
      </c>
      <c r="F368" s="830"/>
      <c r="G368" s="272"/>
      <c r="H368" s="273"/>
      <c r="I368" s="268"/>
      <c r="J368" s="274"/>
      <c r="K368" s="268"/>
      <c r="M368" s="269" t="s">
        <v>507</v>
      </c>
      <c r="O368" s="258"/>
    </row>
    <row r="369" spans="1:80" ht="12.75">
      <c r="A369" s="259">
        <v>94</v>
      </c>
      <c r="B369" s="260" t="s">
        <v>508</v>
      </c>
      <c r="C369" s="261" t="s">
        <v>509</v>
      </c>
      <c r="D369" s="262" t="s">
        <v>183</v>
      </c>
      <c r="E369" s="263">
        <v>2.775</v>
      </c>
      <c r="F369" s="829"/>
      <c r="G369" s="264">
        <f>E369*F369</f>
        <v>0</v>
      </c>
      <c r="H369" s="265">
        <v>0.001</v>
      </c>
      <c r="I369" s="266">
        <f>E369*H369</f>
        <v>0.002775</v>
      </c>
      <c r="J369" s="265">
        <v>-0.062</v>
      </c>
      <c r="K369" s="266">
        <f>E369*J369</f>
        <v>-0.17204999999999998</v>
      </c>
      <c r="O369" s="258">
        <v>2</v>
      </c>
      <c r="AA369" s="231">
        <v>1</v>
      </c>
      <c r="AB369" s="231">
        <v>1</v>
      </c>
      <c r="AC369" s="231">
        <v>1</v>
      </c>
      <c r="AZ369" s="231">
        <v>1</v>
      </c>
      <c r="BA369" s="231">
        <f>IF(AZ369=1,G369,0)</f>
        <v>0</v>
      </c>
      <c r="BB369" s="231">
        <f>IF(AZ369=2,G369,0)</f>
        <v>0</v>
      </c>
      <c r="BC369" s="231">
        <f>IF(AZ369=3,G369,0)</f>
        <v>0</v>
      </c>
      <c r="BD369" s="231">
        <f>IF(AZ369=4,G369,0)</f>
        <v>0</v>
      </c>
      <c r="BE369" s="231">
        <f>IF(AZ369=5,G369,0)</f>
        <v>0</v>
      </c>
      <c r="CA369" s="258">
        <v>1</v>
      </c>
      <c r="CB369" s="258">
        <v>1</v>
      </c>
    </row>
    <row r="370" spans="1:15" ht="12.75">
      <c r="A370" s="267"/>
      <c r="B370" s="270"/>
      <c r="C370" s="924" t="s">
        <v>114</v>
      </c>
      <c r="D370" s="925"/>
      <c r="E370" s="271">
        <v>0</v>
      </c>
      <c r="F370" s="830"/>
      <c r="G370" s="272"/>
      <c r="H370" s="273"/>
      <c r="I370" s="268"/>
      <c r="J370" s="274"/>
      <c r="K370" s="268"/>
      <c r="M370" s="269" t="s">
        <v>114</v>
      </c>
      <c r="O370" s="258"/>
    </row>
    <row r="371" spans="1:15" ht="12.75">
      <c r="A371" s="267"/>
      <c r="B371" s="270"/>
      <c r="C371" s="924" t="s">
        <v>510</v>
      </c>
      <c r="D371" s="925"/>
      <c r="E371" s="271">
        <v>1.012</v>
      </c>
      <c r="F371" s="830"/>
      <c r="G371" s="272"/>
      <c r="H371" s="273"/>
      <c r="I371" s="268"/>
      <c r="J371" s="274"/>
      <c r="K371" s="268"/>
      <c r="M371" s="269" t="s">
        <v>510</v>
      </c>
      <c r="O371" s="258"/>
    </row>
    <row r="372" spans="1:15" ht="12.75">
      <c r="A372" s="267"/>
      <c r="B372" s="270"/>
      <c r="C372" s="924" t="s">
        <v>511</v>
      </c>
      <c r="D372" s="925"/>
      <c r="E372" s="271">
        <v>1.763</v>
      </c>
      <c r="F372" s="830"/>
      <c r="G372" s="272"/>
      <c r="H372" s="273"/>
      <c r="I372" s="268"/>
      <c r="J372" s="274"/>
      <c r="K372" s="268"/>
      <c r="M372" s="269" t="s">
        <v>511</v>
      </c>
      <c r="O372" s="258"/>
    </row>
    <row r="373" spans="1:80" ht="12.75">
      <c r="A373" s="259">
        <v>95</v>
      </c>
      <c r="B373" s="260" t="s">
        <v>512</v>
      </c>
      <c r="C373" s="261" t="s">
        <v>513</v>
      </c>
      <c r="D373" s="262" t="s">
        <v>183</v>
      </c>
      <c r="E373" s="263">
        <v>7.233</v>
      </c>
      <c r="F373" s="829"/>
      <c r="G373" s="264">
        <f>E373*F373</f>
        <v>0</v>
      </c>
      <c r="H373" s="265">
        <v>0.00069</v>
      </c>
      <c r="I373" s="266">
        <f>E373*H373</f>
        <v>0.004990769999999999</v>
      </c>
      <c r="J373" s="265">
        <v>-0.034</v>
      </c>
      <c r="K373" s="266">
        <f>E373*J373</f>
        <v>-0.245922</v>
      </c>
      <c r="O373" s="258">
        <v>2</v>
      </c>
      <c r="AA373" s="231">
        <v>1</v>
      </c>
      <c r="AB373" s="231">
        <v>1</v>
      </c>
      <c r="AC373" s="231">
        <v>1</v>
      </c>
      <c r="AZ373" s="231">
        <v>1</v>
      </c>
      <c r="BA373" s="231">
        <f>IF(AZ373=1,G373,0)</f>
        <v>0</v>
      </c>
      <c r="BB373" s="231">
        <f>IF(AZ373=2,G373,0)</f>
        <v>0</v>
      </c>
      <c r="BC373" s="231">
        <f>IF(AZ373=3,G373,0)</f>
        <v>0</v>
      </c>
      <c r="BD373" s="231">
        <f>IF(AZ373=4,G373,0)</f>
        <v>0</v>
      </c>
      <c r="BE373" s="231">
        <f>IF(AZ373=5,G373,0)</f>
        <v>0</v>
      </c>
      <c r="CA373" s="258">
        <v>1</v>
      </c>
      <c r="CB373" s="258">
        <v>1</v>
      </c>
    </row>
    <row r="374" spans="1:15" ht="12.75">
      <c r="A374" s="267"/>
      <c r="B374" s="270"/>
      <c r="C374" s="924" t="s">
        <v>114</v>
      </c>
      <c r="D374" s="925"/>
      <c r="E374" s="271">
        <v>0</v>
      </c>
      <c r="F374" s="830"/>
      <c r="G374" s="272"/>
      <c r="H374" s="273"/>
      <c r="I374" s="268"/>
      <c r="J374" s="274"/>
      <c r="K374" s="268"/>
      <c r="M374" s="269" t="s">
        <v>114</v>
      </c>
      <c r="O374" s="258"/>
    </row>
    <row r="375" spans="1:15" ht="12.75">
      <c r="A375" s="267"/>
      <c r="B375" s="270"/>
      <c r="C375" s="924" t="s">
        <v>514</v>
      </c>
      <c r="D375" s="925"/>
      <c r="E375" s="271">
        <v>0</v>
      </c>
      <c r="F375" s="830"/>
      <c r="G375" s="272"/>
      <c r="H375" s="273"/>
      <c r="I375" s="268"/>
      <c r="J375" s="274"/>
      <c r="K375" s="268"/>
      <c r="M375" s="269" t="s">
        <v>514</v>
      </c>
      <c r="O375" s="258"/>
    </row>
    <row r="376" spans="1:15" ht="12.75">
      <c r="A376" s="267"/>
      <c r="B376" s="270"/>
      <c r="C376" s="924" t="s">
        <v>515</v>
      </c>
      <c r="D376" s="925"/>
      <c r="E376" s="271">
        <v>7.233</v>
      </c>
      <c r="F376" s="830"/>
      <c r="G376" s="272"/>
      <c r="H376" s="273"/>
      <c r="I376" s="268"/>
      <c r="J376" s="274"/>
      <c r="K376" s="268"/>
      <c r="M376" s="269" t="s">
        <v>515</v>
      </c>
      <c r="O376" s="258"/>
    </row>
    <row r="377" spans="1:80" ht="12.75">
      <c r="A377" s="259">
        <v>96</v>
      </c>
      <c r="B377" s="260" t="s">
        <v>516</v>
      </c>
      <c r="C377" s="261" t="s">
        <v>517</v>
      </c>
      <c r="D377" s="262" t="s">
        <v>183</v>
      </c>
      <c r="E377" s="263">
        <v>18.715</v>
      </c>
      <c r="F377" s="829"/>
      <c r="G377" s="264">
        <f>E377*F377</f>
        <v>0</v>
      </c>
      <c r="H377" s="265">
        <v>0.00117</v>
      </c>
      <c r="I377" s="266">
        <f>E377*H377</f>
        <v>0.02189655</v>
      </c>
      <c r="J377" s="265">
        <v>-0.076</v>
      </c>
      <c r="K377" s="266">
        <f>E377*J377</f>
        <v>-1.42234</v>
      </c>
      <c r="O377" s="258">
        <v>2</v>
      </c>
      <c r="AA377" s="231">
        <v>1</v>
      </c>
      <c r="AB377" s="231">
        <v>1</v>
      </c>
      <c r="AC377" s="231">
        <v>1</v>
      </c>
      <c r="AZ377" s="231">
        <v>1</v>
      </c>
      <c r="BA377" s="231">
        <f>IF(AZ377=1,G377,0)</f>
        <v>0</v>
      </c>
      <c r="BB377" s="231">
        <f>IF(AZ377=2,G377,0)</f>
        <v>0</v>
      </c>
      <c r="BC377" s="231">
        <f>IF(AZ377=3,G377,0)</f>
        <v>0</v>
      </c>
      <c r="BD377" s="231">
        <f>IF(AZ377=4,G377,0)</f>
        <v>0</v>
      </c>
      <c r="BE377" s="231">
        <f>IF(AZ377=5,G377,0)</f>
        <v>0</v>
      </c>
      <c r="CA377" s="258">
        <v>1</v>
      </c>
      <c r="CB377" s="258">
        <v>1</v>
      </c>
    </row>
    <row r="378" spans="1:15" ht="12.75">
      <c r="A378" s="267"/>
      <c r="B378" s="270"/>
      <c r="C378" s="924" t="s">
        <v>114</v>
      </c>
      <c r="D378" s="925"/>
      <c r="E378" s="271">
        <v>0</v>
      </c>
      <c r="F378" s="830"/>
      <c r="G378" s="272"/>
      <c r="H378" s="273"/>
      <c r="I378" s="268"/>
      <c r="J378" s="274"/>
      <c r="K378" s="268"/>
      <c r="M378" s="269" t="s">
        <v>114</v>
      </c>
      <c r="O378" s="258"/>
    </row>
    <row r="379" spans="1:15" ht="12.75">
      <c r="A379" s="267"/>
      <c r="B379" s="270"/>
      <c r="C379" s="924" t="s">
        <v>518</v>
      </c>
      <c r="D379" s="925"/>
      <c r="E379" s="271">
        <v>18.715</v>
      </c>
      <c r="F379" s="830"/>
      <c r="G379" s="272"/>
      <c r="H379" s="273"/>
      <c r="I379" s="268"/>
      <c r="J379" s="274"/>
      <c r="K379" s="268"/>
      <c r="M379" s="269" t="s">
        <v>518</v>
      </c>
      <c r="O379" s="258"/>
    </row>
    <row r="380" spans="1:80" ht="12.75">
      <c r="A380" s="259">
        <v>97</v>
      </c>
      <c r="B380" s="260" t="s">
        <v>519</v>
      </c>
      <c r="C380" s="261" t="s">
        <v>520</v>
      </c>
      <c r="D380" s="262" t="s">
        <v>445</v>
      </c>
      <c r="E380" s="263">
        <v>1</v>
      </c>
      <c r="F380" s="829"/>
      <c r="G380" s="264">
        <f>E380*F380</f>
        <v>0</v>
      </c>
      <c r="H380" s="265">
        <v>0</v>
      </c>
      <c r="I380" s="266">
        <f>E380*H380</f>
        <v>0</v>
      </c>
      <c r="J380" s="265"/>
      <c r="K380" s="266">
        <f>E380*J380</f>
        <v>0</v>
      </c>
      <c r="O380" s="258">
        <v>2</v>
      </c>
      <c r="AA380" s="231">
        <v>12</v>
      </c>
      <c r="AB380" s="231">
        <v>0</v>
      </c>
      <c r="AC380" s="231">
        <v>67</v>
      </c>
      <c r="AZ380" s="231">
        <v>1</v>
      </c>
      <c r="BA380" s="231">
        <f>IF(AZ380=1,G380,0)</f>
        <v>0</v>
      </c>
      <c r="BB380" s="231">
        <f>IF(AZ380=2,G380,0)</f>
        <v>0</v>
      </c>
      <c r="BC380" s="231">
        <f>IF(AZ380=3,G380,0)</f>
        <v>0</v>
      </c>
      <c r="BD380" s="231">
        <f>IF(AZ380=4,G380,0)</f>
        <v>0</v>
      </c>
      <c r="BE380" s="231">
        <f>IF(AZ380=5,G380,0)</f>
        <v>0</v>
      </c>
      <c r="CA380" s="258">
        <v>12</v>
      </c>
      <c r="CB380" s="258">
        <v>0</v>
      </c>
    </row>
    <row r="381" spans="1:80" ht="12.75">
      <c r="A381" s="259">
        <v>98</v>
      </c>
      <c r="B381" s="260" t="s">
        <v>521</v>
      </c>
      <c r="C381" s="261" t="s">
        <v>522</v>
      </c>
      <c r="D381" s="262" t="s">
        <v>142</v>
      </c>
      <c r="E381" s="263">
        <v>43.1</v>
      </c>
      <c r="F381" s="829"/>
      <c r="G381" s="264">
        <f>E381*F381</f>
        <v>0</v>
      </c>
      <c r="H381" s="265">
        <v>0</v>
      </c>
      <c r="I381" s="266">
        <f>E381*H381</f>
        <v>0</v>
      </c>
      <c r="J381" s="265"/>
      <c r="K381" s="266">
        <f>E381*J381</f>
        <v>0</v>
      </c>
      <c r="O381" s="258">
        <v>2</v>
      </c>
      <c r="AA381" s="231">
        <v>12</v>
      </c>
      <c r="AB381" s="231">
        <v>0</v>
      </c>
      <c r="AC381" s="231">
        <v>68</v>
      </c>
      <c r="AZ381" s="231">
        <v>1</v>
      </c>
      <c r="BA381" s="231">
        <f>IF(AZ381=1,G381,0)</f>
        <v>0</v>
      </c>
      <c r="BB381" s="231">
        <f>IF(AZ381=2,G381,0)</f>
        <v>0</v>
      </c>
      <c r="BC381" s="231">
        <f>IF(AZ381=3,G381,0)</f>
        <v>0</v>
      </c>
      <c r="BD381" s="231">
        <f>IF(AZ381=4,G381,0)</f>
        <v>0</v>
      </c>
      <c r="BE381" s="231">
        <f>IF(AZ381=5,G381,0)</f>
        <v>0</v>
      </c>
      <c r="CA381" s="258">
        <v>12</v>
      </c>
      <c r="CB381" s="258">
        <v>0</v>
      </c>
    </row>
    <row r="382" spans="1:15" ht="12.75">
      <c r="A382" s="267"/>
      <c r="B382" s="270"/>
      <c r="C382" s="924" t="s">
        <v>523</v>
      </c>
      <c r="D382" s="925"/>
      <c r="E382" s="271">
        <v>43.1</v>
      </c>
      <c r="F382" s="830"/>
      <c r="G382" s="272"/>
      <c r="H382" s="273"/>
      <c r="I382" s="268"/>
      <c r="J382" s="274"/>
      <c r="K382" s="268"/>
      <c r="M382" s="269" t="s">
        <v>523</v>
      </c>
      <c r="O382" s="258"/>
    </row>
    <row r="383" spans="1:80" ht="12.75">
      <c r="A383" s="259">
        <v>99</v>
      </c>
      <c r="B383" s="260" t="s">
        <v>524</v>
      </c>
      <c r="C383" s="261" t="s">
        <v>525</v>
      </c>
      <c r="D383" s="262" t="s">
        <v>445</v>
      </c>
      <c r="E383" s="263">
        <v>1</v>
      </c>
      <c r="F383" s="829"/>
      <c r="G383" s="264">
        <f>E383*F383</f>
        <v>0</v>
      </c>
      <c r="H383" s="265">
        <v>0</v>
      </c>
      <c r="I383" s="266">
        <f>E383*H383</f>
        <v>0</v>
      </c>
      <c r="J383" s="265"/>
      <c r="K383" s="266">
        <f>E383*J383</f>
        <v>0</v>
      </c>
      <c r="O383" s="258">
        <v>2</v>
      </c>
      <c r="AA383" s="231">
        <v>12</v>
      </c>
      <c r="AB383" s="231">
        <v>0</v>
      </c>
      <c r="AC383" s="231">
        <v>69</v>
      </c>
      <c r="AZ383" s="231">
        <v>1</v>
      </c>
      <c r="BA383" s="231">
        <f>IF(AZ383=1,G383,0)</f>
        <v>0</v>
      </c>
      <c r="BB383" s="231">
        <f>IF(AZ383=2,G383,0)</f>
        <v>0</v>
      </c>
      <c r="BC383" s="231">
        <f>IF(AZ383=3,G383,0)</f>
        <v>0</v>
      </c>
      <c r="BD383" s="231">
        <f>IF(AZ383=4,G383,0)</f>
        <v>0</v>
      </c>
      <c r="BE383" s="231">
        <f>IF(AZ383=5,G383,0)</f>
        <v>0</v>
      </c>
      <c r="CA383" s="258">
        <v>12</v>
      </c>
      <c r="CB383" s="258">
        <v>0</v>
      </c>
    </row>
    <row r="384" spans="1:80" ht="12.75">
      <c r="A384" s="259">
        <v>100</v>
      </c>
      <c r="B384" s="260" t="s">
        <v>526</v>
      </c>
      <c r="C384" s="261" t="s">
        <v>527</v>
      </c>
      <c r="D384" s="262" t="s">
        <v>445</v>
      </c>
      <c r="E384" s="263">
        <v>1</v>
      </c>
      <c r="F384" s="829"/>
      <c r="G384" s="264">
        <f>E384*F384</f>
        <v>0</v>
      </c>
      <c r="H384" s="265">
        <v>0</v>
      </c>
      <c r="I384" s="266">
        <f>E384*H384</f>
        <v>0</v>
      </c>
      <c r="J384" s="265"/>
      <c r="K384" s="266">
        <f>E384*J384</f>
        <v>0</v>
      </c>
      <c r="O384" s="258">
        <v>2</v>
      </c>
      <c r="AA384" s="231">
        <v>12</v>
      </c>
      <c r="AB384" s="231">
        <v>0</v>
      </c>
      <c r="AC384" s="231">
        <v>241</v>
      </c>
      <c r="AZ384" s="231">
        <v>1</v>
      </c>
      <c r="BA384" s="231">
        <f>IF(AZ384=1,G384,0)</f>
        <v>0</v>
      </c>
      <c r="BB384" s="231">
        <f>IF(AZ384=2,G384,0)</f>
        <v>0</v>
      </c>
      <c r="BC384" s="231">
        <f>IF(AZ384=3,G384,0)</f>
        <v>0</v>
      </c>
      <c r="BD384" s="231">
        <f>IF(AZ384=4,G384,0)</f>
        <v>0</v>
      </c>
      <c r="BE384" s="231">
        <f>IF(AZ384=5,G384,0)</f>
        <v>0</v>
      </c>
      <c r="CA384" s="258">
        <v>12</v>
      </c>
      <c r="CB384" s="258">
        <v>0</v>
      </c>
    </row>
    <row r="385" spans="1:80" ht="12.75">
      <c r="A385" s="259">
        <v>101</v>
      </c>
      <c r="B385" s="260" t="s">
        <v>528</v>
      </c>
      <c r="C385" s="261" t="s">
        <v>529</v>
      </c>
      <c r="D385" s="262" t="s">
        <v>445</v>
      </c>
      <c r="E385" s="263">
        <v>1</v>
      </c>
      <c r="F385" s="829"/>
      <c r="G385" s="264">
        <f>E385*F385</f>
        <v>0</v>
      </c>
      <c r="H385" s="265">
        <v>0</v>
      </c>
      <c r="I385" s="266">
        <f>E385*H385</f>
        <v>0</v>
      </c>
      <c r="J385" s="265"/>
      <c r="K385" s="266">
        <f>E385*J385</f>
        <v>0</v>
      </c>
      <c r="O385" s="258">
        <v>2</v>
      </c>
      <c r="AA385" s="231">
        <v>12</v>
      </c>
      <c r="AB385" s="231">
        <v>0</v>
      </c>
      <c r="AC385" s="231">
        <v>242</v>
      </c>
      <c r="AZ385" s="231">
        <v>1</v>
      </c>
      <c r="BA385" s="231">
        <f>IF(AZ385=1,G385,0)</f>
        <v>0</v>
      </c>
      <c r="BB385" s="231">
        <f>IF(AZ385=2,G385,0)</f>
        <v>0</v>
      </c>
      <c r="BC385" s="231">
        <f>IF(AZ385=3,G385,0)</f>
        <v>0</v>
      </c>
      <c r="BD385" s="231">
        <f>IF(AZ385=4,G385,0)</f>
        <v>0</v>
      </c>
      <c r="BE385" s="231">
        <f>IF(AZ385=5,G385,0)</f>
        <v>0</v>
      </c>
      <c r="CA385" s="258">
        <v>12</v>
      </c>
      <c r="CB385" s="258">
        <v>0</v>
      </c>
    </row>
    <row r="386" spans="1:80" ht="12.75">
      <c r="A386" s="259">
        <v>102</v>
      </c>
      <c r="B386" s="260" t="s">
        <v>530</v>
      </c>
      <c r="C386" s="261" t="s">
        <v>531</v>
      </c>
      <c r="D386" s="262" t="s">
        <v>113</v>
      </c>
      <c r="E386" s="263">
        <v>3</v>
      </c>
      <c r="F386" s="829"/>
      <c r="G386" s="264">
        <f>E386*F386</f>
        <v>0</v>
      </c>
      <c r="H386" s="265">
        <v>0</v>
      </c>
      <c r="I386" s="266">
        <f>E386*H386</f>
        <v>0</v>
      </c>
      <c r="J386" s="265"/>
      <c r="K386" s="266">
        <f>E386*J386</f>
        <v>0</v>
      </c>
      <c r="O386" s="258">
        <v>2</v>
      </c>
      <c r="AA386" s="231">
        <v>12</v>
      </c>
      <c r="AB386" s="231">
        <v>0</v>
      </c>
      <c r="AC386" s="231">
        <v>247</v>
      </c>
      <c r="AZ386" s="231">
        <v>1</v>
      </c>
      <c r="BA386" s="231">
        <f>IF(AZ386=1,G386,0)</f>
        <v>0</v>
      </c>
      <c r="BB386" s="231">
        <f>IF(AZ386=2,G386,0)</f>
        <v>0</v>
      </c>
      <c r="BC386" s="231">
        <f>IF(AZ386=3,G386,0)</f>
        <v>0</v>
      </c>
      <c r="BD386" s="231">
        <f>IF(AZ386=4,G386,0)</f>
        <v>0</v>
      </c>
      <c r="BE386" s="231">
        <f>IF(AZ386=5,G386,0)</f>
        <v>0</v>
      </c>
      <c r="CA386" s="258">
        <v>12</v>
      </c>
      <c r="CB386" s="258">
        <v>0</v>
      </c>
    </row>
    <row r="387" spans="1:57" ht="12.75">
      <c r="A387" s="275"/>
      <c r="B387" s="276" t="s">
        <v>103</v>
      </c>
      <c r="C387" s="277" t="s">
        <v>466</v>
      </c>
      <c r="D387" s="278"/>
      <c r="E387" s="279"/>
      <c r="F387" s="831"/>
      <c r="G387" s="281">
        <f>SUM(G326:G386)</f>
        <v>0</v>
      </c>
      <c r="H387" s="282"/>
      <c r="I387" s="283">
        <f>SUM(I326:I386)</f>
        <v>0.07569565</v>
      </c>
      <c r="J387" s="282"/>
      <c r="K387" s="283">
        <f>SUM(K326:K386)</f>
        <v>-32.9413017</v>
      </c>
      <c r="O387" s="258">
        <v>4</v>
      </c>
      <c r="BA387" s="284">
        <f>SUM(BA326:BA386)</f>
        <v>0</v>
      </c>
      <c r="BB387" s="284">
        <f>SUM(BB326:BB386)</f>
        <v>0</v>
      </c>
      <c r="BC387" s="284">
        <f>SUM(BC326:BC386)</f>
        <v>0</v>
      </c>
      <c r="BD387" s="284">
        <f>SUM(BD326:BD386)</f>
        <v>0</v>
      </c>
      <c r="BE387" s="284">
        <f>SUM(BE326:BE386)</f>
        <v>0</v>
      </c>
    </row>
    <row r="388" spans="1:15" ht="12.75">
      <c r="A388" s="248" t="s">
        <v>98</v>
      </c>
      <c r="B388" s="249" t="s">
        <v>532</v>
      </c>
      <c r="C388" s="250" t="s">
        <v>533</v>
      </c>
      <c r="D388" s="251"/>
      <c r="E388" s="252"/>
      <c r="F388" s="832"/>
      <c r="G388" s="253"/>
      <c r="H388" s="254"/>
      <c r="I388" s="255"/>
      <c r="J388" s="256"/>
      <c r="K388" s="257"/>
      <c r="O388" s="258">
        <v>1</v>
      </c>
    </row>
    <row r="389" spans="1:80" ht="12.75">
      <c r="A389" s="259">
        <v>103</v>
      </c>
      <c r="B389" s="260" t="s">
        <v>535</v>
      </c>
      <c r="C389" s="261" t="s">
        <v>536</v>
      </c>
      <c r="D389" s="262" t="s">
        <v>142</v>
      </c>
      <c r="E389" s="263">
        <v>7.187</v>
      </c>
      <c r="F389" s="829"/>
      <c r="G389" s="264">
        <f>E389*F389</f>
        <v>0</v>
      </c>
      <c r="H389" s="265">
        <v>0</v>
      </c>
      <c r="I389" s="266">
        <f>E389*H389</f>
        <v>0</v>
      </c>
      <c r="J389" s="265">
        <v>-0.00088</v>
      </c>
      <c r="K389" s="266">
        <f>E389*J389</f>
        <v>-0.006324560000000001</v>
      </c>
      <c r="O389" s="258">
        <v>2</v>
      </c>
      <c r="AA389" s="231">
        <v>1</v>
      </c>
      <c r="AB389" s="231">
        <v>1</v>
      </c>
      <c r="AC389" s="231">
        <v>1</v>
      </c>
      <c r="AZ389" s="231">
        <v>1</v>
      </c>
      <c r="BA389" s="231">
        <f>IF(AZ389=1,G389,0)</f>
        <v>0</v>
      </c>
      <c r="BB389" s="231">
        <f>IF(AZ389=2,G389,0)</f>
        <v>0</v>
      </c>
      <c r="BC389" s="231">
        <f>IF(AZ389=3,G389,0)</f>
        <v>0</v>
      </c>
      <c r="BD389" s="231">
        <f>IF(AZ389=4,G389,0)</f>
        <v>0</v>
      </c>
      <c r="BE389" s="231">
        <f>IF(AZ389=5,G389,0)</f>
        <v>0</v>
      </c>
      <c r="CA389" s="258">
        <v>1</v>
      </c>
      <c r="CB389" s="258">
        <v>1</v>
      </c>
    </row>
    <row r="390" spans="1:15" ht="12.75">
      <c r="A390" s="267"/>
      <c r="B390" s="270"/>
      <c r="C390" s="924" t="s">
        <v>114</v>
      </c>
      <c r="D390" s="925"/>
      <c r="E390" s="271">
        <v>0</v>
      </c>
      <c r="F390" s="830"/>
      <c r="G390" s="272"/>
      <c r="H390" s="273"/>
      <c r="I390" s="268"/>
      <c r="J390" s="274"/>
      <c r="K390" s="268"/>
      <c r="M390" s="269" t="s">
        <v>114</v>
      </c>
      <c r="O390" s="258"/>
    </row>
    <row r="391" spans="1:15" ht="12.75">
      <c r="A391" s="267"/>
      <c r="B391" s="270"/>
      <c r="C391" s="924" t="s">
        <v>537</v>
      </c>
      <c r="D391" s="925"/>
      <c r="E391" s="271">
        <v>7.187</v>
      </c>
      <c r="F391" s="830"/>
      <c r="G391" s="272"/>
      <c r="H391" s="273"/>
      <c r="I391" s="268"/>
      <c r="J391" s="274"/>
      <c r="K391" s="268"/>
      <c r="M391" s="269" t="s">
        <v>537</v>
      </c>
      <c r="O391" s="258"/>
    </row>
    <row r="392" spans="1:80" ht="12.75">
      <c r="A392" s="259">
        <v>104</v>
      </c>
      <c r="B392" s="260" t="s">
        <v>538</v>
      </c>
      <c r="C392" s="261" t="s">
        <v>539</v>
      </c>
      <c r="D392" s="262" t="s">
        <v>162</v>
      </c>
      <c r="E392" s="263">
        <v>8</v>
      </c>
      <c r="F392" s="829"/>
      <c r="G392" s="264">
        <f>E392*F392</f>
        <v>0</v>
      </c>
      <c r="H392" s="265">
        <v>0.00034</v>
      </c>
      <c r="I392" s="266">
        <f>E392*H392</f>
        <v>0.00272</v>
      </c>
      <c r="J392" s="265">
        <v>-0.025</v>
      </c>
      <c r="K392" s="266">
        <f>E392*J392</f>
        <v>-0.2</v>
      </c>
      <c r="O392" s="258">
        <v>2</v>
      </c>
      <c r="AA392" s="231">
        <v>1</v>
      </c>
      <c r="AB392" s="231">
        <v>1</v>
      </c>
      <c r="AC392" s="231">
        <v>1</v>
      </c>
      <c r="AZ392" s="231">
        <v>1</v>
      </c>
      <c r="BA392" s="231">
        <f>IF(AZ392=1,G392,0)</f>
        <v>0</v>
      </c>
      <c r="BB392" s="231">
        <f>IF(AZ392=2,G392,0)</f>
        <v>0</v>
      </c>
      <c r="BC392" s="231">
        <f>IF(AZ392=3,G392,0)</f>
        <v>0</v>
      </c>
      <c r="BD392" s="231">
        <f>IF(AZ392=4,G392,0)</f>
        <v>0</v>
      </c>
      <c r="BE392" s="231">
        <f>IF(AZ392=5,G392,0)</f>
        <v>0</v>
      </c>
      <c r="CA392" s="258">
        <v>1</v>
      </c>
      <c r="CB392" s="258">
        <v>1</v>
      </c>
    </row>
    <row r="393" spans="1:15" ht="12.75">
      <c r="A393" s="267"/>
      <c r="B393" s="270"/>
      <c r="C393" s="924" t="s">
        <v>540</v>
      </c>
      <c r="D393" s="925"/>
      <c r="E393" s="271">
        <v>0</v>
      </c>
      <c r="F393" s="830"/>
      <c r="G393" s="272"/>
      <c r="H393" s="273"/>
      <c r="I393" s="268"/>
      <c r="J393" s="274"/>
      <c r="K393" s="268"/>
      <c r="M393" s="269" t="s">
        <v>540</v>
      </c>
      <c r="O393" s="258"/>
    </row>
    <row r="394" spans="1:15" ht="12.75">
      <c r="A394" s="267"/>
      <c r="B394" s="270"/>
      <c r="C394" s="924" t="s">
        <v>137</v>
      </c>
      <c r="D394" s="925"/>
      <c r="E394" s="271">
        <v>2</v>
      </c>
      <c r="F394" s="830"/>
      <c r="G394" s="272"/>
      <c r="H394" s="273"/>
      <c r="I394" s="268"/>
      <c r="J394" s="274"/>
      <c r="K394" s="268"/>
      <c r="M394" s="269">
        <v>2</v>
      </c>
      <c r="O394" s="258"/>
    </row>
    <row r="395" spans="1:15" ht="12.75">
      <c r="A395" s="267"/>
      <c r="B395" s="270"/>
      <c r="C395" s="924" t="s">
        <v>541</v>
      </c>
      <c r="D395" s="925"/>
      <c r="E395" s="271">
        <v>0</v>
      </c>
      <c r="F395" s="830"/>
      <c r="G395" s="272"/>
      <c r="H395" s="273"/>
      <c r="I395" s="268"/>
      <c r="J395" s="274"/>
      <c r="K395" s="268"/>
      <c r="M395" s="269" t="s">
        <v>541</v>
      </c>
      <c r="O395" s="258"/>
    </row>
    <row r="396" spans="1:15" ht="12.75">
      <c r="A396" s="267"/>
      <c r="B396" s="270"/>
      <c r="C396" s="924" t="s">
        <v>228</v>
      </c>
      <c r="D396" s="925"/>
      <c r="E396" s="271">
        <v>4</v>
      </c>
      <c r="F396" s="830"/>
      <c r="G396" s="272"/>
      <c r="H396" s="273"/>
      <c r="I396" s="268"/>
      <c r="J396" s="274"/>
      <c r="K396" s="268"/>
      <c r="M396" s="269">
        <v>4</v>
      </c>
      <c r="O396" s="258"/>
    </row>
    <row r="397" spans="1:15" ht="12.75">
      <c r="A397" s="267"/>
      <c r="B397" s="270"/>
      <c r="C397" s="924" t="s">
        <v>542</v>
      </c>
      <c r="D397" s="925"/>
      <c r="E397" s="271">
        <v>0</v>
      </c>
      <c r="F397" s="830"/>
      <c r="G397" s="272"/>
      <c r="H397" s="273"/>
      <c r="I397" s="268"/>
      <c r="J397" s="274"/>
      <c r="K397" s="268"/>
      <c r="M397" s="269" t="s">
        <v>542</v>
      </c>
      <c r="O397" s="258"/>
    </row>
    <row r="398" spans="1:15" ht="12.75">
      <c r="A398" s="267"/>
      <c r="B398" s="270"/>
      <c r="C398" s="924" t="s">
        <v>99</v>
      </c>
      <c r="D398" s="925"/>
      <c r="E398" s="271">
        <v>1</v>
      </c>
      <c r="F398" s="830"/>
      <c r="G398" s="272"/>
      <c r="H398" s="273"/>
      <c r="I398" s="268"/>
      <c r="J398" s="274"/>
      <c r="K398" s="268"/>
      <c r="M398" s="269">
        <v>1</v>
      </c>
      <c r="O398" s="258"/>
    </row>
    <row r="399" spans="1:15" ht="12.75">
      <c r="A399" s="267"/>
      <c r="B399" s="270"/>
      <c r="C399" s="924" t="s">
        <v>543</v>
      </c>
      <c r="D399" s="925"/>
      <c r="E399" s="271">
        <v>0</v>
      </c>
      <c r="F399" s="830"/>
      <c r="G399" s="272"/>
      <c r="H399" s="273"/>
      <c r="I399" s="268"/>
      <c r="J399" s="274"/>
      <c r="K399" s="268"/>
      <c r="M399" s="269" t="s">
        <v>543</v>
      </c>
      <c r="O399" s="258"/>
    </row>
    <row r="400" spans="1:15" ht="12.75">
      <c r="A400" s="267"/>
      <c r="B400" s="270"/>
      <c r="C400" s="924" t="s">
        <v>99</v>
      </c>
      <c r="D400" s="925"/>
      <c r="E400" s="271">
        <v>1</v>
      </c>
      <c r="F400" s="830"/>
      <c r="G400" s="272"/>
      <c r="H400" s="273"/>
      <c r="I400" s="268"/>
      <c r="J400" s="274"/>
      <c r="K400" s="268"/>
      <c r="M400" s="269">
        <v>1</v>
      </c>
      <c r="O400" s="258"/>
    </row>
    <row r="401" spans="1:80" ht="12.75">
      <c r="A401" s="259">
        <v>105</v>
      </c>
      <c r="B401" s="260" t="s">
        <v>544</v>
      </c>
      <c r="C401" s="261" t="s">
        <v>545</v>
      </c>
      <c r="D401" s="262" t="s">
        <v>162</v>
      </c>
      <c r="E401" s="263">
        <v>1</v>
      </c>
      <c r="F401" s="829"/>
      <c r="G401" s="264">
        <f>E401*F401</f>
        <v>0</v>
      </c>
      <c r="H401" s="265">
        <v>0.00034</v>
      </c>
      <c r="I401" s="266">
        <f>E401*H401</f>
        <v>0.00034</v>
      </c>
      <c r="J401" s="265">
        <v>-0.054</v>
      </c>
      <c r="K401" s="266">
        <f>E401*J401</f>
        <v>-0.054</v>
      </c>
      <c r="O401" s="258">
        <v>2</v>
      </c>
      <c r="AA401" s="231">
        <v>1</v>
      </c>
      <c r="AB401" s="231">
        <v>1</v>
      </c>
      <c r="AC401" s="231">
        <v>1</v>
      </c>
      <c r="AZ401" s="231">
        <v>1</v>
      </c>
      <c r="BA401" s="231">
        <f>IF(AZ401=1,G401,0)</f>
        <v>0</v>
      </c>
      <c r="BB401" s="231">
        <f>IF(AZ401=2,G401,0)</f>
        <v>0</v>
      </c>
      <c r="BC401" s="231">
        <f>IF(AZ401=3,G401,0)</f>
        <v>0</v>
      </c>
      <c r="BD401" s="231">
        <f>IF(AZ401=4,G401,0)</f>
        <v>0</v>
      </c>
      <c r="BE401" s="231">
        <f>IF(AZ401=5,G401,0)</f>
        <v>0</v>
      </c>
      <c r="CA401" s="258">
        <v>1</v>
      </c>
      <c r="CB401" s="258">
        <v>1</v>
      </c>
    </row>
    <row r="402" spans="1:15" ht="12.75">
      <c r="A402" s="267"/>
      <c r="B402" s="270"/>
      <c r="C402" s="924" t="s">
        <v>540</v>
      </c>
      <c r="D402" s="925"/>
      <c r="E402" s="271">
        <v>0</v>
      </c>
      <c r="F402" s="830"/>
      <c r="G402" s="272"/>
      <c r="H402" s="273"/>
      <c r="I402" s="268"/>
      <c r="J402" s="274"/>
      <c r="K402" s="268"/>
      <c r="M402" s="269" t="s">
        <v>540</v>
      </c>
      <c r="O402" s="258"/>
    </row>
    <row r="403" spans="1:15" ht="12.75">
      <c r="A403" s="267"/>
      <c r="B403" s="270"/>
      <c r="C403" s="924" t="s">
        <v>99</v>
      </c>
      <c r="D403" s="925"/>
      <c r="E403" s="271">
        <v>1</v>
      </c>
      <c r="F403" s="830"/>
      <c r="G403" s="272"/>
      <c r="H403" s="273"/>
      <c r="I403" s="268"/>
      <c r="J403" s="274"/>
      <c r="K403" s="268"/>
      <c r="M403" s="269">
        <v>1</v>
      </c>
      <c r="O403" s="258"/>
    </row>
    <row r="404" spans="1:80" ht="12.75">
      <c r="A404" s="259">
        <v>106</v>
      </c>
      <c r="B404" s="260" t="s">
        <v>546</v>
      </c>
      <c r="C404" s="261" t="s">
        <v>547</v>
      </c>
      <c r="D404" s="262" t="s">
        <v>162</v>
      </c>
      <c r="E404" s="263">
        <v>3</v>
      </c>
      <c r="F404" s="829"/>
      <c r="G404" s="264">
        <f>E404*F404</f>
        <v>0</v>
      </c>
      <c r="H404" s="265">
        <v>0.00133</v>
      </c>
      <c r="I404" s="266">
        <f>E404*H404</f>
        <v>0.0039900000000000005</v>
      </c>
      <c r="J404" s="265">
        <v>-0.074</v>
      </c>
      <c r="K404" s="266">
        <f>E404*J404</f>
        <v>-0.22199999999999998</v>
      </c>
      <c r="O404" s="258">
        <v>2</v>
      </c>
      <c r="AA404" s="231">
        <v>1</v>
      </c>
      <c r="AB404" s="231">
        <v>1</v>
      </c>
      <c r="AC404" s="231">
        <v>1</v>
      </c>
      <c r="AZ404" s="231">
        <v>1</v>
      </c>
      <c r="BA404" s="231">
        <f>IF(AZ404=1,G404,0)</f>
        <v>0</v>
      </c>
      <c r="BB404" s="231">
        <f>IF(AZ404=2,G404,0)</f>
        <v>0</v>
      </c>
      <c r="BC404" s="231">
        <f>IF(AZ404=3,G404,0)</f>
        <v>0</v>
      </c>
      <c r="BD404" s="231">
        <f>IF(AZ404=4,G404,0)</f>
        <v>0</v>
      </c>
      <c r="BE404" s="231">
        <f>IF(AZ404=5,G404,0)</f>
        <v>0</v>
      </c>
      <c r="CA404" s="258">
        <v>1</v>
      </c>
      <c r="CB404" s="258">
        <v>1</v>
      </c>
    </row>
    <row r="405" spans="1:15" ht="12.75">
      <c r="A405" s="267"/>
      <c r="B405" s="270"/>
      <c r="C405" s="924" t="s">
        <v>540</v>
      </c>
      <c r="D405" s="925"/>
      <c r="E405" s="271">
        <v>0</v>
      </c>
      <c r="F405" s="830"/>
      <c r="G405" s="272"/>
      <c r="H405" s="273"/>
      <c r="I405" s="268"/>
      <c r="J405" s="274"/>
      <c r="K405" s="268"/>
      <c r="M405" s="269" t="s">
        <v>540</v>
      </c>
      <c r="O405" s="258"/>
    </row>
    <row r="406" spans="1:15" ht="12.75">
      <c r="A406" s="267"/>
      <c r="B406" s="270"/>
      <c r="C406" s="924" t="s">
        <v>144</v>
      </c>
      <c r="D406" s="925"/>
      <c r="E406" s="271">
        <v>3</v>
      </c>
      <c r="F406" s="830"/>
      <c r="G406" s="272"/>
      <c r="H406" s="273"/>
      <c r="I406" s="268"/>
      <c r="J406" s="274"/>
      <c r="K406" s="268"/>
      <c r="M406" s="269">
        <v>3</v>
      </c>
      <c r="O406" s="258"/>
    </row>
    <row r="407" spans="1:80" ht="12.75">
      <c r="A407" s="259">
        <v>107</v>
      </c>
      <c r="B407" s="260" t="s">
        <v>548</v>
      </c>
      <c r="C407" s="261" t="s">
        <v>549</v>
      </c>
      <c r="D407" s="262" t="s">
        <v>162</v>
      </c>
      <c r="E407" s="263">
        <v>1</v>
      </c>
      <c r="F407" s="829"/>
      <c r="G407" s="264">
        <f>E407*F407</f>
        <v>0</v>
      </c>
      <c r="H407" s="265">
        <v>0.00133</v>
      </c>
      <c r="I407" s="266">
        <f>E407*H407</f>
        <v>0.00133</v>
      </c>
      <c r="J407" s="265">
        <v>-0.276</v>
      </c>
      <c r="K407" s="266">
        <f>E407*J407</f>
        <v>-0.276</v>
      </c>
      <c r="O407" s="258">
        <v>2</v>
      </c>
      <c r="AA407" s="231">
        <v>1</v>
      </c>
      <c r="AB407" s="231">
        <v>1</v>
      </c>
      <c r="AC407" s="231">
        <v>1</v>
      </c>
      <c r="AZ407" s="231">
        <v>1</v>
      </c>
      <c r="BA407" s="231">
        <f>IF(AZ407=1,G407,0)</f>
        <v>0</v>
      </c>
      <c r="BB407" s="231">
        <f>IF(AZ407=2,G407,0)</f>
        <v>0</v>
      </c>
      <c r="BC407" s="231">
        <f>IF(AZ407=3,G407,0)</f>
        <v>0</v>
      </c>
      <c r="BD407" s="231">
        <f>IF(AZ407=4,G407,0)</f>
        <v>0</v>
      </c>
      <c r="BE407" s="231">
        <f>IF(AZ407=5,G407,0)</f>
        <v>0</v>
      </c>
      <c r="CA407" s="258">
        <v>1</v>
      </c>
      <c r="CB407" s="258">
        <v>1</v>
      </c>
    </row>
    <row r="408" spans="1:15" ht="12.75">
      <c r="A408" s="267"/>
      <c r="B408" s="270"/>
      <c r="C408" s="924" t="s">
        <v>550</v>
      </c>
      <c r="D408" s="925"/>
      <c r="E408" s="271">
        <v>0</v>
      </c>
      <c r="F408" s="830"/>
      <c r="G408" s="272"/>
      <c r="H408" s="273"/>
      <c r="I408" s="268"/>
      <c r="J408" s="274"/>
      <c r="K408" s="268"/>
      <c r="M408" s="269" t="s">
        <v>550</v>
      </c>
      <c r="O408" s="258"/>
    </row>
    <row r="409" spans="1:15" ht="12.75">
      <c r="A409" s="267"/>
      <c r="B409" s="270"/>
      <c r="C409" s="924" t="s">
        <v>99</v>
      </c>
      <c r="D409" s="925"/>
      <c r="E409" s="271">
        <v>1</v>
      </c>
      <c r="F409" s="830"/>
      <c r="G409" s="272"/>
      <c r="H409" s="273"/>
      <c r="I409" s="268"/>
      <c r="J409" s="274"/>
      <c r="K409" s="268"/>
      <c r="M409" s="269">
        <v>1</v>
      </c>
      <c r="O409" s="258"/>
    </row>
    <row r="410" spans="1:80" ht="12.75">
      <c r="A410" s="259">
        <v>108</v>
      </c>
      <c r="B410" s="260" t="s">
        <v>551</v>
      </c>
      <c r="C410" s="261" t="s">
        <v>552</v>
      </c>
      <c r="D410" s="262" t="s">
        <v>113</v>
      </c>
      <c r="E410" s="263">
        <v>0.513</v>
      </c>
      <c r="F410" s="829"/>
      <c r="G410" s="264">
        <f>E410*F410</f>
        <v>0</v>
      </c>
      <c r="H410" s="265">
        <v>0.00182</v>
      </c>
      <c r="I410" s="266">
        <f>E410*H410</f>
        <v>0.00093366</v>
      </c>
      <c r="J410" s="265">
        <v>-1.8</v>
      </c>
      <c r="K410" s="266">
        <f>E410*J410</f>
        <v>-0.9234</v>
      </c>
      <c r="O410" s="258">
        <v>2</v>
      </c>
      <c r="AA410" s="231">
        <v>1</v>
      </c>
      <c r="AB410" s="231">
        <v>1</v>
      </c>
      <c r="AC410" s="231">
        <v>1</v>
      </c>
      <c r="AZ410" s="231">
        <v>1</v>
      </c>
      <c r="BA410" s="231">
        <f>IF(AZ410=1,G410,0)</f>
        <v>0</v>
      </c>
      <c r="BB410" s="231">
        <f>IF(AZ410=2,G410,0)</f>
        <v>0</v>
      </c>
      <c r="BC410" s="231">
        <f>IF(AZ410=3,G410,0)</f>
        <v>0</v>
      </c>
      <c r="BD410" s="231">
        <f>IF(AZ410=4,G410,0)</f>
        <v>0</v>
      </c>
      <c r="BE410" s="231">
        <f>IF(AZ410=5,G410,0)</f>
        <v>0</v>
      </c>
      <c r="CA410" s="258">
        <v>1</v>
      </c>
      <c r="CB410" s="258">
        <v>1</v>
      </c>
    </row>
    <row r="411" spans="1:15" ht="12.75">
      <c r="A411" s="267"/>
      <c r="B411" s="270"/>
      <c r="C411" s="924" t="s">
        <v>114</v>
      </c>
      <c r="D411" s="925"/>
      <c r="E411" s="271">
        <v>0</v>
      </c>
      <c r="F411" s="830"/>
      <c r="G411" s="272"/>
      <c r="H411" s="273"/>
      <c r="I411" s="268"/>
      <c r="J411" s="274"/>
      <c r="K411" s="268"/>
      <c r="M411" s="269" t="s">
        <v>114</v>
      </c>
      <c r="O411" s="258"/>
    </row>
    <row r="412" spans="1:15" ht="12.75">
      <c r="A412" s="267"/>
      <c r="B412" s="270"/>
      <c r="C412" s="924" t="s">
        <v>553</v>
      </c>
      <c r="D412" s="925"/>
      <c r="E412" s="271">
        <v>0.513</v>
      </c>
      <c r="F412" s="830"/>
      <c r="G412" s="272"/>
      <c r="H412" s="273"/>
      <c r="I412" s="268"/>
      <c r="J412" s="274"/>
      <c r="K412" s="268"/>
      <c r="M412" s="269" t="s">
        <v>553</v>
      </c>
      <c r="O412" s="258"/>
    </row>
    <row r="413" spans="1:80" ht="12.75">
      <c r="A413" s="259">
        <v>109</v>
      </c>
      <c r="B413" s="260" t="s">
        <v>554</v>
      </c>
      <c r="C413" s="261" t="s">
        <v>555</v>
      </c>
      <c r="D413" s="262" t="s">
        <v>113</v>
      </c>
      <c r="E413" s="263">
        <v>0.945</v>
      </c>
      <c r="F413" s="829"/>
      <c r="G413" s="264">
        <f>E413*F413</f>
        <v>0</v>
      </c>
      <c r="H413" s="265">
        <v>0.00182</v>
      </c>
      <c r="I413" s="266">
        <f>E413*H413</f>
        <v>0.0017199</v>
      </c>
      <c r="J413" s="265">
        <v>-1.8</v>
      </c>
      <c r="K413" s="266">
        <f>E413*J413</f>
        <v>-1.7009999999999998</v>
      </c>
      <c r="O413" s="258">
        <v>2</v>
      </c>
      <c r="AA413" s="231">
        <v>1</v>
      </c>
      <c r="AB413" s="231">
        <v>1</v>
      </c>
      <c r="AC413" s="231">
        <v>1</v>
      </c>
      <c r="AZ413" s="231">
        <v>1</v>
      </c>
      <c r="BA413" s="231">
        <f>IF(AZ413=1,G413,0)</f>
        <v>0</v>
      </c>
      <c r="BB413" s="231">
        <f>IF(AZ413=2,G413,0)</f>
        <v>0</v>
      </c>
      <c r="BC413" s="231">
        <f>IF(AZ413=3,G413,0)</f>
        <v>0</v>
      </c>
      <c r="BD413" s="231">
        <f>IF(AZ413=4,G413,0)</f>
        <v>0</v>
      </c>
      <c r="BE413" s="231">
        <f>IF(AZ413=5,G413,0)</f>
        <v>0</v>
      </c>
      <c r="CA413" s="258">
        <v>1</v>
      </c>
      <c r="CB413" s="258">
        <v>1</v>
      </c>
    </row>
    <row r="414" spans="1:15" ht="12.75">
      <c r="A414" s="267"/>
      <c r="B414" s="270"/>
      <c r="C414" s="924" t="s">
        <v>114</v>
      </c>
      <c r="D414" s="925"/>
      <c r="E414" s="271">
        <v>0</v>
      </c>
      <c r="F414" s="830"/>
      <c r="G414" s="272"/>
      <c r="H414" s="273"/>
      <c r="I414" s="268"/>
      <c r="J414" s="274"/>
      <c r="K414" s="268"/>
      <c r="M414" s="269" t="s">
        <v>114</v>
      </c>
      <c r="O414" s="258"/>
    </row>
    <row r="415" spans="1:15" ht="12.75">
      <c r="A415" s="267"/>
      <c r="B415" s="270"/>
      <c r="C415" s="924" t="s">
        <v>556</v>
      </c>
      <c r="D415" s="925"/>
      <c r="E415" s="271">
        <v>0.945</v>
      </c>
      <c r="F415" s="830"/>
      <c r="G415" s="272"/>
      <c r="H415" s="273"/>
      <c r="I415" s="268"/>
      <c r="J415" s="274"/>
      <c r="K415" s="268"/>
      <c r="M415" s="269" t="s">
        <v>556</v>
      </c>
      <c r="O415" s="258"/>
    </row>
    <row r="416" spans="1:80" ht="12.75">
      <c r="A416" s="259">
        <v>110</v>
      </c>
      <c r="B416" s="260" t="s">
        <v>557</v>
      </c>
      <c r="C416" s="261" t="s">
        <v>558</v>
      </c>
      <c r="D416" s="262" t="s">
        <v>162</v>
      </c>
      <c r="E416" s="263">
        <v>4</v>
      </c>
      <c r="F416" s="829"/>
      <c r="G416" s="264">
        <f>E416*F416</f>
        <v>0</v>
      </c>
      <c r="H416" s="265">
        <v>0.00049</v>
      </c>
      <c r="I416" s="266">
        <f>E416*H416</f>
        <v>0.00196</v>
      </c>
      <c r="J416" s="265">
        <v>-0.031</v>
      </c>
      <c r="K416" s="266">
        <f>E416*J416</f>
        <v>-0.124</v>
      </c>
      <c r="O416" s="258">
        <v>2</v>
      </c>
      <c r="AA416" s="231">
        <v>1</v>
      </c>
      <c r="AB416" s="231">
        <v>1</v>
      </c>
      <c r="AC416" s="231">
        <v>1</v>
      </c>
      <c r="AZ416" s="231">
        <v>1</v>
      </c>
      <c r="BA416" s="231">
        <f>IF(AZ416=1,G416,0)</f>
        <v>0</v>
      </c>
      <c r="BB416" s="231">
        <f>IF(AZ416=2,G416,0)</f>
        <v>0</v>
      </c>
      <c r="BC416" s="231">
        <f>IF(AZ416=3,G416,0)</f>
        <v>0</v>
      </c>
      <c r="BD416" s="231">
        <f>IF(AZ416=4,G416,0)</f>
        <v>0</v>
      </c>
      <c r="BE416" s="231">
        <f>IF(AZ416=5,G416,0)</f>
        <v>0</v>
      </c>
      <c r="CA416" s="258">
        <v>1</v>
      </c>
      <c r="CB416" s="258">
        <v>1</v>
      </c>
    </row>
    <row r="417" spans="1:15" ht="12.75">
      <c r="A417" s="267"/>
      <c r="B417" s="270"/>
      <c r="C417" s="924" t="s">
        <v>114</v>
      </c>
      <c r="D417" s="925"/>
      <c r="E417" s="271">
        <v>0</v>
      </c>
      <c r="F417" s="830"/>
      <c r="G417" s="272"/>
      <c r="H417" s="273"/>
      <c r="I417" s="268"/>
      <c r="J417" s="274"/>
      <c r="K417" s="268"/>
      <c r="M417" s="269" t="s">
        <v>114</v>
      </c>
      <c r="O417" s="258"/>
    </row>
    <row r="418" spans="1:15" ht="12.75">
      <c r="A418" s="267"/>
      <c r="B418" s="270"/>
      <c r="C418" s="924" t="s">
        <v>228</v>
      </c>
      <c r="D418" s="925"/>
      <c r="E418" s="271">
        <v>4</v>
      </c>
      <c r="F418" s="830"/>
      <c r="G418" s="272"/>
      <c r="H418" s="273"/>
      <c r="I418" s="268"/>
      <c r="J418" s="274"/>
      <c r="K418" s="268"/>
      <c r="M418" s="269">
        <v>4</v>
      </c>
      <c r="O418" s="258"/>
    </row>
    <row r="419" spans="1:80" ht="12.75">
      <c r="A419" s="259">
        <v>111</v>
      </c>
      <c r="B419" s="260" t="s">
        <v>559</v>
      </c>
      <c r="C419" s="261" t="s">
        <v>560</v>
      </c>
      <c r="D419" s="262" t="s">
        <v>142</v>
      </c>
      <c r="E419" s="263">
        <v>39.9</v>
      </c>
      <c r="F419" s="829"/>
      <c r="G419" s="264">
        <f>E419*F419</f>
        <v>0</v>
      </c>
      <c r="H419" s="265">
        <v>0.00049</v>
      </c>
      <c r="I419" s="266">
        <f>E419*H419</f>
        <v>0.019551</v>
      </c>
      <c r="J419" s="265">
        <v>-0.006</v>
      </c>
      <c r="K419" s="266">
        <f>E419*J419</f>
        <v>-0.2394</v>
      </c>
      <c r="O419" s="258">
        <v>2</v>
      </c>
      <c r="AA419" s="231">
        <v>1</v>
      </c>
      <c r="AB419" s="231">
        <v>1</v>
      </c>
      <c r="AC419" s="231">
        <v>1</v>
      </c>
      <c r="AZ419" s="231">
        <v>1</v>
      </c>
      <c r="BA419" s="231">
        <f>IF(AZ419=1,G419,0)</f>
        <v>0</v>
      </c>
      <c r="BB419" s="231">
        <f>IF(AZ419=2,G419,0)</f>
        <v>0</v>
      </c>
      <c r="BC419" s="231">
        <f>IF(AZ419=3,G419,0)</f>
        <v>0</v>
      </c>
      <c r="BD419" s="231">
        <f>IF(AZ419=4,G419,0)</f>
        <v>0</v>
      </c>
      <c r="BE419" s="231">
        <f>IF(AZ419=5,G419,0)</f>
        <v>0</v>
      </c>
      <c r="CA419" s="258">
        <v>1</v>
      </c>
      <c r="CB419" s="258">
        <v>1</v>
      </c>
    </row>
    <row r="420" spans="1:15" ht="12.75">
      <c r="A420" s="267"/>
      <c r="B420" s="270"/>
      <c r="C420" s="924" t="s">
        <v>143</v>
      </c>
      <c r="D420" s="925"/>
      <c r="E420" s="271">
        <v>39.9</v>
      </c>
      <c r="F420" s="830"/>
      <c r="G420" s="272"/>
      <c r="H420" s="273"/>
      <c r="I420" s="268"/>
      <c r="J420" s="274"/>
      <c r="K420" s="268"/>
      <c r="M420" s="269" t="s">
        <v>143</v>
      </c>
      <c r="O420" s="258"/>
    </row>
    <row r="421" spans="1:80" ht="12.75">
      <c r="A421" s="259">
        <v>112</v>
      </c>
      <c r="B421" s="260" t="s">
        <v>561</v>
      </c>
      <c r="C421" s="261" t="s">
        <v>562</v>
      </c>
      <c r="D421" s="262" t="s">
        <v>142</v>
      </c>
      <c r="E421" s="263">
        <v>5.4</v>
      </c>
      <c r="F421" s="829"/>
      <c r="G421" s="264">
        <f>E421*F421</f>
        <v>0</v>
      </c>
      <c r="H421" s="265">
        <v>0</v>
      </c>
      <c r="I421" s="266">
        <f>E421*H421</f>
        <v>0</v>
      </c>
      <c r="J421" s="265">
        <v>-0.042</v>
      </c>
      <c r="K421" s="266">
        <f>E421*J421</f>
        <v>-0.22680000000000003</v>
      </c>
      <c r="O421" s="258">
        <v>2</v>
      </c>
      <c r="AA421" s="231">
        <v>1</v>
      </c>
      <c r="AB421" s="231">
        <v>1</v>
      </c>
      <c r="AC421" s="231">
        <v>1</v>
      </c>
      <c r="AZ421" s="231">
        <v>1</v>
      </c>
      <c r="BA421" s="231">
        <f>IF(AZ421=1,G421,0)</f>
        <v>0</v>
      </c>
      <c r="BB421" s="231">
        <f>IF(AZ421=2,G421,0)</f>
        <v>0</v>
      </c>
      <c r="BC421" s="231">
        <f>IF(AZ421=3,G421,0)</f>
        <v>0</v>
      </c>
      <c r="BD421" s="231">
        <f>IF(AZ421=4,G421,0)</f>
        <v>0</v>
      </c>
      <c r="BE421" s="231">
        <f>IF(AZ421=5,G421,0)</f>
        <v>0</v>
      </c>
      <c r="CA421" s="258">
        <v>1</v>
      </c>
      <c r="CB421" s="258">
        <v>1</v>
      </c>
    </row>
    <row r="422" spans="1:15" ht="12.75">
      <c r="A422" s="267"/>
      <c r="B422" s="270"/>
      <c r="C422" s="924" t="s">
        <v>114</v>
      </c>
      <c r="D422" s="925"/>
      <c r="E422" s="271">
        <v>0</v>
      </c>
      <c r="F422" s="830"/>
      <c r="G422" s="272"/>
      <c r="H422" s="273"/>
      <c r="I422" s="268"/>
      <c r="J422" s="274"/>
      <c r="K422" s="268"/>
      <c r="M422" s="269" t="s">
        <v>114</v>
      </c>
      <c r="O422" s="258"/>
    </row>
    <row r="423" spans="1:15" ht="12.75">
      <c r="A423" s="267"/>
      <c r="B423" s="270"/>
      <c r="C423" s="924" t="s">
        <v>563</v>
      </c>
      <c r="D423" s="925"/>
      <c r="E423" s="271">
        <v>5.4</v>
      </c>
      <c r="F423" s="830"/>
      <c r="G423" s="272"/>
      <c r="H423" s="273"/>
      <c r="I423" s="268"/>
      <c r="J423" s="274"/>
      <c r="K423" s="268"/>
      <c r="M423" s="269" t="s">
        <v>563</v>
      </c>
      <c r="O423" s="258"/>
    </row>
    <row r="424" spans="1:80" ht="12.75">
      <c r="A424" s="259">
        <v>113</v>
      </c>
      <c r="B424" s="260" t="s">
        <v>564</v>
      </c>
      <c r="C424" s="261" t="s">
        <v>565</v>
      </c>
      <c r="D424" s="262" t="s">
        <v>183</v>
      </c>
      <c r="E424" s="263">
        <v>151.41</v>
      </c>
      <c r="F424" s="829"/>
      <c r="G424" s="264">
        <f>E424*F424</f>
        <v>0</v>
      </c>
      <c r="H424" s="265">
        <v>0</v>
      </c>
      <c r="I424" s="266">
        <f>E424*H424</f>
        <v>0</v>
      </c>
      <c r="J424" s="265">
        <v>-0.01</v>
      </c>
      <c r="K424" s="266">
        <f>E424*J424</f>
        <v>-1.5141</v>
      </c>
      <c r="O424" s="258">
        <v>2</v>
      </c>
      <c r="AA424" s="231">
        <v>1</v>
      </c>
      <c r="AB424" s="231">
        <v>1</v>
      </c>
      <c r="AC424" s="231">
        <v>1</v>
      </c>
      <c r="AZ424" s="231">
        <v>1</v>
      </c>
      <c r="BA424" s="231">
        <f>IF(AZ424=1,G424,0)</f>
        <v>0</v>
      </c>
      <c r="BB424" s="231">
        <f>IF(AZ424=2,G424,0)</f>
        <v>0</v>
      </c>
      <c r="BC424" s="231">
        <f>IF(AZ424=3,G424,0)</f>
        <v>0</v>
      </c>
      <c r="BD424" s="231">
        <f>IF(AZ424=4,G424,0)</f>
        <v>0</v>
      </c>
      <c r="BE424" s="231">
        <f>IF(AZ424=5,G424,0)</f>
        <v>0</v>
      </c>
      <c r="CA424" s="258">
        <v>1</v>
      </c>
      <c r="CB424" s="258">
        <v>1</v>
      </c>
    </row>
    <row r="425" spans="1:15" ht="12.75">
      <c r="A425" s="267"/>
      <c r="B425" s="270"/>
      <c r="C425" s="924" t="s">
        <v>114</v>
      </c>
      <c r="D425" s="925"/>
      <c r="E425" s="271">
        <v>0</v>
      </c>
      <c r="F425" s="830"/>
      <c r="G425" s="272"/>
      <c r="H425" s="273"/>
      <c r="I425" s="268"/>
      <c r="J425" s="274"/>
      <c r="K425" s="268"/>
      <c r="M425" s="269" t="s">
        <v>114</v>
      </c>
      <c r="O425" s="258"/>
    </row>
    <row r="426" spans="1:15" ht="22.5">
      <c r="A426" s="267"/>
      <c r="B426" s="270"/>
      <c r="C426" s="924" t="s">
        <v>258</v>
      </c>
      <c r="D426" s="925"/>
      <c r="E426" s="271">
        <v>151.41</v>
      </c>
      <c r="F426" s="830"/>
      <c r="G426" s="272"/>
      <c r="H426" s="273"/>
      <c r="I426" s="268"/>
      <c r="J426" s="274"/>
      <c r="K426" s="268"/>
      <c r="M426" s="269" t="s">
        <v>258</v>
      </c>
      <c r="O426" s="258"/>
    </row>
    <row r="427" spans="1:80" ht="12.75">
      <c r="A427" s="259">
        <v>114</v>
      </c>
      <c r="B427" s="260" t="s">
        <v>566</v>
      </c>
      <c r="C427" s="261" t="s">
        <v>567</v>
      </c>
      <c r="D427" s="262" t="s">
        <v>183</v>
      </c>
      <c r="E427" s="263">
        <v>491.0129</v>
      </c>
      <c r="F427" s="829"/>
      <c r="G427" s="264">
        <f>E427*F427</f>
        <v>0</v>
      </c>
      <c r="H427" s="265">
        <v>0</v>
      </c>
      <c r="I427" s="266">
        <f>E427*H427</f>
        <v>0</v>
      </c>
      <c r="J427" s="265">
        <v>-0.01</v>
      </c>
      <c r="K427" s="266">
        <f>E427*J427</f>
        <v>-4.910129</v>
      </c>
      <c r="O427" s="258">
        <v>2</v>
      </c>
      <c r="AA427" s="231">
        <v>1</v>
      </c>
      <c r="AB427" s="231">
        <v>1</v>
      </c>
      <c r="AC427" s="231">
        <v>1</v>
      </c>
      <c r="AZ427" s="231">
        <v>1</v>
      </c>
      <c r="BA427" s="231">
        <f>IF(AZ427=1,G427,0)</f>
        <v>0</v>
      </c>
      <c r="BB427" s="231">
        <f>IF(AZ427=2,G427,0)</f>
        <v>0</v>
      </c>
      <c r="BC427" s="231">
        <f>IF(AZ427=3,G427,0)</f>
        <v>0</v>
      </c>
      <c r="BD427" s="231">
        <f>IF(AZ427=4,G427,0)</f>
        <v>0</v>
      </c>
      <c r="BE427" s="231">
        <f>IF(AZ427=5,G427,0)</f>
        <v>0</v>
      </c>
      <c r="CA427" s="258">
        <v>1</v>
      </c>
      <c r="CB427" s="258">
        <v>1</v>
      </c>
    </row>
    <row r="428" spans="1:15" ht="12.75">
      <c r="A428" s="267"/>
      <c r="B428" s="270"/>
      <c r="C428" s="924" t="s">
        <v>114</v>
      </c>
      <c r="D428" s="925"/>
      <c r="E428" s="271">
        <v>0</v>
      </c>
      <c r="F428" s="830"/>
      <c r="G428" s="272"/>
      <c r="H428" s="273"/>
      <c r="I428" s="268"/>
      <c r="J428" s="274"/>
      <c r="K428" s="268"/>
      <c r="M428" s="269" t="s">
        <v>114</v>
      </c>
      <c r="O428" s="258"/>
    </row>
    <row r="429" spans="1:15" ht="12.75">
      <c r="A429" s="267"/>
      <c r="B429" s="270"/>
      <c r="C429" s="924" t="s">
        <v>265</v>
      </c>
      <c r="D429" s="925"/>
      <c r="E429" s="271">
        <v>22.1872</v>
      </c>
      <c r="F429" s="830"/>
      <c r="G429" s="272"/>
      <c r="H429" s="273"/>
      <c r="I429" s="268"/>
      <c r="J429" s="274"/>
      <c r="K429" s="268"/>
      <c r="M429" s="269" t="s">
        <v>265</v>
      </c>
      <c r="O429" s="258"/>
    </row>
    <row r="430" spans="1:15" ht="12.75">
      <c r="A430" s="267"/>
      <c r="B430" s="270"/>
      <c r="C430" s="924" t="s">
        <v>266</v>
      </c>
      <c r="D430" s="925"/>
      <c r="E430" s="271">
        <v>27.0661</v>
      </c>
      <c r="F430" s="830"/>
      <c r="G430" s="272"/>
      <c r="H430" s="273"/>
      <c r="I430" s="268"/>
      <c r="J430" s="274"/>
      <c r="K430" s="268"/>
      <c r="M430" s="269" t="s">
        <v>266</v>
      </c>
      <c r="O430" s="258"/>
    </row>
    <row r="431" spans="1:15" ht="12.75">
      <c r="A431" s="267"/>
      <c r="B431" s="270"/>
      <c r="C431" s="924" t="s">
        <v>267</v>
      </c>
      <c r="D431" s="925"/>
      <c r="E431" s="271">
        <v>40.6994</v>
      </c>
      <c r="F431" s="830"/>
      <c r="G431" s="272"/>
      <c r="H431" s="273"/>
      <c r="I431" s="268"/>
      <c r="J431" s="274"/>
      <c r="K431" s="268"/>
      <c r="M431" s="269" t="s">
        <v>267</v>
      </c>
      <c r="O431" s="258"/>
    </row>
    <row r="432" spans="1:15" ht="12.75">
      <c r="A432" s="267"/>
      <c r="B432" s="270"/>
      <c r="C432" s="924" t="s">
        <v>268</v>
      </c>
      <c r="D432" s="925"/>
      <c r="E432" s="271">
        <v>20.371</v>
      </c>
      <c r="F432" s="830"/>
      <c r="G432" s="272"/>
      <c r="H432" s="273"/>
      <c r="I432" s="268"/>
      <c r="J432" s="274"/>
      <c r="K432" s="268"/>
      <c r="M432" s="269" t="s">
        <v>268</v>
      </c>
      <c r="O432" s="258"/>
    </row>
    <row r="433" spans="1:15" ht="12.75">
      <c r="A433" s="267"/>
      <c r="B433" s="270"/>
      <c r="C433" s="924" t="s">
        <v>269</v>
      </c>
      <c r="D433" s="925"/>
      <c r="E433" s="271">
        <v>7.8079</v>
      </c>
      <c r="F433" s="830"/>
      <c r="G433" s="272"/>
      <c r="H433" s="273"/>
      <c r="I433" s="268"/>
      <c r="J433" s="274"/>
      <c r="K433" s="268"/>
      <c r="M433" s="269" t="s">
        <v>269</v>
      </c>
      <c r="O433" s="258"/>
    </row>
    <row r="434" spans="1:15" ht="12.75">
      <c r="A434" s="267"/>
      <c r="B434" s="270"/>
      <c r="C434" s="924" t="s">
        <v>270</v>
      </c>
      <c r="D434" s="925"/>
      <c r="E434" s="271">
        <v>34.9604</v>
      </c>
      <c r="F434" s="830"/>
      <c r="G434" s="272"/>
      <c r="H434" s="273"/>
      <c r="I434" s="268"/>
      <c r="J434" s="274"/>
      <c r="K434" s="268"/>
      <c r="M434" s="269" t="s">
        <v>270</v>
      </c>
      <c r="O434" s="258"/>
    </row>
    <row r="435" spans="1:15" ht="12.75">
      <c r="A435" s="267"/>
      <c r="B435" s="270"/>
      <c r="C435" s="924" t="s">
        <v>271</v>
      </c>
      <c r="D435" s="925"/>
      <c r="E435" s="271">
        <v>7.3823</v>
      </c>
      <c r="F435" s="830"/>
      <c r="G435" s="272"/>
      <c r="H435" s="273"/>
      <c r="I435" s="268"/>
      <c r="J435" s="274"/>
      <c r="K435" s="268"/>
      <c r="M435" s="269" t="s">
        <v>271</v>
      </c>
      <c r="O435" s="258"/>
    </row>
    <row r="436" spans="1:15" ht="12.75">
      <c r="A436" s="267"/>
      <c r="B436" s="270"/>
      <c r="C436" s="924" t="s">
        <v>272</v>
      </c>
      <c r="D436" s="925"/>
      <c r="E436" s="271">
        <v>60.8848</v>
      </c>
      <c r="F436" s="830"/>
      <c r="G436" s="272"/>
      <c r="H436" s="273"/>
      <c r="I436" s="268"/>
      <c r="J436" s="274"/>
      <c r="K436" s="268"/>
      <c r="M436" s="269" t="s">
        <v>272</v>
      </c>
      <c r="O436" s="258"/>
    </row>
    <row r="437" spans="1:15" ht="12.75">
      <c r="A437" s="267"/>
      <c r="B437" s="270"/>
      <c r="C437" s="924" t="s">
        <v>273</v>
      </c>
      <c r="D437" s="925"/>
      <c r="E437" s="271">
        <v>16.4604</v>
      </c>
      <c r="F437" s="830"/>
      <c r="G437" s="272"/>
      <c r="H437" s="273"/>
      <c r="I437" s="268"/>
      <c r="J437" s="274"/>
      <c r="K437" s="268"/>
      <c r="M437" s="269" t="s">
        <v>273</v>
      </c>
      <c r="O437" s="258"/>
    </row>
    <row r="438" spans="1:15" ht="12.75">
      <c r="A438" s="267"/>
      <c r="B438" s="270"/>
      <c r="C438" s="924" t="s">
        <v>274</v>
      </c>
      <c r="D438" s="925"/>
      <c r="E438" s="271">
        <v>56.615</v>
      </c>
      <c r="F438" s="830"/>
      <c r="G438" s="272"/>
      <c r="H438" s="273"/>
      <c r="I438" s="268"/>
      <c r="J438" s="274"/>
      <c r="K438" s="268"/>
      <c r="M438" s="269" t="s">
        <v>274</v>
      </c>
      <c r="O438" s="258"/>
    </row>
    <row r="439" spans="1:15" ht="12.75">
      <c r="A439" s="267"/>
      <c r="B439" s="270"/>
      <c r="C439" s="924" t="s">
        <v>275</v>
      </c>
      <c r="D439" s="925"/>
      <c r="E439" s="271">
        <v>17.9124</v>
      </c>
      <c r="F439" s="830"/>
      <c r="G439" s="272"/>
      <c r="H439" s="273"/>
      <c r="I439" s="268"/>
      <c r="J439" s="274"/>
      <c r="K439" s="268"/>
      <c r="M439" s="269" t="s">
        <v>275</v>
      </c>
      <c r="O439" s="258"/>
    </row>
    <row r="440" spans="1:15" ht="12.75">
      <c r="A440" s="267"/>
      <c r="B440" s="270"/>
      <c r="C440" s="924" t="s">
        <v>276</v>
      </c>
      <c r="D440" s="925"/>
      <c r="E440" s="271">
        <v>16.5317</v>
      </c>
      <c r="F440" s="830"/>
      <c r="G440" s="272"/>
      <c r="H440" s="273"/>
      <c r="I440" s="268"/>
      <c r="J440" s="274"/>
      <c r="K440" s="268"/>
      <c r="M440" s="269" t="s">
        <v>276</v>
      </c>
      <c r="O440" s="258"/>
    </row>
    <row r="441" spans="1:15" ht="12.75">
      <c r="A441" s="267"/>
      <c r="B441" s="270"/>
      <c r="C441" s="924" t="s">
        <v>277</v>
      </c>
      <c r="D441" s="925"/>
      <c r="E441" s="271">
        <v>46.719</v>
      </c>
      <c r="F441" s="830"/>
      <c r="G441" s="272"/>
      <c r="H441" s="273"/>
      <c r="I441" s="268"/>
      <c r="J441" s="274"/>
      <c r="K441" s="268"/>
      <c r="M441" s="269" t="s">
        <v>277</v>
      </c>
      <c r="O441" s="258"/>
    </row>
    <row r="442" spans="1:15" ht="12.75">
      <c r="A442" s="267"/>
      <c r="B442" s="270"/>
      <c r="C442" s="924" t="s">
        <v>278</v>
      </c>
      <c r="D442" s="925"/>
      <c r="E442" s="271">
        <v>27.2171</v>
      </c>
      <c r="F442" s="830"/>
      <c r="G442" s="272"/>
      <c r="H442" s="273"/>
      <c r="I442" s="268"/>
      <c r="J442" s="274"/>
      <c r="K442" s="268"/>
      <c r="M442" s="269" t="s">
        <v>278</v>
      </c>
      <c r="O442" s="258"/>
    </row>
    <row r="443" spans="1:15" ht="12.75">
      <c r="A443" s="267"/>
      <c r="B443" s="270"/>
      <c r="C443" s="924" t="s">
        <v>279</v>
      </c>
      <c r="D443" s="925"/>
      <c r="E443" s="271">
        <v>22.2562</v>
      </c>
      <c r="F443" s="830"/>
      <c r="G443" s="272"/>
      <c r="H443" s="273"/>
      <c r="I443" s="268"/>
      <c r="J443" s="274"/>
      <c r="K443" s="268"/>
      <c r="M443" s="269" t="s">
        <v>279</v>
      </c>
      <c r="O443" s="258"/>
    </row>
    <row r="444" spans="1:15" ht="12.75">
      <c r="A444" s="267"/>
      <c r="B444" s="270"/>
      <c r="C444" s="924" t="s">
        <v>280</v>
      </c>
      <c r="D444" s="925"/>
      <c r="E444" s="271">
        <v>33.5</v>
      </c>
      <c r="F444" s="830"/>
      <c r="G444" s="272"/>
      <c r="H444" s="273"/>
      <c r="I444" s="268"/>
      <c r="J444" s="274"/>
      <c r="K444" s="268"/>
      <c r="M444" s="269" t="s">
        <v>280</v>
      </c>
      <c r="O444" s="258"/>
    </row>
    <row r="445" spans="1:15" ht="12.75">
      <c r="A445" s="267"/>
      <c r="B445" s="270"/>
      <c r="C445" s="924" t="s">
        <v>281</v>
      </c>
      <c r="D445" s="925"/>
      <c r="E445" s="271">
        <v>15.0392</v>
      </c>
      <c r="F445" s="830"/>
      <c r="G445" s="272"/>
      <c r="H445" s="273"/>
      <c r="I445" s="268"/>
      <c r="J445" s="274"/>
      <c r="K445" s="268"/>
      <c r="M445" s="269" t="s">
        <v>281</v>
      </c>
      <c r="O445" s="258"/>
    </row>
    <row r="446" spans="1:15" ht="12.75">
      <c r="A446" s="267"/>
      <c r="B446" s="270"/>
      <c r="C446" s="924" t="s">
        <v>282</v>
      </c>
      <c r="D446" s="925"/>
      <c r="E446" s="271">
        <v>17.4028</v>
      </c>
      <c r="F446" s="830"/>
      <c r="G446" s="272"/>
      <c r="H446" s="273"/>
      <c r="I446" s="268"/>
      <c r="J446" s="274"/>
      <c r="K446" s="268"/>
      <c r="M446" s="269" t="s">
        <v>282</v>
      </c>
      <c r="O446" s="258"/>
    </row>
    <row r="447" spans="1:80" ht="12.75">
      <c r="A447" s="259">
        <v>115</v>
      </c>
      <c r="B447" s="260" t="s">
        <v>568</v>
      </c>
      <c r="C447" s="261" t="s">
        <v>569</v>
      </c>
      <c r="D447" s="262" t="s">
        <v>183</v>
      </c>
      <c r="E447" s="263">
        <v>149.6059</v>
      </c>
      <c r="F447" s="829"/>
      <c r="G447" s="264">
        <f>E447*F447</f>
        <v>0</v>
      </c>
      <c r="H447" s="265">
        <v>0</v>
      </c>
      <c r="I447" s="266">
        <f>E447*H447</f>
        <v>0</v>
      </c>
      <c r="J447" s="265">
        <v>-0.061</v>
      </c>
      <c r="K447" s="266">
        <f>E447*J447</f>
        <v>-9.1259599</v>
      </c>
      <c r="O447" s="258">
        <v>2</v>
      </c>
      <c r="AA447" s="231">
        <v>1</v>
      </c>
      <c r="AB447" s="231">
        <v>1</v>
      </c>
      <c r="AC447" s="231">
        <v>1</v>
      </c>
      <c r="AZ447" s="231">
        <v>1</v>
      </c>
      <c r="BA447" s="231">
        <f>IF(AZ447=1,G447,0)</f>
        <v>0</v>
      </c>
      <c r="BB447" s="231">
        <f>IF(AZ447=2,G447,0)</f>
        <v>0</v>
      </c>
      <c r="BC447" s="231">
        <f>IF(AZ447=3,G447,0)</f>
        <v>0</v>
      </c>
      <c r="BD447" s="231">
        <f>IF(AZ447=4,G447,0)</f>
        <v>0</v>
      </c>
      <c r="BE447" s="231">
        <f>IF(AZ447=5,G447,0)</f>
        <v>0</v>
      </c>
      <c r="CA447" s="258">
        <v>1</v>
      </c>
      <c r="CB447" s="258">
        <v>1</v>
      </c>
    </row>
    <row r="448" spans="1:15" ht="12.75">
      <c r="A448" s="267"/>
      <c r="B448" s="270"/>
      <c r="C448" s="924" t="s">
        <v>114</v>
      </c>
      <c r="D448" s="925"/>
      <c r="E448" s="271">
        <v>0</v>
      </c>
      <c r="F448" s="830"/>
      <c r="G448" s="272"/>
      <c r="H448" s="273"/>
      <c r="I448" s="268"/>
      <c r="J448" s="274"/>
      <c r="K448" s="268"/>
      <c r="M448" s="269" t="s">
        <v>114</v>
      </c>
      <c r="O448" s="258"/>
    </row>
    <row r="449" spans="1:15" ht="12.75">
      <c r="A449" s="267"/>
      <c r="B449" s="270"/>
      <c r="C449" s="924" t="s">
        <v>570</v>
      </c>
      <c r="D449" s="925"/>
      <c r="E449" s="271">
        <v>36.137</v>
      </c>
      <c r="F449" s="830"/>
      <c r="G449" s="272"/>
      <c r="H449" s="273"/>
      <c r="I449" s="268"/>
      <c r="J449" s="274"/>
      <c r="K449" s="268"/>
      <c r="M449" s="269" t="s">
        <v>570</v>
      </c>
      <c r="O449" s="258"/>
    </row>
    <row r="450" spans="1:15" ht="12.75">
      <c r="A450" s="267"/>
      <c r="B450" s="270"/>
      <c r="C450" s="924" t="s">
        <v>571</v>
      </c>
      <c r="D450" s="925"/>
      <c r="E450" s="271">
        <v>9.35</v>
      </c>
      <c r="F450" s="830"/>
      <c r="G450" s="272"/>
      <c r="H450" s="273"/>
      <c r="I450" s="268"/>
      <c r="J450" s="274"/>
      <c r="K450" s="268"/>
      <c r="M450" s="269" t="s">
        <v>571</v>
      </c>
      <c r="O450" s="258"/>
    </row>
    <row r="451" spans="1:15" ht="12.75">
      <c r="A451" s="267"/>
      <c r="B451" s="270"/>
      <c r="C451" s="924" t="s">
        <v>572</v>
      </c>
      <c r="D451" s="925"/>
      <c r="E451" s="271">
        <v>10.3316</v>
      </c>
      <c r="F451" s="830"/>
      <c r="G451" s="272"/>
      <c r="H451" s="273"/>
      <c r="I451" s="268"/>
      <c r="J451" s="274"/>
      <c r="K451" s="268"/>
      <c r="M451" s="269" t="s">
        <v>572</v>
      </c>
      <c r="O451" s="258"/>
    </row>
    <row r="452" spans="1:15" ht="12.75">
      <c r="A452" s="267"/>
      <c r="B452" s="270"/>
      <c r="C452" s="924" t="s">
        <v>573</v>
      </c>
      <c r="D452" s="925"/>
      <c r="E452" s="271">
        <v>3.954</v>
      </c>
      <c r="F452" s="830"/>
      <c r="G452" s="272"/>
      <c r="H452" s="273"/>
      <c r="I452" s="268"/>
      <c r="J452" s="274"/>
      <c r="K452" s="268"/>
      <c r="M452" s="269" t="s">
        <v>573</v>
      </c>
      <c r="O452" s="258"/>
    </row>
    <row r="453" spans="1:15" ht="12.75">
      <c r="A453" s="267"/>
      <c r="B453" s="270"/>
      <c r="C453" s="924" t="s">
        <v>574</v>
      </c>
      <c r="D453" s="925"/>
      <c r="E453" s="271">
        <v>18.936</v>
      </c>
      <c r="F453" s="830"/>
      <c r="G453" s="272"/>
      <c r="H453" s="273"/>
      <c r="I453" s="268"/>
      <c r="J453" s="274"/>
      <c r="K453" s="268"/>
      <c r="M453" s="269" t="s">
        <v>574</v>
      </c>
      <c r="O453" s="258"/>
    </row>
    <row r="454" spans="1:15" ht="12.75">
      <c r="A454" s="267"/>
      <c r="B454" s="270"/>
      <c r="C454" s="924" t="s">
        <v>575</v>
      </c>
      <c r="D454" s="925"/>
      <c r="E454" s="271">
        <v>11.5</v>
      </c>
      <c r="F454" s="830"/>
      <c r="G454" s="272"/>
      <c r="H454" s="273"/>
      <c r="I454" s="268"/>
      <c r="J454" s="274"/>
      <c r="K454" s="268"/>
      <c r="M454" s="269" t="s">
        <v>575</v>
      </c>
      <c r="O454" s="258"/>
    </row>
    <row r="455" spans="1:15" ht="22.5">
      <c r="A455" s="267"/>
      <c r="B455" s="270"/>
      <c r="C455" s="924" t="s">
        <v>576</v>
      </c>
      <c r="D455" s="925"/>
      <c r="E455" s="271">
        <v>31.9093</v>
      </c>
      <c r="F455" s="830"/>
      <c r="G455" s="272"/>
      <c r="H455" s="273"/>
      <c r="I455" s="268"/>
      <c r="J455" s="274"/>
      <c r="K455" s="268"/>
      <c r="M455" s="269" t="s">
        <v>576</v>
      </c>
      <c r="O455" s="258"/>
    </row>
    <row r="456" spans="1:15" ht="12.75">
      <c r="A456" s="267"/>
      <c r="B456" s="270"/>
      <c r="C456" s="924" t="s">
        <v>577</v>
      </c>
      <c r="D456" s="925"/>
      <c r="E456" s="271">
        <v>21.248</v>
      </c>
      <c r="F456" s="830"/>
      <c r="G456" s="272"/>
      <c r="H456" s="273"/>
      <c r="I456" s="268"/>
      <c r="J456" s="274"/>
      <c r="K456" s="268"/>
      <c r="M456" s="269" t="s">
        <v>577</v>
      </c>
      <c r="O456" s="258"/>
    </row>
    <row r="457" spans="1:15" ht="12.75">
      <c r="A457" s="267"/>
      <c r="B457" s="270"/>
      <c r="C457" s="924" t="s">
        <v>578</v>
      </c>
      <c r="D457" s="925"/>
      <c r="E457" s="271">
        <v>6.24</v>
      </c>
      <c r="F457" s="830"/>
      <c r="G457" s="272"/>
      <c r="H457" s="273"/>
      <c r="I457" s="268"/>
      <c r="J457" s="274"/>
      <c r="K457" s="268"/>
      <c r="M457" s="269" t="s">
        <v>578</v>
      </c>
      <c r="O457" s="258"/>
    </row>
    <row r="458" spans="1:80" ht="12.75">
      <c r="A458" s="259">
        <v>116</v>
      </c>
      <c r="B458" s="260" t="s">
        <v>579</v>
      </c>
      <c r="C458" s="261" t="s">
        <v>580</v>
      </c>
      <c r="D458" s="262" t="s">
        <v>183</v>
      </c>
      <c r="E458" s="263">
        <v>149.6059</v>
      </c>
      <c r="F458" s="829"/>
      <c r="G458" s="264">
        <f>E458*F458</f>
        <v>0</v>
      </c>
      <c r="H458" s="265">
        <v>0</v>
      </c>
      <c r="I458" s="266">
        <f>E458*H458</f>
        <v>0</v>
      </c>
      <c r="J458" s="265">
        <v>-0.068</v>
      </c>
      <c r="K458" s="266">
        <f>E458*J458</f>
        <v>-10.1732012</v>
      </c>
      <c r="O458" s="258">
        <v>2</v>
      </c>
      <c r="AA458" s="231">
        <v>1</v>
      </c>
      <c r="AB458" s="231">
        <v>1</v>
      </c>
      <c r="AC458" s="231">
        <v>1</v>
      </c>
      <c r="AZ458" s="231">
        <v>1</v>
      </c>
      <c r="BA458" s="231">
        <f>IF(AZ458=1,G458,0)</f>
        <v>0</v>
      </c>
      <c r="BB458" s="231">
        <f>IF(AZ458=2,G458,0)</f>
        <v>0</v>
      </c>
      <c r="BC458" s="231">
        <f>IF(AZ458=3,G458,0)</f>
        <v>0</v>
      </c>
      <c r="BD458" s="231">
        <f>IF(AZ458=4,G458,0)</f>
        <v>0</v>
      </c>
      <c r="BE458" s="231">
        <f>IF(AZ458=5,G458,0)</f>
        <v>0</v>
      </c>
      <c r="CA458" s="258">
        <v>1</v>
      </c>
      <c r="CB458" s="258">
        <v>1</v>
      </c>
    </row>
    <row r="459" spans="1:57" ht="12.75">
      <c r="A459" s="275"/>
      <c r="B459" s="276" t="s">
        <v>103</v>
      </c>
      <c r="C459" s="277" t="s">
        <v>534</v>
      </c>
      <c r="D459" s="278"/>
      <c r="E459" s="279"/>
      <c r="F459" s="831"/>
      <c r="G459" s="281">
        <f>SUM(G388:G458)</f>
        <v>0</v>
      </c>
      <c r="H459" s="282"/>
      <c r="I459" s="283">
        <f>SUM(I388:I458)</f>
        <v>0.03254456</v>
      </c>
      <c r="J459" s="282"/>
      <c r="K459" s="283">
        <f>SUM(K388:K458)</f>
        <v>-29.69631466</v>
      </c>
      <c r="O459" s="258">
        <v>4</v>
      </c>
      <c r="BA459" s="284">
        <f>SUM(BA388:BA458)</f>
        <v>0</v>
      </c>
      <c r="BB459" s="284">
        <f>SUM(BB388:BB458)</f>
        <v>0</v>
      </c>
      <c r="BC459" s="284">
        <f>SUM(BC388:BC458)</f>
        <v>0</v>
      </c>
      <c r="BD459" s="284">
        <f>SUM(BD388:BD458)</f>
        <v>0</v>
      </c>
      <c r="BE459" s="284">
        <f>SUM(BE388:BE458)</f>
        <v>0</v>
      </c>
    </row>
    <row r="460" spans="1:15" ht="12.75">
      <c r="A460" s="248" t="s">
        <v>98</v>
      </c>
      <c r="B460" s="249" t="s">
        <v>581</v>
      </c>
      <c r="C460" s="250" t="s">
        <v>582</v>
      </c>
      <c r="D460" s="251"/>
      <c r="E460" s="252"/>
      <c r="F460" s="832"/>
      <c r="G460" s="253"/>
      <c r="H460" s="254"/>
      <c r="I460" s="255"/>
      <c r="J460" s="256"/>
      <c r="K460" s="257"/>
      <c r="O460" s="258">
        <v>1</v>
      </c>
    </row>
    <row r="461" spans="1:80" ht="12.75">
      <c r="A461" s="259">
        <v>117</v>
      </c>
      <c r="B461" s="260" t="s">
        <v>584</v>
      </c>
      <c r="C461" s="261" t="s">
        <v>585</v>
      </c>
      <c r="D461" s="262" t="s">
        <v>176</v>
      </c>
      <c r="E461" s="263">
        <v>60.162569259</v>
      </c>
      <c r="F461" s="829"/>
      <c r="G461" s="264">
        <f>E461*F461</f>
        <v>0</v>
      </c>
      <c r="H461" s="265">
        <v>0</v>
      </c>
      <c r="I461" s="266">
        <f>E461*H461</f>
        <v>0</v>
      </c>
      <c r="J461" s="265"/>
      <c r="K461" s="266">
        <f>E461*J461</f>
        <v>0</v>
      </c>
      <c r="O461" s="258">
        <v>2</v>
      </c>
      <c r="AA461" s="231">
        <v>7</v>
      </c>
      <c r="AB461" s="231">
        <v>1</v>
      </c>
      <c r="AC461" s="231">
        <v>2</v>
      </c>
      <c r="AZ461" s="231">
        <v>1</v>
      </c>
      <c r="BA461" s="231">
        <f>IF(AZ461=1,G461,0)</f>
        <v>0</v>
      </c>
      <c r="BB461" s="231">
        <f>IF(AZ461=2,G461,0)</f>
        <v>0</v>
      </c>
      <c r="BC461" s="231">
        <f>IF(AZ461=3,G461,0)</f>
        <v>0</v>
      </c>
      <c r="BD461" s="231">
        <f>IF(AZ461=4,G461,0)</f>
        <v>0</v>
      </c>
      <c r="BE461" s="231">
        <f>IF(AZ461=5,G461,0)</f>
        <v>0</v>
      </c>
      <c r="CA461" s="258">
        <v>7</v>
      </c>
      <c r="CB461" s="258">
        <v>1</v>
      </c>
    </row>
    <row r="462" spans="1:57" ht="12.75">
      <c r="A462" s="275"/>
      <c r="B462" s="276" t="s">
        <v>103</v>
      </c>
      <c r="C462" s="277" t="s">
        <v>583</v>
      </c>
      <c r="D462" s="278"/>
      <c r="E462" s="279"/>
      <c r="F462" s="831"/>
      <c r="G462" s="281">
        <f>SUM(G460:G461)</f>
        <v>0</v>
      </c>
      <c r="H462" s="282"/>
      <c r="I462" s="283">
        <f>SUM(I460:I461)</f>
        <v>0</v>
      </c>
      <c r="J462" s="282"/>
      <c r="K462" s="283">
        <f>SUM(K460:K461)</f>
        <v>0</v>
      </c>
      <c r="O462" s="258">
        <v>4</v>
      </c>
      <c r="BA462" s="284">
        <f>SUM(BA460:BA461)</f>
        <v>0</v>
      </c>
      <c r="BB462" s="284">
        <f>SUM(BB460:BB461)</f>
        <v>0</v>
      </c>
      <c r="BC462" s="284">
        <f>SUM(BC460:BC461)</f>
        <v>0</v>
      </c>
      <c r="BD462" s="284">
        <f>SUM(BD460:BD461)</f>
        <v>0</v>
      </c>
      <c r="BE462" s="284">
        <f>SUM(BE460:BE461)</f>
        <v>0</v>
      </c>
    </row>
    <row r="463" spans="1:15" ht="12.75">
      <c r="A463" s="248" t="s">
        <v>98</v>
      </c>
      <c r="B463" s="249" t="s">
        <v>586</v>
      </c>
      <c r="C463" s="250" t="s">
        <v>587</v>
      </c>
      <c r="D463" s="251"/>
      <c r="E463" s="252"/>
      <c r="F463" s="832"/>
      <c r="G463" s="253"/>
      <c r="H463" s="254"/>
      <c r="I463" s="255"/>
      <c r="J463" s="256"/>
      <c r="K463" s="257"/>
      <c r="O463" s="258">
        <v>1</v>
      </c>
    </row>
    <row r="464" spans="1:80" ht="22.5">
      <c r="A464" s="259">
        <v>118</v>
      </c>
      <c r="B464" s="260" t="s">
        <v>589</v>
      </c>
      <c r="C464" s="261" t="s">
        <v>590</v>
      </c>
      <c r="D464" s="262" t="s">
        <v>183</v>
      </c>
      <c r="E464" s="263">
        <v>41.74</v>
      </c>
      <c r="F464" s="829"/>
      <c r="G464" s="264">
        <f>E464*F464</f>
        <v>0</v>
      </c>
      <c r="H464" s="265">
        <v>0.00033</v>
      </c>
      <c r="I464" s="266">
        <f>E464*H464</f>
        <v>0.0137742</v>
      </c>
      <c r="J464" s="265">
        <v>0</v>
      </c>
      <c r="K464" s="266">
        <f>E464*J464</f>
        <v>0</v>
      </c>
      <c r="O464" s="258">
        <v>2</v>
      </c>
      <c r="AA464" s="231">
        <v>1</v>
      </c>
      <c r="AB464" s="231">
        <v>7</v>
      </c>
      <c r="AC464" s="231">
        <v>7</v>
      </c>
      <c r="AZ464" s="231">
        <v>2</v>
      </c>
      <c r="BA464" s="231">
        <f>IF(AZ464=1,G464,0)</f>
        <v>0</v>
      </c>
      <c r="BB464" s="231">
        <f>IF(AZ464=2,G464,0)</f>
        <v>0</v>
      </c>
      <c r="BC464" s="231">
        <f>IF(AZ464=3,G464,0)</f>
        <v>0</v>
      </c>
      <c r="BD464" s="231">
        <f>IF(AZ464=4,G464,0)</f>
        <v>0</v>
      </c>
      <c r="BE464" s="231">
        <f>IF(AZ464=5,G464,0)</f>
        <v>0</v>
      </c>
      <c r="CA464" s="258">
        <v>1</v>
      </c>
      <c r="CB464" s="258">
        <v>7</v>
      </c>
    </row>
    <row r="465" spans="1:15" ht="12.75">
      <c r="A465" s="267"/>
      <c r="B465" s="270"/>
      <c r="C465" s="924" t="s">
        <v>383</v>
      </c>
      <c r="D465" s="925"/>
      <c r="E465" s="271">
        <v>0</v>
      </c>
      <c r="F465" s="830"/>
      <c r="G465" s="272"/>
      <c r="H465" s="273"/>
      <c r="I465" s="268"/>
      <c r="J465" s="274"/>
      <c r="K465" s="268"/>
      <c r="M465" s="269" t="s">
        <v>383</v>
      </c>
      <c r="O465" s="258"/>
    </row>
    <row r="466" spans="1:15" ht="12.75">
      <c r="A466" s="267"/>
      <c r="B466" s="270"/>
      <c r="C466" s="924" t="s">
        <v>384</v>
      </c>
      <c r="D466" s="925"/>
      <c r="E466" s="271">
        <v>39.21</v>
      </c>
      <c r="F466" s="830"/>
      <c r="G466" s="272"/>
      <c r="H466" s="273"/>
      <c r="I466" s="268"/>
      <c r="J466" s="274"/>
      <c r="K466" s="268"/>
      <c r="M466" s="269" t="s">
        <v>384</v>
      </c>
      <c r="O466" s="258"/>
    </row>
    <row r="467" spans="1:15" ht="12.75">
      <c r="A467" s="267"/>
      <c r="B467" s="270"/>
      <c r="C467" s="924" t="s">
        <v>366</v>
      </c>
      <c r="D467" s="925"/>
      <c r="E467" s="271">
        <v>0</v>
      </c>
      <c r="F467" s="830"/>
      <c r="G467" s="272"/>
      <c r="H467" s="273"/>
      <c r="I467" s="268"/>
      <c r="J467" s="274"/>
      <c r="K467" s="268"/>
      <c r="M467" s="269" t="s">
        <v>366</v>
      </c>
      <c r="O467" s="258"/>
    </row>
    <row r="468" spans="1:15" ht="12.75">
      <c r="A468" s="267"/>
      <c r="B468" s="270"/>
      <c r="C468" s="924" t="s">
        <v>233</v>
      </c>
      <c r="D468" s="925"/>
      <c r="E468" s="271">
        <v>2.53</v>
      </c>
      <c r="F468" s="830"/>
      <c r="G468" s="272"/>
      <c r="H468" s="273"/>
      <c r="I468" s="268"/>
      <c r="J468" s="274"/>
      <c r="K468" s="268"/>
      <c r="M468" s="269" t="s">
        <v>233</v>
      </c>
      <c r="O468" s="258"/>
    </row>
    <row r="469" spans="1:80" ht="22.5">
      <c r="A469" s="259">
        <v>119</v>
      </c>
      <c r="B469" s="260" t="s">
        <v>591</v>
      </c>
      <c r="C469" s="261" t="s">
        <v>592</v>
      </c>
      <c r="D469" s="262" t="s">
        <v>183</v>
      </c>
      <c r="E469" s="263">
        <v>41.74</v>
      </c>
      <c r="F469" s="829"/>
      <c r="G469" s="264">
        <f>E469*F469</f>
        <v>0</v>
      </c>
      <c r="H469" s="265">
        <v>0.00082</v>
      </c>
      <c r="I469" s="266">
        <f>E469*H469</f>
        <v>0.0342268</v>
      </c>
      <c r="J469" s="265">
        <v>0</v>
      </c>
      <c r="K469" s="266">
        <f>E469*J469</f>
        <v>0</v>
      </c>
      <c r="O469" s="258">
        <v>2</v>
      </c>
      <c r="AA469" s="231">
        <v>1</v>
      </c>
      <c r="AB469" s="231">
        <v>7</v>
      </c>
      <c r="AC469" s="231">
        <v>7</v>
      </c>
      <c r="AZ469" s="231">
        <v>2</v>
      </c>
      <c r="BA469" s="231">
        <f>IF(AZ469=1,G469,0)</f>
        <v>0</v>
      </c>
      <c r="BB469" s="231">
        <f>IF(AZ469=2,G469,0)</f>
        <v>0</v>
      </c>
      <c r="BC469" s="231">
        <f>IF(AZ469=3,G469,0)</f>
        <v>0</v>
      </c>
      <c r="BD469" s="231">
        <f>IF(AZ469=4,G469,0)</f>
        <v>0</v>
      </c>
      <c r="BE469" s="231">
        <f>IF(AZ469=5,G469,0)</f>
        <v>0</v>
      </c>
      <c r="CA469" s="258">
        <v>1</v>
      </c>
      <c r="CB469" s="258">
        <v>7</v>
      </c>
    </row>
    <row r="470" spans="1:15" ht="12.75">
      <c r="A470" s="267"/>
      <c r="B470" s="270"/>
      <c r="C470" s="924" t="s">
        <v>383</v>
      </c>
      <c r="D470" s="925"/>
      <c r="E470" s="271">
        <v>0</v>
      </c>
      <c r="F470" s="830"/>
      <c r="G470" s="272"/>
      <c r="H470" s="273"/>
      <c r="I470" s="268"/>
      <c r="J470" s="274"/>
      <c r="K470" s="268"/>
      <c r="M470" s="269" t="s">
        <v>383</v>
      </c>
      <c r="O470" s="258"/>
    </row>
    <row r="471" spans="1:15" ht="12.75">
      <c r="A471" s="267"/>
      <c r="B471" s="270"/>
      <c r="C471" s="924" t="s">
        <v>384</v>
      </c>
      <c r="D471" s="925"/>
      <c r="E471" s="271">
        <v>39.21</v>
      </c>
      <c r="F471" s="830"/>
      <c r="G471" s="272"/>
      <c r="H471" s="273"/>
      <c r="I471" s="268"/>
      <c r="J471" s="274"/>
      <c r="K471" s="268"/>
      <c r="M471" s="269" t="s">
        <v>384</v>
      </c>
      <c r="O471" s="258"/>
    </row>
    <row r="472" spans="1:15" ht="12.75">
      <c r="A472" s="267"/>
      <c r="B472" s="270"/>
      <c r="C472" s="924" t="s">
        <v>366</v>
      </c>
      <c r="D472" s="925"/>
      <c r="E472" s="271">
        <v>0</v>
      </c>
      <c r="F472" s="830"/>
      <c r="G472" s="272"/>
      <c r="H472" s="273"/>
      <c r="I472" s="268"/>
      <c r="J472" s="274"/>
      <c r="K472" s="268"/>
      <c r="M472" s="269" t="s">
        <v>366</v>
      </c>
      <c r="O472" s="258"/>
    </row>
    <row r="473" spans="1:15" ht="12.75">
      <c r="A473" s="267"/>
      <c r="B473" s="270"/>
      <c r="C473" s="924" t="s">
        <v>233</v>
      </c>
      <c r="D473" s="925"/>
      <c r="E473" s="271">
        <v>2.53</v>
      </c>
      <c r="F473" s="830"/>
      <c r="G473" s="272"/>
      <c r="H473" s="273"/>
      <c r="I473" s="268"/>
      <c r="J473" s="274"/>
      <c r="K473" s="268"/>
      <c r="M473" s="269" t="s">
        <v>233</v>
      </c>
      <c r="O473" s="258"/>
    </row>
    <row r="474" spans="1:80" ht="12.75">
      <c r="A474" s="259">
        <v>120</v>
      </c>
      <c r="B474" s="260" t="s">
        <v>593</v>
      </c>
      <c r="C474" s="261" t="s">
        <v>594</v>
      </c>
      <c r="D474" s="262" t="s">
        <v>183</v>
      </c>
      <c r="E474" s="263">
        <v>26.301</v>
      </c>
      <c r="F474" s="829"/>
      <c r="G474" s="264">
        <f>E474*F474</f>
        <v>0</v>
      </c>
      <c r="H474" s="265">
        <v>0.00323</v>
      </c>
      <c r="I474" s="266">
        <f>E474*H474</f>
        <v>0.08495222999999999</v>
      </c>
      <c r="J474" s="265">
        <v>0</v>
      </c>
      <c r="K474" s="266">
        <f>E474*J474</f>
        <v>0</v>
      </c>
      <c r="O474" s="258">
        <v>2</v>
      </c>
      <c r="AA474" s="231">
        <v>1</v>
      </c>
      <c r="AB474" s="231">
        <v>7</v>
      </c>
      <c r="AC474" s="231">
        <v>7</v>
      </c>
      <c r="AZ474" s="231">
        <v>2</v>
      </c>
      <c r="BA474" s="231">
        <f>IF(AZ474=1,G474,0)</f>
        <v>0</v>
      </c>
      <c r="BB474" s="231">
        <f>IF(AZ474=2,G474,0)</f>
        <v>0</v>
      </c>
      <c r="BC474" s="231">
        <f>IF(AZ474=3,G474,0)</f>
        <v>0</v>
      </c>
      <c r="BD474" s="231">
        <f>IF(AZ474=4,G474,0)</f>
        <v>0</v>
      </c>
      <c r="BE474" s="231">
        <f>IF(AZ474=5,G474,0)</f>
        <v>0</v>
      </c>
      <c r="CA474" s="258">
        <v>1</v>
      </c>
      <c r="CB474" s="258">
        <v>7</v>
      </c>
    </row>
    <row r="475" spans="1:15" ht="12.75">
      <c r="A475" s="267"/>
      <c r="B475" s="270"/>
      <c r="C475" s="924" t="s">
        <v>381</v>
      </c>
      <c r="D475" s="925"/>
      <c r="E475" s="271">
        <v>0</v>
      </c>
      <c r="F475" s="830"/>
      <c r="G475" s="272"/>
      <c r="H475" s="273"/>
      <c r="I475" s="268"/>
      <c r="J475" s="274"/>
      <c r="K475" s="268"/>
      <c r="M475" s="269" t="s">
        <v>381</v>
      </c>
      <c r="O475" s="258"/>
    </row>
    <row r="476" spans="1:15" ht="12.75">
      <c r="A476" s="267"/>
      <c r="B476" s="270"/>
      <c r="C476" s="924" t="s">
        <v>382</v>
      </c>
      <c r="D476" s="925"/>
      <c r="E476" s="271">
        <v>23.91</v>
      </c>
      <c r="F476" s="830"/>
      <c r="G476" s="272"/>
      <c r="H476" s="273"/>
      <c r="I476" s="268"/>
      <c r="J476" s="274"/>
      <c r="K476" s="268"/>
      <c r="M476" s="269" t="s">
        <v>382</v>
      </c>
      <c r="O476" s="258"/>
    </row>
    <row r="477" spans="1:15" ht="12.75">
      <c r="A477" s="267"/>
      <c r="B477" s="270"/>
      <c r="C477" s="924" t="s">
        <v>595</v>
      </c>
      <c r="D477" s="925"/>
      <c r="E477" s="271">
        <v>2.391</v>
      </c>
      <c r="F477" s="830"/>
      <c r="G477" s="272"/>
      <c r="H477" s="273"/>
      <c r="I477" s="268"/>
      <c r="J477" s="274"/>
      <c r="K477" s="268"/>
      <c r="M477" s="269" t="s">
        <v>595</v>
      </c>
      <c r="O477" s="258"/>
    </row>
    <row r="478" spans="1:80" ht="22.5">
      <c r="A478" s="259">
        <v>121</v>
      </c>
      <c r="B478" s="260" t="s">
        <v>596</v>
      </c>
      <c r="C478" s="261" t="s">
        <v>597</v>
      </c>
      <c r="D478" s="262" t="s">
        <v>183</v>
      </c>
      <c r="E478" s="263">
        <v>10.562</v>
      </c>
      <c r="F478" s="829"/>
      <c r="G478" s="264">
        <f>E478*F478</f>
        <v>0</v>
      </c>
      <c r="H478" s="265">
        <v>0.01631</v>
      </c>
      <c r="I478" s="266">
        <f>E478*H478</f>
        <v>0.17226622</v>
      </c>
      <c r="J478" s="265">
        <v>0</v>
      </c>
      <c r="K478" s="266">
        <f>E478*J478</f>
        <v>0</v>
      </c>
      <c r="O478" s="258">
        <v>2</v>
      </c>
      <c r="AA478" s="231">
        <v>2</v>
      </c>
      <c r="AB478" s="231">
        <v>7</v>
      </c>
      <c r="AC478" s="231">
        <v>7</v>
      </c>
      <c r="AZ478" s="231">
        <v>2</v>
      </c>
      <c r="BA478" s="231">
        <f>IF(AZ478=1,G478,0)</f>
        <v>0</v>
      </c>
      <c r="BB478" s="231">
        <f>IF(AZ478=2,G478,0)</f>
        <v>0</v>
      </c>
      <c r="BC478" s="231">
        <f>IF(AZ478=3,G478,0)</f>
        <v>0</v>
      </c>
      <c r="BD478" s="231">
        <f>IF(AZ478=4,G478,0)</f>
        <v>0</v>
      </c>
      <c r="BE478" s="231">
        <f>IF(AZ478=5,G478,0)</f>
        <v>0</v>
      </c>
      <c r="CA478" s="258">
        <v>2</v>
      </c>
      <c r="CB478" s="258">
        <v>7</v>
      </c>
    </row>
    <row r="479" spans="1:15" ht="12.75">
      <c r="A479" s="267"/>
      <c r="B479" s="270"/>
      <c r="C479" s="924" t="s">
        <v>136</v>
      </c>
      <c r="D479" s="925"/>
      <c r="E479" s="271">
        <v>0</v>
      </c>
      <c r="F479" s="830"/>
      <c r="G479" s="272"/>
      <c r="H479" s="273"/>
      <c r="I479" s="268"/>
      <c r="J479" s="274"/>
      <c r="K479" s="268"/>
      <c r="M479" s="269" t="s">
        <v>136</v>
      </c>
      <c r="O479" s="258"/>
    </row>
    <row r="480" spans="1:15" ht="12.75">
      <c r="A480" s="267"/>
      <c r="B480" s="270"/>
      <c r="C480" s="924" t="s">
        <v>598</v>
      </c>
      <c r="D480" s="925"/>
      <c r="E480" s="271">
        <v>0.932</v>
      </c>
      <c r="F480" s="830"/>
      <c r="G480" s="272"/>
      <c r="H480" s="273"/>
      <c r="I480" s="268"/>
      <c r="J480" s="274"/>
      <c r="K480" s="268"/>
      <c r="M480" s="269" t="s">
        <v>598</v>
      </c>
      <c r="O480" s="258"/>
    </row>
    <row r="481" spans="1:15" ht="12.75">
      <c r="A481" s="267"/>
      <c r="B481" s="270"/>
      <c r="C481" s="924" t="s">
        <v>599</v>
      </c>
      <c r="D481" s="925"/>
      <c r="E481" s="271">
        <v>3.63</v>
      </c>
      <c r="F481" s="830"/>
      <c r="G481" s="272"/>
      <c r="H481" s="273"/>
      <c r="I481" s="268"/>
      <c r="J481" s="274"/>
      <c r="K481" s="268"/>
      <c r="M481" s="269" t="s">
        <v>599</v>
      </c>
      <c r="O481" s="258"/>
    </row>
    <row r="482" spans="1:15" ht="12.75">
      <c r="A482" s="267"/>
      <c r="B482" s="270"/>
      <c r="C482" s="924" t="s">
        <v>600</v>
      </c>
      <c r="D482" s="925"/>
      <c r="E482" s="271">
        <v>6</v>
      </c>
      <c r="F482" s="830"/>
      <c r="G482" s="272"/>
      <c r="H482" s="273"/>
      <c r="I482" s="268"/>
      <c r="J482" s="274"/>
      <c r="K482" s="268"/>
      <c r="M482" s="269" t="s">
        <v>600</v>
      </c>
      <c r="O482" s="258"/>
    </row>
    <row r="483" spans="1:80" ht="12.75">
      <c r="A483" s="259">
        <v>122</v>
      </c>
      <c r="B483" s="260" t="s">
        <v>601</v>
      </c>
      <c r="C483" s="261" t="s">
        <v>602</v>
      </c>
      <c r="D483" s="262" t="s">
        <v>142</v>
      </c>
      <c r="E483" s="263">
        <v>21.124</v>
      </c>
      <c r="F483" s="829"/>
      <c r="G483" s="264">
        <f>E483*F483</f>
        <v>0</v>
      </c>
      <c r="H483" s="265">
        <v>0</v>
      </c>
      <c r="I483" s="266">
        <f>E483*H483</f>
        <v>0</v>
      </c>
      <c r="J483" s="265"/>
      <c r="K483" s="266">
        <f>E483*J483</f>
        <v>0</v>
      </c>
      <c r="O483" s="258">
        <v>2</v>
      </c>
      <c r="AA483" s="231">
        <v>12</v>
      </c>
      <c r="AB483" s="231">
        <v>0</v>
      </c>
      <c r="AC483" s="231">
        <v>105</v>
      </c>
      <c r="AZ483" s="231">
        <v>2</v>
      </c>
      <c r="BA483" s="231">
        <f>IF(AZ483=1,G483,0)</f>
        <v>0</v>
      </c>
      <c r="BB483" s="231">
        <f>IF(AZ483=2,G483,0)</f>
        <v>0</v>
      </c>
      <c r="BC483" s="231">
        <f>IF(AZ483=3,G483,0)</f>
        <v>0</v>
      </c>
      <c r="BD483" s="231">
        <f>IF(AZ483=4,G483,0)</f>
        <v>0</v>
      </c>
      <c r="BE483" s="231">
        <f>IF(AZ483=5,G483,0)</f>
        <v>0</v>
      </c>
      <c r="CA483" s="258">
        <v>12</v>
      </c>
      <c r="CB483" s="258">
        <v>0</v>
      </c>
    </row>
    <row r="484" spans="1:15" ht="12.75">
      <c r="A484" s="267"/>
      <c r="B484" s="270"/>
      <c r="C484" s="924" t="s">
        <v>603</v>
      </c>
      <c r="D484" s="925"/>
      <c r="E484" s="271">
        <v>21.124</v>
      </c>
      <c r="F484" s="830"/>
      <c r="G484" s="272"/>
      <c r="H484" s="273"/>
      <c r="I484" s="268"/>
      <c r="J484" s="274"/>
      <c r="K484" s="268"/>
      <c r="M484" s="269" t="s">
        <v>603</v>
      </c>
      <c r="O484" s="258"/>
    </row>
    <row r="485" spans="1:80" ht="12.75">
      <c r="A485" s="259">
        <v>123</v>
      </c>
      <c r="B485" s="260" t="s">
        <v>604</v>
      </c>
      <c r="C485" s="261" t="s">
        <v>605</v>
      </c>
      <c r="D485" s="262" t="s">
        <v>183</v>
      </c>
      <c r="E485" s="263">
        <v>96.002</v>
      </c>
      <c r="F485" s="829"/>
      <c r="G485" s="264">
        <f>E485*F485</f>
        <v>0</v>
      </c>
      <c r="H485" s="265">
        <v>0.0049</v>
      </c>
      <c r="I485" s="266">
        <f>E485*H485</f>
        <v>0.4704098</v>
      </c>
      <c r="J485" s="265"/>
      <c r="K485" s="266">
        <f>E485*J485</f>
        <v>0</v>
      </c>
      <c r="O485" s="258">
        <v>2</v>
      </c>
      <c r="AA485" s="231">
        <v>3</v>
      </c>
      <c r="AB485" s="231">
        <v>7</v>
      </c>
      <c r="AC485" s="231">
        <v>62852010</v>
      </c>
      <c r="AZ485" s="231">
        <v>2</v>
      </c>
      <c r="BA485" s="231">
        <f>IF(AZ485=1,G485,0)</f>
        <v>0</v>
      </c>
      <c r="BB485" s="231">
        <f>IF(AZ485=2,G485,0)</f>
        <v>0</v>
      </c>
      <c r="BC485" s="231">
        <f>IF(AZ485=3,G485,0)</f>
        <v>0</v>
      </c>
      <c r="BD485" s="231">
        <f>IF(AZ485=4,G485,0)</f>
        <v>0</v>
      </c>
      <c r="BE485" s="231">
        <f>IF(AZ485=5,G485,0)</f>
        <v>0</v>
      </c>
      <c r="CA485" s="258">
        <v>3</v>
      </c>
      <c r="CB485" s="258">
        <v>7</v>
      </c>
    </row>
    <row r="486" spans="1:15" ht="12.75">
      <c r="A486" s="267"/>
      <c r="B486" s="270"/>
      <c r="C486" s="924" t="s">
        <v>606</v>
      </c>
      <c r="D486" s="925"/>
      <c r="E486" s="271">
        <v>96.002</v>
      </c>
      <c r="F486" s="830"/>
      <c r="G486" s="272"/>
      <c r="H486" s="273"/>
      <c r="I486" s="268"/>
      <c r="J486" s="274"/>
      <c r="K486" s="268"/>
      <c r="M486" s="269" t="s">
        <v>606</v>
      </c>
      <c r="O486" s="258"/>
    </row>
    <row r="487" spans="1:80" ht="12.75">
      <c r="A487" s="259">
        <v>124</v>
      </c>
      <c r="B487" s="260" t="s">
        <v>607</v>
      </c>
      <c r="C487" s="261" t="s">
        <v>608</v>
      </c>
      <c r="D487" s="262" t="s">
        <v>12</v>
      </c>
      <c r="E487" s="829"/>
      <c r="F487" s="829"/>
      <c r="G487" s="264">
        <f>E487*F487</f>
        <v>0</v>
      </c>
      <c r="H487" s="265">
        <v>0</v>
      </c>
      <c r="I487" s="266">
        <f>E487*H487</f>
        <v>0</v>
      </c>
      <c r="J487" s="265"/>
      <c r="K487" s="266">
        <f>E487*J487</f>
        <v>0</v>
      </c>
      <c r="O487" s="258">
        <v>2</v>
      </c>
      <c r="AA487" s="231">
        <v>7</v>
      </c>
      <c r="AB487" s="231">
        <v>1002</v>
      </c>
      <c r="AC487" s="231">
        <v>5</v>
      </c>
      <c r="AZ487" s="231">
        <v>2</v>
      </c>
      <c r="BA487" s="231">
        <f>IF(AZ487=1,G487,0)</f>
        <v>0</v>
      </c>
      <c r="BB487" s="231">
        <f>IF(AZ487=2,G487,0)</f>
        <v>0</v>
      </c>
      <c r="BC487" s="231">
        <f>IF(AZ487=3,G487,0)</f>
        <v>0</v>
      </c>
      <c r="BD487" s="231">
        <f>IF(AZ487=4,G487,0)</f>
        <v>0</v>
      </c>
      <c r="BE487" s="231">
        <f>IF(AZ487=5,G487,0)</f>
        <v>0</v>
      </c>
      <c r="CA487" s="258">
        <v>7</v>
      </c>
      <c r="CB487" s="258">
        <v>1002</v>
      </c>
    </row>
    <row r="488" spans="1:57" ht="12.75">
      <c r="A488" s="275"/>
      <c r="B488" s="276" t="s">
        <v>103</v>
      </c>
      <c r="C488" s="277" t="s">
        <v>588</v>
      </c>
      <c r="D488" s="278"/>
      <c r="E488" s="279"/>
      <c r="F488" s="831"/>
      <c r="G488" s="281">
        <f>SUM(G463:G487)</f>
        <v>0</v>
      </c>
      <c r="H488" s="282"/>
      <c r="I488" s="283">
        <f>SUM(I463:I487)</f>
        <v>0.7756292499999999</v>
      </c>
      <c r="J488" s="282"/>
      <c r="K488" s="283">
        <f>SUM(K463:K487)</f>
        <v>0</v>
      </c>
      <c r="O488" s="258">
        <v>4</v>
      </c>
      <c r="BA488" s="284">
        <f>SUM(BA463:BA487)</f>
        <v>0</v>
      </c>
      <c r="BB488" s="284">
        <f>SUM(BB463:BB487)</f>
        <v>0</v>
      </c>
      <c r="BC488" s="284">
        <f>SUM(BC463:BC487)</f>
        <v>0</v>
      </c>
      <c r="BD488" s="284">
        <f>SUM(BD463:BD487)</f>
        <v>0</v>
      </c>
      <c r="BE488" s="284">
        <f>SUM(BE463:BE487)</f>
        <v>0</v>
      </c>
    </row>
    <row r="489" spans="1:15" ht="12.75">
      <c r="A489" s="248" t="s">
        <v>98</v>
      </c>
      <c r="B489" s="249" t="s">
        <v>609</v>
      </c>
      <c r="C489" s="250" t="s">
        <v>610</v>
      </c>
      <c r="D489" s="251"/>
      <c r="E489" s="252"/>
      <c r="F489" s="832"/>
      <c r="G489" s="253"/>
      <c r="H489" s="254"/>
      <c r="I489" s="255"/>
      <c r="J489" s="256"/>
      <c r="K489" s="257"/>
      <c r="O489" s="258">
        <v>1</v>
      </c>
    </row>
    <row r="490" spans="1:80" ht="22.5">
      <c r="A490" s="259">
        <v>125</v>
      </c>
      <c r="B490" s="260" t="s">
        <v>609</v>
      </c>
      <c r="C490" s="261" t="s">
        <v>612</v>
      </c>
      <c r="D490" s="262"/>
      <c r="E490" s="263">
        <v>0</v>
      </c>
      <c r="F490" s="829"/>
      <c r="G490" s="264">
        <f>E490*F490</f>
        <v>0</v>
      </c>
      <c r="H490" s="265">
        <v>0</v>
      </c>
      <c r="I490" s="266">
        <f>E490*H490</f>
        <v>0</v>
      </c>
      <c r="J490" s="265">
        <v>0</v>
      </c>
      <c r="K490" s="266">
        <f>E490*J490</f>
        <v>0</v>
      </c>
      <c r="O490" s="258">
        <v>2</v>
      </c>
      <c r="AA490" s="231">
        <v>1</v>
      </c>
      <c r="AB490" s="231">
        <v>7</v>
      </c>
      <c r="AC490" s="231">
        <v>7</v>
      </c>
      <c r="AZ490" s="231">
        <v>2</v>
      </c>
      <c r="BA490" s="231">
        <f>IF(AZ490=1,G490,0)</f>
        <v>0</v>
      </c>
      <c r="BB490" s="231">
        <f>IF(AZ490=2,G490,0)</f>
        <v>0</v>
      </c>
      <c r="BC490" s="231">
        <f>IF(AZ490=3,G490,0)</f>
        <v>0</v>
      </c>
      <c r="BD490" s="231">
        <f>IF(AZ490=4,G490,0)</f>
        <v>0</v>
      </c>
      <c r="BE490" s="231">
        <f>IF(AZ490=5,G490,0)</f>
        <v>0</v>
      </c>
      <c r="CA490" s="258">
        <v>1</v>
      </c>
      <c r="CB490" s="258">
        <v>7</v>
      </c>
    </row>
    <row r="491" spans="1:80" ht="22.5">
      <c r="A491" s="259">
        <v>126</v>
      </c>
      <c r="B491" s="260" t="s">
        <v>613</v>
      </c>
      <c r="C491" s="261" t="s">
        <v>614</v>
      </c>
      <c r="D491" s="262" t="s">
        <v>183</v>
      </c>
      <c r="E491" s="263">
        <v>4.1167</v>
      </c>
      <c r="F491" s="829"/>
      <c r="G491" s="264">
        <f>E491*F491</f>
        <v>0</v>
      </c>
      <c r="H491" s="265">
        <v>0.00033</v>
      </c>
      <c r="I491" s="266">
        <f>E491*H491</f>
        <v>0.001358511</v>
      </c>
      <c r="J491" s="265">
        <v>0</v>
      </c>
      <c r="K491" s="266">
        <f>E491*J491</f>
        <v>0</v>
      </c>
      <c r="O491" s="258">
        <v>2</v>
      </c>
      <c r="AA491" s="231">
        <v>1</v>
      </c>
      <c r="AB491" s="231">
        <v>7</v>
      </c>
      <c r="AC491" s="231">
        <v>7</v>
      </c>
      <c r="AZ491" s="231">
        <v>2</v>
      </c>
      <c r="BA491" s="231">
        <f>IF(AZ491=1,G491,0)</f>
        <v>0</v>
      </c>
      <c r="BB491" s="231">
        <f>IF(AZ491=2,G491,0)</f>
        <v>0</v>
      </c>
      <c r="BC491" s="231">
        <f>IF(AZ491=3,G491,0)</f>
        <v>0</v>
      </c>
      <c r="BD491" s="231">
        <f>IF(AZ491=4,G491,0)</f>
        <v>0</v>
      </c>
      <c r="BE491" s="231">
        <f>IF(AZ491=5,G491,0)</f>
        <v>0</v>
      </c>
      <c r="CA491" s="258">
        <v>1</v>
      </c>
      <c r="CB491" s="258">
        <v>7</v>
      </c>
    </row>
    <row r="492" spans="1:15" ht="12.75">
      <c r="A492" s="267"/>
      <c r="B492" s="270"/>
      <c r="C492" s="924" t="s">
        <v>362</v>
      </c>
      <c r="D492" s="925"/>
      <c r="E492" s="271">
        <v>0</v>
      </c>
      <c r="F492" s="830"/>
      <c r="G492" s="272"/>
      <c r="H492" s="273"/>
      <c r="I492" s="268"/>
      <c r="J492" s="274"/>
      <c r="K492" s="268"/>
      <c r="M492" s="269" t="s">
        <v>362</v>
      </c>
      <c r="O492" s="258"/>
    </row>
    <row r="493" spans="1:15" ht="12.75">
      <c r="A493" s="267"/>
      <c r="B493" s="270"/>
      <c r="C493" s="924" t="s">
        <v>233</v>
      </c>
      <c r="D493" s="925"/>
      <c r="E493" s="271">
        <v>2.53</v>
      </c>
      <c r="F493" s="830"/>
      <c r="G493" s="272"/>
      <c r="H493" s="273"/>
      <c r="I493" s="268"/>
      <c r="J493" s="274"/>
      <c r="K493" s="268"/>
      <c r="M493" s="269" t="s">
        <v>233</v>
      </c>
      <c r="O493" s="258"/>
    </row>
    <row r="494" spans="1:15" ht="12.75">
      <c r="A494" s="267"/>
      <c r="B494" s="270"/>
      <c r="C494" s="924" t="s">
        <v>615</v>
      </c>
      <c r="D494" s="925"/>
      <c r="E494" s="271">
        <v>0</v>
      </c>
      <c r="F494" s="830"/>
      <c r="G494" s="272"/>
      <c r="H494" s="273"/>
      <c r="I494" s="268"/>
      <c r="J494" s="274"/>
      <c r="K494" s="268"/>
      <c r="M494" s="269" t="s">
        <v>615</v>
      </c>
      <c r="O494" s="258"/>
    </row>
    <row r="495" spans="1:15" ht="12.75">
      <c r="A495" s="267"/>
      <c r="B495" s="270"/>
      <c r="C495" s="924" t="s">
        <v>616</v>
      </c>
      <c r="D495" s="925"/>
      <c r="E495" s="271">
        <v>1.5868</v>
      </c>
      <c r="F495" s="830"/>
      <c r="G495" s="272"/>
      <c r="H495" s="273"/>
      <c r="I495" s="268"/>
      <c r="J495" s="274"/>
      <c r="K495" s="268"/>
      <c r="M495" s="269" t="s">
        <v>616</v>
      </c>
      <c r="O495" s="258"/>
    </row>
    <row r="496" spans="1:80" ht="22.5">
      <c r="A496" s="259">
        <v>127</v>
      </c>
      <c r="B496" s="260" t="s">
        <v>617</v>
      </c>
      <c r="C496" s="261" t="s">
        <v>618</v>
      </c>
      <c r="D496" s="262" t="s">
        <v>183</v>
      </c>
      <c r="E496" s="263">
        <v>4.1167</v>
      </c>
      <c r="F496" s="829"/>
      <c r="G496" s="264">
        <f>E496*F496</f>
        <v>0</v>
      </c>
      <c r="H496" s="265">
        <v>0.00035</v>
      </c>
      <c r="I496" s="266">
        <f>E496*H496</f>
        <v>0.0014408449999999998</v>
      </c>
      <c r="J496" s="265">
        <v>0</v>
      </c>
      <c r="K496" s="266">
        <f>E496*J496</f>
        <v>0</v>
      </c>
      <c r="O496" s="258">
        <v>2</v>
      </c>
      <c r="AA496" s="231">
        <v>1</v>
      </c>
      <c r="AB496" s="231">
        <v>7</v>
      </c>
      <c r="AC496" s="231">
        <v>7</v>
      </c>
      <c r="AZ496" s="231">
        <v>2</v>
      </c>
      <c r="BA496" s="231">
        <f>IF(AZ496=1,G496,0)</f>
        <v>0</v>
      </c>
      <c r="BB496" s="231">
        <f>IF(AZ496=2,G496,0)</f>
        <v>0</v>
      </c>
      <c r="BC496" s="231">
        <f>IF(AZ496=3,G496,0)</f>
        <v>0</v>
      </c>
      <c r="BD496" s="231">
        <f>IF(AZ496=4,G496,0)</f>
        <v>0</v>
      </c>
      <c r="BE496" s="231">
        <f>IF(AZ496=5,G496,0)</f>
        <v>0</v>
      </c>
      <c r="CA496" s="258">
        <v>1</v>
      </c>
      <c r="CB496" s="258">
        <v>7</v>
      </c>
    </row>
    <row r="497" spans="1:80" ht="22.5">
      <c r="A497" s="259">
        <v>128</v>
      </c>
      <c r="B497" s="260" t="s">
        <v>619</v>
      </c>
      <c r="C497" s="261" t="s">
        <v>620</v>
      </c>
      <c r="D497" s="262" t="s">
        <v>183</v>
      </c>
      <c r="E497" s="263">
        <v>3.4821</v>
      </c>
      <c r="F497" s="829"/>
      <c r="G497" s="264">
        <f>E497*F497</f>
        <v>0</v>
      </c>
      <c r="H497" s="265">
        <v>0.00288</v>
      </c>
      <c r="I497" s="266">
        <f>E497*H497</f>
        <v>0.010028448</v>
      </c>
      <c r="J497" s="265">
        <v>0</v>
      </c>
      <c r="K497" s="266">
        <f>E497*J497</f>
        <v>0</v>
      </c>
      <c r="O497" s="258">
        <v>2</v>
      </c>
      <c r="AA497" s="231">
        <v>1</v>
      </c>
      <c r="AB497" s="231">
        <v>7</v>
      </c>
      <c r="AC497" s="231">
        <v>7</v>
      </c>
      <c r="AZ497" s="231">
        <v>2</v>
      </c>
      <c r="BA497" s="231">
        <f>IF(AZ497=1,G497,0)</f>
        <v>0</v>
      </c>
      <c r="BB497" s="231">
        <f>IF(AZ497=2,G497,0)</f>
        <v>0</v>
      </c>
      <c r="BC497" s="231">
        <f>IF(AZ497=3,G497,0)</f>
        <v>0</v>
      </c>
      <c r="BD497" s="231">
        <f>IF(AZ497=4,G497,0)</f>
        <v>0</v>
      </c>
      <c r="BE497" s="231">
        <f>IF(AZ497=5,G497,0)</f>
        <v>0</v>
      </c>
      <c r="CA497" s="258">
        <v>1</v>
      </c>
      <c r="CB497" s="258">
        <v>7</v>
      </c>
    </row>
    <row r="498" spans="1:80" ht="12.75">
      <c r="A498" s="259">
        <v>129</v>
      </c>
      <c r="B498" s="260" t="s">
        <v>621</v>
      </c>
      <c r="C498" s="261" t="s">
        <v>622</v>
      </c>
      <c r="D498" s="262" t="s">
        <v>183</v>
      </c>
      <c r="E498" s="263">
        <v>3.4821</v>
      </c>
      <c r="F498" s="829"/>
      <c r="G498" s="264">
        <f>E498*F498</f>
        <v>0</v>
      </c>
      <c r="H498" s="265">
        <v>0</v>
      </c>
      <c r="I498" s="266">
        <f>E498*H498</f>
        <v>0</v>
      </c>
      <c r="J498" s="265">
        <v>0</v>
      </c>
      <c r="K498" s="266">
        <f>E498*J498</f>
        <v>0</v>
      </c>
      <c r="O498" s="258">
        <v>2</v>
      </c>
      <c r="AA498" s="231">
        <v>1</v>
      </c>
      <c r="AB498" s="231">
        <v>7</v>
      </c>
      <c r="AC498" s="231">
        <v>7</v>
      </c>
      <c r="AZ498" s="231">
        <v>2</v>
      </c>
      <c r="BA498" s="231">
        <f>IF(AZ498=1,G498,0)</f>
        <v>0</v>
      </c>
      <c r="BB498" s="231">
        <f>IF(AZ498=2,G498,0)</f>
        <v>0</v>
      </c>
      <c r="BC498" s="231">
        <f>IF(AZ498=3,G498,0)</f>
        <v>0</v>
      </c>
      <c r="BD498" s="231">
        <f>IF(AZ498=4,G498,0)</f>
        <v>0</v>
      </c>
      <c r="BE498" s="231">
        <f>IF(AZ498=5,G498,0)</f>
        <v>0</v>
      </c>
      <c r="CA498" s="258">
        <v>1</v>
      </c>
      <c r="CB498" s="258">
        <v>7</v>
      </c>
    </row>
    <row r="499" spans="1:15" ht="12.75">
      <c r="A499" s="267"/>
      <c r="B499" s="270"/>
      <c r="C499" s="924" t="s">
        <v>362</v>
      </c>
      <c r="D499" s="925"/>
      <c r="E499" s="271">
        <v>0</v>
      </c>
      <c r="F499" s="830"/>
      <c r="G499" s="272"/>
      <c r="H499" s="273"/>
      <c r="I499" s="268"/>
      <c r="J499" s="274"/>
      <c r="K499" s="268"/>
      <c r="M499" s="269" t="s">
        <v>362</v>
      </c>
      <c r="O499" s="258"/>
    </row>
    <row r="500" spans="1:15" ht="12.75">
      <c r="A500" s="267"/>
      <c r="B500" s="270"/>
      <c r="C500" s="924" t="s">
        <v>233</v>
      </c>
      <c r="D500" s="925"/>
      <c r="E500" s="271">
        <v>2.53</v>
      </c>
      <c r="F500" s="830"/>
      <c r="G500" s="272"/>
      <c r="H500" s="273"/>
      <c r="I500" s="268"/>
      <c r="J500" s="274"/>
      <c r="K500" s="268"/>
      <c r="M500" s="269" t="s">
        <v>233</v>
      </c>
      <c r="O500" s="258"/>
    </row>
    <row r="501" spans="1:15" ht="12.75">
      <c r="A501" s="267"/>
      <c r="B501" s="270"/>
      <c r="C501" s="924" t="s">
        <v>615</v>
      </c>
      <c r="D501" s="925"/>
      <c r="E501" s="271">
        <v>0</v>
      </c>
      <c r="F501" s="830"/>
      <c r="G501" s="272"/>
      <c r="H501" s="273"/>
      <c r="I501" s="268"/>
      <c r="J501" s="274"/>
      <c r="K501" s="268"/>
      <c r="M501" s="269" t="s">
        <v>615</v>
      </c>
      <c r="O501" s="258"/>
    </row>
    <row r="502" spans="1:15" ht="12.75">
      <c r="A502" s="267"/>
      <c r="B502" s="270"/>
      <c r="C502" s="924" t="s">
        <v>623</v>
      </c>
      <c r="D502" s="925"/>
      <c r="E502" s="271">
        <v>0.9521</v>
      </c>
      <c r="F502" s="830"/>
      <c r="G502" s="272"/>
      <c r="H502" s="273"/>
      <c r="I502" s="268"/>
      <c r="J502" s="274"/>
      <c r="K502" s="268"/>
      <c r="M502" s="269" t="s">
        <v>623</v>
      </c>
      <c r="O502" s="258"/>
    </row>
    <row r="503" spans="1:80" ht="12.75">
      <c r="A503" s="259">
        <v>130</v>
      </c>
      <c r="B503" s="260" t="s">
        <v>604</v>
      </c>
      <c r="C503" s="261" t="s">
        <v>605</v>
      </c>
      <c r="D503" s="262" t="s">
        <v>183</v>
      </c>
      <c r="E503" s="263">
        <v>4.7342</v>
      </c>
      <c r="F503" s="829"/>
      <c r="G503" s="264">
        <f>E503*F503</f>
        <v>0</v>
      </c>
      <c r="H503" s="265">
        <v>0.0049</v>
      </c>
      <c r="I503" s="266">
        <f>E503*H503</f>
        <v>0.023197580000000002</v>
      </c>
      <c r="J503" s="265"/>
      <c r="K503" s="266">
        <f>E503*J503</f>
        <v>0</v>
      </c>
      <c r="O503" s="258">
        <v>2</v>
      </c>
      <c r="AA503" s="231">
        <v>3</v>
      </c>
      <c r="AB503" s="231">
        <v>7</v>
      </c>
      <c r="AC503" s="231">
        <v>62852010</v>
      </c>
      <c r="AZ503" s="231">
        <v>2</v>
      </c>
      <c r="BA503" s="231">
        <f>IF(AZ503=1,G503,0)</f>
        <v>0</v>
      </c>
      <c r="BB503" s="231">
        <f>IF(AZ503=2,G503,0)</f>
        <v>0</v>
      </c>
      <c r="BC503" s="231">
        <f>IF(AZ503=3,G503,0)</f>
        <v>0</v>
      </c>
      <c r="BD503" s="231">
        <f>IF(AZ503=4,G503,0)</f>
        <v>0</v>
      </c>
      <c r="BE503" s="231">
        <f>IF(AZ503=5,G503,0)</f>
        <v>0</v>
      </c>
      <c r="CA503" s="258">
        <v>3</v>
      </c>
      <c r="CB503" s="258">
        <v>7</v>
      </c>
    </row>
    <row r="504" spans="1:15" ht="12.75">
      <c r="A504" s="267"/>
      <c r="B504" s="270"/>
      <c r="C504" s="924" t="s">
        <v>362</v>
      </c>
      <c r="D504" s="925"/>
      <c r="E504" s="271">
        <v>0</v>
      </c>
      <c r="F504" s="830"/>
      <c r="G504" s="272"/>
      <c r="H504" s="273"/>
      <c r="I504" s="268"/>
      <c r="J504" s="274"/>
      <c r="K504" s="268"/>
      <c r="M504" s="269" t="s">
        <v>362</v>
      </c>
      <c r="O504" s="258"/>
    </row>
    <row r="505" spans="1:15" ht="12.75">
      <c r="A505" s="267"/>
      <c r="B505" s="270"/>
      <c r="C505" s="924" t="s">
        <v>624</v>
      </c>
      <c r="D505" s="925"/>
      <c r="E505" s="271">
        <v>4.7342</v>
      </c>
      <c r="F505" s="830"/>
      <c r="G505" s="272"/>
      <c r="H505" s="273"/>
      <c r="I505" s="268"/>
      <c r="J505" s="274"/>
      <c r="K505" s="268"/>
      <c r="M505" s="269" t="s">
        <v>624</v>
      </c>
      <c r="O505" s="258"/>
    </row>
    <row r="506" spans="1:80" ht="12.75">
      <c r="A506" s="259">
        <v>131</v>
      </c>
      <c r="B506" s="260" t="s">
        <v>625</v>
      </c>
      <c r="C506" s="261" t="s">
        <v>626</v>
      </c>
      <c r="D506" s="262" t="s">
        <v>183</v>
      </c>
      <c r="E506" s="263">
        <v>4.052</v>
      </c>
      <c r="F506" s="829"/>
      <c r="G506" s="264">
        <f>E506*F506</f>
        <v>0</v>
      </c>
      <c r="H506" s="265">
        <v>0.0003</v>
      </c>
      <c r="I506" s="266">
        <f>E506*H506</f>
        <v>0.0012155999999999998</v>
      </c>
      <c r="J506" s="265"/>
      <c r="K506" s="266">
        <f>E506*J506</f>
        <v>0</v>
      </c>
      <c r="O506" s="258">
        <v>2</v>
      </c>
      <c r="AA506" s="231">
        <v>3</v>
      </c>
      <c r="AB506" s="231">
        <v>7</v>
      </c>
      <c r="AC506" s="231">
        <v>69366055</v>
      </c>
      <c r="AZ506" s="231">
        <v>2</v>
      </c>
      <c r="BA506" s="231">
        <f>IF(AZ506=1,G506,0)</f>
        <v>0</v>
      </c>
      <c r="BB506" s="231">
        <f>IF(AZ506=2,G506,0)</f>
        <v>0</v>
      </c>
      <c r="BC506" s="231">
        <f>IF(AZ506=3,G506,0)</f>
        <v>0</v>
      </c>
      <c r="BD506" s="231">
        <f>IF(AZ506=4,G506,0)</f>
        <v>0</v>
      </c>
      <c r="BE506" s="231">
        <f>IF(AZ506=5,G506,0)</f>
        <v>0</v>
      </c>
      <c r="CA506" s="258">
        <v>3</v>
      </c>
      <c r="CB506" s="258">
        <v>7</v>
      </c>
    </row>
    <row r="507" spans="1:15" ht="12.75">
      <c r="A507" s="267"/>
      <c r="B507" s="270"/>
      <c r="C507" s="924" t="s">
        <v>362</v>
      </c>
      <c r="D507" s="925"/>
      <c r="E507" s="271">
        <v>0</v>
      </c>
      <c r="F507" s="830"/>
      <c r="G507" s="272"/>
      <c r="H507" s="273"/>
      <c r="I507" s="268"/>
      <c r="J507" s="274"/>
      <c r="K507" s="268"/>
      <c r="M507" s="269" t="s">
        <v>362</v>
      </c>
      <c r="O507" s="258"/>
    </row>
    <row r="508" spans="1:15" ht="12.75">
      <c r="A508" s="267"/>
      <c r="B508" s="270"/>
      <c r="C508" s="924" t="s">
        <v>627</v>
      </c>
      <c r="D508" s="925"/>
      <c r="E508" s="271">
        <v>2.9095</v>
      </c>
      <c r="F508" s="830"/>
      <c r="G508" s="272"/>
      <c r="H508" s="273"/>
      <c r="I508" s="268"/>
      <c r="J508" s="274"/>
      <c r="K508" s="268"/>
      <c r="M508" s="269" t="s">
        <v>627</v>
      </c>
      <c r="O508" s="258"/>
    </row>
    <row r="509" spans="1:15" ht="12.75">
      <c r="A509" s="267"/>
      <c r="B509" s="270"/>
      <c r="C509" s="924" t="s">
        <v>628</v>
      </c>
      <c r="D509" s="925"/>
      <c r="E509" s="271">
        <v>1.1425</v>
      </c>
      <c r="F509" s="830"/>
      <c r="G509" s="272"/>
      <c r="H509" s="273"/>
      <c r="I509" s="268"/>
      <c r="J509" s="274"/>
      <c r="K509" s="268"/>
      <c r="M509" s="269" t="s">
        <v>628</v>
      </c>
      <c r="O509" s="258"/>
    </row>
    <row r="510" spans="1:80" ht="12.75">
      <c r="A510" s="259">
        <v>132</v>
      </c>
      <c r="B510" s="260" t="s">
        <v>629</v>
      </c>
      <c r="C510" s="261" t="s">
        <v>630</v>
      </c>
      <c r="D510" s="262" t="s">
        <v>12</v>
      </c>
      <c r="E510" s="829"/>
      <c r="F510" s="829"/>
      <c r="G510" s="264">
        <f>E510*F510</f>
        <v>0</v>
      </c>
      <c r="H510" s="265">
        <v>0</v>
      </c>
      <c r="I510" s="266">
        <f>E510*H510</f>
        <v>0</v>
      </c>
      <c r="J510" s="265"/>
      <c r="K510" s="266">
        <f>E510*J510</f>
        <v>0</v>
      </c>
      <c r="O510" s="258">
        <v>2</v>
      </c>
      <c r="AA510" s="231">
        <v>7</v>
      </c>
      <c r="AB510" s="231">
        <v>1002</v>
      </c>
      <c r="AC510" s="231">
        <v>5</v>
      </c>
      <c r="AZ510" s="231">
        <v>2</v>
      </c>
      <c r="BA510" s="231">
        <f>IF(AZ510=1,G510,0)</f>
        <v>0</v>
      </c>
      <c r="BB510" s="231">
        <f>IF(AZ510=2,G510,0)</f>
        <v>0</v>
      </c>
      <c r="BC510" s="231">
        <f>IF(AZ510=3,G510,0)</f>
        <v>0</v>
      </c>
      <c r="BD510" s="231">
        <f>IF(AZ510=4,G510,0)</f>
        <v>0</v>
      </c>
      <c r="BE510" s="231">
        <f>IF(AZ510=5,G510,0)</f>
        <v>0</v>
      </c>
      <c r="CA510" s="258">
        <v>7</v>
      </c>
      <c r="CB510" s="258">
        <v>1002</v>
      </c>
    </row>
    <row r="511" spans="1:57" ht="12.75">
      <c r="A511" s="275"/>
      <c r="B511" s="276" t="s">
        <v>103</v>
      </c>
      <c r="C511" s="277" t="s">
        <v>611</v>
      </c>
      <c r="D511" s="278"/>
      <c r="E511" s="279"/>
      <c r="F511" s="831"/>
      <c r="G511" s="281">
        <f>SUM(G489:G510)</f>
        <v>0</v>
      </c>
      <c r="H511" s="282"/>
      <c r="I511" s="283">
        <f>SUM(I489:I510)</f>
        <v>0.037240984</v>
      </c>
      <c r="J511" s="282"/>
      <c r="K511" s="283">
        <f>SUM(K489:K510)</f>
        <v>0</v>
      </c>
      <c r="O511" s="258">
        <v>4</v>
      </c>
      <c r="BA511" s="284">
        <f>SUM(BA489:BA510)</f>
        <v>0</v>
      </c>
      <c r="BB511" s="284">
        <f>SUM(BB489:BB510)</f>
        <v>0</v>
      </c>
      <c r="BC511" s="284">
        <f>SUM(BC489:BC510)</f>
        <v>0</v>
      </c>
      <c r="BD511" s="284">
        <f>SUM(BD489:BD510)</f>
        <v>0</v>
      </c>
      <c r="BE511" s="284">
        <f>SUM(BE489:BE510)</f>
        <v>0</v>
      </c>
    </row>
    <row r="512" spans="1:15" ht="12.75">
      <c r="A512" s="248" t="s">
        <v>98</v>
      </c>
      <c r="B512" s="249" t="s">
        <v>631</v>
      </c>
      <c r="C512" s="250" t="s">
        <v>632</v>
      </c>
      <c r="D512" s="251"/>
      <c r="E512" s="252"/>
      <c r="F512" s="832"/>
      <c r="G512" s="253"/>
      <c r="H512" s="254"/>
      <c r="I512" s="255"/>
      <c r="J512" s="256"/>
      <c r="K512" s="257"/>
      <c r="O512" s="258">
        <v>1</v>
      </c>
    </row>
    <row r="513" spans="1:80" ht="12.75">
      <c r="A513" s="259">
        <v>133</v>
      </c>
      <c r="B513" s="260" t="s">
        <v>634</v>
      </c>
      <c r="C513" s="261" t="s">
        <v>635</v>
      </c>
      <c r="D513" s="262" t="s">
        <v>183</v>
      </c>
      <c r="E513" s="263">
        <v>41.74</v>
      </c>
      <c r="F513" s="829"/>
      <c r="G513" s="264">
        <f>E513*F513</f>
        <v>0</v>
      </c>
      <c r="H513" s="265">
        <v>0</v>
      </c>
      <c r="I513" s="266">
        <f>E513*H513</f>
        <v>0</v>
      </c>
      <c r="J513" s="265">
        <v>0</v>
      </c>
      <c r="K513" s="266">
        <f>E513*J513</f>
        <v>0</v>
      </c>
      <c r="O513" s="258">
        <v>2</v>
      </c>
      <c r="AA513" s="231">
        <v>1</v>
      </c>
      <c r="AB513" s="231">
        <v>7</v>
      </c>
      <c r="AC513" s="231">
        <v>7</v>
      </c>
      <c r="AZ513" s="231">
        <v>2</v>
      </c>
      <c r="BA513" s="231">
        <f>IF(AZ513=1,G513,0)</f>
        <v>0</v>
      </c>
      <c r="BB513" s="231">
        <f>IF(AZ513=2,G513,0)</f>
        <v>0</v>
      </c>
      <c r="BC513" s="231">
        <f>IF(AZ513=3,G513,0)</f>
        <v>0</v>
      </c>
      <c r="BD513" s="231">
        <f>IF(AZ513=4,G513,0)</f>
        <v>0</v>
      </c>
      <c r="BE513" s="231">
        <f>IF(AZ513=5,G513,0)</f>
        <v>0</v>
      </c>
      <c r="CA513" s="258">
        <v>1</v>
      </c>
      <c r="CB513" s="258">
        <v>7</v>
      </c>
    </row>
    <row r="514" spans="1:15" ht="12.75">
      <c r="A514" s="267"/>
      <c r="B514" s="270"/>
      <c r="C514" s="924" t="s">
        <v>383</v>
      </c>
      <c r="D514" s="925"/>
      <c r="E514" s="271">
        <v>0</v>
      </c>
      <c r="F514" s="830"/>
      <c r="G514" s="272"/>
      <c r="H514" s="273"/>
      <c r="I514" s="268"/>
      <c r="J514" s="274"/>
      <c r="K514" s="268"/>
      <c r="M514" s="269" t="s">
        <v>383</v>
      </c>
      <c r="O514" s="258"/>
    </row>
    <row r="515" spans="1:15" ht="12.75">
      <c r="A515" s="267"/>
      <c r="B515" s="270"/>
      <c r="C515" s="924" t="s">
        <v>384</v>
      </c>
      <c r="D515" s="925"/>
      <c r="E515" s="271">
        <v>39.21</v>
      </c>
      <c r="F515" s="830"/>
      <c r="G515" s="272"/>
      <c r="H515" s="273"/>
      <c r="I515" s="268"/>
      <c r="J515" s="274"/>
      <c r="K515" s="268"/>
      <c r="M515" s="269" t="s">
        <v>384</v>
      </c>
      <c r="O515" s="258"/>
    </row>
    <row r="516" spans="1:15" ht="12.75">
      <c r="A516" s="267"/>
      <c r="B516" s="270"/>
      <c r="C516" s="924" t="s">
        <v>366</v>
      </c>
      <c r="D516" s="925"/>
      <c r="E516" s="271">
        <v>0</v>
      </c>
      <c r="F516" s="830"/>
      <c r="G516" s="272"/>
      <c r="H516" s="273"/>
      <c r="I516" s="268"/>
      <c r="J516" s="274"/>
      <c r="K516" s="268"/>
      <c r="M516" s="269" t="s">
        <v>366</v>
      </c>
      <c r="O516" s="258"/>
    </row>
    <row r="517" spans="1:15" ht="12.75">
      <c r="A517" s="267"/>
      <c r="B517" s="270"/>
      <c r="C517" s="924" t="s">
        <v>233</v>
      </c>
      <c r="D517" s="925"/>
      <c r="E517" s="271">
        <v>2.53</v>
      </c>
      <c r="F517" s="830"/>
      <c r="G517" s="272"/>
      <c r="H517" s="273"/>
      <c r="I517" s="268"/>
      <c r="J517" s="274"/>
      <c r="K517" s="268"/>
      <c r="M517" s="269" t="s">
        <v>233</v>
      </c>
      <c r="O517" s="258"/>
    </row>
    <row r="518" spans="1:80" ht="12.75">
      <c r="A518" s="259">
        <v>134</v>
      </c>
      <c r="B518" s="260" t="s">
        <v>636</v>
      </c>
      <c r="C518" s="261" t="s">
        <v>637</v>
      </c>
      <c r="D518" s="262" t="s">
        <v>183</v>
      </c>
      <c r="E518" s="263">
        <v>2.53</v>
      </c>
      <c r="F518" s="829"/>
      <c r="G518" s="264">
        <f>E518*F518</f>
        <v>0</v>
      </c>
      <c r="H518" s="265">
        <v>0.002</v>
      </c>
      <c r="I518" s="266">
        <f>E518*H518</f>
        <v>0.005059999999999999</v>
      </c>
      <c r="J518" s="265">
        <v>0</v>
      </c>
      <c r="K518" s="266">
        <f>E518*J518</f>
        <v>0</v>
      </c>
      <c r="O518" s="258">
        <v>2</v>
      </c>
      <c r="AA518" s="231">
        <v>1</v>
      </c>
      <c r="AB518" s="231">
        <v>7</v>
      </c>
      <c r="AC518" s="231">
        <v>7</v>
      </c>
      <c r="AZ518" s="231">
        <v>2</v>
      </c>
      <c r="BA518" s="231">
        <f>IF(AZ518=1,G518,0)</f>
        <v>0</v>
      </c>
      <c r="BB518" s="231">
        <f>IF(AZ518=2,G518,0)</f>
        <v>0</v>
      </c>
      <c r="BC518" s="231">
        <f>IF(AZ518=3,G518,0)</f>
        <v>0</v>
      </c>
      <c r="BD518" s="231">
        <f>IF(AZ518=4,G518,0)</f>
        <v>0</v>
      </c>
      <c r="BE518" s="231">
        <f>IF(AZ518=5,G518,0)</f>
        <v>0</v>
      </c>
      <c r="CA518" s="258">
        <v>1</v>
      </c>
      <c r="CB518" s="258">
        <v>7</v>
      </c>
    </row>
    <row r="519" spans="1:15" ht="12.75">
      <c r="A519" s="267"/>
      <c r="B519" s="270"/>
      <c r="C519" s="924" t="s">
        <v>362</v>
      </c>
      <c r="D519" s="925"/>
      <c r="E519" s="271">
        <v>0</v>
      </c>
      <c r="F519" s="830"/>
      <c r="G519" s="272"/>
      <c r="H519" s="273"/>
      <c r="I519" s="268"/>
      <c r="J519" s="274"/>
      <c r="K519" s="268"/>
      <c r="M519" s="269" t="s">
        <v>362</v>
      </c>
      <c r="O519" s="258"/>
    </row>
    <row r="520" spans="1:15" ht="12.75">
      <c r="A520" s="267"/>
      <c r="B520" s="270"/>
      <c r="C520" s="924" t="s">
        <v>233</v>
      </c>
      <c r="D520" s="925"/>
      <c r="E520" s="271">
        <v>2.53</v>
      </c>
      <c r="F520" s="830"/>
      <c r="G520" s="272"/>
      <c r="H520" s="273"/>
      <c r="I520" s="268"/>
      <c r="J520" s="274"/>
      <c r="K520" s="268"/>
      <c r="M520" s="269" t="s">
        <v>233</v>
      </c>
      <c r="O520" s="258"/>
    </row>
    <row r="521" spans="1:80" ht="12.75">
      <c r="A521" s="259">
        <v>135</v>
      </c>
      <c r="B521" s="260" t="s">
        <v>638</v>
      </c>
      <c r="C521" s="261" t="s">
        <v>639</v>
      </c>
      <c r="D521" s="262" t="s">
        <v>183</v>
      </c>
      <c r="E521" s="263">
        <v>2.53</v>
      </c>
      <c r="F521" s="829"/>
      <c r="G521" s="264">
        <f>E521*F521</f>
        <v>0</v>
      </c>
      <c r="H521" s="265">
        <v>0.00255</v>
      </c>
      <c r="I521" s="266">
        <f>E521*H521</f>
        <v>0.0064515</v>
      </c>
      <c r="J521" s="265">
        <v>0</v>
      </c>
      <c r="K521" s="266">
        <f>E521*J521</f>
        <v>0</v>
      </c>
      <c r="O521" s="258">
        <v>2</v>
      </c>
      <c r="AA521" s="231">
        <v>1</v>
      </c>
      <c r="AB521" s="231">
        <v>7</v>
      </c>
      <c r="AC521" s="231">
        <v>7</v>
      </c>
      <c r="AZ521" s="231">
        <v>2</v>
      </c>
      <c r="BA521" s="231">
        <f>IF(AZ521=1,G521,0)</f>
        <v>0</v>
      </c>
      <c r="BB521" s="231">
        <f>IF(AZ521=2,G521,0)</f>
        <v>0</v>
      </c>
      <c r="BC521" s="231">
        <f>IF(AZ521=3,G521,0)</f>
        <v>0</v>
      </c>
      <c r="BD521" s="231">
        <f>IF(AZ521=4,G521,0)</f>
        <v>0</v>
      </c>
      <c r="BE521" s="231">
        <f>IF(AZ521=5,G521,0)</f>
        <v>0</v>
      </c>
      <c r="CA521" s="258">
        <v>1</v>
      </c>
      <c r="CB521" s="258">
        <v>7</v>
      </c>
    </row>
    <row r="522" spans="1:15" ht="12.75">
      <c r="A522" s="267"/>
      <c r="B522" s="270"/>
      <c r="C522" s="924" t="s">
        <v>362</v>
      </c>
      <c r="D522" s="925"/>
      <c r="E522" s="271">
        <v>0</v>
      </c>
      <c r="F522" s="830"/>
      <c r="G522" s="272"/>
      <c r="H522" s="273"/>
      <c r="I522" s="268"/>
      <c r="J522" s="274"/>
      <c r="K522" s="268"/>
      <c r="M522" s="269" t="s">
        <v>362</v>
      </c>
      <c r="O522" s="258"/>
    </row>
    <row r="523" spans="1:15" ht="12.75">
      <c r="A523" s="267"/>
      <c r="B523" s="270"/>
      <c r="C523" s="924" t="s">
        <v>233</v>
      </c>
      <c r="D523" s="925"/>
      <c r="E523" s="271">
        <v>2.53</v>
      </c>
      <c r="F523" s="830"/>
      <c r="G523" s="272"/>
      <c r="H523" s="273"/>
      <c r="I523" s="268"/>
      <c r="J523" s="274"/>
      <c r="K523" s="268"/>
      <c r="M523" s="269" t="s">
        <v>233</v>
      </c>
      <c r="O523" s="258"/>
    </row>
    <row r="524" spans="1:80" ht="12.75">
      <c r="A524" s="259">
        <v>136</v>
      </c>
      <c r="B524" s="260" t="s">
        <v>640</v>
      </c>
      <c r="C524" s="261" t="s">
        <v>641</v>
      </c>
      <c r="D524" s="262" t="s">
        <v>183</v>
      </c>
      <c r="E524" s="263">
        <v>41.74</v>
      </c>
      <c r="F524" s="829"/>
      <c r="G524" s="264">
        <f>E524*F524</f>
        <v>0</v>
      </c>
      <c r="H524" s="265">
        <v>1E-05</v>
      </c>
      <c r="I524" s="266">
        <f>E524*H524</f>
        <v>0.00041740000000000006</v>
      </c>
      <c r="J524" s="265">
        <v>0</v>
      </c>
      <c r="K524" s="266">
        <f>E524*J524</f>
        <v>0</v>
      </c>
      <c r="O524" s="258">
        <v>2</v>
      </c>
      <c r="AA524" s="231">
        <v>1</v>
      </c>
      <c r="AB524" s="231">
        <v>7</v>
      </c>
      <c r="AC524" s="231">
        <v>7</v>
      </c>
      <c r="AZ524" s="231">
        <v>2</v>
      </c>
      <c r="BA524" s="231">
        <f>IF(AZ524=1,G524,0)</f>
        <v>0</v>
      </c>
      <c r="BB524" s="231">
        <f>IF(AZ524=2,G524,0)</f>
        <v>0</v>
      </c>
      <c r="BC524" s="231">
        <f>IF(AZ524=3,G524,0)</f>
        <v>0</v>
      </c>
      <c r="BD524" s="231">
        <f>IF(AZ524=4,G524,0)</f>
        <v>0</v>
      </c>
      <c r="BE524" s="231">
        <f>IF(AZ524=5,G524,0)</f>
        <v>0</v>
      </c>
      <c r="CA524" s="258">
        <v>1</v>
      </c>
      <c r="CB524" s="258">
        <v>7</v>
      </c>
    </row>
    <row r="525" spans="1:80" ht="12.75">
      <c r="A525" s="259">
        <v>137</v>
      </c>
      <c r="B525" s="260" t="s">
        <v>642</v>
      </c>
      <c r="C525" s="261" t="s">
        <v>643</v>
      </c>
      <c r="D525" s="262" t="s">
        <v>162</v>
      </c>
      <c r="E525" s="263">
        <v>2</v>
      </c>
      <c r="F525" s="829"/>
      <c r="G525" s="264">
        <f>E525*F525</f>
        <v>0</v>
      </c>
      <c r="H525" s="265">
        <v>0</v>
      </c>
      <c r="I525" s="266">
        <f>E525*H525</f>
        <v>0</v>
      </c>
      <c r="J525" s="265"/>
      <c r="K525" s="266">
        <f>E525*J525</f>
        <v>0</v>
      </c>
      <c r="O525" s="258">
        <v>2</v>
      </c>
      <c r="AA525" s="231">
        <v>12</v>
      </c>
      <c r="AB525" s="231">
        <v>0</v>
      </c>
      <c r="AC525" s="231">
        <v>244</v>
      </c>
      <c r="AZ525" s="231">
        <v>2</v>
      </c>
      <c r="BA525" s="231">
        <f>IF(AZ525=1,G525,0)</f>
        <v>0</v>
      </c>
      <c r="BB525" s="231">
        <f>IF(AZ525=2,G525,0)</f>
        <v>0</v>
      </c>
      <c r="BC525" s="231">
        <f>IF(AZ525=3,G525,0)</f>
        <v>0</v>
      </c>
      <c r="BD525" s="231">
        <f>IF(AZ525=4,G525,0)</f>
        <v>0</v>
      </c>
      <c r="BE525" s="231">
        <f>IF(AZ525=5,G525,0)</f>
        <v>0</v>
      </c>
      <c r="CA525" s="258">
        <v>12</v>
      </c>
      <c r="CB525" s="258">
        <v>0</v>
      </c>
    </row>
    <row r="526" spans="1:80" ht="12.75">
      <c r="A526" s="259">
        <v>138</v>
      </c>
      <c r="B526" s="260" t="s">
        <v>644</v>
      </c>
      <c r="C526" s="261" t="s">
        <v>645</v>
      </c>
      <c r="D526" s="262" t="s">
        <v>113</v>
      </c>
      <c r="E526" s="263">
        <v>0.4129</v>
      </c>
      <c r="F526" s="829"/>
      <c r="G526" s="264">
        <f>E526*F526</f>
        <v>0</v>
      </c>
      <c r="H526" s="265">
        <v>0.02</v>
      </c>
      <c r="I526" s="266">
        <f>E526*H526</f>
        <v>0.008258</v>
      </c>
      <c r="J526" s="265"/>
      <c r="K526" s="266">
        <f>E526*J526</f>
        <v>0</v>
      </c>
      <c r="O526" s="258">
        <v>2</v>
      </c>
      <c r="AA526" s="231">
        <v>3</v>
      </c>
      <c r="AB526" s="231">
        <v>7</v>
      </c>
      <c r="AC526" s="231">
        <v>28375704</v>
      </c>
      <c r="AZ526" s="231">
        <v>2</v>
      </c>
      <c r="BA526" s="231">
        <f>IF(AZ526=1,G526,0)</f>
        <v>0</v>
      </c>
      <c r="BB526" s="231">
        <f>IF(AZ526=2,G526,0)</f>
        <v>0</v>
      </c>
      <c r="BC526" s="231">
        <f>IF(AZ526=3,G526,0)</f>
        <v>0</v>
      </c>
      <c r="BD526" s="231">
        <f>IF(AZ526=4,G526,0)</f>
        <v>0</v>
      </c>
      <c r="BE526" s="231">
        <f>IF(AZ526=5,G526,0)</f>
        <v>0</v>
      </c>
      <c r="CA526" s="258">
        <v>3</v>
      </c>
      <c r="CB526" s="258">
        <v>7</v>
      </c>
    </row>
    <row r="527" spans="1:15" ht="12.75">
      <c r="A527" s="267"/>
      <c r="B527" s="270"/>
      <c r="C527" s="924" t="s">
        <v>362</v>
      </c>
      <c r="D527" s="925"/>
      <c r="E527" s="271">
        <v>0</v>
      </c>
      <c r="F527" s="830"/>
      <c r="G527" s="272"/>
      <c r="H527" s="273"/>
      <c r="I527" s="268"/>
      <c r="J527" s="274"/>
      <c r="K527" s="268"/>
      <c r="M527" s="269" t="s">
        <v>362</v>
      </c>
      <c r="O527" s="258"/>
    </row>
    <row r="528" spans="1:15" ht="12.75">
      <c r="A528" s="267"/>
      <c r="B528" s="270"/>
      <c r="C528" s="924" t="s">
        <v>646</v>
      </c>
      <c r="D528" s="925"/>
      <c r="E528" s="271">
        <v>0.4129</v>
      </c>
      <c r="F528" s="830"/>
      <c r="G528" s="272"/>
      <c r="H528" s="273"/>
      <c r="I528" s="268"/>
      <c r="J528" s="274"/>
      <c r="K528" s="268"/>
      <c r="M528" s="269" t="s">
        <v>646</v>
      </c>
      <c r="O528" s="258"/>
    </row>
    <row r="529" spans="1:80" ht="12.75">
      <c r="A529" s="259">
        <v>139</v>
      </c>
      <c r="B529" s="260" t="s">
        <v>647</v>
      </c>
      <c r="C529" s="261" t="s">
        <v>648</v>
      </c>
      <c r="D529" s="262" t="s">
        <v>113</v>
      </c>
      <c r="E529" s="263">
        <v>4.2575</v>
      </c>
      <c r="F529" s="829"/>
      <c r="G529" s="264">
        <f>E529*F529</f>
        <v>0</v>
      </c>
      <c r="H529" s="265">
        <v>0.025</v>
      </c>
      <c r="I529" s="266">
        <f>E529*H529</f>
        <v>0.10643750000000002</v>
      </c>
      <c r="J529" s="265"/>
      <c r="K529" s="266">
        <f>E529*J529</f>
        <v>0</v>
      </c>
      <c r="O529" s="258">
        <v>2</v>
      </c>
      <c r="AA529" s="231">
        <v>3</v>
      </c>
      <c r="AB529" s="231">
        <v>7</v>
      </c>
      <c r="AC529" s="231" t="s">
        <v>647</v>
      </c>
      <c r="AZ529" s="231">
        <v>2</v>
      </c>
      <c r="BA529" s="231">
        <f>IF(AZ529=1,G529,0)</f>
        <v>0</v>
      </c>
      <c r="BB529" s="231">
        <f>IF(AZ529=2,G529,0)</f>
        <v>0</v>
      </c>
      <c r="BC529" s="231">
        <f>IF(AZ529=3,G529,0)</f>
        <v>0</v>
      </c>
      <c r="BD529" s="231">
        <f>IF(AZ529=4,G529,0)</f>
        <v>0</v>
      </c>
      <c r="BE529" s="231">
        <f>IF(AZ529=5,G529,0)</f>
        <v>0</v>
      </c>
      <c r="CA529" s="258">
        <v>3</v>
      </c>
      <c r="CB529" s="258">
        <v>7</v>
      </c>
    </row>
    <row r="530" spans="1:15" ht="12.75">
      <c r="A530" s="267"/>
      <c r="B530" s="270"/>
      <c r="C530" s="924" t="s">
        <v>366</v>
      </c>
      <c r="D530" s="925"/>
      <c r="E530" s="271">
        <v>0</v>
      </c>
      <c r="F530" s="830"/>
      <c r="G530" s="272"/>
      <c r="H530" s="273"/>
      <c r="I530" s="268"/>
      <c r="J530" s="274"/>
      <c r="K530" s="268"/>
      <c r="M530" s="269" t="s">
        <v>366</v>
      </c>
      <c r="O530" s="258"/>
    </row>
    <row r="531" spans="1:15" ht="12.75">
      <c r="A531" s="267"/>
      <c r="B531" s="270"/>
      <c r="C531" s="924" t="s">
        <v>649</v>
      </c>
      <c r="D531" s="925"/>
      <c r="E531" s="271">
        <v>4.2575</v>
      </c>
      <c r="F531" s="830"/>
      <c r="G531" s="272"/>
      <c r="H531" s="273"/>
      <c r="I531" s="268"/>
      <c r="J531" s="274"/>
      <c r="K531" s="268"/>
      <c r="M531" s="269" t="s">
        <v>649</v>
      </c>
      <c r="O531" s="258"/>
    </row>
    <row r="532" spans="1:80" ht="12.75">
      <c r="A532" s="259">
        <v>140</v>
      </c>
      <c r="B532" s="260" t="s">
        <v>650</v>
      </c>
      <c r="C532" s="261" t="s">
        <v>651</v>
      </c>
      <c r="D532" s="262" t="s">
        <v>113</v>
      </c>
      <c r="E532" s="263">
        <v>0.1548</v>
      </c>
      <c r="F532" s="829"/>
      <c r="G532" s="264">
        <f>E532*F532</f>
        <v>0</v>
      </c>
      <c r="H532" s="265">
        <v>0.03</v>
      </c>
      <c r="I532" s="266">
        <f>E532*H532</f>
        <v>0.004644</v>
      </c>
      <c r="J532" s="265"/>
      <c r="K532" s="266">
        <f>E532*J532</f>
        <v>0</v>
      </c>
      <c r="O532" s="258">
        <v>2</v>
      </c>
      <c r="AA532" s="231">
        <v>3</v>
      </c>
      <c r="AB532" s="231">
        <v>7</v>
      </c>
      <c r="AC532" s="231">
        <v>28375973</v>
      </c>
      <c r="AZ532" s="231">
        <v>2</v>
      </c>
      <c r="BA532" s="231">
        <f>IF(AZ532=1,G532,0)</f>
        <v>0</v>
      </c>
      <c r="BB532" s="231">
        <f>IF(AZ532=2,G532,0)</f>
        <v>0</v>
      </c>
      <c r="BC532" s="231">
        <f>IF(AZ532=3,G532,0)</f>
        <v>0</v>
      </c>
      <c r="BD532" s="231">
        <f>IF(AZ532=4,G532,0)</f>
        <v>0</v>
      </c>
      <c r="BE532" s="231">
        <f>IF(AZ532=5,G532,0)</f>
        <v>0</v>
      </c>
      <c r="CA532" s="258">
        <v>3</v>
      </c>
      <c r="CB532" s="258">
        <v>7</v>
      </c>
    </row>
    <row r="533" spans="1:15" ht="12.75">
      <c r="A533" s="267"/>
      <c r="B533" s="270"/>
      <c r="C533" s="924" t="s">
        <v>362</v>
      </c>
      <c r="D533" s="925"/>
      <c r="E533" s="271">
        <v>0</v>
      </c>
      <c r="F533" s="830"/>
      <c r="G533" s="272"/>
      <c r="H533" s="273"/>
      <c r="I533" s="268"/>
      <c r="J533" s="274"/>
      <c r="K533" s="268"/>
      <c r="M533" s="269" t="s">
        <v>362</v>
      </c>
      <c r="O533" s="258"/>
    </row>
    <row r="534" spans="1:15" ht="12.75">
      <c r="A534" s="267"/>
      <c r="B534" s="270"/>
      <c r="C534" s="924" t="s">
        <v>652</v>
      </c>
      <c r="D534" s="925"/>
      <c r="E534" s="271">
        <v>0.1548</v>
      </c>
      <c r="F534" s="830"/>
      <c r="G534" s="272"/>
      <c r="H534" s="273"/>
      <c r="I534" s="268"/>
      <c r="J534" s="274"/>
      <c r="K534" s="268"/>
      <c r="M534" s="269" t="s">
        <v>652</v>
      </c>
      <c r="O534" s="258"/>
    </row>
    <row r="535" spans="1:80" ht="12.75">
      <c r="A535" s="259">
        <v>141</v>
      </c>
      <c r="B535" s="260" t="s">
        <v>653</v>
      </c>
      <c r="C535" s="261" t="s">
        <v>654</v>
      </c>
      <c r="D535" s="262" t="s">
        <v>12</v>
      </c>
      <c r="E535" s="829"/>
      <c r="F535" s="829"/>
      <c r="G535" s="264">
        <f>E535*F535</f>
        <v>0</v>
      </c>
      <c r="H535" s="265">
        <v>0</v>
      </c>
      <c r="I535" s="266">
        <f>E535*H535</f>
        <v>0</v>
      </c>
      <c r="J535" s="265"/>
      <c r="K535" s="266">
        <f>E535*J535</f>
        <v>0</v>
      </c>
      <c r="O535" s="258">
        <v>2</v>
      </c>
      <c r="AA535" s="231">
        <v>7</v>
      </c>
      <c r="AB535" s="231">
        <v>1002</v>
      </c>
      <c r="AC535" s="231">
        <v>5</v>
      </c>
      <c r="AZ535" s="231">
        <v>2</v>
      </c>
      <c r="BA535" s="231">
        <f>IF(AZ535=1,G535,0)</f>
        <v>0</v>
      </c>
      <c r="BB535" s="231">
        <f>IF(AZ535=2,G535,0)</f>
        <v>0</v>
      </c>
      <c r="BC535" s="231">
        <f>IF(AZ535=3,G535,0)</f>
        <v>0</v>
      </c>
      <c r="BD535" s="231">
        <f>IF(AZ535=4,G535,0)</f>
        <v>0</v>
      </c>
      <c r="BE535" s="231">
        <f>IF(AZ535=5,G535,0)</f>
        <v>0</v>
      </c>
      <c r="CA535" s="258">
        <v>7</v>
      </c>
      <c r="CB535" s="258">
        <v>1002</v>
      </c>
    </row>
    <row r="536" spans="1:57" ht="12.75">
      <c r="A536" s="275"/>
      <c r="B536" s="276" t="s">
        <v>103</v>
      </c>
      <c r="C536" s="277" t="s">
        <v>633</v>
      </c>
      <c r="D536" s="278"/>
      <c r="E536" s="279"/>
      <c r="F536" s="831"/>
      <c r="G536" s="281">
        <f>SUM(G512:G535)</f>
        <v>0</v>
      </c>
      <c r="H536" s="282"/>
      <c r="I536" s="283">
        <f>SUM(I512:I535)</f>
        <v>0.13126840000000004</v>
      </c>
      <c r="J536" s="282"/>
      <c r="K536" s="283">
        <f>SUM(K512:K535)</f>
        <v>0</v>
      </c>
      <c r="O536" s="258">
        <v>4</v>
      </c>
      <c r="BA536" s="284">
        <f>SUM(BA512:BA535)</f>
        <v>0</v>
      </c>
      <c r="BB536" s="284">
        <f>SUM(BB512:BB535)</f>
        <v>0</v>
      </c>
      <c r="BC536" s="284">
        <f>SUM(BC512:BC535)</f>
        <v>0</v>
      </c>
      <c r="BD536" s="284">
        <f>SUM(BD512:BD535)</f>
        <v>0</v>
      </c>
      <c r="BE536" s="284">
        <f>SUM(BE512:BE535)</f>
        <v>0</v>
      </c>
    </row>
    <row r="537" spans="1:15" ht="12.75">
      <c r="A537" s="248" t="s">
        <v>98</v>
      </c>
      <c r="B537" s="249" t="s">
        <v>655</v>
      </c>
      <c r="C537" s="250" t="s">
        <v>656</v>
      </c>
      <c r="D537" s="251"/>
      <c r="E537" s="252"/>
      <c r="F537" s="832"/>
      <c r="G537" s="253"/>
      <c r="H537" s="254"/>
      <c r="I537" s="255"/>
      <c r="J537" s="256"/>
      <c r="K537" s="257"/>
      <c r="O537" s="258">
        <v>1</v>
      </c>
    </row>
    <row r="538" spans="1:80" ht="12.75">
      <c r="A538" s="259">
        <v>142</v>
      </c>
      <c r="B538" s="260" t="s">
        <v>658</v>
      </c>
      <c r="C538" s="261" t="s">
        <v>659</v>
      </c>
      <c r="D538" s="262" t="s">
        <v>445</v>
      </c>
      <c r="E538" s="263">
        <v>1</v>
      </c>
      <c r="F538" s="829">
        <f>'43 ZTI'!F7</f>
        <v>0</v>
      </c>
      <c r="G538" s="264">
        <f aca="true" t="shared" si="8" ref="G538:G547">E538*F538</f>
        <v>0</v>
      </c>
      <c r="H538" s="265">
        <v>0</v>
      </c>
      <c r="I538" s="266">
        <f aca="true" t="shared" si="9" ref="I538:I547">E538*H538</f>
        <v>0</v>
      </c>
      <c r="J538" s="265"/>
      <c r="K538" s="266">
        <f aca="true" t="shared" si="10" ref="K538:K547">E538*J538</f>
        <v>0</v>
      </c>
      <c r="O538" s="258">
        <v>2</v>
      </c>
      <c r="AA538" s="231">
        <v>12</v>
      </c>
      <c r="AB538" s="231">
        <v>0</v>
      </c>
      <c r="AC538" s="231">
        <v>78</v>
      </c>
      <c r="AZ538" s="231">
        <v>2</v>
      </c>
      <c r="BA538" s="231">
        <f aca="true" t="shared" si="11" ref="BA538:BA547">IF(AZ538=1,G538,0)</f>
        <v>0</v>
      </c>
      <c r="BB538" s="231">
        <f aca="true" t="shared" si="12" ref="BB538:BB547">IF(AZ538=2,G538,0)</f>
        <v>0</v>
      </c>
      <c r="BC538" s="231">
        <f aca="true" t="shared" si="13" ref="BC538:BC547">IF(AZ538=3,G538,0)</f>
        <v>0</v>
      </c>
      <c r="BD538" s="231">
        <f aca="true" t="shared" si="14" ref="BD538:BD547">IF(AZ538=4,G538,0)</f>
        <v>0</v>
      </c>
      <c r="BE538" s="231">
        <f aca="true" t="shared" si="15" ref="BE538:BE547">IF(AZ538=5,G538,0)</f>
        <v>0</v>
      </c>
      <c r="CA538" s="258">
        <v>12</v>
      </c>
      <c r="CB538" s="258">
        <v>0</v>
      </c>
    </row>
    <row r="539" spans="1:80" ht="22.5">
      <c r="A539" s="259">
        <v>143</v>
      </c>
      <c r="B539" s="260" t="s">
        <v>660</v>
      </c>
      <c r="C539" s="261" t="s">
        <v>661</v>
      </c>
      <c r="D539" s="262" t="s">
        <v>445</v>
      </c>
      <c r="E539" s="263">
        <v>1</v>
      </c>
      <c r="F539" s="829">
        <f>'43 ZTI'!F93</f>
        <v>0</v>
      </c>
      <c r="G539" s="264">
        <f t="shared" si="8"/>
        <v>0</v>
      </c>
      <c r="H539" s="265">
        <v>0</v>
      </c>
      <c r="I539" s="266">
        <f t="shared" si="9"/>
        <v>0</v>
      </c>
      <c r="J539" s="265"/>
      <c r="K539" s="266">
        <f t="shared" si="10"/>
        <v>0</v>
      </c>
      <c r="O539" s="258">
        <v>2</v>
      </c>
      <c r="AA539" s="231">
        <v>12</v>
      </c>
      <c r="AB539" s="231">
        <v>0</v>
      </c>
      <c r="AC539" s="231">
        <v>79</v>
      </c>
      <c r="AZ539" s="231">
        <v>2</v>
      </c>
      <c r="BA539" s="231">
        <f t="shared" si="11"/>
        <v>0</v>
      </c>
      <c r="BB539" s="231">
        <f t="shared" si="12"/>
        <v>0</v>
      </c>
      <c r="BC539" s="231">
        <f t="shared" si="13"/>
        <v>0</v>
      </c>
      <c r="BD539" s="231">
        <f t="shared" si="14"/>
        <v>0</v>
      </c>
      <c r="BE539" s="231">
        <f t="shared" si="15"/>
        <v>0</v>
      </c>
      <c r="CA539" s="258">
        <v>12</v>
      </c>
      <c r="CB539" s="258">
        <v>0</v>
      </c>
    </row>
    <row r="540" spans="1:80" ht="22.5">
      <c r="A540" s="259">
        <v>144</v>
      </c>
      <c r="B540" s="260" t="s">
        <v>662</v>
      </c>
      <c r="C540" s="261" t="s">
        <v>663</v>
      </c>
      <c r="D540" s="262" t="s">
        <v>445</v>
      </c>
      <c r="E540" s="263">
        <v>1</v>
      </c>
      <c r="F540" s="829">
        <f>'43 ZTI'!F123</f>
        <v>0</v>
      </c>
      <c r="G540" s="264">
        <f t="shared" si="8"/>
        <v>0</v>
      </c>
      <c r="H540" s="265">
        <v>0</v>
      </c>
      <c r="I540" s="266">
        <f t="shared" si="9"/>
        <v>0</v>
      </c>
      <c r="J540" s="265"/>
      <c r="K540" s="266">
        <f t="shared" si="10"/>
        <v>0</v>
      </c>
      <c r="O540" s="258">
        <v>2</v>
      </c>
      <c r="AA540" s="231">
        <v>12</v>
      </c>
      <c r="AB540" s="231">
        <v>0</v>
      </c>
      <c r="AC540" s="231">
        <v>80</v>
      </c>
      <c r="AZ540" s="231">
        <v>2</v>
      </c>
      <c r="BA540" s="231">
        <f t="shared" si="11"/>
        <v>0</v>
      </c>
      <c r="BB540" s="231">
        <f t="shared" si="12"/>
        <v>0</v>
      </c>
      <c r="BC540" s="231">
        <f t="shared" si="13"/>
        <v>0</v>
      </c>
      <c r="BD540" s="231">
        <f t="shared" si="14"/>
        <v>0</v>
      </c>
      <c r="BE540" s="231">
        <f t="shared" si="15"/>
        <v>0</v>
      </c>
      <c r="CA540" s="258">
        <v>12</v>
      </c>
      <c r="CB540" s="258">
        <v>0</v>
      </c>
    </row>
    <row r="541" spans="1:80" ht="12.75">
      <c r="A541" s="259">
        <v>145</v>
      </c>
      <c r="B541" s="260" t="s">
        <v>664</v>
      </c>
      <c r="C541" s="261" t="s">
        <v>665</v>
      </c>
      <c r="D541" s="262" t="s">
        <v>445</v>
      </c>
      <c r="E541" s="263">
        <v>1</v>
      </c>
      <c r="F541" s="829">
        <f>'43 ZTI'!F29</f>
        <v>0</v>
      </c>
      <c r="G541" s="264">
        <f t="shared" si="8"/>
        <v>0</v>
      </c>
      <c r="H541" s="265">
        <v>0</v>
      </c>
      <c r="I541" s="266">
        <f t="shared" si="9"/>
        <v>0</v>
      </c>
      <c r="J541" s="265"/>
      <c r="K541" s="266">
        <f t="shared" si="10"/>
        <v>0</v>
      </c>
      <c r="O541" s="258">
        <v>2</v>
      </c>
      <c r="AA541" s="231">
        <v>12</v>
      </c>
      <c r="AB541" s="231">
        <v>0</v>
      </c>
      <c r="AC541" s="231">
        <v>81</v>
      </c>
      <c r="AZ541" s="231">
        <v>2</v>
      </c>
      <c r="BA541" s="231">
        <f t="shared" si="11"/>
        <v>0</v>
      </c>
      <c r="BB541" s="231">
        <f t="shared" si="12"/>
        <v>0</v>
      </c>
      <c r="BC541" s="231">
        <f t="shared" si="13"/>
        <v>0</v>
      </c>
      <c r="BD541" s="231">
        <f t="shared" si="14"/>
        <v>0</v>
      </c>
      <c r="BE541" s="231">
        <f t="shared" si="15"/>
        <v>0</v>
      </c>
      <c r="CA541" s="258">
        <v>12</v>
      </c>
      <c r="CB541" s="258">
        <v>0</v>
      </c>
    </row>
    <row r="542" spans="1:80" ht="22.5">
      <c r="A542" s="259">
        <v>146</v>
      </c>
      <c r="B542" s="260" t="s">
        <v>666</v>
      </c>
      <c r="C542" s="261" t="s">
        <v>667</v>
      </c>
      <c r="D542" s="262" t="s">
        <v>445</v>
      </c>
      <c r="E542" s="263">
        <v>1</v>
      </c>
      <c r="F542" s="829">
        <f>'43 ZTI'!F103</f>
        <v>0</v>
      </c>
      <c r="G542" s="264">
        <f t="shared" si="8"/>
        <v>0</v>
      </c>
      <c r="H542" s="265">
        <v>0</v>
      </c>
      <c r="I542" s="266">
        <f t="shared" si="9"/>
        <v>0</v>
      </c>
      <c r="J542" s="265"/>
      <c r="K542" s="266">
        <f t="shared" si="10"/>
        <v>0</v>
      </c>
      <c r="O542" s="258">
        <v>2</v>
      </c>
      <c r="AA542" s="231">
        <v>12</v>
      </c>
      <c r="AB542" s="231">
        <v>0</v>
      </c>
      <c r="AC542" s="231">
        <v>82</v>
      </c>
      <c r="AZ542" s="231">
        <v>2</v>
      </c>
      <c r="BA542" s="231">
        <f t="shared" si="11"/>
        <v>0</v>
      </c>
      <c r="BB542" s="231">
        <f t="shared" si="12"/>
        <v>0</v>
      </c>
      <c r="BC542" s="231">
        <f t="shared" si="13"/>
        <v>0</v>
      </c>
      <c r="BD542" s="231">
        <f t="shared" si="14"/>
        <v>0</v>
      </c>
      <c r="BE542" s="231">
        <f t="shared" si="15"/>
        <v>0</v>
      </c>
      <c r="CA542" s="258">
        <v>12</v>
      </c>
      <c r="CB542" s="258">
        <v>0</v>
      </c>
    </row>
    <row r="543" spans="1:80" ht="12.75">
      <c r="A543" s="259">
        <v>147</v>
      </c>
      <c r="B543" s="260" t="s">
        <v>668</v>
      </c>
      <c r="C543" s="261" t="s">
        <v>669</v>
      </c>
      <c r="D543" s="262" t="s">
        <v>445</v>
      </c>
      <c r="E543" s="263">
        <v>1</v>
      </c>
      <c r="F543" s="829">
        <f>'43 ZTI'!F133</f>
        <v>0</v>
      </c>
      <c r="G543" s="264">
        <f t="shared" si="8"/>
        <v>0</v>
      </c>
      <c r="H543" s="265">
        <v>0</v>
      </c>
      <c r="I543" s="266">
        <f t="shared" si="9"/>
        <v>0</v>
      </c>
      <c r="J543" s="265"/>
      <c r="K543" s="266">
        <f t="shared" si="10"/>
        <v>0</v>
      </c>
      <c r="O543" s="258">
        <v>2</v>
      </c>
      <c r="AA543" s="231">
        <v>12</v>
      </c>
      <c r="AB543" s="231">
        <v>0</v>
      </c>
      <c r="AC543" s="231">
        <v>83</v>
      </c>
      <c r="AZ543" s="231">
        <v>2</v>
      </c>
      <c r="BA543" s="231">
        <f t="shared" si="11"/>
        <v>0</v>
      </c>
      <c r="BB543" s="231">
        <f t="shared" si="12"/>
        <v>0</v>
      </c>
      <c r="BC543" s="231">
        <f t="shared" si="13"/>
        <v>0</v>
      </c>
      <c r="BD543" s="231">
        <f t="shared" si="14"/>
        <v>0</v>
      </c>
      <c r="BE543" s="231">
        <f t="shared" si="15"/>
        <v>0</v>
      </c>
      <c r="CA543" s="258">
        <v>12</v>
      </c>
      <c r="CB543" s="258">
        <v>0</v>
      </c>
    </row>
    <row r="544" spans="1:80" ht="22.5">
      <c r="A544" s="259">
        <v>148</v>
      </c>
      <c r="B544" s="260" t="s">
        <v>670</v>
      </c>
      <c r="C544" s="261" t="s">
        <v>671</v>
      </c>
      <c r="D544" s="262" t="s">
        <v>445</v>
      </c>
      <c r="E544" s="263">
        <v>1</v>
      </c>
      <c r="F544" s="829">
        <f>'43 ZTI'!F49</f>
        <v>0</v>
      </c>
      <c r="G544" s="264">
        <f t="shared" si="8"/>
        <v>0</v>
      </c>
      <c r="H544" s="265">
        <v>0</v>
      </c>
      <c r="I544" s="266">
        <f t="shared" si="9"/>
        <v>0</v>
      </c>
      <c r="J544" s="265"/>
      <c r="K544" s="266">
        <f t="shared" si="10"/>
        <v>0</v>
      </c>
      <c r="O544" s="258">
        <v>2</v>
      </c>
      <c r="AA544" s="231">
        <v>12</v>
      </c>
      <c r="AB544" s="231">
        <v>0</v>
      </c>
      <c r="AC544" s="231">
        <v>84</v>
      </c>
      <c r="AZ544" s="231">
        <v>2</v>
      </c>
      <c r="BA544" s="231">
        <f t="shared" si="11"/>
        <v>0</v>
      </c>
      <c r="BB544" s="231">
        <f t="shared" si="12"/>
        <v>0</v>
      </c>
      <c r="BC544" s="231">
        <f t="shared" si="13"/>
        <v>0</v>
      </c>
      <c r="BD544" s="231">
        <f t="shared" si="14"/>
        <v>0</v>
      </c>
      <c r="BE544" s="231">
        <f t="shared" si="15"/>
        <v>0</v>
      </c>
      <c r="CA544" s="258">
        <v>12</v>
      </c>
      <c r="CB544" s="258">
        <v>0</v>
      </c>
    </row>
    <row r="545" spans="1:80" ht="22.5">
      <c r="A545" s="259">
        <v>149</v>
      </c>
      <c r="B545" s="260" t="s">
        <v>672</v>
      </c>
      <c r="C545" s="261" t="s">
        <v>673</v>
      </c>
      <c r="D545" s="262" t="s">
        <v>445</v>
      </c>
      <c r="E545" s="263">
        <v>1</v>
      </c>
      <c r="F545" s="829">
        <f>'43 ZTI'!F112</f>
        <v>0</v>
      </c>
      <c r="G545" s="264">
        <f t="shared" si="8"/>
        <v>0</v>
      </c>
      <c r="H545" s="265">
        <v>0</v>
      </c>
      <c r="I545" s="266">
        <f t="shared" si="9"/>
        <v>0</v>
      </c>
      <c r="J545" s="265"/>
      <c r="K545" s="266">
        <f t="shared" si="10"/>
        <v>0</v>
      </c>
      <c r="O545" s="258">
        <v>2</v>
      </c>
      <c r="AA545" s="231">
        <v>12</v>
      </c>
      <c r="AB545" s="231">
        <v>0</v>
      </c>
      <c r="AC545" s="231">
        <v>85</v>
      </c>
      <c r="AZ545" s="231">
        <v>2</v>
      </c>
      <c r="BA545" s="231">
        <f t="shared" si="11"/>
        <v>0</v>
      </c>
      <c r="BB545" s="231">
        <f t="shared" si="12"/>
        <v>0</v>
      </c>
      <c r="BC545" s="231">
        <f t="shared" si="13"/>
        <v>0</v>
      </c>
      <c r="BD545" s="231">
        <f t="shared" si="14"/>
        <v>0</v>
      </c>
      <c r="BE545" s="231">
        <f t="shared" si="15"/>
        <v>0</v>
      </c>
      <c r="CA545" s="258">
        <v>12</v>
      </c>
      <c r="CB545" s="258">
        <v>0</v>
      </c>
    </row>
    <row r="546" spans="1:80" ht="22.5">
      <c r="A546" s="259">
        <v>150</v>
      </c>
      <c r="B546" s="260" t="s">
        <v>674</v>
      </c>
      <c r="C546" s="261" t="s">
        <v>675</v>
      </c>
      <c r="D546" s="262" t="s">
        <v>445</v>
      </c>
      <c r="E546" s="263">
        <v>1</v>
      </c>
      <c r="F546" s="829">
        <f>'43 ZTI'!F138</f>
        <v>0</v>
      </c>
      <c r="G546" s="264">
        <f t="shared" si="8"/>
        <v>0</v>
      </c>
      <c r="H546" s="265">
        <v>0</v>
      </c>
      <c r="I546" s="266">
        <f t="shared" si="9"/>
        <v>0</v>
      </c>
      <c r="J546" s="265"/>
      <c r="K546" s="266">
        <f t="shared" si="10"/>
        <v>0</v>
      </c>
      <c r="O546" s="258">
        <v>2</v>
      </c>
      <c r="AA546" s="231">
        <v>12</v>
      </c>
      <c r="AB546" s="231">
        <v>0</v>
      </c>
      <c r="AC546" s="231">
        <v>86</v>
      </c>
      <c r="AZ546" s="231">
        <v>2</v>
      </c>
      <c r="BA546" s="231">
        <f t="shared" si="11"/>
        <v>0</v>
      </c>
      <c r="BB546" s="231">
        <f t="shared" si="12"/>
        <v>0</v>
      </c>
      <c r="BC546" s="231">
        <f t="shared" si="13"/>
        <v>0</v>
      </c>
      <c r="BD546" s="231">
        <f t="shared" si="14"/>
        <v>0</v>
      </c>
      <c r="BE546" s="231">
        <f t="shared" si="15"/>
        <v>0</v>
      </c>
      <c r="CA546" s="258">
        <v>12</v>
      </c>
      <c r="CB546" s="258">
        <v>0</v>
      </c>
    </row>
    <row r="547" spans="1:80" ht="12.75">
      <c r="A547" s="259">
        <v>151</v>
      </c>
      <c r="B547" s="260" t="s">
        <v>676</v>
      </c>
      <c r="C547" s="261" t="s">
        <v>677</v>
      </c>
      <c r="D547" s="262" t="s">
        <v>12</v>
      </c>
      <c r="E547" s="829"/>
      <c r="F547" s="829"/>
      <c r="G547" s="264">
        <f t="shared" si="8"/>
        <v>0</v>
      </c>
      <c r="H547" s="265">
        <v>0</v>
      </c>
      <c r="I547" s="266">
        <f t="shared" si="9"/>
        <v>0</v>
      </c>
      <c r="J547" s="265"/>
      <c r="K547" s="266">
        <f t="shared" si="10"/>
        <v>0</v>
      </c>
      <c r="O547" s="258">
        <v>2</v>
      </c>
      <c r="AA547" s="231">
        <v>12</v>
      </c>
      <c r="AB547" s="231">
        <v>0</v>
      </c>
      <c r="AC547" s="231">
        <v>88</v>
      </c>
      <c r="AZ547" s="231">
        <v>2</v>
      </c>
      <c r="BA547" s="231">
        <f t="shared" si="11"/>
        <v>0</v>
      </c>
      <c r="BB547" s="231">
        <f t="shared" si="12"/>
        <v>0</v>
      </c>
      <c r="BC547" s="231">
        <f t="shared" si="13"/>
        <v>0</v>
      </c>
      <c r="BD547" s="231">
        <f t="shared" si="14"/>
        <v>0</v>
      </c>
      <c r="BE547" s="231">
        <f t="shared" si="15"/>
        <v>0</v>
      </c>
      <c r="CA547" s="258">
        <v>12</v>
      </c>
      <c r="CB547" s="258">
        <v>0</v>
      </c>
    </row>
    <row r="548" spans="1:57" ht="12.75">
      <c r="A548" s="275"/>
      <c r="B548" s="276" t="s">
        <v>103</v>
      </c>
      <c r="C548" s="277" t="s">
        <v>657</v>
      </c>
      <c r="D548" s="278"/>
      <c r="E548" s="279"/>
      <c r="F548" s="831"/>
      <c r="G548" s="281">
        <f>SUM(G537:G547)</f>
        <v>0</v>
      </c>
      <c r="H548" s="282"/>
      <c r="I548" s="283">
        <f>SUM(I537:I547)</f>
        <v>0</v>
      </c>
      <c r="J548" s="282"/>
      <c r="K548" s="283">
        <f>SUM(K537:K547)</f>
        <v>0</v>
      </c>
      <c r="O548" s="258">
        <v>4</v>
      </c>
      <c r="BA548" s="284">
        <f>SUM(BA537:BA547)</f>
        <v>0</v>
      </c>
      <c r="BB548" s="284">
        <f>SUM(BB537:BB547)</f>
        <v>0</v>
      </c>
      <c r="BC548" s="284">
        <f>SUM(BC537:BC547)</f>
        <v>0</v>
      </c>
      <c r="BD548" s="284">
        <f>SUM(BD537:BD547)</f>
        <v>0</v>
      </c>
      <c r="BE548" s="284">
        <f>SUM(BE537:BE547)</f>
        <v>0</v>
      </c>
    </row>
    <row r="549" spans="1:15" ht="12.75">
      <c r="A549" s="248" t="s">
        <v>98</v>
      </c>
      <c r="B549" s="249" t="s">
        <v>678</v>
      </c>
      <c r="C549" s="250" t="s">
        <v>679</v>
      </c>
      <c r="D549" s="251"/>
      <c r="E549" s="252"/>
      <c r="F549" s="832"/>
      <c r="G549" s="253"/>
      <c r="H549" s="254"/>
      <c r="I549" s="255"/>
      <c r="J549" s="256"/>
      <c r="K549" s="257"/>
      <c r="O549" s="258">
        <v>1</v>
      </c>
    </row>
    <row r="550" spans="1:80" ht="12.75">
      <c r="A550" s="259">
        <v>152</v>
      </c>
      <c r="B550" s="260" t="s">
        <v>681</v>
      </c>
      <c r="C550" s="261" t="s">
        <v>682</v>
      </c>
      <c r="D550" s="262" t="s">
        <v>445</v>
      </c>
      <c r="E550" s="263">
        <v>1</v>
      </c>
      <c r="F550" s="829">
        <f>'43 ÚT'!F50</f>
        <v>0</v>
      </c>
      <c r="G550" s="264">
        <f>E550*F550</f>
        <v>0</v>
      </c>
      <c r="H550" s="265">
        <v>0</v>
      </c>
      <c r="I550" s="266">
        <f>E550*H550</f>
        <v>0</v>
      </c>
      <c r="J550" s="265"/>
      <c r="K550" s="266">
        <f>E550*J550</f>
        <v>0</v>
      </c>
      <c r="O550" s="258">
        <v>2</v>
      </c>
      <c r="AA550" s="231">
        <v>12</v>
      </c>
      <c r="AB550" s="231">
        <v>0</v>
      </c>
      <c r="AC550" s="231">
        <v>89</v>
      </c>
      <c r="AZ550" s="231">
        <v>2</v>
      </c>
      <c r="BA550" s="231">
        <f>IF(AZ550=1,G550,0)</f>
        <v>0</v>
      </c>
      <c r="BB550" s="231">
        <f>IF(AZ550=2,G550,0)</f>
        <v>0</v>
      </c>
      <c r="BC550" s="231">
        <f>IF(AZ550=3,G550,0)</f>
        <v>0</v>
      </c>
      <c r="BD550" s="231">
        <f>IF(AZ550=4,G550,0)</f>
        <v>0</v>
      </c>
      <c r="BE550" s="231">
        <f>IF(AZ550=5,G550,0)</f>
        <v>0</v>
      </c>
      <c r="CA550" s="258">
        <v>12</v>
      </c>
      <c r="CB550" s="258">
        <v>0</v>
      </c>
    </row>
    <row r="551" spans="1:80" ht="12.75">
      <c r="A551" s="259">
        <v>153</v>
      </c>
      <c r="B551" s="260" t="s">
        <v>683</v>
      </c>
      <c r="C551" s="261" t="s">
        <v>677</v>
      </c>
      <c r="D551" s="262" t="s">
        <v>12</v>
      </c>
      <c r="E551" s="829"/>
      <c r="F551" s="829"/>
      <c r="G551" s="264">
        <f>E551*F551</f>
        <v>0</v>
      </c>
      <c r="H551" s="265">
        <v>0</v>
      </c>
      <c r="I551" s="266">
        <f>E551*H551</f>
        <v>0</v>
      </c>
      <c r="J551" s="265"/>
      <c r="K551" s="266">
        <f>E551*J551</f>
        <v>0</v>
      </c>
      <c r="O551" s="258">
        <v>2</v>
      </c>
      <c r="AA551" s="231">
        <v>12</v>
      </c>
      <c r="AB551" s="231">
        <v>0</v>
      </c>
      <c r="AC551" s="231">
        <v>90</v>
      </c>
      <c r="AZ551" s="231">
        <v>2</v>
      </c>
      <c r="BA551" s="231">
        <f>IF(AZ551=1,G551,0)</f>
        <v>0</v>
      </c>
      <c r="BB551" s="231">
        <f>IF(AZ551=2,G551,0)</f>
        <v>0</v>
      </c>
      <c r="BC551" s="231">
        <f>IF(AZ551=3,G551,0)</f>
        <v>0</v>
      </c>
      <c r="BD551" s="231">
        <f>IF(AZ551=4,G551,0)</f>
        <v>0</v>
      </c>
      <c r="BE551" s="231">
        <f>IF(AZ551=5,G551,0)</f>
        <v>0</v>
      </c>
      <c r="CA551" s="258">
        <v>12</v>
      </c>
      <c r="CB551" s="258">
        <v>0</v>
      </c>
    </row>
    <row r="552" spans="1:57" ht="12.75">
      <c r="A552" s="275"/>
      <c r="B552" s="276" t="s">
        <v>103</v>
      </c>
      <c r="C552" s="277" t="s">
        <v>680</v>
      </c>
      <c r="D552" s="278"/>
      <c r="E552" s="279"/>
      <c r="F552" s="831"/>
      <c r="G552" s="281">
        <f>SUM(G549:G551)</f>
        <v>0</v>
      </c>
      <c r="H552" s="282"/>
      <c r="I552" s="283">
        <f>SUM(I549:I551)</f>
        <v>0</v>
      </c>
      <c r="J552" s="282"/>
      <c r="K552" s="283">
        <f>SUM(K549:K551)</f>
        <v>0</v>
      </c>
      <c r="O552" s="258">
        <v>4</v>
      </c>
      <c r="BA552" s="284">
        <f>SUM(BA549:BA551)</f>
        <v>0</v>
      </c>
      <c r="BB552" s="284">
        <f>SUM(BB549:BB551)</f>
        <v>0</v>
      </c>
      <c r="BC552" s="284">
        <f>SUM(BC549:BC551)</f>
        <v>0</v>
      </c>
      <c r="BD552" s="284">
        <f>SUM(BD549:BD551)</f>
        <v>0</v>
      </c>
      <c r="BE552" s="284">
        <f>SUM(BE549:BE551)</f>
        <v>0</v>
      </c>
    </row>
    <row r="553" spans="1:15" ht="12.75">
      <c r="A553" s="248" t="s">
        <v>98</v>
      </c>
      <c r="B553" s="249" t="s">
        <v>684</v>
      </c>
      <c r="C553" s="250" t="s">
        <v>685</v>
      </c>
      <c r="D553" s="251"/>
      <c r="E553" s="252"/>
      <c r="F553" s="832"/>
      <c r="G553" s="253"/>
      <c r="H553" s="254"/>
      <c r="I553" s="255"/>
      <c r="J553" s="256"/>
      <c r="K553" s="257"/>
      <c r="O553" s="258">
        <v>1</v>
      </c>
    </row>
    <row r="554" spans="1:80" ht="12.75">
      <c r="A554" s="259">
        <v>154</v>
      </c>
      <c r="B554" s="260" t="s">
        <v>687</v>
      </c>
      <c r="C554" s="261" t="s">
        <v>688</v>
      </c>
      <c r="D554" s="262" t="s">
        <v>183</v>
      </c>
      <c r="E554" s="263">
        <v>1.158</v>
      </c>
      <c r="F554" s="829"/>
      <c r="G554" s="264">
        <f>E554*F554</f>
        <v>0</v>
      </c>
      <c r="H554" s="265">
        <v>0</v>
      </c>
      <c r="I554" s="266">
        <f>E554*H554</f>
        <v>0</v>
      </c>
      <c r="J554" s="265"/>
      <c r="K554" s="266">
        <f>E554*J554</f>
        <v>0</v>
      </c>
      <c r="O554" s="258">
        <v>2</v>
      </c>
      <c r="AA554" s="231">
        <v>12</v>
      </c>
      <c r="AB554" s="231">
        <v>0</v>
      </c>
      <c r="AC554" s="231">
        <v>130</v>
      </c>
      <c r="AZ554" s="231">
        <v>2</v>
      </c>
      <c r="BA554" s="231">
        <f>IF(AZ554=1,G554,0)</f>
        <v>0</v>
      </c>
      <c r="BB554" s="231">
        <f>IF(AZ554=2,G554,0)</f>
        <v>0</v>
      </c>
      <c r="BC554" s="231">
        <f>IF(AZ554=3,G554,0)</f>
        <v>0</v>
      </c>
      <c r="BD554" s="231">
        <f>IF(AZ554=4,G554,0)</f>
        <v>0</v>
      </c>
      <c r="BE554" s="231">
        <f>IF(AZ554=5,G554,0)</f>
        <v>0</v>
      </c>
      <c r="CA554" s="258">
        <v>12</v>
      </c>
      <c r="CB554" s="258">
        <v>0</v>
      </c>
    </row>
    <row r="555" spans="1:15" ht="12.75">
      <c r="A555" s="267"/>
      <c r="B555" s="270"/>
      <c r="C555" s="924" t="s">
        <v>149</v>
      </c>
      <c r="D555" s="925"/>
      <c r="E555" s="271">
        <v>0</v>
      </c>
      <c r="F555" s="830"/>
      <c r="G555" s="272"/>
      <c r="H555" s="273"/>
      <c r="I555" s="268"/>
      <c r="J555" s="274"/>
      <c r="K555" s="268"/>
      <c r="M555" s="269" t="s">
        <v>149</v>
      </c>
      <c r="O555" s="258"/>
    </row>
    <row r="556" spans="1:15" ht="12.75">
      <c r="A556" s="267"/>
      <c r="B556" s="270"/>
      <c r="C556" s="924" t="s">
        <v>689</v>
      </c>
      <c r="D556" s="925"/>
      <c r="E556" s="271">
        <v>1.158</v>
      </c>
      <c r="F556" s="830"/>
      <c r="G556" s="272"/>
      <c r="H556" s="273"/>
      <c r="I556" s="268"/>
      <c r="J556" s="274"/>
      <c r="K556" s="268"/>
      <c r="M556" s="296">
        <v>1158</v>
      </c>
      <c r="O556" s="258"/>
    </row>
    <row r="557" spans="1:80" ht="12.75">
      <c r="A557" s="259">
        <v>155</v>
      </c>
      <c r="B557" s="260" t="s">
        <v>690</v>
      </c>
      <c r="C557" s="261" t="s">
        <v>691</v>
      </c>
      <c r="D557" s="262" t="s">
        <v>12</v>
      </c>
      <c r="E557" s="829"/>
      <c r="F557" s="829"/>
      <c r="G557" s="264">
        <f>E557*F557</f>
        <v>0</v>
      </c>
      <c r="H557" s="265">
        <v>0</v>
      </c>
      <c r="I557" s="266">
        <f>E557*H557</f>
        <v>0</v>
      </c>
      <c r="J557" s="265"/>
      <c r="K557" s="266">
        <f>E557*J557</f>
        <v>0</v>
      </c>
      <c r="O557" s="258">
        <v>2</v>
      </c>
      <c r="AA557" s="231">
        <v>7</v>
      </c>
      <c r="AB557" s="231">
        <v>1002</v>
      </c>
      <c r="AC557" s="231">
        <v>5</v>
      </c>
      <c r="AZ557" s="231">
        <v>2</v>
      </c>
      <c r="BA557" s="231">
        <f>IF(AZ557=1,G557,0)</f>
        <v>0</v>
      </c>
      <c r="BB557" s="231">
        <f>IF(AZ557=2,G557,0)</f>
        <v>0</v>
      </c>
      <c r="BC557" s="231">
        <f>IF(AZ557=3,G557,0)</f>
        <v>0</v>
      </c>
      <c r="BD557" s="231">
        <f>IF(AZ557=4,G557,0)</f>
        <v>0</v>
      </c>
      <c r="BE557" s="231">
        <f>IF(AZ557=5,G557,0)</f>
        <v>0</v>
      </c>
      <c r="CA557" s="258">
        <v>7</v>
      </c>
      <c r="CB557" s="258">
        <v>1002</v>
      </c>
    </row>
    <row r="558" spans="1:57" ht="12.75">
      <c r="A558" s="275"/>
      <c r="B558" s="276" t="s">
        <v>103</v>
      </c>
      <c r="C558" s="277" t="s">
        <v>686</v>
      </c>
      <c r="D558" s="278"/>
      <c r="E558" s="279"/>
      <c r="F558" s="831"/>
      <c r="G558" s="281">
        <f>SUM(G553:G557)</f>
        <v>0</v>
      </c>
      <c r="H558" s="282"/>
      <c r="I558" s="283">
        <f>SUM(I553:I557)</f>
        <v>0</v>
      </c>
      <c r="J558" s="282"/>
      <c r="K558" s="283">
        <f>SUM(K553:K557)</f>
        <v>0</v>
      </c>
      <c r="O558" s="258">
        <v>4</v>
      </c>
      <c r="BA558" s="284">
        <f>SUM(BA553:BA557)</f>
        <v>0</v>
      </c>
      <c r="BB558" s="284">
        <f>SUM(BB553:BB557)</f>
        <v>0</v>
      </c>
      <c r="BC558" s="284">
        <f>SUM(BC553:BC557)</f>
        <v>0</v>
      </c>
      <c r="BD558" s="284">
        <f>SUM(BD553:BD557)</f>
        <v>0</v>
      </c>
      <c r="BE558" s="284">
        <f>SUM(BE553:BE557)</f>
        <v>0</v>
      </c>
    </row>
    <row r="559" spans="1:15" ht="12.75">
      <c r="A559" s="248" t="s">
        <v>98</v>
      </c>
      <c r="B559" s="249" t="s">
        <v>692</v>
      </c>
      <c r="C559" s="250" t="s">
        <v>693</v>
      </c>
      <c r="D559" s="251"/>
      <c r="E559" s="252"/>
      <c r="F559" s="832"/>
      <c r="G559" s="253"/>
      <c r="H559" s="254"/>
      <c r="I559" s="255"/>
      <c r="J559" s="256"/>
      <c r="K559" s="257"/>
      <c r="O559" s="258">
        <v>1</v>
      </c>
    </row>
    <row r="560" spans="1:80" ht="22.5">
      <c r="A560" s="259">
        <v>156</v>
      </c>
      <c r="B560" s="260" t="s">
        <v>692</v>
      </c>
      <c r="C560" s="261" t="s">
        <v>695</v>
      </c>
      <c r="D560" s="262"/>
      <c r="E560" s="263">
        <v>0</v>
      </c>
      <c r="F560" s="829"/>
      <c r="G560" s="264">
        <f>E560*F560</f>
        <v>0</v>
      </c>
      <c r="H560" s="265">
        <v>0</v>
      </c>
      <c r="I560" s="266">
        <f>E560*H560</f>
        <v>0</v>
      </c>
      <c r="J560" s="265">
        <v>0</v>
      </c>
      <c r="K560" s="266">
        <f>E560*J560</f>
        <v>0</v>
      </c>
      <c r="O560" s="258">
        <v>2</v>
      </c>
      <c r="AA560" s="231">
        <v>1</v>
      </c>
      <c r="AB560" s="231">
        <v>0</v>
      </c>
      <c r="AC560" s="231">
        <v>0</v>
      </c>
      <c r="AZ560" s="231">
        <v>2</v>
      </c>
      <c r="BA560" s="231">
        <f>IF(AZ560=1,G560,0)</f>
        <v>0</v>
      </c>
      <c r="BB560" s="231">
        <f>IF(AZ560=2,G560,0)</f>
        <v>0</v>
      </c>
      <c r="BC560" s="231">
        <f>IF(AZ560=3,G560,0)</f>
        <v>0</v>
      </c>
      <c r="BD560" s="231">
        <f>IF(AZ560=4,G560,0)</f>
        <v>0</v>
      </c>
      <c r="BE560" s="231">
        <f>IF(AZ560=5,G560,0)</f>
        <v>0</v>
      </c>
      <c r="CA560" s="258">
        <v>1</v>
      </c>
      <c r="CB560" s="258">
        <v>0</v>
      </c>
    </row>
    <row r="561" spans="1:80" ht="12.75">
      <c r="A561" s="259">
        <v>157</v>
      </c>
      <c r="B561" s="260" t="s">
        <v>696</v>
      </c>
      <c r="C561" s="261" t="s">
        <v>697</v>
      </c>
      <c r="D561" s="262" t="s">
        <v>142</v>
      </c>
      <c r="E561" s="263">
        <v>3.49</v>
      </c>
      <c r="F561" s="829"/>
      <c r="G561" s="264">
        <f>E561*F561</f>
        <v>0</v>
      </c>
      <c r="H561" s="265">
        <v>0</v>
      </c>
      <c r="I561" s="266">
        <f>E561*H561</f>
        <v>0</v>
      </c>
      <c r="J561" s="265">
        <v>-0.00135</v>
      </c>
      <c r="K561" s="266">
        <f>E561*J561</f>
        <v>-0.0047115</v>
      </c>
      <c r="O561" s="258">
        <v>2</v>
      </c>
      <c r="AA561" s="231">
        <v>1</v>
      </c>
      <c r="AB561" s="231">
        <v>7</v>
      </c>
      <c r="AC561" s="231">
        <v>7</v>
      </c>
      <c r="AZ561" s="231">
        <v>2</v>
      </c>
      <c r="BA561" s="231">
        <f>IF(AZ561=1,G561,0)</f>
        <v>0</v>
      </c>
      <c r="BB561" s="231">
        <f>IF(AZ561=2,G561,0)</f>
        <v>0</v>
      </c>
      <c r="BC561" s="231">
        <f>IF(AZ561=3,G561,0)</f>
        <v>0</v>
      </c>
      <c r="BD561" s="231">
        <f>IF(AZ561=4,G561,0)</f>
        <v>0</v>
      </c>
      <c r="BE561" s="231">
        <f>IF(AZ561=5,G561,0)</f>
        <v>0</v>
      </c>
      <c r="CA561" s="258">
        <v>1</v>
      </c>
      <c r="CB561" s="258">
        <v>7</v>
      </c>
    </row>
    <row r="562" spans="1:15" ht="12.75">
      <c r="A562" s="267"/>
      <c r="B562" s="270"/>
      <c r="C562" s="924" t="s">
        <v>698</v>
      </c>
      <c r="D562" s="925"/>
      <c r="E562" s="271">
        <v>3.49</v>
      </c>
      <c r="F562" s="830"/>
      <c r="G562" s="272"/>
      <c r="H562" s="273"/>
      <c r="I562" s="268"/>
      <c r="J562" s="274"/>
      <c r="K562" s="268"/>
      <c r="M562" s="269" t="s">
        <v>698</v>
      </c>
      <c r="O562" s="258"/>
    </row>
    <row r="563" spans="1:80" ht="12.75">
      <c r="A563" s="259">
        <v>158</v>
      </c>
      <c r="B563" s="260" t="s">
        <v>699</v>
      </c>
      <c r="C563" s="261" t="s">
        <v>700</v>
      </c>
      <c r="D563" s="262" t="s">
        <v>183</v>
      </c>
      <c r="E563" s="263">
        <v>1.9</v>
      </c>
      <c r="F563" s="829"/>
      <c r="G563" s="264">
        <f>E563*F563</f>
        <v>0</v>
      </c>
      <c r="H563" s="265">
        <v>0.00619</v>
      </c>
      <c r="I563" s="266">
        <f>E563*H563</f>
        <v>0.011761</v>
      </c>
      <c r="J563" s="265">
        <v>0</v>
      </c>
      <c r="K563" s="266">
        <f>E563*J563</f>
        <v>0</v>
      </c>
      <c r="O563" s="258">
        <v>2</v>
      </c>
      <c r="AA563" s="231">
        <v>1</v>
      </c>
      <c r="AB563" s="231">
        <v>7</v>
      </c>
      <c r="AC563" s="231">
        <v>7</v>
      </c>
      <c r="AZ563" s="231">
        <v>2</v>
      </c>
      <c r="BA563" s="231">
        <f>IF(AZ563=1,G563,0)</f>
        <v>0</v>
      </c>
      <c r="BB563" s="231">
        <f>IF(AZ563=2,G563,0)</f>
        <v>0</v>
      </c>
      <c r="BC563" s="231">
        <f>IF(AZ563=3,G563,0)</f>
        <v>0</v>
      </c>
      <c r="BD563" s="231">
        <f>IF(AZ563=4,G563,0)</f>
        <v>0</v>
      </c>
      <c r="BE563" s="231">
        <f>IF(AZ563=5,G563,0)</f>
        <v>0</v>
      </c>
      <c r="CA563" s="258">
        <v>1</v>
      </c>
      <c r="CB563" s="258">
        <v>7</v>
      </c>
    </row>
    <row r="564" spans="1:15" ht="12.75">
      <c r="A564" s="267"/>
      <c r="B564" s="270"/>
      <c r="C564" s="924" t="s">
        <v>701</v>
      </c>
      <c r="D564" s="925"/>
      <c r="E564" s="271">
        <v>0</v>
      </c>
      <c r="F564" s="830"/>
      <c r="G564" s="272"/>
      <c r="H564" s="273"/>
      <c r="I564" s="268"/>
      <c r="J564" s="274"/>
      <c r="K564" s="268"/>
      <c r="M564" s="269" t="s">
        <v>701</v>
      </c>
      <c r="O564" s="258"/>
    </row>
    <row r="565" spans="1:15" ht="12.75">
      <c r="A565" s="267"/>
      <c r="B565" s="270"/>
      <c r="C565" s="924" t="s">
        <v>702</v>
      </c>
      <c r="D565" s="925"/>
      <c r="E565" s="271">
        <v>1.9</v>
      </c>
      <c r="F565" s="830"/>
      <c r="G565" s="272"/>
      <c r="H565" s="273"/>
      <c r="I565" s="268"/>
      <c r="J565" s="274"/>
      <c r="K565" s="268"/>
      <c r="M565" s="269" t="s">
        <v>702</v>
      </c>
      <c r="O565" s="258"/>
    </row>
    <row r="566" spans="1:80" ht="12.75">
      <c r="A566" s="259">
        <v>159</v>
      </c>
      <c r="B566" s="260" t="s">
        <v>703</v>
      </c>
      <c r="C566" s="261" t="s">
        <v>704</v>
      </c>
      <c r="D566" s="262" t="s">
        <v>142</v>
      </c>
      <c r="E566" s="263">
        <v>1.31</v>
      </c>
      <c r="F566" s="829"/>
      <c r="G566" s="264">
        <f>E566*F566</f>
        <v>0</v>
      </c>
      <c r="H566" s="265">
        <v>0.00163</v>
      </c>
      <c r="I566" s="266">
        <f>E566*H566</f>
        <v>0.0021353</v>
      </c>
      <c r="J566" s="265">
        <v>0</v>
      </c>
      <c r="K566" s="266">
        <f>E566*J566</f>
        <v>0</v>
      </c>
      <c r="O566" s="258">
        <v>2</v>
      </c>
      <c r="AA566" s="231">
        <v>1</v>
      </c>
      <c r="AB566" s="231">
        <v>7</v>
      </c>
      <c r="AC566" s="231">
        <v>7</v>
      </c>
      <c r="AZ566" s="231">
        <v>2</v>
      </c>
      <c r="BA566" s="231">
        <f>IF(AZ566=1,G566,0)</f>
        <v>0</v>
      </c>
      <c r="BB566" s="231">
        <f>IF(AZ566=2,G566,0)</f>
        <v>0</v>
      </c>
      <c r="BC566" s="231">
        <f>IF(AZ566=3,G566,0)</f>
        <v>0</v>
      </c>
      <c r="BD566" s="231">
        <f>IF(AZ566=4,G566,0)</f>
        <v>0</v>
      </c>
      <c r="BE566" s="231">
        <f>IF(AZ566=5,G566,0)</f>
        <v>0</v>
      </c>
      <c r="CA566" s="258">
        <v>1</v>
      </c>
      <c r="CB566" s="258">
        <v>7</v>
      </c>
    </row>
    <row r="567" spans="1:15" ht="12.75">
      <c r="A567" s="267"/>
      <c r="B567" s="270"/>
      <c r="C567" s="924" t="s">
        <v>705</v>
      </c>
      <c r="D567" s="925"/>
      <c r="E567" s="271">
        <v>0</v>
      </c>
      <c r="F567" s="830"/>
      <c r="G567" s="272"/>
      <c r="H567" s="273"/>
      <c r="I567" s="268"/>
      <c r="J567" s="274"/>
      <c r="K567" s="268"/>
      <c r="M567" s="269" t="s">
        <v>705</v>
      </c>
      <c r="O567" s="258"/>
    </row>
    <row r="568" spans="1:15" ht="12.75">
      <c r="A568" s="267"/>
      <c r="B568" s="270"/>
      <c r="C568" s="924" t="s">
        <v>706</v>
      </c>
      <c r="D568" s="925"/>
      <c r="E568" s="271">
        <v>1.31</v>
      </c>
      <c r="F568" s="830"/>
      <c r="G568" s="272"/>
      <c r="H568" s="273"/>
      <c r="I568" s="268"/>
      <c r="J568" s="274"/>
      <c r="K568" s="268"/>
      <c r="M568" s="269" t="s">
        <v>706</v>
      </c>
      <c r="O568" s="258"/>
    </row>
    <row r="569" spans="1:80" ht="12.75">
      <c r="A569" s="259">
        <v>160</v>
      </c>
      <c r="B569" s="260" t="s">
        <v>707</v>
      </c>
      <c r="C569" s="261" t="s">
        <v>708</v>
      </c>
      <c r="D569" s="262" t="s">
        <v>142</v>
      </c>
      <c r="E569" s="263">
        <v>1.31</v>
      </c>
      <c r="F569" s="829"/>
      <c r="G569" s="264">
        <f>E569*F569</f>
        <v>0</v>
      </c>
      <c r="H569" s="265">
        <v>0.00184</v>
      </c>
      <c r="I569" s="266">
        <f>E569*H569</f>
        <v>0.0024104</v>
      </c>
      <c r="J569" s="265">
        <v>0</v>
      </c>
      <c r="K569" s="266">
        <f>E569*J569</f>
        <v>0</v>
      </c>
      <c r="O569" s="258">
        <v>2</v>
      </c>
      <c r="AA569" s="231">
        <v>1</v>
      </c>
      <c r="AB569" s="231">
        <v>0</v>
      </c>
      <c r="AC569" s="231">
        <v>0</v>
      </c>
      <c r="AZ569" s="231">
        <v>2</v>
      </c>
      <c r="BA569" s="231">
        <f>IF(AZ569=1,G569,0)</f>
        <v>0</v>
      </c>
      <c r="BB569" s="231">
        <f>IF(AZ569=2,G569,0)</f>
        <v>0</v>
      </c>
      <c r="BC569" s="231">
        <f>IF(AZ569=3,G569,0)</f>
        <v>0</v>
      </c>
      <c r="BD569" s="231">
        <f>IF(AZ569=4,G569,0)</f>
        <v>0</v>
      </c>
      <c r="BE569" s="231">
        <f>IF(AZ569=5,G569,0)</f>
        <v>0</v>
      </c>
      <c r="CA569" s="258">
        <v>1</v>
      </c>
      <c r="CB569" s="258">
        <v>0</v>
      </c>
    </row>
    <row r="570" spans="1:15" ht="12.75">
      <c r="A570" s="267"/>
      <c r="B570" s="270"/>
      <c r="C570" s="924" t="s">
        <v>709</v>
      </c>
      <c r="D570" s="925"/>
      <c r="E570" s="271">
        <v>0</v>
      </c>
      <c r="F570" s="830"/>
      <c r="G570" s="272"/>
      <c r="H570" s="273"/>
      <c r="I570" s="268"/>
      <c r="J570" s="274"/>
      <c r="K570" s="268"/>
      <c r="M570" s="269" t="s">
        <v>709</v>
      </c>
      <c r="O570" s="258"/>
    </row>
    <row r="571" spans="1:15" ht="12.75">
      <c r="A571" s="267"/>
      <c r="B571" s="270"/>
      <c r="C571" s="924" t="s">
        <v>706</v>
      </c>
      <c r="D571" s="925"/>
      <c r="E571" s="271">
        <v>1.31</v>
      </c>
      <c r="F571" s="830"/>
      <c r="G571" s="272"/>
      <c r="H571" s="273"/>
      <c r="I571" s="268"/>
      <c r="J571" s="274"/>
      <c r="K571" s="268"/>
      <c r="M571" s="269" t="s">
        <v>706</v>
      </c>
      <c r="O571" s="258"/>
    </row>
    <row r="572" spans="1:80" ht="12.75">
      <c r="A572" s="259">
        <v>161</v>
      </c>
      <c r="B572" s="260" t="s">
        <v>710</v>
      </c>
      <c r="C572" s="261" t="s">
        <v>711</v>
      </c>
      <c r="D572" s="262" t="s">
        <v>162</v>
      </c>
      <c r="E572" s="263">
        <v>1</v>
      </c>
      <c r="F572" s="829"/>
      <c r="G572" s="264">
        <f>E572*F572</f>
        <v>0</v>
      </c>
      <c r="H572" s="265">
        <v>0.0004</v>
      </c>
      <c r="I572" s="266">
        <f>E572*H572</f>
        <v>0.0004</v>
      </c>
      <c r="J572" s="265">
        <v>0</v>
      </c>
      <c r="K572" s="266">
        <f>E572*J572</f>
        <v>0</v>
      </c>
      <c r="O572" s="258">
        <v>2</v>
      </c>
      <c r="AA572" s="231">
        <v>1</v>
      </c>
      <c r="AB572" s="231">
        <v>7</v>
      </c>
      <c r="AC572" s="231">
        <v>7</v>
      </c>
      <c r="AZ572" s="231">
        <v>2</v>
      </c>
      <c r="BA572" s="231">
        <f>IF(AZ572=1,G572,0)</f>
        <v>0</v>
      </c>
      <c r="BB572" s="231">
        <f>IF(AZ572=2,G572,0)</f>
        <v>0</v>
      </c>
      <c r="BC572" s="231">
        <f>IF(AZ572=3,G572,0)</f>
        <v>0</v>
      </c>
      <c r="BD572" s="231">
        <f>IF(AZ572=4,G572,0)</f>
        <v>0</v>
      </c>
      <c r="BE572" s="231">
        <f>IF(AZ572=5,G572,0)</f>
        <v>0</v>
      </c>
      <c r="CA572" s="258">
        <v>1</v>
      </c>
      <c r="CB572" s="258">
        <v>7</v>
      </c>
    </row>
    <row r="573" spans="1:15" ht="12.75">
      <c r="A573" s="267"/>
      <c r="B573" s="270"/>
      <c r="C573" s="924" t="s">
        <v>709</v>
      </c>
      <c r="D573" s="925"/>
      <c r="E573" s="271">
        <v>0</v>
      </c>
      <c r="F573" s="830"/>
      <c r="G573" s="272"/>
      <c r="H573" s="273"/>
      <c r="I573" s="268"/>
      <c r="J573" s="274"/>
      <c r="K573" s="268"/>
      <c r="M573" s="269" t="s">
        <v>709</v>
      </c>
      <c r="O573" s="258"/>
    </row>
    <row r="574" spans="1:15" ht="12.75">
      <c r="A574" s="267"/>
      <c r="B574" s="270"/>
      <c r="C574" s="924" t="s">
        <v>99</v>
      </c>
      <c r="D574" s="925"/>
      <c r="E574" s="271">
        <v>1</v>
      </c>
      <c r="F574" s="830"/>
      <c r="G574" s="272"/>
      <c r="H574" s="273"/>
      <c r="I574" s="268"/>
      <c r="J574" s="274"/>
      <c r="K574" s="268"/>
      <c r="M574" s="269">
        <v>1</v>
      </c>
      <c r="O574" s="258"/>
    </row>
    <row r="575" spans="1:80" ht="12.75">
      <c r="A575" s="259">
        <v>162</v>
      </c>
      <c r="B575" s="260" t="s">
        <v>712</v>
      </c>
      <c r="C575" s="261" t="s">
        <v>713</v>
      </c>
      <c r="D575" s="262" t="s">
        <v>142</v>
      </c>
      <c r="E575" s="263">
        <v>0.57</v>
      </c>
      <c r="F575" s="829"/>
      <c r="G575" s="264">
        <f>E575*F575</f>
        <v>0</v>
      </c>
      <c r="H575" s="265">
        <v>0.00242</v>
      </c>
      <c r="I575" s="266">
        <f>E575*H575</f>
        <v>0.0013793999999999998</v>
      </c>
      <c r="J575" s="265">
        <v>0</v>
      </c>
      <c r="K575" s="266">
        <f>E575*J575</f>
        <v>0</v>
      </c>
      <c r="O575" s="258">
        <v>2</v>
      </c>
      <c r="AA575" s="231">
        <v>1</v>
      </c>
      <c r="AB575" s="231">
        <v>7</v>
      </c>
      <c r="AC575" s="231">
        <v>7</v>
      </c>
      <c r="AZ575" s="231">
        <v>2</v>
      </c>
      <c r="BA575" s="231">
        <f>IF(AZ575=1,G575,0)</f>
        <v>0</v>
      </c>
      <c r="BB575" s="231">
        <f>IF(AZ575=2,G575,0)</f>
        <v>0</v>
      </c>
      <c r="BC575" s="231">
        <f>IF(AZ575=3,G575,0)</f>
        <v>0</v>
      </c>
      <c r="BD575" s="231">
        <f>IF(AZ575=4,G575,0)</f>
        <v>0</v>
      </c>
      <c r="BE575" s="231">
        <f>IF(AZ575=5,G575,0)</f>
        <v>0</v>
      </c>
      <c r="CA575" s="258">
        <v>1</v>
      </c>
      <c r="CB575" s="258">
        <v>7</v>
      </c>
    </row>
    <row r="576" spans="1:15" ht="12.75">
      <c r="A576" s="267"/>
      <c r="B576" s="270"/>
      <c r="C576" s="924" t="s">
        <v>714</v>
      </c>
      <c r="D576" s="925"/>
      <c r="E576" s="271">
        <v>0</v>
      </c>
      <c r="F576" s="830"/>
      <c r="G576" s="272"/>
      <c r="H576" s="273"/>
      <c r="I576" s="268"/>
      <c r="J576" s="274"/>
      <c r="K576" s="268"/>
      <c r="M576" s="269" t="s">
        <v>714</v>
      </c>
      <c r="O576" s="258"/>
    </row>
    <row r="577" spans="1:15" ht="12.75">
      <c r="A577" s="267"/>
      <c r="B577" s="270"/>
      <c r="C577" s="924" t="s">
        <v>715</v>
      </c>
      <c r="D577" s="925"/>
      <c r="E577" s="271">
        <v>0.57</v>
      </c>
      <c r="F577" s="830"/>
      <c r="G577" s="272"/>
      <c r="H577" s="273"/>
      <c r="I577" s="268"/>
      <c r="J577" s="274"/>
      <c r="K577" s="268"/>
      <c r="M577" s="269" t="s">
        <v>715</v>
      </c>
      <c r="O577" s="258"/>
    </row>
    <row r="578" spans="1:80" ht="12.75">
      <c r="A578" s="259">
        <v>163</v>
      </c>
      <c r="B578" s="260" t="s">
        <v>716</v>
      </c>
      <c r="C578" s="261" t="s">
        <v>717</v>
      </c>
      <c r="D578" s="262" t="s">
        <v>142</v>
      </c>
      <c r="E578" s="263">
        <v>9</v>
      </c>
      <c r="F578" s="829"/>
      <c r="G578" s="264">
        <f>E578*F578</f>
        <v>0</v>
      </c>
      <c r="H578" s="265">
        <v>0.00317</v>
      </c>
      <c r="I578" s="266">
        <f>E578*H578</f>
        <v>0.02853</v>
      </c>
      <c r="J578" s="265">
        <v>0</v>
      </c>
      <c r="K578" s="266">
        <f>E578*J578</f>
        <v>0</v>
      </c>
      <c r="O578" s="258">
        <v>2</v>
      </c>
      <c r="AA578" s="231">
        <v>1</v>
      </c>
      <c r="AB578" s="231">
        <v>7</v>
      </c>
      <c r="AC578" s="231">
        <v>7</v>
      </c>
      <c r="AZ578" s="231">
        <v>2</v>
      </c>
      <c r="BA578" s="231">
        <f>IF(AZ578=1,G578,0)</f>
        <v>0</v>
      </c>
      <c r="BB578" s="231">
        <f>IF(AZ578=2,G578,0)</f>
        <v>0</v>
      </c>
      <c r="BC578" s="231">
        <f>IF(AZ578=3,G578,0)</f>
        <v>0</v>
      </c>
      <c r="BD578" s="231">
        <f>IF(AZ578=4,G578,0)</f>
        <v>0</v>
      </c>
      <c r="BE578" s="231">
        <f>IF(AZ578=5,G578,0)</f>
        <v>0</v>
      </c>
      <c r="CA578" s="258">
        <v>1</v>
      </c>
      <c r="CB578" s="258">
        <v>7</v>
      </c>
    </row>
    <row r="579" spans="1:15" ht="12.75">
      <c r="A579" s="267"/>
      <c r="B579" s="270"/>
      <c r="C579" s="924" t="s">
        <v>718</v>
      </c>
      <c r="D579" s="925"/>
      <c r="E579" s="271">
        <v>0</v>
      </c>
      <c r="F579" s="830"/>
      <c r="G579" s="272"/>
      <c r="H579" s="273"/>
      <c r="I579" s="268"/>
      <c r="J579" s="274"/>
      <c r="K579" s="268"/>
      <c r="M579" s="269" t="s">
        <v>718</v>
      </c>
      <c r="O579" s="258"/>
    </row>
    <row r="580" spans="1:15" ht="12.75">
      <c r="A580" s="267"/>
      <c r="B580" s="270"/>
      <c r="C580" s="924" t="s">
        <v>719</v>
      </c>
      <c r="D580" s="925"/>
      <c r="E580" s="271">
        <v>9</v>
      </c>
      <c r="F580" s="830"/>
      <c r="G580" s="272"/>
      <c r="H580" s="273"/>
      <c r="I580" s="268"/>
      <c r="J580" s="274"/>
      <c r="K580" s="268"/>
      <c r="M580" s="269">
        <v>9</v>
      </c>
      <c r="O580" s="258"/>
    </row>
    <row r="581" spans="1:80" ht="22.5">
      <c r="A581" s="259">
        <v>164</v>
      </c>
      <c r="B581" s="260" t="s">
        <v>720</v>
      </c>
      <c r="C581" s="261" t="s">
        <v>721</v>
      </c>
      <c r="D581" s="262" t="s">
        <v>142</v>
      </c>
      <c r="E581" s="263">
        <v>1.31</v>
      </c>
      <c r="F581" s="829"/>
      <c r="G581" s="264">
        <f>E581*F581</f>
        <v>0</v>
      </c>
      <c r="H581" s="265">
        <v>0</v>
      </c>
      <c r="I581" s="266">
        <f>E581*H581</f>
        <v>0</v>
      </c>
      <c r="J581" s="265"/>
      <c r="K581" s="266">
        <f>E581*J581</f>
        <v>0</v>
      </c>
      <c r="O581" s="258">
        <v>2</v>
      </c>
      <c r="AA581" s="231">
        <v>12</v>
      </c>
      <c r="AB581" s="231">
        <v>0</v>
      </c>
      <c r="AC581" s="231">
        <v>197</v>
      </c>
      <c r="AZ581" s="231">
        <v>2</v>
      </c>
      <c r="BA581" s="231">
        <f>IF(AZ581=1,G581,0)</f>
        <v>0</v>
      </c>
      <c r="BB581" s="231">
        <f>IF(AZ581=2,G581,0)</f>
        <v>0</v>
      </c>
      <c r="BC581" s="231">
        <f>IF(AZ581=3,G581,0)</f>
        <v>0</v>
      </c>
      <c r="BD581" s="231">
        <f>IF(AZ581=4,G581,0)</f>
        <v>0</v>
      </c>
      <c r="BE581" s="231">
        <f>IF(AZ581=5,G581,0)</f>
        <v>0</v>
      </c>
      <c r="CA581" s="258">
        <v>12</v>
      </c>
      <c r="CB581" s="258">
        <v>0</v>
      </c>
    </row>
    <row r="582" spans="1:80" ht="22.5">
      <c r="A582" s="259">
        <v>165</v>
      </c>
      <c r="B582" s="260" t="s">
        <v>722</v>
      </c>
      <c r="C582" s="261" t="s">
        <v>721</v>
      </c>
      <c r="D582" s="262" t="s">
        <v>142</v>
      </c>
      <c r="E582" s="263">
        <v>2.9</v>
      </c>
      <c r="F582" s="829"/>
      <c r="G582" s="264">
        <f>E582*F582</f>
        <v>0</v>
      </c>
      <c r="H582" s="265">
        <v>0</v>
      </c>
      <c r="I582" s="266">
        <f>E582*H582</f>
        <v>0</v>
      </c>
      <c r="J582" s="265"/>
      <c r="K582" s="266">
        <f>E582*J582</f>
        <v>0</v>
      </c>
      <c r="O582" s="258">
        <v>2</v>
      </c>
      <c r="AA582" s="231">
        <v>12</v>
      </c>
      <c r="AB582" s="231">
        <v>0</v>
      </c>
      <c r="AC582" s="231">
        <v>198</v>
      </c>
      <c r="AZ582" s="231">
        <v>2</v>
      </c>
      <c r="BA582" s="231">
        <f>IF(AZ582=1,G582,0)</f>
        <v>0</v>
      </c>
      <c r="BB582" s="231">
        <f>IF(AZ582=2,G582,0)</f>
        <v>0</v>
      </c>
      <c r="BC582" s="231">
        <f>IF(AZ582=3,G582,0)</f>
        <v>0</v>
      </c>
      <c r="BD582" s="231">
        <f>IF(AZ582=4,G582,0)</f>
        <v>0</v>
      </c>
      <c r="BE582" s="231">
        <f>IF(AZ582=5,G582,0)</f>
        <v>0</v>
      </c>
      <c r="CA582" s="258">
        <v>12</v>
      </c>
      <c r="CB582" s="258">
        <v>0</v>
      </c>
    </row>
    <row r="583" spans="1:80" ht="22.5">
      <c r="A583" s="259">
        <v>166</v>
      </c>
      <c r="B583" s="260" t="s">
        <v>723</v>
      </c>
      <c r="C583" s="261" t="s">
        <v>724</v>
      </c>
      <c r="D583" s="262" t="s">
        <v>162</v>
      </c>
      <c r="E583" s="263">
        <v>2</v>
      </c>
      <c r="F583" s="829"/>
      <c r="G583" s="264">
        <f>E583*F583</f>
        <v>0</v>
      </c>
      <c r="H583" s="265">
        <v>0</v>
      </c>
      <c r="I583" s="266">
        <f>E583*H583</f>
        <v>0</v>
      </c>
      <c r="J583" s="265"/>
      <c r="K583" s="266">
        <f>E583*J583</f>
        <v>0</v>
      </c>
      <c r="O583" s="258">
        <v>2</v>
      </c>
      <c r="AA583" s="231">
        <v>12</v>
      </c>
      <c r="AB583" s="231">
        <v>0</v>
      </c>
      <c r="AC583" s="231">
        <v>200</v>
      </c>
      <c r="AZ583" s="231">
        <v>2</v>
      </c>
      <c r="BA583" s="231">
        <f>IF(AZ583=1,G583,0)</f>
        <v>0</v>
      </c>
      <c r="BB583" s="231">
        <f>IF(AZ583=2,G583,0)</f>
        <v>0</v>
      </c>
      <c r="BC583" s="231">
        <f>IF(AZ583=3,G583,0)</f>
        <v>0</v>
      </c>
      <c r="BD583" s="231">
        <f>IF(AZ583=4,G583,0)</f>
        <v>0</v>
      </c>
      <c r="BE583" s="231">
        <f>IF(AZ583=5,G583,0)</f>
        <v>0</v>
      </c>
      <c r="CA583" s="258">
        <v>12</v>
      </c>
      <c r="CB583" s="258">
        <v>0</v>
      </c>
    </row>
    <row r="584" spans="1:80" ht="12.75">
      <c r="A584" s="259">
        <v>167</v>
      </c>
      <c r="B584" s="260" t="s">
        <v>725</v>
      </c>
      <c r="C584" s="261" t="s">
        <v>726</v>
      </c>
      <c r="D584" s="262" t="s">
        <v>12</v>
      </c>
      <c r="E584" s="829"/>
      <c r="F584" s="829"/>
      <c r="G584" s="264">
        <f>E584*F584</f>
        <v>0</v>
      </c>
      <c r="H584" s="265">
        <v>0</v>
      </c>
      <c r="I584" s="266">
        <f>E584*H584</f>
        <v>0</v>
      </c>
      <c r="J584" s="265"/>
      <c r="K584" s="266">
        <f>E584*J584</f>
        <v>0</v>
      </c>
      <c r="O584" s="258">
        <v>2</v>
      </c>
      <c r="AA584" s="231">
        <v>7</v>
      </c>
      <c r="AB584" s="231">
        <v>1002</v>
      </c>
      <c r="AC584" s="231">
        <v>5</v>
      </c>
      <c r="AZ584" s="231">
        <v>2</v>
      </c>
      <c r="BA584" s="231">
        <f>IF(AZ584=1,G584,0)</f>
        <v>0</v>
      </c>
      <c r="BB584" s="231">
        <f>IF(AZ584=2,G584,0)</f>
        <v>0</v>
      </c>
      <c r="BC584" s="231">
        <f>IF(AZ584=3,G584,0)</f>
        <v>0</v>
      </c>
      <c r="BD584" s="231">
        <f>IF(AZ584=4,G584,0)</f>
        <v>0</v>
      </c>
      <c r="BE584" s="231">
        <f>IF(AZ584=5,G584,0)</f>
        <v>0</v>
      </c>
      <c r="CA584" s="258">
        <v>7</v>
      </c>
      <c r="CB584" s="258">
        <v>1002</v>
      </c>
    </row>
    <row r="585" spans="1:57" ht="12.75">
      <c r="A585" s="275"/>
      <c r="B585" s="276" t="s">
        <v>103</v>
      </c>
      <c r="C585" s="277" t="s">
        <v>694</v>
      </c>
      <c r="D585" s="278"/>
      <c r="E585" s="279"/>
      <c r="F585" s="831"/>
      <c r="G585" s="281">
        <f>SUM(G559:G584)</f>
        <v>0</v>
      </c>
      <c r="H585" s="282"/>
      <c r="I585" s="283">
        <f>SUM(I559:I584)</f>
        <v>0.0466161</v>
      </c>
      <c r="J585" s="282"/>
      <c r="K585" s="283">
        <f>SUM(K559:K584)</f>
        <v>-0.0047115</v>
      </c>
      <c r="O585" s="258">
        <v>4</v>
      </c>
      <c r="BA585" s="284">
        <f>SUM(BA559:BA584)</f>
        <v>0</v>
      </c>
      <c r="BB585" s="284">
        <f>SUM(BB559:BB584)</f>
        <v>0</v>
      </c>
      <c r="BC585" s="284">
        <f>SUM(BC559:BC584)</f>
        <v>0</v>
      </c>
      <c r="BD585" s="284">
        <f>SUM(BD559:BD584)</f>
        <v>0</v>
      </c>
      <c r="BE585" s="284">
        <f>SUM(BE559:BE584)</f>
        <v>0</v>
      </c>
    </row>
    <row r="586" spans="1:15" ht="12.75">
      <c r="A586" s="248" t="s">
        <v>98</v>
      </c>
      <c r="B586" s="249" t="s">
        <v>727</v>
      </c>
      <c r="C586" s="250" t="s">
        <v>728</v>
      </c>
      <c r="D586" s="251"/>
      <c r="E586" s="252"/>
      <c r="F586" s="832"/>
      <c r="G586" s="253"/>
      <c r="H586" s="254"/>
      <c r="I586" s="255"/>
      <c r="J586" s="256"/>
      <c r="K586" s="257"/>
      <c r="O586" s="258">
        <v>1</v>
      </c>
    </row>
    <row r="587" spans="1:80" ht="12.75">
      <c r="A587" s="259">
        <v>168</v>
      </c>
      <c r="B587" s="260" t="s">
        <v>730</v>
      </c>
      <c r="C587" s="261" t="s">
        <v>731</v>
      </c>
      <c r="D587" s="262" t="s">
        <v>183</v>
      </c>
      <c r="E587" s="263">
        <v>1.9</v>
      </c>
      <c r="F587" s="829"/>
      <c r="G587" s="264">
        <f>E587*F587</f>
        <v>0</v>
      </c>
      <c r="H587" s="265">
        <v>0.00046</v>
      </c>
      <c r="I587" s="266">
        <f>E587*H587</f>
        <v>0.000874</v>
      </c>
      <c r="J587" s="265">
        <v>0</v>
      </c>
      <c r="K587" s="266">
        <f>E587*J587</f>
        <v>0</v>
      </c>
      <c r="O587" s="258">
        <v>2</v>
      </c>
      <c r="AA587" s="231">
        <v>1</v>
      </c>
      <c r="AB587" s="231">
        <v>7</v>
      </c>
      <c r="AC587" s="231">
        <v>7</v>
      </c>
      <c r="AZ587" s="231">
        <v>2</v>
      </c>
      <c r="BA587" s="231">
        <f>IF(AZ587=1,G587,0)</f>
        <v>0</v>
      </c>
      <c r="BB587" s="231">
        <f>IF(AZ587=2,G587,0)</f>
        <v>0</v>
      </c>
      <c r="BC587" s="231">
        <f>IF(AZ587=3,G587,0)</f>
        <v>0</v>
      </c>
      <c r="BD587" s="231">
        <f>IF(AZ587=4,G587,0)</f>
        <v>0</v>
      </c>
      <c r="BE587" s="231">
        <f>IF(AZ587=5,G587,0)</f>
        <v>0</v>
      </c>
      <c r="CA587" s="258">
        <v>1</v>
      </c>
      <c r="CB587" s="258">
        <v>7</v>
      </c>
    </row>
    <row r="588" spans="1:15" ht="12.75">
      <c r="A588" s="267"/>
      <c r="B588" s="270"/>
      <c r="C588" s="924" t="s">
        <v>701</v>
      </c>
      <c r="D588" s="925"/>
      <c r="E588" s="271">
        <v>0</v>
      </c>
      <c r="F588" s="830"/>
      <c r="G588" s="272"/>
      <c r="H588" s="273"/>
      <c r="I588" s="268"/>
      <c r="J588" s="274"/>
      <c r="K588" s="268"/>
      <c r="M588" s="269" t="s">
        <v>701</v>
      </c>
      <c r="O588" s="258"/>
    </row>
    <row r="589" spans="1:15" ht="12.75">
      <c r="A589" s="267"/>
      <c r="B589" s="270"/>
      <c r="C589" s="924" t="s">
        <v>702</v>
      </c>
      <c r="D589" s="925"/>
      <c r="E589" s="271">
        <v>1.9</v>
      </c>
      <c r="F589" s="830"/>
      <c r="G589" s="272"/>
      <c r="H589" s="273"/>
      <c r="I589" s="268"/>
      <c r="J589" s="274"/>
      <c r="K589" s="268"/>
      <c r="M589" s="269" t="s">
        <v>702</v>
      </c>
      <c r="O589" s="258"/>
    </row>
    <row r="590" spans="1:80" ht="12.75">
      <c r="A590" s="259">
        <v>169</v>
      </c>
      <c r="B590" s="260" t="s">
        <v>732</v>
      </c>
      <c r="C590" s="261" t="s">
        <v>733</v>
      </c>
      <c r="D590" s="262" t="s">
        <v>12</v>
      </c>
      <c r="E590" s="829"/>
      <c r="F590" s="829"/>
      <c r="G590" s="264">
        <f>E590*F590</f>
        <v>0</v>
      </c>
      <c r="H590" s="265">
        <v>0</v>
      </c>
      <c r="I590" s="266">
        <f>E590*H590</f>
        <v>0</v>
      </c>
      <c r="J590" s="265"/>
      <c r="K590" s="266">
        <f>E590*J590</f>
        <v>0</v>
      </c>
      <c r="O590" s="258">
        <v>2</v>
      </c>
      <c r="AA590" s="231">
        <v>7</v>
      </c>
      <c r="AB590" s="231">
        <v>1002</v>
      </c>
      <c r="AC590" s="231">
        <v>5</v>
      </c>
      <c r="AZ590" s="231">
        <v>2</v>
      </c>
      <c r="BA590" s="231">
        <f>IF(AZ590=1,G590,0)</f>
        <v>0</v>
      </c>
      <c r="BB590" s="231">
        <f>IF(AZ590=2,G590,0)</f>
        <v>0</v>
      </c>
      <c r="BC590" s="231">
        <f>IF(AZ590=3,G590,0)</f>
        <v>0</v>
      </c>
      <c r="BD590" s="231">
        <f>IF(AZ590=4,G590,0)</f>
        <v>0</v>
      </c>
      <c r="BE590" s="231">
        <f>IF(AZ590=5,G590,0)</f>
        <v>0</v>
      </c>
      <c r="CA590" s="258">
        <v>7</v>
      </c>
      <c r="CB590" s="258">
        <v>1002</v>
      </c>
    </row>
    <row r="591" spans="1:57" ht="12.75">
      <c r="A591" s="275"/>
      <c r="B591" s="276" t="s">
        <v>103</v>
      </c>
      <c r="C591" s="277" t="s">
        <v>729</v>
      </c>
      <c r="D591" s="278"/>
      <c r="E591" s="279"/>
      <c r="F591" s="831"/>
      <c r="G591" s="281">
        <f>SUM(G586:G590)</f>
        <v>0</v>
      </c>
      <c r="H591" s="282"/>
      <c r="I591" s="283">
        <f>SUM(I586:I590)</f>
        <v>0.000874</v>
      </c>
      <c r="J591" s="282"/>
      <c r="K591" s="283">
        <f>SUM(K586:K590)</f>
        <v>0</v>
      </c>
      <c r="O591" s="258">
        <v>4</v>
      </c>
      <c r="BA591" s="284">
        <f>SUM(BA586:BA590)</f>
        <v>0</v>
      </c>
      <c r="BB591" s="284">
        <f>SUM(BB586:BB590)</f>
        <v>0</v>
      </c>
      <c r="BC591" s="284">
        <f>SUM(BC586:BC590)</f>
        <v>0</v>
      </c>
      <c r="BD591" s="284">
        <f>SUM(BD586:BD590)</f>
        <v>0</v>
      </c>
      <c r="BE591" s="284">
        <f>SUM(BE586:BE590)</f>
        <v>0</v>
      </c>
    </row>
    <row r="592" spans="1:15" ht="12.75">
      <c r="A592" s="248" t="s">
        <v>98</v>
      </c>
      <c r="B592" s="249" t="s">
        <v>734</v>
      </c>
      <c r="C592" s="250" t="s">
        <v>735</v>
      </c>
      <c r="D592" s="251"/>
      <c r="E592" s="252"/>
      <c r="F592" s="832"/>
      <c r="G592" s="253"/>
      <c r="H592" s="254"/>
      <c r="I592" s="255"/>
      <c r="J592" s="256"/>
      <c r="K592" s="257"/>
      <c r="O592" s="258">
        <v>1</v>
      </c>
    </row>
    <row r="593" spans="1:80" ht="22.5">
      <c r="A593" s="259">
        <v>170</v>
      </c>
      <c r="B593" s="260" t="s">
        <v>734</v>
      </c>
      <c r="C593" s="261" t="s">
        <v>737</v>
      </c>
      <c r="D593" s="262"/>
      <c r="E593" s="263">
        <v>0</v>
      </c>
      <c r="F593" s="829"/>
      <c r="G593" s="264">
        <f>E593*F593</f>
        <v>0</v>
      </c>
      <c r="H593" s="265">
        <v>0</v>
      </c>
      <c r="I593" s="266">
        <f>E593*H593</f>
        <v>0</v>
      </c>
      <c r="J593" s="265">
        <v>0</v>
      </c>
      <c r="K593" s="266">
        <f>E593*J593</f>
        <v>0</v>
      </c>
      <c r="O593" s="258">
        <v>2</v>
      </c>
      <c r="AA593" s="231">
        <v>1</v>
      </c>
      <c r="AB593" s="231">
        <v>7</v>
      </c>
      <c r="AC593" s="231">
        <v>7</v>
      </c>
      <c r="AZ593" s="231">
        <v>2</v>
      </c>
      <c r="BA593" s="231">
        <f>IF(AZ593=1,G593,0)</f>
        <v>0</v>
      </c>
      <c r="BB593" s="231">
        <f>IF(AZ593=2,G593,0)</f>
        <v>0</v>
      </c>
      <c r="BC593" s="231">
        <f>IF(AZ593=3,G593,0)</f>
        <v>0</v>
      </c>
      <c r="BD593" s="231">
        <f>IF(AZ593=4,G593,0)</f>
        <v>0</v>
      </c>
      <c r="BE593" s="231">
        <f>IF(AZ593=5,G593,0)</f>
        <v>0</v>
      </c>
      <c r="CA593" s="258">
        <v>1</v>
      </c>
      <c r="CB593" s="258">
        <v>7</v>
      </c>
    </row>
    <row r="594" spans="1:80" ht="12.75">
      <c r="A594" s="259">
        <v>171</v>
      </c>
      <c r="B594" s="260" t="s">
        <v>738</v>
      </c>
      <c r="C594" s="261" t="s">
        <v>739</v>
      </c>
      <c r="D594" s="262" t="s">
        <v>142</v>
      </c>
      <c r="E594" s="263">
        <v>2.63</v>
      </c>
      <c r="F594" s="829"/>
      <c r="G594" s="264">
        <f>E594*F594</f>
        <v>0</v>
      </c>
      <c r="H594" s="265">
        <v>0</v>
      </c>
      <c r="I594" s="266">
        <f>E594*H594</f>
        <v>0</v>
      </c>
      <c r="J594" s="265">
        <v>-0.004</v>
      </c>
      <c r="K594" s="266">
        <f>E594*J594</f>
        <v>-0.01052</v>
      </c>
      <c r="O594" s="258">
        <v>2</v>
      </c>
      <c r="AA594" s="231">
        <v>1</v>
      </c>
      <c r="AB594" s="231">
        <v>7</v>
      </c>
      <c r="AC594" s="231">
        <v>7</v>
      </c>
      <c r="AZ594" s="231">
        <v>2</v>
      </c>
      <c r="BA594" s="231">
        <f>IF(AZ594=1,G594,0)</f>
        <v>0</v>
      </c>
      <c r="BB594" s="231">
        <f>IF(AZ594=2,G594,0)</f>
        <v>0</v>
      </c>
      <c r="BC594" s="231">
        <f>IF(AZ594=3,G594,0)</f>
        <v>0</v>
      </c>
      <c r="BD594" s="231">
        <f>IF(AZ594=4,G594,0)</f>
        <v>0</v>
      </c>
      <c r="BE594" s="231">
        <f>IF(AZ594=5,G594,0)</f>
        <v>0</v>
      </c>
      <c r="CA594" s="258">
        <v>1</v>
      </c>
      <c r="CB594" s="258">
        <v>7</v>
      </c>
    </row>
    <row r="595" spans="1:15" ht="12.75">
      <c r="A595" s="267"/>
      <c r="B595" s="270"/>
      <c r="C595" s="924" t="s">
        <v>740</v>
      </c>
      <c r="D595" s="925"/>
      <c r="E595" s="271">
        <v>2.63</v>
      </c>
      <c r="F595" s="830"/>
      <c r="G595" s="272"/>
      <c r="H595" s="273"/>
      <c r="I595" s="268"/>
      <c r="J595" s="274"/>
      <c r="K595" s="268"/>
      <c r="M595" s="269" t="s">
        <v>740</v>
      </c>
      <c r="O595" s="258"/>
    </row>
    <row r="596" spans="1:80" ht="12.75">
      <c r="A596" s="259">
        <v>172</v>
      </c>
      <c r="B596" s="260" t="s">
        <v>741</v>
      </c>
      <c r="C596" s="261" t="s">
        <v>742</v>
      </c>
      <c r="D596" s="262" t="s">
        <v>162</v>
      </c>
      <c r="E596" s="263">
        <v>10</v>
      </c>
      <c r="F596" s="829"/>
      <c r="G596" s="264">
        <f>E596*F596</f>
        <v>0</v>
      </c>
      <c r="H596" s="265">
        <v>0</v>
      </c>
      <c r="I596" s="266">
        <f>E596*H596</f>
        <v>0</v>
      </c>
      <c r="J596" s="265">
        <v>0</v>
      </c>
      <c r="K596" s="266">
        <f>E596*J596</f>
        <v>0</v>
      </c>
      <c r="O596" s="258">
        <v>2</v>
      </c>
      <c r="AA596" s="231">
        <v>1</v>
      </c>
      <c r="AB596" s="231">
        <v>7</v>
      </c>
      <c r="AC596" s="231">
        <v>7</v>
      </c>
      <c r="AZ596" s="231">
        <v>2</v>
      </c>
      <c r="BA596" s="231">
        <f>IF(AZ596=1,G596,0)</f>
        <v>0</v>
      </c>
      <c r="BB596" s="231">
        <f>IF(AZ596=2,G596,0)</f>
        <v>0</v>
      </c>
      <c r="BC596" s="231">
        <f>IF(AZ596=3,G596,0)</f>
        <v>0</v>
      </c>
      <c r="BD596" s="231">
        <f>IF(AZ596=4,G596,0)</f>
        <v>0</v>
      </c>
      <c r="BE596" s="231">
        <f>IF(AZ596=5,G596,0)</f>
        <v>0</v>
      </c>
      <c r="CA596" s="258">
        <v>1</v>
      </c>
      <c r="CB596" s="258">
        <v>7</v>
      </c>
    </row>
    <row r="597" spans="1:15" ht="12.75">
      <c r="A597" s="267"/>
      <c r="B597" s="270"/>
      <c r="C597" s="924" t="s">
        <v>416</v>
      </c>
      <c r="D597" s="925"/>
      <c r="E597" s="271">
        <v>0</v>
      </c>
      <c r="F597" s="830"/>
      <c r="G597" s="272"/>
      <c r="H597" s="273"/>
      <c r="I597" s="268"/>
      <c r="J597" s="274"/>
      <c r="K597" s="268"/>
      <c r="M597" s="269" t="s">
        <v>416</v>
      </c>
      <c r="O597" s="258"/>
    </row>
    <row r="598" spans="1:15" ht="12.75">
      <c r="A598" s="267"/>
      <c r="B598" s="270"/>
      <c r="C598" s="924" t="s">
        <v>743</v>
      </c>
      <c r="D598" s="925"/>
      <c r="E598" s="271">
        <v>6</v>
      </c>
      <c r="F598" s="830"/>
      <c r="G598" s="272"/>
      <c r="H598" s="273"/>
      <c r="I598" s="268"/>
      <c r="J598" s="274"/>
      <c r="K598" s="268"/>
      <c r="M598" s="269" t="s">
        <v>743</v>
      </c>
      <c r="O598" s="258"/>
    </row>
    <row r="599" spans="1:15" ht="12.75">
      <c r="A599" s="267"/>
      <c r="B599" s="270"/>
      <c r="C599" s="924" t="s">
        <v>413</v>
      </c>
      <c r="D599" s="925"/>
      <c r="E599" s="271">
        <v>0</v>
      </c>
      <c r="F599" s="830"/>
      <c r="G599" s="272"/>
      <c r="H599" s="273"/>
      <c r="I599" s="268"/>
      <c r="J599" s="274"/>
      <c r="K599" s="268"/>
      <c r="M599" s="269" t="s">
        <v>413</v>
      </c>
      <c r="O599" s="258"/>
    </row>
    <row r="600" spans="1:15" ht="12.75">
      <c r="A600" s="267"/>
      <c r="B600" s="270"/>
      <c r="C600" s="924" t="s">
        <v>137</v>
      </c>
      <c r="D600" s="925"/>
      <c r="E600" s="271">
        <v>2</v>
      </c>
      <c r="F600" s="830"/>
      <c r="G600" s="272"/>
      <c r="H600" s="273"/>
      <c r="I600" s="268"/>
      <c r="J600" s="274"/>
      <c r="K600" s="268"/>
      <c r="M600" s="269">
        <v>2</v>
      </c>
      <c r="O600" s="258"/>
    </row>
    <row r="601" spans="1:15" ht="12.75">
      <c r="A601" s="267"/>
      <c r="B601" s="270"/>
      <c r="C601" s="924" t="s">
        <v>409</v>
      </c>
      <c r="D601" s="925"/>
      <c r="E601" s="271">
        <v>0</v>
      </c>
      <c r="F601" s="830"/>
      <c r="G601" s="272"/>
      <c r="H601" s="273"/>
      <c r="I601" s="268"/>
      <c r="J601" s="274"/>
      <c r="K601" s="268"/>
      <c r="M601" s="269" t="s">
        <v>409</v>
      </c>
      <c r="O601" s="258"/>
    </row>
    <row r="602" spans="1:15" ht="12.75">
      <c r="A602" s="267"/>
      <c r="B602" s="270"/>
      <c r="C602" s="924" t="s">
        <v>99</v>
      </c>
      <c r="D602" s="925"/>
      <c r="E602" s="271">
        <v>1</v>
      </c>
      <c r="F602" s="830"/>
      <c r="G602" s="272"/>
      <c r="H602" s="273"/>
      <c r="I602" s="268"/>
      <c r="J602" s="274"/>
      <c r="K602" s="268"/>
      <c r="M602" s="269">
        <v>1</v>
      </c>
      <c r="O602" s="258"/>
    </row>
    <row r="603" spans="1:15" ht="12.75">
      <c r="A603" s="267"/>
      <c r="B603" s="270"/>
      <c r="C603" s="924" t="s">
        <v>410</v>
      </c>
      <c r="D603" s="925"/>
      <c r="E603" s="271">
        <v>0</v>
      </c>
      <c r="F603" s="830"/>
      <c r="G603" s="272"/>
      <c r="H603" s="273"/>
      <c r="I603" s="268"/>
      <c r="J603" s="274"/>
      <c r="K603" s="268"/>
      <c r="M603" s="269" t="s">
        <v>410</v>
      </c>
      <c r="O603" s="258"/>
    </row>
    <row r="604" spans="1:15" ht="12.75">
      <c r="A604" s="267"/>
      <c r="B604" s="270"/>
      <c r="C604" s="924" t="s">
        <v>99</v>
      </c>
      <c r="D604" s="925"/>
      <c r="E604" s="271">
        <v>1</v>
      </c>
      <c r="F604" s="830"/>
      <c r="G604" s="272"/>
      <c r="H604" s="273"/>
      <c r="I604" s="268"/>
      <c r="J604" s="274"/>
      <c r="K604" s="268"/>
      <c r="M604" s="269">
        <v>1</v>
      </c>
      <c r="O604" s="258"/>
    </row>
    <row r="605" spans="1:80" ht="12.75">
      <c r="A605" s="259">
        <v>173</v>
      </c>
      <c r="B605" s="260" t="s">
        <v>744</v>
      </c>
      <c r="C605" s="261" t="s">
        <v>745</v>
      </c>
      <c r="D605" s="262" t="s">
        <v>162</v>
      </c>
      <c r="E605" s="263">
        <v>3</v>
      </c>
      <c r="F605" s="829"/>
      <c r="G605" s="264">
        <f>E605*F605</f>
        <v>0</v>
      </c>
      <c r="H605" s="265">
        <v>0</v>
      </c>
      <c r="I605" s="266">
        <f>E605*H605</f>
        <v>0</v>
      </c>
      <c r="J605" s="265">
        <v>0</v>
      </c>
      <c r="K605" s="266">
        <f>E605*J605</f>
        <v>0</v>
      </c>
      <c r="O605" s="258">
        <v>2</v>
      </c>
      <c r="AA605" s="231">
        <v>1</v>
      </c>
      <c r="AB605" s="231">
        <v>7</v>
      </c>
      <c r="AC605" s="231">
        <v>7</v>
      </c>
      <c r="AZ605" s="231">
        <v>2</v>
      </c>
      <c r="BA605" s="231">
        <f>IF(AZ605=1,G605,0)</f>
        <v>0</v>
      </c>
      <c r="BB605" s="231">
        <f>IF(AZ605=2,G605,0)</f>
        <v>0</v>
      </c>
      <c r="BC605" s="231">
        <f>IF(AZ605=3,G605,0)</f>
        <v>0</v>
      </c>
      <c r="BD605" s="231">
        <f>IF(AZ605=4,G605,0)</f>
        <v>0</v>
      </c>
      <c r="BE605" s="231">
        <f>IF(AZ605=5,G605,0)</f>
        <v>0</v>
      </c>
      <c r="CA605" s="258">
        <v>1</v>
      </c>
      <c r="CB605" s="258">
        <v>7</v>
      </c>
    </row>
    <row r="606" spans="1:15" ht="12.75">
      <c r="A606" s="267"/>
      <c r="B606" s="270"/>
      <c r="C606" s="924" t="s">
        <v>419</v>
      </c>
      <c r="D606" s="925"/>
      <c r="E606" s="271">
        <v>0</v>
      </c>
      <c r="F606" s="830"/>
      <c r="G606" s="272"/>
      <c r="H606" s="273"/>
      <c r="I606" s="268"/>
      <c r="J606" s="274"/>
      <c r="K606" s="268"/>
      <c r="M606" s="269" t="s">
        <v>419</v>
      </c>
      <c r="O606" s="258"/>
    </row>
    <row r="607" spans="1:15" ht="12.75">
      <c r="A607" s="267"/>
      <c r="B607" s="270"/>
      <c r="C607" s="924" t="s">
        <v>144</v>
      </c>
      <c r="D607" s="925"/>
      <c r="E607" s="271">
        <v>3</v>
      </c>
      <c r="F607" s="830"/>
      <c r="G607" s="272"/>
      <c r="H607" s="273"/>
      <c r="I607" s="268"/>
      <c r="J607" s="274"/>
      <c r="K607" s="268"/>
      <c r="M607" s="269">
        <v>3</v>
      </c>
      <c r="O607" s="258"/>
    </row>
    <row r="608" spans="1:80" ht="12.75">
      <c r="A608" s="259">
        <v>174</v>
      </c>
      <c r="B608" s="260" t="s">
        <v>746</v>
      </c>
      <c r="C608" s="261" t="s">
        <v>747</v>
      </c>
      <c r="D608" s="262" t="s">
        <v>162</v>
      </c>
      <c r="E608" s="263">
        <v>2</v>
      </c>
      <c r="F608" s="829"/>
      <c r="G608" s="264">
        <f>E608*F608</f>
        <v>0</v>
      </c>
      <c r="H608" s="265">
        <v>0</v>
      </c>
      <c r="I608" s="266">
        <f>E608*H608</f>
        <v>0</v>
      </c>
      <c r="J608" s="265">
        <v>0</v>
      </c>
      <c r="K608" s="266">
        <f>E608*J608</f>
        <v>0</v>
      </c>
      <c r="O608" s="258">
        <v>2</v>
      </c>
      <c r="AA608" s="231">
        <v>1</v>
      </c>
      <c r="AB608" s="231">
        <v>7</v>
      </c>
      <c r="AC608" s="231">
        <v>7</v>
      </c>
      <c r="AZ608" s="231">
        <v>2</v>
      </c>
      <c r="BA608" s="231">
        <f>IF(AZ608=1,G608,0)</f>
        <v>0</v>
      </c>
      <c r="BB608" s="231">
        <f>IF(AZ608=2,G608,0)</f>
        <v>0</v>
      </c>
      <c r="BC608" s="231">
        <f>IF(AZ608=3,G608,0)</f>
        <v>0</v>
      </c>
      <c r="BD608" s="231">
        <f>IF(AZ608=4,G608,0)</f>
        <v>0</v>
      </c>
      <c r="BE608" s="231">
        <f>IF(AZ608=5,G608,0)</f>
        <v>0</v>
      </c>
      <c r="CA608" s="258">
        <v>1</v>
      </c>
      <c r="CB608" s="258">
        <v>7</v>
      </c>
    </row>
    <row r="609" spans="1:15" ht="12.75">
      <c r="A609" s="267"/>
      <c r="B609" s="270"/>
      <c r="C609" s="924" t="s">
        <v>405</v>
      </c>
      <c r="D609" s="925"/>
      <c r="E609" s="271">
        <v>0</v>
      </c>
      <c r="F609" s="830"/>
      <c r="G609" s="272"/>
      <c r="H609" s="273"/>
      <c r="I609" s="268"/>
      <c r="J609" s="274"/>
      <c r="K609" s="268"/>
      <c r="M609" s="269" t="s">
        <v>405</v>
      </c>
      <c r="O609" s="258"/>
    </row>
    <row r="610" spans="1:15" ht="12.75">
      <c r="A610" s="267"/>
      <c r="B610" s="270"/>
      <c r="C610" s="924" t="s">
        <v>99</v>
      </c>
      <c r="D610" s="925"/>
      <c r="E610" s="271">
        <v>1</v>
      </c>
      <c r="F610" s="830"/>
      <c r="G610" s="272"/>
      <c r="H610" s="273"/>
      <c r="I610" s="268"/>
      <c r="J610" s="274"/>
      <c r="K610" s="268"/>
      <c r="M610" s="269">
        <v>1</v>
      </c>
      <c r="O610" s="258"/>
    </row>
    <row r="611" spans="1:15" ht="12.75">
      <c r="A611" s="267"/>
      <c r="B611" s="270"/>
      <c r="C611" s="924" t="s">
        <v>406</v>
      </c>
      <c r="D611" s="925"/>
      <c r="E611" s="271">
        <v>0</v>
      </c>
      <c r="F611" s="830"/>
      <c r="G611" s="272"/>
      <c r="H611" s="273"/>
      <c r="I611" s="268"/>
      <c r="J611" s="274"/>
      <c r="K611" s="268"/>
      <c r="M611" s="269" t="s">
        <v>406</v>
      </c>
      <c r="O611" s="258"/>
    </row>
    <row r="612" spans="1:15" ht="12.75">
      <c r="A612" s="267"/>
      <c r="B612" s="270"/>
      <c r="C612" s="924" t="s">
        <v>99</v>
      </c>
      <c r="D612" s="925"/>
      <c r="E612" s="271">
        <v>1</v>
      </c>
      <c r="F612" s="830"/>
      <c r="G612" s="272"/>
      <c r="H612" s="273"/>
      <c r="I612" s="268"/>
      <c r="J612" s="274"/>
      <c r="K612" s="268"/>
      <c r="M612" s="269">
        <v>1</v>
      </c>
      <c r="O612" s="258"/>
    </row>
    <row r="613" spans="1:80" ht="12.75">
      <c r="A613" s="259">
        <v>175</v>
      </c>
      <c r="B613" s="260" t="s">
        <v>748</v>
      </c>
      <c r="C613" s="261" t="s">
        <v>749</v>
      </c>
      <c r="D613" s="262" t="s">
        <v>162</v>
      </c>
      <c r="E613" s="263">
        <v>1</v>
      </c>
      <c r="F613" s="829"/>
      <c r="G613" s="264">
        <f>E613*F613</f>
        <v>0</v>
      </c>
      <c r="H613" s="265">
        <v>0</v>
      </c>
      <c r="I613" s="266">
        <f>E613*H613</f>
        <v>0</v>
      </c>
      <c r="J613" s="265">
        <v>0</v>
      </c>
      <c r="K613" s="266">
        <f>E613*J613</f>
        <v>0</v>
      </c>
      <c r="O613" s="258">
        <v>2</v>
      </c>
      <c r="AA613" s="231">
        <v>1</v>
      </c>
      <c r="AB613" s="231">
        <v>7</v>
      </c>
      <c r="AC613" s="231">
        <v>7</v>
      </c>
      <c r="AZ613" s="231">
        <v>2</v>
      </c>
      <c r="BA613" s="231">
        <f>IF(AZ613=1,G613,0)</f>
        <v>0</v>
      </c>
      <c r="BB613" s="231">
        <f>IF(AZ613=2,G613,0)</f>
        <v>0</v>
      </c>
      <c r="BC613" s="231">
        <f>IF(AZ613=3,G613,0)</f>
        <v>0</v>
      </c>
      <c r="BD613" s="231">
        <f>IF(AZ613=4,G613,0)</f>
        <v>0</v>
      </c>
      <c r="BE613" s="231">
        <f>IF(AZ613=5,G613,0)</f>
        <v>0</v>
      </c>
      <c r="CA613" s="258">
        <v>1</v>
      </c>
      <c r="CB613" s="258">
        <v>7</v>
      </c>
    </row>
    <row r="614" spans="1:15" ht="12.75">
      <c r="A614" s="267"/>
      <c r="B614" s="270"/>
      <c r="C614" s="924" t="s">
        <v>404</v>
      </c>
      <c r="D614" s="925"/>
      <c r="E614" s="271">
        <v>0</v>
      </c>
      <c r="F614" s="830"/>
      <c r="G614" s="272"/>
      <c r="H614" s="273"/>
      <c r="I614" s="268"/>
      <c r="J614" s="274"/>
      <c r="K614" s="268"/>
      <c r="M614" s="269" t="s">
        <v>404</v>
      </c>
      <c r="O614" s="258"/>
    </row>
    <row r="615" spans="1:15" ht="12.75">
      <c r="A615" s="267"/>
      <c r="B615" s="270"/>
      <c r="C615" s="924" t="s">
        <v>99</v>
      </c>
      <c r="D615" s="925"/>
      <c r="E615" s="271">
        <v>1</v>
      </c>
      <c r="F615" s="830"/>
      <c r="G615" s="272"/>
      <c r="H615" s="273"/>
      <c r="I615" s="268"/>
      <c r="J615" s="274"/>
      <c r="K615" s="268"/>
      <c r="M615" s="269">
        <v>1</v>
      </c>
      <c r="O615" s="258"/>
    </row>
    <row r="616" spans="1:80" ht="12.75">
      <c r="A616" s="259">
        <v>176</v>
      </c>
      <c r="B616" s="260" t="s">
        <v>750</v>
      </c>
      <c r="C616" s="261" t="s">
        <v>751</v>
      </c>
      <c r="D616" s="262" t="s">
        <v>162</v>
      </c>
      <c r="E616" s="263">
        <v>2</v>
      </c>
      <c r="F616" s="829"/>
      <c r="G616" s="264">
        <f>E616*F616</f>
        <v>0</v>
      </c>
      <c r="H616" s="265">
        <v>0</v>
      </c>
      <c r="I616" s="266">
        <f>E616*H616</f>
        <v>0</v>
      </c>
      <c r="J616" s="265">
        <v>0</v>
      </c>
      <c r="K616" s="266">
        <f>E616*J616</f>
        <v>0</v>
      </c>
      <c r="O616" s="258">
        <v>2</v>
      </c>
      <c r="AA616" s="231">
        <v>1</v>
      </c>
      <c r="AB616" s="231">
        <v>7</v>
      </c>
      <c r="AC616" s="231">
        <v>7</v>
      </c>
      <c r="AZ616" s="231">
        <v>2</v>
      </c>
      <c r="BA616" s="231">
        <f>IF(AZ616=1,G616,0)</f>
        <v>0</v>
      </c>
      <c r="BB616" s="231">
        <f>IF(AZ616=2,G616,0)</f>
        <v>0</v>
      </c>
      <c r="BC616" s="231">
        <f>IF(AZ616=3,G616,0)</f>
        <v>0</v>
      </c>
      <c r="BD616" s="231">
        <f>IF(AZ616=4,G616,0)</f>
        <v>0</v>
      </c>
      <c r="BE616" s="231">
        <f>IF(AZ616=5,G616,0)</f>
        <v>0</v>
      </c>
      <c r="CA616" s="258">
        <v>1</v>
      </c>
      <c r="CB616" s="258">
        <v>7</v>
      </c>
    </row>
    <row r="617" spans="1:15" ht="12.75">
      <c r="A617" s="267"/>
      <c r="B617" s="270"/>
      <c r="C617" s="924" t="s">
        <v>400</v>
      </c>
      <c r="D617" s="925"/>
      <c r="E617" s="271">
        <v>0</v>
      </c>
      <c r="F617" s="830"/>
      <c r="G617" s="272"/>
      <c r="H617" s="273"/>
      <c r="I617" s="268"/>
      <c r="J617" s="274"/>
      <c r="K617" s="268"/>
      <c r="M617" s="269" t="s">
        <v>400</v>
      </c>
      <c r="O617" s="258"/>
    </row>
    <row r="618" spans="1:15" ht="12.75">
      <c r="A618" s="267"/>
      <c r="B618" s="270"/>
      <c r="C618" s="924" t="s">
        <v>99</v>
      </c>
      <c r="D618" s="925"/>
      <c r="E618" s="271">
        <v>1</v>
      </c>
      <c r="F618" s="830"/>
      <c r="G618" s="272"/>
      <c r="H618" s="273"/>
      <c r="I618" s="268"/>
      <c r="J618" s="274"/>
      <c r="K618" s="268"/>
      <c r="M618" s="269">
        <v>1</v>
      </c>
      <c r="O618" s="258"/>
    </row>
    <row r="619" spans="1:15" ht="12.75">
      <c r="A619" s="267"/>
      <c r="B619" s="270"/>
      <c r="C619" s="924" t="s">
        <v>401</v>
      </c>
      <c r="D619" s="925"/>
      <c r="E619" s="271">
        <v>0</v>
      </c>
      <c r="F619" s="830"/>
      <c r="G619" s="272"/>
      <c r="H619" s="273"/>
      <c r="I619" s="268"/>
      <c r="J619" s="274"/>
      <c r="K619" s="268"/>
      <c r="M619" s="269" t="s">
        <v>401</v>
      </c>
      <c r="O619" s="258"/>
    </row>
    <row r="620" spans="1:15" ht="12.75">
      <c r="A620" s="267"/>
      <c r="B620" s="270"/>
      <c r="C620" s="924" t="s">
        <v>99</v>
      </c>
      <c r="D620" s="925"/>
      <c r="E620" s="271">
        <v>1</v>
      </c>
      <c r="F620" s="830"/>
      <c r="G620" s="272"/>
      <c r="H620" s="273"/>
      <c r="I620" s="268"/>
      <c r="J620" s="274"/>
      <c r="K620" s="268"/>
      <c r="M620" s="269">
        <v>1</v>
      </c>
      <c r="O620" s="258"/>
    </row>
    <row r="621" spans="1:80" ht="12.75">
      <c r="A621" s="259">
        <v>177</v>
      </c>
      <c r="B621" s="260" t="s">
        <v>752</v>
      </c>
      <c r="C621" s="261" t="s">
        <v>753</v>
      </c>
      <c r="D621" s="262" t="s">
        <v>162</v>
      </c>
      <c r="E621" s="263">
        <v>3</v>
      </c>
      <c r="F621" s="829"/>
      <c r="G621" s="264">
        <f>E621*F621</f>
        <v>0</v>
      </c>
      <c r="H621" s="265">
        <v>0</v>
      </c>
      <c r="I621" s="266">
        <f>E621*H621</f>
        <v>0</v>
      </c>
      <c r="J621" s="265">
        <v>0</v>
      </c>
      <c r="K621" s="266">
        <f>E621*J621</f>
        <v>0</v>
      </c>
      <c r="O621" s="258">
        <v>2</v>
      </c>
      <c r="AA621" s="231">
        <v>1</v>
      </c>
      <c r="AB621" s="231">
        <v>7</v>
      </c>
      <c r="AC621" s="231">
        <v>7</v>
      </c>
      <c r="AZ621" s="231">
        <v>2</v>
      </c>
      <c r="BA621" s="231">
        <f>IF(AZ621=1,G621,0)</f>
        <v>0</v>
      </c>
      <c r="BB621" s="231">
        <f>IF(AZ621=2,G621,0)</f>
        <v>0</v>
      </c>
      <c r="BC621" s="231">
        <f>IF(AZ621=3,G621,0)</f>
        <v>0</v>
      </c>
      <c r="BD621" s="231">
        <f>IF(AZ621=4,G621,0)</f>
        <v>0</v>
      </c>
      <c r="BE621" s="231">
        <f>IF(AZ621=5,G621,0)</f>
        <v>0</v>
      </c>
      <c r="CA621" s="258">
        <v>1</v>
      </c>
      <c r="CB621" s="258">
        <v>7</v>
      </c>
    </row>
    <row r="622" spans="1:15" ht="12.75">
      <c r="A622" s="267"/>
      <c r="B622" s="270"/>
      <c r="C622" s="924" t="s">
        <v>404</v>
      </c>
      <c r="D622" s="925"/>
      <c r="E622" s="271">
        <v>0</v>
      </c>
      <c r="F622" s="830"/>
      <c r="G622" s="272"/>
      <c r="H622" s="273"/>
      <c r="I622" s="268"/>
      <c r="J622" s="274"/>
      <c r="K622" s="268"/>
      <c r="M622" s="269" t="s">
        <v>404</v>
      </c>
      <c r="O622" s="258"/>
    </row>
    <row r="623" spans="1:15" ht="12.75">
      <c r="A623" s="267"/>
      <c r="B623" s="270"/>
      <c r="C623" s="924" t="s">
        <v>99</v>
      </c>
      <c r="D623" s="925"/>
      <c r="E623" s="271">
        <v>1</v>
      </c>
      <c r="F623" s="830"/>
      <c r="G623" s="272"/>
      <c r="H623" s="273"/>
      <c r="I623" s="268"/>
      <c r="J623" s="274"/>
      <c r="K623" s="268"/>
      <c r="M623" s="269">
        <v>1</v>
      </c>
      <c r="O623" s="258"/>
    </row>
    <row r="624" spans="1:15" ht="12.75">
      <c r="A624" s="267"/>
      <c r="B624" s="270"/>
      <c r="C624" s="924" t="s">
        <v>405</v>
      </c>
      <c r="D624" s="925"/>
      <c r="E624" s="271">
        <v>0</v>
      </c>
      <c r="F624" s="830"/>
      <c r="G624" s="272"/>
      <c r="H624" s="273"/>
      <c r="I624" s="268"/>
      <c r="J624" s="274"/>
      <c r="K624" s="268"/>
      <c r="M624" s="269" t="s">
        <v>405</v>
      </c>
      <c r="O624" s="258"/>
    </row>
    <row r="625" spans="1:15" ht="12.75">
      <c r="A625" s="267"/>
      <c r="B625" s="270"/>
      <c r="C625" s="924" t="s">
        <v>99</v>
      </c>
      <c r="D625" s="925"/>
      <c r="E625" s="271">
        <v>1</v>
      </c>
      <c r="F625" s="830"/>
      <c r="G625" s="272"/>
      <c r="H625" s="273"/>
      <c r="I625" s="268"/>
      <c r="J625" s="274"/>
      <c r="K625" s="268"/>
      <c r="M625" s="269">
        <v>1</v>
      </c>
      <c r="O625" s="258"/>
    </row>
    <row r="626" spans="1:15" ht="12.75">
      <c r="A626" s="267"/>
      <c r="B626" s="270"/>
      <c r="C626" s="924" t="s">
        <v>406</v>
      </c>
      <c r="D626" s="925"/>
      <c r="E626" s="271">
        <v>0</v>
      </c>
      <c r="F626" s="830"/>
      <c r="G626" s="272"/>
      <c r="H626" s="273"/>
      <c r="I626" s="268"/>
      <c r="J626" s="274"/>
      <c r="K626" s="268"/>
      <c r="M626" s="269" t="s">
        <v>406</v>
      </c>
      <c r="O626" s="258"/>
    </row>
    <row r="627" spans="1:15" ht="12.75">
      <c r="A627" s="267"/>
      <c r="B627" s="270"/>
      <c r="C627" s="924" t="s">
        <v>99</v>
      </c>
      <c r="D627" s="925"/>
      <c r="E627" s="271">
        <v>1</v>
      </c>
      <c r="F627" s="830"/>
      <c r="G627" s="272"/>
      <c r="H627" s="273"/>
      <c r="I627" s="268"/>
      <c r="J627" s="274"/>
      <c r="K627" s="268"/>
      <c r="M627" s="269">
        <v>1</v>
      </c>
      <c r="O627" s="258"/>
    </row>
    <row r="628" spans="1:80" ht="12.75">
      <c r="A628" s="259">
        <v>178</v>
      </c>
      <c r="B628" s="260" t="s">
        <v>754</v>
      </c>
      <c r="C628" s="261" t="s">
        <v>755</v>
      </c>
      <c r="D628" s="262" t="s">
        <v>162</v>
      </c>
      <c r="E628" s="263">
        <v>18</v>
      </c>
      <c r="F628" s="829"/>
      <c r="G628" s="264">
        <f>E628*F628</f>
        <v>0</v>
      </c>
      <c r="H628" s="265">
        <v>0</v>
      </c>
      <c r="I628" s="266">
        <f>E628*H628</f>
        <v>0</v>
      </c>
      <c r="J628" s="265">
        <v>0</v>
      </c>
      <c r="K628" s="266">
        <f>E628*J628</f>
        <v>0</v>
      </c>
      <c r="O628" s="258">
        <v>2</v>
      </c>
      <c r="AA628" s="231">
        <v>1</v>
      </c>
      <c r="AB628" s="231">
        <v>7</v>
      </c>
      <c r="AC628" s="231">
        <v>7</v>
      </c>
      <c r="AZ628" s="231">
        <v>2</v>
      </c>
      <c r="BA628" s="231">
        <f>IF(AZ628=1,G628,0)</f>
        <v>0</v>
      </c>
      <c r="BB628" s="231">
        <f>IF(AZ628=2,G628,0)</f>
        <v>0</v>
      </c>
      <c r="BC628" s="231">
        <f>IF(AZ628=3,G628,0)</f>
        <v>0</v>
      </c>
      <c r="BD628" s="231">
        <f>IF(AZ628=4,G628,0)</f>
        <v>0</v>
      </c>
      <c r="BE628" s="231">
        <f>IF(AZ628=5,G628,0)</f>
        <v>0</v>
      </c>
      <c r="CA628" s="258">
        <v>1</v>
      </c>
      <c r="CB628" s="258">
        <v>7</v>
      </c>
    </row>
    <row r="629" spans="1:15" ht="12.75">
      <c r="A629" s="267"/>
      <c r="B629" s="270"/>
      <c r="C629" s="924" t="s">
        <v>419</v>
      </c>
      <c r="D629" s="925"/>
      <c r="E629" s="271">
        <v>0</v>
      </c>
      <c r="F629" s="830"/>
      <c r="G629" s="272"/>
      <c r="H629" s="273"/>
      <c r="I629" s="268"/>
      <c r="J629" s="274"/>
      <c r="K629" s="268"/>
      <c r="M629" s="269" t="s">
        <v>419</v>
      </c>
      <c r="O629" s="258"/>
    </row>
    <row r="630" spans="1:15" ht="12.75">
      <c r="A630" s="267"/>
      <c r="B630" s="270"/>
      <c r="C630" s="924" t="s">
        <v>144</v>
      </c>
      <c r="D630" s="925"/>
      <c r="E630" s="271">
        <v>3</v>
      </c>
      <c r="F630" s="830"/>
      <c r="G630" s="272"/>
      <c r="H630" s="273"/>
      <c r="I630" s="268"/>
      <c r="J630" s="274"/>
      <c r="K630" s="268"/>
      <c r="M630" s="269">
        <v>3</v>
      </c>
      <c r="O630" s="258"/>
    </row>
    <row r="631" spans="1:15" ht="12.75">
      <c r="A631" s="267"/>
      <c r="B631" s="270"/>
      <c r="C631" s="924" t="s">
        <v>416</v>
      </c>
      <c r="D631" s="925"/>
      <c r="E631" s="271">
        <v>0</v>
      </c>
      <c r="F631" s="830"/>
      <c r="G631" s="272"/>
      <c r="H631" s="273"/>
      <c r="I631" s="268"/>
      <c r="J631" s="274"/>
      <c r="K631" s="268"/>
      <c r="M631" s="269" t="s">
        <v>416</v>
      </c>
      <c r="O631" s="258"/>
    </row>
    <row r="632" spans="1:15" ht="12.75">
      <c r="A632" s="267"/>
      <c r="B632" s="270"/>
      <c r="C632" s="924" t="s">
        <v>756</v>
      </c>
      <c r="D632" s="925"/>
      <c r="E632" s="271">
        <v>6</v>
      </c>
      <c r="F632" s="830"/>
      <c r="G632" s="272"/>
      <c r="H632" s="273"/>
      <c r="I632" s="268"/>
      <c r="J632" s="274"/>
      <c r="K632" s="268"/>
      <c r="M632" s="269">
        <v>6</v>
      </c>
      <c r="O632" s="258"/>
    </row>
    <row r="633" spans="1:15" ht="12.75">
      <c r="A633" s="267"/>
      <c r="B633" s="270"/>
      <c r="C633" s="924" t="s">
        <v>413</v>
      </c>
      <c r="D633" s="925"/>
      <c r="E633" s="271">
        <v>0</v>
      </c>
      <c r="F633" s="830"/>
      <c r="G633" s="272"/>
      <c r="H633" s="273"/>
      <c r="I633" s="268"/>
      <c r="J633" s="274"/>
      <c r="K633" s="268"/>
      <c r="M633" s="269" t="s">
        <v>413</v>
      </c>
      <c r="O633" s="258"/>
    </row>
    <row r="634" spans="1:15" ht="12.75">
      <c r="A634" s="267"/>
      <c r="B634" s="270"/>
      <c r="C634" s="924" t="s">
        <v>137</v>
      </c>
      <c r="D634" s="925"/>
      <c r="E634" s="271">
        <v>2</v>
      </c>
      <c r="F634" s="830"/>
      <c r="G634" s="272"/>
      <c r="H634" s="273"/>
      <c r="I634" s="268"/>
      <c r="J634" s="274"/>
      <c r="K634" s="268"/>
      <c r="M634" s="269">
        <v>2</v>
      </c>
      <c r="O634" s="258"/>
    </row>
    <row r="635" spans="1:15" ht="12.75">
      <c r="A635" s="267"/>
      <c r="B635" s="270"/>
      <c r="C635" s="924" t="s">
        <v>404</v>
      </c>
      <c r="D635" s="925"/>
      <c r="E635" s="271">
        <v>0</v>
      </c>
      <c r="F635" s="830"/>
      <c r="G635" s="272"/>
      <c r="H635" s="273"/>
      <c r="I635" s="268"/>
      <c r="J635" s="274"/>
      <c r="K635" s="268"/>
      <c r="M635" s="269" t="s">
        <v>404</v>
      </c>
      <c r="O635" s="258"/>
    </row>
    <row r="636" spans="1:15" ht="12.75">
      <c r="A636" s="267"/>
      <c r="B636" s="270"/>
      <c r="C636" s="924" t="s">
        <v>99</v>
      </c>
      <c r="D636" s="925"/>
      <c r="E636" s="271">
        <v>1</v>
      </c>
      <c r="F636" s="830"/>
      <c r="G636" s="272"/>
      <c r="H636" s="273"/>
      <c r="I636" s="268"/>
      <c r="J636" s="274"/>
      <c r="K636" s="268"/>
      <c r="M636" s="269">
        <v>1</v>
      </c>
      <c r="O636" s="258"/>
    </row>
    <row r="637" spans="1:15" ht="12.75">
      <c r="A637" s="267"/>
      <c r="B637" s="270"/>
      <c r="C637" s="924" t="s">
        <v>405</v>
      </c>
      <c r="D637" s="925"/>
      <c r="E637" s="271">
        <v>0</v>
      </c>
      <c r="F637" s="830"/>
      <c r="G637" s="272"/>
      <c r="H637" s="273"/>
      <c r="I637" s="268"/>
      <c r="J637" s="274"/>
      <c r="K637" s="268"/>
      <c r="M637" s="269" t="s">
        <v>405</v>
      </c>
      <c r="O637" s="258"/>
    </row>
    <row r="638" spans="1:15" ht="12.75">
      <c r="A638" s="267"/>
      <c r="B638" s="270"/>
      <c r="C638" s="924" t="s">
        <v>99</v>
      </c>
      <c r="D638" s="925"/>
      <c r="E638" s="271">
        <v>1</v>
      </c>
      <c r="F638" s="830"/>
      <c r="G638" s="272"/>
      <c r="H638" s="273"/>
      <c r="I638" s="268"/>
      <c r="J638" s="274"/>
      <c r="K638" s="268"/>
      <c r="M638" s="269">
        <v>1</v>
      </c>
      <c r="O638" s="258"/>
    </row>
    <row r="639" spans="1:15" ht="12.75">
      <c r="A639" s="267"/>
      <c r="B639" s="270"/>
      <c r="C639" s="924" t="s">
        <v>406</v>
      </c>
      <c r="D639" s="925"/>
      <c r="E639" s="271">
        <v>0</v>
      </c>
      <c r="F639" s="830"/>
      <c r="G639" s="272"/>
      <c r="H639" s="273"/>
      <c r="I639" s="268"/>
      <c r="J639" s="274"/>
      <c r="K639" s="268"/>
      <c r="M639" s="269" t="s">
        <v>406</v>
      </c>
      <c r="O639" s="258"/>
    </row>
    <row r="640" spans="1:15" ht="12.75">
      <c r="A640" s="267"/>
      <c r="B640" s="270"/>
      <c r="C640" s="924" t="s">
        <v>99</v>
      </c>
      <c r="D640" s="925"/>
      <c r="E640" s="271">
        <v>1</v>
      </c>
      <c r="F640" s="830"/>
      <c r="G640" s="272"/>
      <c r="H640" s="273"/>
      <c r="I640" s="268"/>
      <c r="J640" s="274"/>
      <c r="K640" s="268"/>
      <c r="M640" s="269">
        <v>1</v>
      </c>
      <c r="O640" s="258"/>
    </row>
    <row r="641" spans="1:15" ht="12.75">
      <c r="A641" s="267"/>
      <c r="B641" s="270"/>
      <c r="C641" s="924" t="s">
        <v>409</v>
      </c>
      <c r="D641" s="925"/>
      <c r="E641" s="271">
        <v>0</v>
      </c>
      <c r="F641" s="830"/>
      <c r="G641" s="272"/>
      <c r="H641" s="273"/>
      <c r="I641" s="268"/>
      <c r="J641" s="274"/>
      <c r="K641" s="268"/>
      <c r="M641" s="269" t="s">
        <v>409</v>
      </c>
      <c r="O641" s="258"/>
    </row>
    <row r="642" spans="1:15" ht="12.75">
      <c r="A642" s="267"/>
      <c r="B642" s="270"/>
      <c r="C642" s="924" t="s">
        <v>99</v>
      </c>
      <c r="D642" s="925"/>
      <c r="E642" s="271">
        <v>1</v>
      </c>
      <c r="F642" s="830"/>
      <c r="G642" s="272"/>
      <c r="H642" s="273"/>
      <c r="I642" s="268"/>
      <c r="J642" s="274"/>
      <c r="K642" s="268"/>
      <c r="M642" s="269">
        <v>1</v>
      </c>
      <c r="O642" s="258"/>
    </row>
    <row r="643" spans="1:15" ht="12.75">
      <c r="A643" s="267"/>
      <c r="B643" s="270"/>
      <c r="C643" s="924" t="s">
        <v>400</v>
      </c>
      <c r="D643" s="925"/>
      <c r="E643" s="271">
        <v>0</v>
      </c>
      <c r="F643" s="830"/>
      <c r="G643" s="272"/>
      <c r="H643" s="273"/>
      <c r="I643" s="268"/>
      <c r="J643" s="274"/>
      <c r="K643" s="268"/>
      <c r="M643" s="269" t="s">
        <v>400</v>
      </c>
      <c r="O643" s="258"/>
    </row>
    <row r="644" spans="1:15" ht="12.75">
      <c r="A644" s="267"/>
      <c r="B644" s="270"/>
      <c r="C644" s="924" t="s">
        <v>99</v>
      </c>
      <c r="D644" s="925"/>
      <c r="E644" s="271">
        <v>1</v>
      </c>
      <c r="F644" s="830"/>
      <c r="G644" s="272"/>
      <c r="H644" s="273"/>
      <c r="I644" s="268"/>
      <c r="J644" s="274"/>
      <c r="K644" s="268"/>
      <c r="M644" s="269">
        <v>1</v>
      </c>
      <c r="O644" s="258"/>
    </row>
    <row r="645" spans="1:15" ht="12.75">
      <c r="A645" s="267"/>
      <c r="B645" s="270"/>
      <c r="C645" s="924" t="s">
        <v>401</v>
      </c>
      <c r="D645" s="925"/>
      <c r="E645" s="271">
        <v>0</v>
      </c>
      <c r="F645" s="830"/>
      <c r="G645" s="272"/>
      <c r="H645" s="273"/>
      <c r="I645" s="268"/>
      <c r="J645" s="274"/>
      <c r="K645" s="268"/>
      <c r="M645" s="269" t="s">
        <v>401</v>
      </c>
      <c r="O645" s="258"/>
    </row>
    <row r="646" spans="1:15" ht="12.75">
      <c r="A646" s="267"/>
      <c r="B646" s="270"/>
      <c r="C646" s="924" t="s">
        <v>99</v>
      </c>
      <c r="D646" s="925"/>
      <c r="E646" s="271">
        <v>1</v>
      </c>
      <c r="F646" s="830"/>
      <c r="G646" s="272"/>
      <c r="H646" s="273"/>
      <c r="I646" s="268"/>
      <c r="J646" s="274"/>
      <c r="K646" s="268"/>
      <c r="M646" s="269">
        <v>1</v>
      </c>
      <c r="O646" s="258"/>
    </row>
    <row r="647" spans="1:15" ht="12.75">
      <c r="A647" s="267"/>
      <c r="B647" s="270"/>
      <c r="C647" s="924" t="s">
        <v>410</v>
      </c>
      <c r="D647" s="925"/>
      <c r="E647" s="271">
        <v>0</v>
      </c>
      <c r="F647" s="830"/>
      <c r="G647" s="272"/>
      <c r="H647" s="273"/>
      <c r="I647" s="268"/>
      <c r="J647" s="274"/>
      <c r="K647" s="268"/>
      <c r="M647" s="269" t="s">
        <v>410</v>
      </c>
      <c r="O647" s="258"/>
    </row>
    <row r="648" spans="1:15" ht="12.75">
      <c r="A648" s="267"/>
      <c r="B648" s="270"/>
      <c r="C648" s="924" t="s">
        <v>99</v>
      </c>
      <c r="D648" s="925"/>
      <c r="E648" s="271">
        <v>1</v>
      </c>
      <c r="F648" s="830"/>
      <c r="G648" s="272"/>
      <c r="H648" s="273"/>
      <c r="I648" s="268"/>
      <c r="J648" s="274"/>
      <c r="K648" s="268"/>
      <c r="M648" s="269">
        <v>1</v>
      </c>
      <c r="O648" s="258"/>
    </row>
    <row r="649" spans="1:80" ht="12.75">
      <c r="A649" s="259">
        <v>179</v>
      </c>
      <c r="B649" s="260" t="s">
        <v>757</v>
      </c>
      <c r="C649" s="261" t="s">
        <v>758</v>
      </c>
      <c r="D649" s="262" t="s">
        <v>162</v>
      </c>
      <c r="E649" s="263">
        <v>24</v>
      </c>
      <c r="F649" s="829"/>
      <c r="G649" s="264">
        <f>E649*F649</f>
        <v>0</v>
      </c>
      <c r="H649" s="265">
        <v>0</v>
      </c>
      <c r="I649" s="266">
        <f>E649*H649</f>
        <v>0</v>
      </c>
      <c r="J649" s="265">
        <v>0</v>
      </c>
      <c r="K649" s="266">
        <f>E649*J649</f>
        <v>0</v>
      </c>
      <c r="O649" s="258">
        <v>2</v>
      </c>
      <c r="AA649" s="231">
        <v>1</v>
      </c>
      <c r="AB649" s="231">
        <v>7</v>
      </c>
      <c r="AC649" s="231">
        <v>7</v>
      </c>
      <c r="AZ649" s="231">
        <v>2</v>
      </c>
      <c r="BA649" s="231">
        <f>IF(AZ649=1,G649,0)</f>
        <v>0</v>
      </c>
      <c r="BB649" s="231">
        <f>IF(AZ649=2,G649,0)</f>
        <v>0</v>
      </c>
      <c r="BC649" s="231">
        <f>IF(AZ649=3,G649,0)</f>
        <v>0</v>
      </c>
      <c r="BD649" s="231">
        <f>IF(AZ649=4,G649,0)</f>
        <v>0</v>
      </c>
      <c r="BE649" s="231">
        <f>IF(AZ649=5,G649,0)</f>
        <v>0</v>
      </c>
      <c r="CA649" s="258">
        <v>1</v>
      </c>
      <c r="CB649" s="258">
        <v>7</v>
      </c>
    </row>
    <row r="650" spans="1:15" ht="12.75">
      <c r="A650" s="267"/>
      <c r="B650" s="270"/>
      <c r="C650" s="924" t="s">
        <v>419</v>
      </c>
      <c r="D650" s="925"/>
      <c r="E650" s="271">
        <v>0</v>
      </c>
      <c r="F650" s="830"/>
      <c r="G650" s="272"/>
      <c r="H650" s="273"/>
      <c r="I650" s="268"/>
      <c r="J650" s="274"/>
      <c r="K650" s="268"/>
      <c r="M650" s="269" t="s">
        <v>419</v>
      </c>
      <c r="O650" s="258"/>
    </row>
    <row r="651" spans="1:15" ht="12.75">
      <c r="A651" s="267"/>
      <c r="B651" s="270"/>
      <c r="C651" s="924" t="s">
        <v>759</v>
      </c>
      <c r="D651" s="925"/>
      <c r="E651" s="271">
        <v>6</v>
      </c>
      <c r="F651" s="830"/>
      <c r="G651" s="272"/>
      <c r="H651" s="273"/>
      <c r="I651" s="268"/>
      <c r="J651" s="274"/>
      <c r="K651" s="268"/>
      <c r="M651" s="269" t="s">
        <v>759</v>
      </c>
      <c r="O651" s="258"/>
    </row>
    <row r="652" spans="1:15" ht="12.75">
      <c r="A652" s="267"/>
      <c r="B652" s="270"/>
      <c r="C652" s="924" t="s">
        <v>416</v>
      </c>
      <c r="D652" s="925"/>
      <c r="E652" s="271">
        <v>0</v>
      </c>
      <c r="F652" s="830"/>
      <c r="G652" s="272"/>
      <c r="H652" s="273"/>
      <c r="I652" s="268"/>
      <c r="J652" s="274"/>
      <c r="K652" s="268"/>
      <c r="M652" s="269" t="s">
        <v>416</v>
      </c>
      <c r="O652" s="258"/>
    </row>
    <row r="653" spans="1:15" ht="12.75">
      <c r="A653" s="267"/>
      <c r="B653" s="270"/>
      <c r="C653" s="924" t="s">
        <v>760</v>
      </c>
      <c r="D653" s="925"/>
      <c r="E653" s="271">
        <v>9</v>
      </c>
      <c r="F653" s="830"/>
      <c r="G653" s="272"/>
      <c r="H653" s="273"/>
      <c r="I653" s="268"/>
      <c r="J653" s="274"/>
      <c r="K653" s="268"/>
      <c r="M653" s="269" t="s">
        <v>760</v>
      </c>
      <c r="O653" s="258"/>
    </row>
    <row r="654" spans="1:15" ht="12.75">
      <c r="A654" s="267"/>
      <c r="B654" s="270"/>
      <c r="C654" s="924" t="s">
        <v>413</v>
      </c>
      <c r="D654" s="925"/>
      <c r="E654" s="271">
        <v>0</v>
      </c>
      <c r="F654" s="830"/>
      <c r="G654" s="272"/>
      <c r="H654" s="273"/>
      <c r="I654" s="268"/>
      <c r="J654" s="274"/>
      <c r="K654" s="268"/>
      <c r="M654" s="269" t="s">
        <v>413</v>
      </c>
      <c r="O654" s="258"/>
    </row>
    <row r="655" spans="1:15" ht="12.75">
      <c r="A655" s="267"/>
      <c r="B655" s="270"/>
      <c r="C655" s="924" t="s">
        <v>137</v>
      </c>
      <c r="D655" s="925"/>
      <c r="E655" s="271">
        <v>2</v>
      </c>
      <c r="F655" s="830"/>
      <c r="G655" s="272"/>
      <c r="H655" s="273"/>
      <c r="I655" s="268"/>
      <c r="J655" s="274"/>
      <c r="K655" s="268"/>
      <c r="M655" s="269">
        <v>2</v>
      </c>
      <c r="O655" s="258"/>
    </row>
    <row r="656" spans="1:15" ht="12.75">
      <c r="A656" s="267"/>
      <c r="B656" s="270"/>
      <c r="C656" s="924" t="s">
        <v>404</v>
      </c>
      <c r="D656" s="925"/>
      <c r="E656" s="271">
        <v>0</v>
      </c>
      <c r="F656" s="830"/>
      <c r="G656" s="272"/>
      <c r="H656" s="273"/>
      <c r="I656" s="268"/>
      <c r="J656" s="274"/>
      <c r="K656" s="268"/>
      <c r="M656" s="269" t="s">
        <v>404</v>
      </c>
      <c r="O656" s="258"/>
    </row>
    <row r="657" spans="1:15" ht="12.75">
      <c r="A657" s="267"/>
      <c r="B657" s="270"/>
      <c r="C657" s="924" t="s">
        <v>99</v>
      </c>
      <c r="D657" s="925"/>
      <c r="E657" s="271">
        <v>1</v>
      </c>
      <c r="F657" s="830"/>
      <c r="G657" s="272"/>
      <c r="H657" s="273"/>
      <c r="I657" s="268"/>
      <c r="J657" s="274"/>
      <c r="K657" s="268"/>
      <c r="M657" s="269">
        <v>1</v>
      </c>
      <c r="O657" s="258"/>
    </row>
    <row r="658" spans="1:15" ht="12.75">
      <c r="A658" s="267"/>
      <c r="B658" s="270"/>
      <c r="C658" s="924" t="s">
        <v>405</v>
      </c>
      <c r="D658" s="925"/>
      <c r="E658" s="271">
        <v>0</v>
      </c>
      <c r="F658" s="830"/>
      <c r="G658" s="272"/>
      <c r="H658" s="273"/>
      <c r="I658" s="268"/>
      <c r="J658" s="274"/>
      <c r="K658" s="268"/>
      <c r="M658" s="269" t="s">
        <v>405</v>
      </c>
      <c r="O658" s="258"/>
    </row>
    <row r="659" spans="1:15" ht="12.75">
      <c r="A659" s="267"/>
      <c r="B659" s="270"/>
      <c r="C659" s="924" t="s">
        <v>99</v>
      </c>
      <c r="D659" s="925"/>
      <c r="E659" s="271">
        <v>1</v>
      </c>
      <c r="F659" s="830"/>
      <c r="G659" s="272"/>
      <c r="H659" s="273"/>
      <c r="I659" s="268"/>
      <c r="J659" s="274"/>
      <c r="K659" s="268"/>
      <c r="M659" s="269">
        <v>1</v>
      </c>
      <c r="O659" s="258"/>
    </row>
    <row r="660" spans="1:15" ht="12.75">
      <c r="A660" s="267"/>
      <c r="B660" s="270"/>
      <c r="C660" s="924" t="s">
        <v>406</v>
      </c>
      <c r="D660" s="925"/>
      <c r="E660" s="271">
        <v>0</v>
      </c>
      <c r="F660" s="830"/>
      <c r="G660" s="272"/>
      <c r="H660" s="273"/>
      <c r="I660" s="268"/>
      <c r="J660" s="274"/>
      <c r="K660" s="268"/>
      <c r="M660" s="269" t="s">
        <v>406</v>
      </c>
      <c r="O660" s="258"/>
    </row>
    <row r="661" spans="1:15" ht="12.75">
      <c r="A661" s="267"/>
      <c r="B661" s="270"/>
      <c r="C661" s="924" t="s">
        <v>99</v>
      </c>
      <c r="D661" s="925"/>
      <c r="E661" s="271">
        <v>1</v>
      </c>
      <c r="F661" s="830"/>
      <c r="G661" s="272"/>
      <c r="H661" s="273"/>
      <c r="I661" s="268"/>
      <c r="J661" s="274"/>
      <c r="K661" s="268"/>
      <c r="M661" s="269">
        <v>1</v>
      </c>
      <c r="O661" s="258"/>
    </row>
    <row r="662" spans="1:15" ht="12.75">
      <c r="A662" s="267"/>
      <c r="B662" s="270"/>
      <c r="C662" s="924" t="s">
        <v>409</v>
      </c>
      <c r="D662" s="925"/>
      <c r="E662" s="271">
        <v>0</v>
      </c>
      <c r="F662" s="830"/>
      <c r="G662" s="272"/>
      <c r="H662" s="273"/>
      <c r="I662" s="268"/>
      <c r="J662" s="274"/>
      <c r="K662" s="268"/>
      <c r="M662" s="269" t="s">
        <v>409</v>
      </c>
      <c r="O662" s="258"/>
    </row>
    <row r="663" spans="1:15" ht="12.75">
      <c r="A663" s="267"/>
      <c r="B663" s="270"/>
      <c r="C663" s="924" t="s">
        <v>99</v>
      </c>
      <c r="D663" s="925"/>
      <c r="E663" s="271">
        <v>1</v>
      </c>
      <c r="F663" s="830"/>
      <c r="G663" s="272"/>
      <c r="H663" s="273"/>
      <c r="I663" s="268"/>
      <c r="J663" s="274"/>
      <c r="K663" s="268"/>
      <c r="M663" s="269">
        <v>1</v>
      </c>
      <c r="O663" s="258"/>
    </row>
    <row r="664" spans="1:15" ht="12.75">
      <c r="A664" s="267"/>
      <c r="B664" s="270"/>
      <c r="C664" s="924" t="s">
        <v>400</v>
      </c>
      <c r="D664" s="925"/>
      <c r="E664" s="271">
        <v>0</v>
      </c>
      <c r="F664" s="830"/>
      <c r="G664" s="272"/>
      <c r="H664" s="273"/>
      <c r="I664" s="268"/>
      <c r="J664" s="274"/>
      <c r="K664" s="268"/>
      <c r="M664" s="269" t="s">
        <v>400</v>
      </c>
      <c r="O664" s="258"/>
    </row>
    <row r="665" spans="1:15" ht="12.75">
      <c r="A665" s="267"/>
      <c r="B665" s="270"/>
      <c r="C665" s="924" t="s">
        <v>99</v>
      </c>
      <c r="D665" s="925"/>
      <c r="E665" s="271">
        <v>1</v>
      </c>
      <c r="F665" s="830"/>
      <c r="G665" s="272"/>
      <c r="H665" s="273"/>
      <c r="I665" s="268"/>
      <c r="J665" s="274"/>
      <c r="K665" s="268"/>
      <c r="M665" s="269">
        <v>1</v>
      </c>
      <c r="O665" s="258"/>
    </row>
    <row r="666" spans="1:15" ht="12.75">
      <c r="A666" s="267"/>
      <c r="B666" s="270"/>
      <c r="C666" s="924" t="s">
        <v>401</v>
      </c>
      <c r="D666" s="925"/>
      <c r="E666" s="271">
        <v>0</v>
      </c>
      <c r="F666" s="830"/>
      <c r="G666" s="272"/>
      <c r="H666" s="273"/>
      <c r="I666" s="268"/>
      <c r="J666" s="274"/>
      <c r="K666" s="268"/>
      <c r="M666" s="269" t="s">
        <v>401</v>
      </c>
      <c r="O666" s="258"/>
    </row>
    <row r="667" spans="1:15" ht="12.75">
      <c r="A667" s="267"/>
      <c r="B667" s="270"/>
      <c r="C667" s="924" t="s">
        <v>99</v>
      </c>
      <c r="D667" s="925"/>
      <c r="E667" s="271">
        <v>1</v>
      </c>
      <c r="F667" s="830"/>
      <c r="G667" s="272"/>
      <c r="H667" s="273"/>
      <c r="I667" s="268"/>
      <c r="J667" s="274"/>
      <c r="K667" s="268"/>
      <c r="M667" s="269">
        <v>1</v>
      </c>
      <c r="O667" s="258"/>
    </row>
    <row r="668" spans="1:15" ht="12.75">
      <c r="A668" s="267"/>
      <c r="B668" s="270"/>
      <c r="C668" s="924" t="s">
        <v>410</v>
      </c>
      <c r="D668" s="925"/>
      <c r="E668" s="271">
        <v>0</v>
      </c>
      <c r="F668" s="830"/>
      <c r="G668" s="272"/>
      <c r="H668" s="273"/>
      <c r="I668" s="268"/>
      <c r="J668" s="274"/>
      <c r="K668" s="268"/>
      <c r="M668" s="269" t="s">
        <v>410</v>
      </c>
      <c r="O668" s="258"/>
    </row>
    <row r="669" spans="1:15" ht="12.75">
      <c r="A669" s="267"/>
      <c r="B669" s="270"/>
      <c r="C669" s="924" t="s">
        <v>99</v>
      </c>
      <c r="D669" s="925"/>
      <c r="E669" s="271">
        <v>1</v>
      </c>
      <c r="F669" s="830"/>
      <c r="G669" s="272"/>
      <c r="H669" s="273"/>
      <c r="I669" s="268"/>
      <c r="J669" s="274"/>
      <c r="K669" s="268"/>
      <c r="M669" s="269">
        <v>1</v>
      </c>
      <c r="O669" s="258"/>
    </row>
    <row r="670" spans="1:80" ht="12.75">
      <c r="A670" s="259">
        <v>180</v>
      </c>
      <c r="B670" s="260" t="s">
        <v>761</v>
      </c>
      <c r="C670" s="261" t="s">
        <v>762</v>
      </c>
      <c r="D670" s="262" t="s">
        <v>142</v>
      </c>
      <c r="E670" s="263">
        <v>1</v>
      </c>
      <c r="F670" s="829"/>
      <c r="G670" s="264">
        <f>E670*F670</f>
        <v>0</v>
      </c>
      <c r="H670" s="265">
        <v>1E-05</v>
      </c>
      <c r="I670" s="266">
        <f>E670*H670</f>
        <v>1E-05</v>
      </c>
      <c r="J670" s="265">
        <v>0</v>
      </c>
      <c r="K670" s="266">
        <f>E670*J670</f>
        <v>0</v>
      </c>
      <c r="O670" s="258">
        <v>2</v>
      </c>
      <c r="AA670" s="231">
        <v>1</v>
      </c>
      <c r="AB670" s="231">
        <v>7</v>
      </c>
      <c r="AC670" s="231">
        <v>7</v>
      </c>
      <c r="AZ670" s="231">
        <v>2</v>
      </c>
      <c r="BA670" s="231">
        <f>IF(AZ670=1,G670,0)</f>
        <v>0</v>
      </c>
      <c r="BB670" s="231">
        <f>IF(AZ670=2,G670,0)</f>
        <v>0</v>
      </c>
      <c r="BC670" s="231">
        <f>IF(AZ670=3,G670,0)</f>
        <v>0</v>
      </c>
      <c r="BD670" s="231">
        <f>IF(AZ670=4,G670,0)</f>
        <v>0</v>
      </c>
      <c r="BE670" s="231">
        <f>IF(AZ670=5,G670,0)</f>
        <v>0</v>
      </c>
      <c r="CA670" s="258">
        <v>1</v>
      </c>
      <c r="CB670" s="258">
        <v>7</v>
      </c>
    </row>
    <row r="671" spans="1:15" ht="12.75">
      <c r="A671" s="267"/>
      <c r="B671" s="270"/>
      <c r="C671" s="924" t="s">
        <v>763</v>
      </c>
      <c r="D671" s="925"/>
      <c r="E671" s="271">
        <v>0</v>
      </c>
      <c r="F671" s="830"/>
      <c r="G671" s="272"/>
      <c r="H671" s="273"/>
      <c r="I671" s="268"/>
      <c r="J671" s="274"/>
      <c r="K671" s="268"/>
      <c r="M671" s="269" t="s">
        <v>763</v>
      </c>
      <c r="O671" s="258"/>
    </row>
    <row r="672" spans="1:15" ht="12.75">
      <c r="A672" s="267"/>
      <c r="B672" s="270"/>
      <c r="C672" s="924" t="s">
        <v>764</v>
      </c>
      <c r="D672" s="925"/>
      <c r="E672" s="271">
        <v>1</v>
      </c>
      <c r="F672" s="830"/>
      <c r="G672" s="272"/>
      <c r="H672" s="273"/>
      <c r="I672" s="268"/>
      <c r="J672" s="274"/>
      <c r="K672" s="268"/>
      <c r="M672" s="269" t="s">
        <v>764</v>
      </c>
      <c r="O672" s="258"/>
    </row>
    <row r="673" spans="1:80" ht="12.75">
      <c r="A673" s="259">
        <v>181</v>
      </c>
      <c r="B673" s="260" t="s">
        <v>765</v>
      </c>
      <c r="C673" s="261" t="s">
        <v>766</v>
      </c>
      <c r="D673" s="262" t="s">
        <v>767</v>
      </c>
      <c r="E673" s="263">
        <v>6</v>
      </c>
      <c r="F673" s="829"/>
      <c r="G673" s="264">
        <f>E673*F673</f>
        <v>0</v>
      </c>
      <c r="H673" s="265">
        <v>0.0013</v>
      </c>
      <c r="I673" s="266">
        <f>E673*H673</f>
        <v>0.0078</v>
      </c>
      <c r="J673" s="265"/>
      <c r="K673" s="266">
        <f>E673*J673</f>
        <v>0</v>
      </c>
      <c r="O673" s="258">
        <v>2</v>
      </c>
      <c r="AA673" s="231">
        <v>12</v>
      </c>
      <c r="AB673" s="231">
        <v>0</v>
      </c>
      <c r="AC673" s="231">
        <v>176</v>
      </c>
      <c r="AZ673" s="231">
        <v>2</v>
      </c>
      <c r="BA673" s="231">
        <f>IF(AZ673=1,G673,0)</f>
        <v>0</v>
      </c>
      <c r="BB673" s="231">
        <f>IF(AZ673=2,G673,0)</f>
        <v>0</v>
      </c>
      <c r="BC673" s="231">
        <f>IF(AZ673=3,G673,0)</f>
        <v>0</v>
      </c>
      <c r="BD673" s="231">
        <f>IF(AZ673=4,G673,0)</f>
        <v>0</v>
      </c>
      <c r="BE673" s="231">
        <f>IF(AZ673=5,G673,0)</f>
        <v>0</v>
      </c>
      <c r="CA673" s="258">
        <v>12</v>
      </c>
      <c r="CB673" s="258">
        <v>0</v>
      </c>
    </row>
    <row r="674" spans="1:15" ht="12.75">
      <c r="A674" s="267"/>
      <c r="B674" s="270"/>
      <c r="C674" s="924" t="s">
        <v>419</v>
      </c>
      <c r="D674" s="925"/>
      <c r="E674" s="271">
        <v>0</v>
      </c>
      <c r="F674" s="830"/>
      <c r="G674" s="272"/>
      <c r="H674" s="273"/>
      <c r="I674" s="268"/>
      <c r="J674" s="274"/>
      <c r="K674" s="268"/>
      <c r="M674" s="269" t="s">
        <v>419</v>
      </c>
      <c r="O674" s="258"/>
    </row>
    <row r="675" spans="1:15" ht="12.75">
      <c r="A675" s="267"/>
      <c r="B675" s="270"/>
      <c r="C675" s="924" t="s">
        <v>144</v>
      </c>
      <c r="D675" s="925"/>
      <c r="E675" s="271">
        <v>3</v>
      </c>
      <c r="F675" s="830"/>
      <c r="G675" s="272"/>
      <c r="H675" s="273"/>
      <c r="I675" s="268"/>
      <c r="J675" s="274"/>
      <c r="K675" s="268"/>
      <c r="M675" s="269">
        <v>3</v>
      </c>
      <c r="O675" s="258"/>
    </row>
    <row r="676" spans="1:15" ht="12.75">
      <c r="A676" s="267"/>
      <c r="B676" s="270"/>
      <c r="C676" s="924" t="s">
        <v>416</v>
      </c>
      <c r="D676" s="925"/>
      <c r="E676" s="271">
        <v>0</v>
      </c>
      <c r="F676" s="830"/>
      <c r="G676" s="272"/>
      <c r="H676" s="273"/>
      <c r="I676" s="268"/>
      <c r="J676" s="274"/>
      <c r="K676" s="268"/>
      <c r="M676" s="269" t="s">
        <v>416</v>
      </c>
      <c r="O676" s="258"/>
    </row>
    <row r="677" spans="1:15" ht="12.75">
      <c r="A677" s="267"/>
      <c r="B677" s="270"/>
      <c r="C677" s="924" t="s">
        <v>144</v>
      </c>
      <c r="D677" s="925"/>
      <c r="E677" s="271">
        <v>3</v>
      </c>
      <c r="F677" s="830"/>
      <c r="G677" s="272"/>
      <c r="H677" s="273"/>
      <c r="I677" s="268"/>
      <c r="J677" s="274"/>
      <c r="K677" s="268"/>
      <c r="M677" s="269">
        <v>3</v>
      </c>
      <c r="O677" s="258"/>
    </row>
    <row r="678" spans="1:80" ht="12.75">
      <c r="A678" s="259">
        <v>182</v>
      </c>
      <c r="B678" s="260" t="s">
        <v>768</v>
      </c>
      <c r="C678" s="261" t="s">
        <v>769</v>
      </c>
      <c r="D678" s="262" t="s">
        <v>183</v>
      </c>
      <c r="E678" s="263">
        <v>2.64</v>
      </c>
      <c r="F678" s="829"/>
      <c r="G678" s="264">
        <f>E678*F678</f>
        <v>0</v>
      </c>
      <c r="H678" s="265">
        <v>0</v>
      </c>
      <c r="I678" s="266">
        <f>E678*H678</f>
        <v>0</v>
      </c>
      <c r="J678" s="265"/>
      <c r="K678" s="266">
        <f>E678*J678</f>
        <v>0</v>
      </c>
      <c r="O678" s="258">
        <v>2</v>
      </c>
      <c r="AA678" s="231">
        <v>12</v>
      </c>
      <c r="AB678" s="231">
        <v>0</v>
      </c>
      <c r="AC678" s="231">
        <v>177</v>
      </c>
      <c r="AZ678" s="231">
        <v>2</v>
      </c>
      <c r="BA678" s="231">
        <f>IF(AZ678=1,G678,0)</f>
        <v>0</v>
      </c>
      <c r="BB678" s="231">
        <f>IF(AZ678=2,G678,0)</f>
        <v>0</v>
      </c>
      <c r="BC678" s="231">
        <f>IF(AZ678=3,G678,0)</f>
        <v>0</v>
      </c>
      <c r="BD678" s="231">
        <f>IF(AZ678=4,G678,0)</f>
        <v>0</v>
      </c>
      <c r="BE678" s="231">
        <f>IF(AZ678=5,G678,0)</f>
        <v>0</v>
      </c>
      <c r="CA678" s="258">
        <v>12</v>
      </c>
      <c r="CB678" s="258">
        <v>0</v>
      </c>
    </row>
    <row r="679" spans="1:15" ht="12.75">
      <c r="A679" s="267"/>
      <c r="B679" s="270"/>
      <c r="C679" s="924" t="s">
        <v>419</v>
      </c>
      <c r="D679" s="925"/>
      <c r="E679" s="271">
        <v>0</v>
      </c>
      <c r="F679" s="830"/>
      <c r="G679" s="272"/>
      <c r="H679" s="273"/>
      <c r="I679" s="268"/>
      <c r="J679" s="274"/>
      <c r="K679" s="268"/>
      <c r="M679" s="269" t="s">
        <v>419</v>
      </c>
      <c r="O679" s="258"/>
    </row>
    <row r="680" spans="1:15" ht="12.75">
      <c r="A680" s="267"/>
      <c r="B680" s="270"/>
      <c r="C680" s="924" t="s">
        <v>770</v>
      </c>
      <c r="D680" s="925"/>
      <c r="E680" s="271">
        <v>1.08</v>
      </c>
      <c r="F680" s="830"/>
      <c r="G680" s="272"/>
      <c r="H680" s="273"/>
      <c r="I680" s="268"/>
      <c r="J680" s="274"/>
      <c r="K680" s="268"/>
      <c r="M680" s="269" t="s">
        <v>770</v>
      </c>
      <c r="O680" s="258"/>
    </row>
    <row r="681" spans="1:15" ht="12.75">
      <c r="A681" s="267"/>
      <c r="B681" s="270"/>
      <c r="C681" s="924" t="s">
        <v>416</v>
      </c>
      <c r="D681" s="925"/>
      <c r="E681" s="271">
        <v>0</v>
      </c>
      <c r="F681" s="830"/>
      <c r="G681" s="272"/>
      <c r="H681" s="273"/>
      <c r="I681" s="268"/>
      <c r="J681" s="274"/>
      <c r="K681" s="268"/>
      <c r="M681" s="269" t="s">
        <v>416</v>
      </c>
      <c r="O681" s="258"/>
    </row>
    <row r="682" spans="1:15" ht="12.75">
      <c r="A682" s="267"/>
      <c r="B682" s="270"/>
      <c r="C682" s="924" t="s">
        <v>771</v>
      </c>
      <c r="D682" s="925"/>
      <c r="E682" s="271">
        <v>0.96</v>
      </c>
      <c r="F682" s="830"/>
      <c r="G682" s="272"/>
      <c r="H682" s="273"/>
      <c r="I682" s="268"/>
      <c r="J682" s="274"/>
      <c r="K682" s="268"/>
      <c r="M682" s="269" t="s">
        <v>771</v>
      </c>
      <c r="O682" s="258"/>
    </row>
    <row r="683" spans="1:15" ht="12.75">
      <c r="A683" s="267"/>
      <c r="B683" s="270"/>
      <c r="C683" s="924" t="s">
        <v>405</v>
      </c>
      <c r="D683" s="925"/>
      <c r="E683" s="271">
        <v>0</v>
      </c>
      <c r="F683" s="830"/>
      <c r="G683" s="272"/>
      <c r="H683" s="273"/>
      <c r="I683" s="268"/>
      <c r="J683" s="274"/>
      <c r="K683" s="268"/>
      <c r="M683" s="269" t="s">
        <v>405</v>
      </c>
      <c r="O683" s="258"/>
    </row>
    <row r="684" spans="1:15" ht="12.75">
      <c r="A684" s="267"/>
      <c r="B684" s="270"/>
      <c r="C684" s="924" t="s">
        <v>772</v>
      </c>
      <c r="D684" s="925"/>
      <c r="E684" s="271">
        <v>0.28</v>
      </c>
      <c r="F684" s="830"/>
      <c r="G684" s="272"/>
      <c r="H684" s="273"/>
      <c r="I684" s="268"/>
      <c r="J684" s="274"/>
      <c r="K684" s="268"/>
      <c r="M684" s="269" t="s">
        <v>772</v>
      </c>
      <c r="O684" s="258"/>
    </row>
    <row r="685" spans="1:15" ht="12.75">
      <c r="A685" s="267"/>
      <c r="B685" s="270"/>
      <c r="C685" s="924" t="s">
        <v>406</v>
      </c>
      <c r="D685" s="925"/>
      <c r="E685" s="271">
        <v>0</v>
      </c>
      <c r="F685" s="830"/>
      <c r="G685" s="272"/>
      <c r="H685" s="273"/>
      <c r="I685" s="268"/>
      <c r="J685" s="274"/>
      <c r="K685" s="268"/>
      <c r="M685" s="269" t="s">
        <v>406</v>
      </c>
      <c r="O685" s="258"/>
    </row>
    <row r="686" spans="1:15" ht="12.75">
      <c r="A686" s="267"/>
      <c r="B686" s="270"/>
      <c r="C686" s="924" t="s">
        <v>773</v>
      </c>
      <c r="D686" s="925"/>
      <c r="E686" s="271">
        <v>0.32</v>
      </c>
      <c r="F686" s="830"/>
      <c r="G686" s="272"/>
      <c r="H686" s="273"/>
      <c r="I686" s="268"/>
      <c r="J686" s="274"/>
      <c r="K686" s="268"/>
      <c r="M686" s="269" t="s">
        <v>773</v>
      </c>
      <c r="O686" s="258"/>
    </row>
    <row r="687" spans="1:80" ht="12.75">
      <c r="A687" s="259">
        <v>183</v>
      </c>
      <c r="B687" s="260" t="s">
        <v>774</v>
      </c>
      <c r="C687" s="261" t="s">
        <v>775</v>
      </c>
      <c r="D687" s="262" t="s">
        <v>162</v>
      </c>
      <c r="E687" s="263">
        <v>1</v>
      </c>
      <c r="F687" s="829"/>
      <c r="G687" s="264">
        <f>E687*F687</f>
        <v>0</v>
      </c>
      <c r="H687" s="265">
        <v>0</v>
      </c>
      <c r="I687" s="266">
        <f>E687*H687</f>
        <v>0</v>
      </c>
      <c r="J687" s="265"/>
      <c r="K687" s="266">
        <f>E687*J687</f>
        <v>0</v>
      </c>
      <c r="O687" s="258">
        <v>2</v>
      </c>
      <c r="AA687" s="231">
        <v>12</v>
      </c>
      <c r="AB687" s="231">
        <v>0</v>
      </c>
      <c r="AC687" s="231">
        <v>179</v>
      </c>
      <c r="AZ687" s="231">
        <v>2</v>
      </c>
      <c r="BA687" s="231">
        <f>IF(AZ687=1,G687,0)</f>
        <v>0</v>
      </c>
      <c r="BB687" s="231">
        <f>IF(AZ687=2,G687,0)</f>
        <v>0</v>
      </c>
      <c r="BC687" s="231">
        <f>IF(AZ687=3,G687,0)</f>
        <v>0</v>
      </c>
      <c r="BD687" s="231">
        <f>IF(AZ687=4,G687,0)</f>
        <v>0</v>
      </c>
      <c r="BE687" s="231">
        <f>IF(AZ687=5,G687,0)</f>
        <v>0</v>
      </c>
      <c r="CA687" s="258">
        <v>12</v>
      </c>
      <c r="CB687" s="258">
        <v>0</v>
      </c>
    </row>
    <row r="688" spans="1:15" ht="12.75">
      <c r="A688" s="267"/>
      <c r="B688" s="270"/>
      <c r="C688" s="924" t="s">
        <v>419</v>
      </c>
      <c r="D688" s="925"/>
      <c r="E688" s="271">
        <v>0</v>
      </c>
      <c r="F688" s="830"/>
      <c r="G688" s="272"/>
      <c r="H688" s="273"/>
      <c r="I688" s="268"/>
      <c r="J688" s="274"/>
      <c r="K688" s="268"/>
      <c r="M688" s="269" t="s">
        <v>419</v>
      </c>
      <c r="O688" s="258"/>
    </row>
    <row r="689" spans="1:15" ht="12.75">
      <c r="A689" s="267"/>
      <c r="B689" s="270"/>
      <c r="C689" s="924" t="s">
        <v>99</v>
      </c>
      <c r="D689" s="925"/>
      <c r="E689" s="271">
        <v>1</v>
      </c>
      <c r="F689" s="830"/>
      <c r="G689" s="272"/>
      <c r="H689" s="273"/>
      <c r="I689" s="268"/>
      <c r="J689" s="274"/>
      <c r="K689" s="268"/>
      <c r="M689" s="269">
        <v>1</v>
      </c>
      <c r="O689" s="258"/>
    </row>
    <row r="690" spans="1:80" ht="12.75">
      <c r="A690" s="259">
        <v>184</v>
      </c>
      <c r="B690" s="260" t="s">
        <v>776</v>
      </c>
      <c r="C690" s="261" t="s">
        <v>777</v>
      </c>
      <c r="D690" s="262" t="s">
        <v>162</v>
      </c>
      <c r="E690" s="263">
        <v>1</v>
      </c>
      <c r="F690" s="829"/>
      <c r="G690" s="264">
        <f>E690*F690</f>
        <v>0</v>
      </c>
      <c r="H690" s="265">
        <v>0</v>
      </c>
      <c r="I690" s="266">
        <f>E690*H690</f>
        <v>0</v>
      </c>
      <c r="J690" s="265"/>
      <c r="K690" s="266">
        <f>E690*J690</f>
        <v>0</v>
      </c>
      <c r="O690" s="258">
        <v>2</v>
      </c>
      <c r="AA690" s="231">
        <v>12</v>
      </c>
      <c r="AB690" s="231">
        <v>0</v>
      </c>
      <c r="AC690" s="231">
        <v>192</v>
      </c>
      <c r="AZ690" s="231">
        <v>2</v>
      </c>
      <c r="BA690" s="231">
        <f>IF(AZ690=1,G690,0)</f>
        <v>0</v>
      </c>
      <c r="BB690" s="231">
        <f>IF(AZ690=2,G690,0)</f>
        <v>0</v>
      </c>
      <c r="BC690" s="231">
        <f>IF(AZ690=3,G690,0)</f>
        <v>0</v>
      </c>
      <c r="BD690" s="231">
        <f>IF(AZ690=4,G690,0)</f>
        <v>0</v>
      </c>
      <c r="BE690" s="231">
        <f>IF(AZ690=5,G690,0)</f>
        <v>0</v>
      </c>
      <c r="CA690" s="258">
        <v>12</v>
      </c>
      <c r="CB690" s="258">
        <v>0</v>
      </c>
    </row>
    <row r="691" spans="1:80" ht="12.75">
      <c r="A691" s="259">
        <v>185</v>
      </c>
      <c r="B691" s="260" t="s">
        <v>778</v>
      </c>
      <c r="C691" s="261" t="s">
        <v>779</v>
      </c>
      <c r="D691" s="262" t="s">
        <v>162</v>
      </c>
      <c r="E691" s="263">
        <v>1</v>
      </c>
      <c r="F691" s="829"/>
      <c r="G691" s="264">
        <f>E691*F691</f>
        <v>0</v>
      </c>
      <c r="H691" s="265">
        <v>0</v>
      </c>
      <c r="I691" s="266">
        <f>E691*H691</f>
        <v>0</v>
      </c>
      <c r="J691" s="265"/>
      <c r="K691" s="266">
        <f>E691*J691</f>
        <v>0</v>
      </c>
      <c r="O691" s="258">
        <v>2</v>
      </c>
      <c r="AA691" s="231">
        <v>12</v>
      </c>
      <c r="AB691" s="231">
        <v>0</v>
      </c>
      <c r="AC691" s="231">
        <v>150</v>
      </c>
      <c r="AZ691" s="231">
        <v>2</v>
      </c>
      <c r="BA691" s="231">
        <f>IF(AZ691=1,G691,0)</f>
        <v>0</v>
      </c>
      <c r="BB691" s="231">
        <f>IF(AZ691=2,G691,0)</f>
        <v>0</v>
      </c>
      <c r="BC691" s="231">
        <f>IF(AZ691=3,G691,0)</f>
        <v>0</v>
      </c>
      <c r="BD691" s="231">
        <f>IF(AZ691=4,G691,0)</f>
        <v>0</v>
      </c>
      <c r="BE691" s="231">
        <f>IF(AZ691=5,G691,0)</f>
        <v>0</v>
      </c>
      <c r="CA691" s="258">
        <v>12</v>
      </c>
      <c r="CB691" s="258">
        <v>0</v>
      </c>
    </row>
    <row r="692" spans="1:80" ht="12.75">
      <c r="A692" s="259">
        <v>186</v>
      </c>
      <c r="B692" s="260" t="s">
        <v>780</v>
      </c>
      <c r="C692" s="261" t="s">
        <v>781</v>
      </c>
      <c r="D692" s="262" t="s">
        <v>162</v>
      </c>
      <c r="E692" s="263">
        <v>1</v>
      </c>
      <c r="F692" s="829"/>
      <c r="G692" s="264">
        <f>E692*F692</f>
        <v>0</v>
      </c>
      <c r="H692" s="265">
        <v>0</v>
      </c>
      <c r="I692" s="266">
        <f>E692*H692</f>
        <v>0</v>
      </c>
      <c r="J692" s="265"/>
      <c r="K692" s="266">
        <f>E692*J692</f>
        <v>0</v>
      </c>
      <c r="O692" s="258">
        <v>2</v>
      </c>
      <c r="AA692" s="231">
        <v>12</v>
      </c>
      <c r="AB692" s="231">
        <v>0</v>
      </c>
      <c r="AC692" s="231">
        <v>153</v>
      </c>
      <c r="AZ692" s="231">
        <v>2</v>
      </c>
      <c r="BA692" s="231">
        <f>IF(AZ692=1,G692,0)</f>
        <v>0</v>
      </c>
      <c r="BB692" s="231">
        <f>IF(AZ692=2,G692,0)</f>
        <v>0</v>
      </c>
      <c r="BC692" s="231">
        <f>IF(AZ692=3,G692,0)</f>
        <v>0</v>
      </c>
      <c r="BD692" s="231">
        <f>IF(AZ692=4,G692,0)</f>
        <v>0</v>
      </c>
      <c r="BE692" s="231">
        <f>IF(AZ692=5,G692,0)</f>
        <v>0</v>
      </c>
      <c r="CA692" s="258">
        <v>12</v>
      </c>
      <c r="CB692" s="258">
        <v>0</v>
      </c>
    </row>
    <row r="693" spans="1:80" ht="12.75">
      <c r="A693" s="259">
        <v>187</v>
      </c>
      <c r="B693" s="260" t="s">
        <v>782</v>
      </c>
      <c r="C693" s="261" t="s">
        <v>783</v>
      </c>
      <c r="D693" s="262" t="s">
        <v>162</v>
      </c>
      <c r="E693" s="263">
        <v>1</v>
      </c>
      <c r="F693" s="829"/>
      <c r="G693" s="264">
        <f>E693*F693</f>
        <v>0</v>
      </c>
      <c r="H693" s="265">
        <v>0</v>
      </c>
      <c r="I693" s="266">
        <f>E693*H693</f>
        <v>0</v>
      </c>
      <c r="J693" s="265"/>
      <c r="K693" s="266">
        <f>E693*J693</f>
        <v>0</v>
      </c>
      <c r="O693" s="258">
        <v>2</v>
      </c>
      <c r="AA693" s="231">
        <v>12</v>
      </c>
      <c r="AB693" s="231">
        <v>0</v>
      </c>
      <c r="AC693" s="231">
        <v>154</v>
      </c>
      <c r="AZ693" s="231">
        <v>2</v>
      </c>
      <c r="BA693" s="231">
        <f>IF(AZ693=1,G693,0)</f>
        <v>0</v>
      </c>
      <c r="BB693" s="231">
        <f>IF(AZ693=2,G693,0)</f>
        <v>0</v>
      </c>
      <c r="BC693" s="231">
        <f>IF(AZ693=3,G693,0)</f>
        <v>0</v>
      </c>
      <c r="BD693" s="231">
        <f>IF(AZ693=4,G693,0)</f>
        <v>0</v>
      </c>
      <c r="BE693" s="231">
        <f>IF(AZ693=5,G693,0)</f>
        <v>0</v>
      </c>
      <c r="CA693" s="258">
        <v>12</v>
      </c>
      <c r="CB693" s="258">
        <v>0</v>
      </c>
    </row>
    <row r="694" spans="1:80" ht="12.75">
      <c r="A694" s="259">
        <v>188</v>
      </c>
      <c r="B694" s="260" t="s">
        <v>784</v>
      </c>
      <c r="C694" s="261" t="s">
        <v>785</v>
      </c>
      <c r="D694" s="262" t="s">
        <v>162</v>
      </c>
      <c r="E694" s="263">
        <v>13</v>
      </c>
      <c r="F694" s="829"/>
      <c r="G694" s="264">
        <f>E694*F694</f>
        <v>0</v>
      </c>
      <c r="H694" s="265">
        <v>0.0008</v>
      </c>
      <c r="I694" s="266">
        <f>E694*H694</f>
        <v>0.010400000000000001</v>
      </c>
      <c r="J694" s="265"/>
      <c r="K694" s="266">
        <f>E694*J694</f>
        <v>0</v>
      </c>
      <c r="O694" s="258">
        <v>2</v>
      </c>
      <c r="AA694" s="231">
        <v>3</v>
      </c>
      <c r="AB694" s="231">
        <v>0</v>
      </c>
      <c r="AC694" s="231">
        <v>54914620</v>
      </c>
      <c r="AZ694" s="231">
        <v>2</v>
      </c>
      <c r="BA694" s="231">
        <f>IF(AZ694=1,G694,0)</f>
        <v>0</v>
      </c>
      <c r="BB694" s="231">
        <f>IF(AZ694=2,G694,0)</f>
        <v>0</v>
      </c>
      <c r="BC694" s="231">
        <f>IF(AZ694=3,G694,0)</f>
        <v>0</v>
      </c>
      <c r="BD694" s="231">
        <f>IF(AZ694=4,G694,0)</f>
        <v>0</v>
      </c>
      <c r="BE694" s="231">
        <f>IF(AZ694=5,G694,0)</f>
        <v>0</v>
      </c>
      <c r="CA694" s="258">
        <v>3</v>
      </c>
      <c r="CB694" s="258">
        <v>0</v>
      </c>
    </row>
    <row r="695" spans="1:15" ht="12.75">
      <c r="A695" s="267"/>
      <c r="B695" s="270"/>
      <c r="C695" s="924" t="s">
        <v>419</v>
      </c>
      <c r="D695" s="925"/>
      <c r="E695" s="271">
        <v>0</v>
      </c>
      <c r="F695" s="830"/>
      <c r="G695" s="272"/>
      <c r="H695" s="273"/>
      <c r="I695" s="268"/>
      <c r="J695" s="274"/>
      <c r="K695" s="268"/>
      <c r="M695" s="269" t="s">
        <v>419</v>
      </c>
      <c r="O695" s="258"/>
    </row>
    <row r="696" spans="1:15" ht="12.75">
      <c r="A696" s="267"/>
      <c r="B696" s="270"/>
      <c r="C696" s="924" t="s">
        <v>144</v>
      </c>
      <c r="D696" s="925"/>
      <c r="E696" s="271">
        <v>3</v>
      </c>
      <c r="F696" s="830"/>
      <c r="G696" s="272"/>
      <c r="H696" s="273"/>
      <c r="I696" s="268"/>
      <c r="J696" s="274"/>
      <c r="K696" s="268"/>
      <c r="M696" s="269">
        <v>3</v>
      </c>
      <c r="O696" s="258"/>
    </row>
    <row r="697" spans="1:15" ht="12.75">
      <c r="A697" s="267"/>
      <c r="B697" s="270"/>
      <c r="C697" s="924" t="s">
        <v>416</v>
      </c>
      <c r="D697" s="925"/>
      <c r="E697" s="271">
        <v>0</v>
      </c>
      <c r="F697" s="830"/>
      <c r="G697" s="272"/>
      <c r="H697" s="273"/>
      <c r="I697" s="268"/>
      <c r="J697" s="274"/>
      <c r="K697" s="268"/>
      <c r="M697" s="269" t="s">
        <v>416</v>
      </c>
      <c r="O697" s="258"/>
    </row>
    <row r="698" spans="1:15" ht="12.75">
      <c r="A698" s="267"/>
      <c r="B698" s="270"/>
      <c r="C698" s="924" t="s">
        <v>144</v>
      </c>
      <c r="D698" s="925"/>
      <c r="E698" s="271">
        <v>3</v>
      </c>
      <c r="F698" s="830"/>
      <c r="G698" s="272"/>
      <c r="H698" s="273"/>
      <c r="I698" s="268"/>
      <c r="J698" s="274"/>
      <c r="K698" s="268"/>
      <c r="M698" s="269">
        <v>3</v>
      </c>
      <c r="O698" s="258"/>
    </row>
    <row r="699" spans="1:15" ht="12.75">
      <c r="A699" s="267"/>
      <c r="B699" s="270"/>
      <c r="C699" s="924" t="s">
        <v>413</v>
      </c>
      <c r="D699" s="925"/>
      <c r="E699" s="271">
        <v>0</v>
      </c>
      <c r="F699" s="830"/>
      <c r="G699" s="272"/>
      <c r="H699" s="273"/>
      <c r="I699" s="268"/>
      <c r="J699" s="274"/>
      <c r="K699" s="268"/>
      <c r="M699" s="269" t="s">
        <v>413</v>
      </c>
      <c r="O699" s="258"/>
    </row>
    <row r="700" spans="1:15" ht="12.75">
      <c r="A700" s="267"/>
      <c r="B700" s="270"/>
      <c r="C700" s="924" t="s">
        <v>99</v>
      </c>
      <c r="D700" s="925"/>
      <c r="E700" s="271">
        <v>1</v>
      </c>
      <c r="F700" s="830"/>
      <c r="G700" s="272"/>
      <c r="H700" s="273"/>
      <c r="I700" s="268"/>
      <c r="J700" s="274"/>
      <c r="K700" s="268"/>
      <c r="M700" s="269">
        <v>1</v>
      </c>
      <c r="O700" s="258"/>
    </row>
    <row r="701" spans="1:15" ht="12.75">
      <c r="A701" s="267"/>
      <c r="B701" s="270"/>
      <c r="C701" s="924" t="s">
        <v>404</v>
      </c>
      <c r="D701" s="925"/>
      <c r="E701" s="271">
        <v>0</v>
      </c>
      <c r="F701" s="830"/>
      <c r="G701" s="272"/>
      <c r="H701" s="273"/>
      <c r="I701" s="268"/>
      <c r="J701" s="274"/>
      <c r="K701" s="268"/>
      <c r="M701" s="269" t="s">
        <v>404</v>
      </c>
      <c r="O701" s="258"/>
    </row>
    <row r="702" spans="1:15" ht="12.75">
      <c r="A702" s="267"/>
      <c r="B702" s="270"/>
      <c r="C702" s="924" t="s">
        <v>99</v>
      </c>
      <c r="D702" s="925"/>
      <c r="E702" s="271">
        <v>1</v>
      </c>
      <c r="F702" s="830"/>
      <c r="G702" s="272"/>
      <c r="H702" s="273"/>
      <c r="I702" s="268"/>
      <c r="J702" s="274"/>
      <c r="K702" s="268"/>
      <c r="M702" s="269">
        <v>1</v>
      </c>
      <c r="O702" s="258"/>
    </row>
    <row r="703" spans="1:15" ht="12.75">
      <c r="A703" s="267"/>
      <c r="B703" s="270"/>
      <c r="C703" s="924" t="s">
        <v>405</v>
      </c>
      <c r="D703" s="925"/>
      <c r="E703" s="271">
        <v>0</v>
      </c>
      <c r="F703" s="830"/>
      <c r="G703" s="272"/>
      <c r="H703" s="273"/>
      <c r="I703" s="268"/>
      <c r="J703" s="274"/>
      <c r="K703" s="268"/>
      <c r="M703" s="269" t="s">
        <v>405</v>
      </c>
      <c r="O703" s="258"/>
    </row>
    <row r="704" spans="1:15" ht="12.75">
      <c r="A704" s="267"/>
      <c r="B704" s="270"/>
      <c r="C704" s="924" t="s">
        <v>99</v>
      </c>
      <c r="D704" s="925"/>
      <c r="E704" s="271">
        <v>1</v>
      </c>
      <c r="F704" s="830"/>
      <c r="G704" s="272"/>
      <c r="H704" s="273"/>
      <c r="I704" s="268"/>
      <c r="J704" s="274"/>
      <c r="K704" s="268"/>
      <c r="M704" s="269">
        <v>1</v>
      </c>
      <c r="O704" s="258"/>
    </row>
    <row r="705" spans="1:15" ht="12.75">
      <c r="A705" s="267"/>
      <c r="B705" s="270"/>
      <c r="C705" s="924" t="s">
        <v>406</v>
      </c>
      <c r="D705" s="925"/>
      <c r="E705" s="271">
        <v>0</v>
      </c>
      <c r="F705" s="830"/>
      <c r="G705" s="272"/>
      <c r="H705" s="273"/>
      <c r="I705" s="268"/>
      <c r="J705" s="274"/>
      <c r="K705" s="268"/>
      <c r="M705" s="269" t="s">
        <v>406</v>
      </c>
      <c r="O705" s="258"/>
    </row>
    <row r="706" spans="1:15" ht="12.75">
      <c r="A706" s="267"/>
      <c r="B706" s="270"/>
      <c r="C706" s="924" t="s">
        <v>99</v>
      </c>
      <c r="D706" s="925"/>
      <c r="E706" s="271">
        <v>1</v>
      </c>
      <c r="F706" s="830"/>
      <c r="G706" s="272"/>
      <c r="H706" s="273"/>
      <c r="I706" s="268"/>
      <c r="J706" s="274"/>
      <c r="K706" s="268"/>
      <c r="M706" s="269">
        <v>1</v>
      </c>
      <c r="O706" s="258"/>
    </row>
    <row r="707" spans="1:15" ht="12.75">
      <c r="A707" s="267"/>
      <c r="B707" s="270"/>
      <c r="C707" s="924" t="s">
        <v>400</v>
      </c>
      <c r="D707" s="925"/>
      <c r="E707" s="271">
        <v>0</v>
      </c>
      <c r="F707" s="830"/>
      <c r="G707" s="272"/>
      <c r="H707" s="273"/>
      <c r="I707" s="268"/>
      <c r="J707" s="274"/>
      <c r="K707" s="268"/>
      <c r="M707" s="269" t="s">
        <v>400</v>
      </c>
      <c r="O707" s="258"/>
    </row>
    <row r="708" spans="1:15" ht="12.75">
      <c r="A708" s="267"/>
      <c r="B708" s="270"/>
      <c r="C708" s="924" t="s">
        <v>99</v>
      </c>
      <c r="D708" s="925"/>
      <c r="E708" s="271">
        <v>1</v>
      </c>
      <c r="F708" s="830"/>
      <c r="G708" s="272"/>
      <c r="H708" s="273"/>
      <c r="I708" s="268"/>
      <c r="J708" s="274"/>
      <c r="K708" s="268"/>
      <c r="M708" s="269">
        <v>1</v>
      </c>
      <c r="O708" s="258"/>
    </row>
    <row r="709" spans="1:15" ht="12.75">
      <c r="A709" s="267"/>
      <c r="B709" s="270"/>
      <c r="C709" s="924" t="s">
        <v>401</v>
      </c>
      <c r="D709" s="925"/>
      <c r="E709" s="271">
        <v>0</v>
      </c>
      <c r="F709" s="830"/>
      <c r="G709" s="272"/>
      <c r="H709" s="273"/>
      <c r="I709" s="268"/>
      <c r="J709" s="274"/>
      <c r="K709" s="268"/>
      <c r="M709" s="269" t="s">
        <v>401</v>
      </c>
      <c r="O709" s="258"/>
    </row>
    <row r="710" spans="1:15" ht="12.75">
      <c r="A710" s="267"/>
      <c r="B710" s="270"/>
      <c r="C710" s="924" t="s">
        <v>99</v>
      </c>
      <c r="D710" s="925"/>
      <c r="E710" s="271">
        <v>1</v>
      </c>
      <c r="F710" s="830"/>
      <c r="G710" s="272"/>
      <c r="H710" s="273"/>
      <c r="I710" s="268"/>
      <c r="J710" s="274"/>
      <c r="K710" s="268"/>
      <c r="M710" s="269">
        <v>1</v>
      </c>
      <c r="O710" s="258"/>
    </row>
    <row r="711" spans="1:15" ht="12.75">
      <c r="A711" s="267"/>
      <c r="B711" s="270"/>
      <c r="C711" s="924" t="s">
        <v>410</v>
      </c>
      <c r="D711" s="925"/>
      <c r="E711" s="271">
        <v>0</v>
      </c>
      <c r="F711" s="830"/>
      <c r="G711" s="272"/>
      <c r="H711" s="273"/>
      <c r="I711" s="268"/>
      <c r="J711" s="274"/>
      <c r="K711" s="268"/>
      <c r="M711" s="269" t="s">
        <v>410</v>
      </c>
      <c r="O711" s="258"/>
    </row>
    <row r="712" spans="1:15" ht="12.75">
      <c r="A712" s="267"/>
      <c r="B712" s="270"/>
      <c r="C712" s="924" t="s">
        <v>99</v>
      </c>
      <c r="D712" s="925"/>
      <c r="E712" s="271">
        <v>1</v>
      </c>
      <c r="F712" s="830"/>
      <c r="G712" s="272"/>
      <c r="H712" s="273"/>
      <c r="I712" s="268"/>
      <c r="J712" s="274"/>
      <c r="K712" s="268"/>
      <c r="M712" s="269">
        <v>1</v>
      </c>
      <c r="O712" s="258"/>
    </row>
    <row r="713" spans="1:80" ht="12.75">
      <c r="A713" s="259">
        <v>189</v>
      </c>
      <c r="B713" s="260" t="s">
        <v>786</v>
      </c>
      <c r="C713" s="261" t="s">
        <v>787</v>
      </c>
      <c r="D713" s="262" t="s">
        <v>162</v>
      </c>
      <c r="E713" s="263">
        <v>5</v>
      </c>
      <c r="F713" s="829"/>
      <c r="G713" s="264">
        <f>E713*F713</f>
        <v>0</v>
      </c>
      <c r="H713" s="265">
        <v>0.0008</v>
      </c>
      <c r="I713" s="266">
        <f>E713*H713</f>
        <v>0.004</v>
      </c>
      <c r="J713" s="265"/>
      <c r="K713" s="266">
        <f>E713*J713</f>
        <v>0</v>
      </c>
      <c r="O713" s="258">
        <v>2</v>
      </c>
      <c r="AA713" s="231">
        <v>3</v>
      </c>
      <c r="AB713" s="231">
        <v>0</v>
      </c>
      <c r="AC713" s="231">
        <v>54914621</v>
      </c>
      <c r="AZ713" s="231">
        <v>2</v>
      </c>
      <c r="BA713" s="231">
        <f>IF(AZ713=1,G713,0)</f>
        <v>0</v>
      </c>
      <c r="BB713" s="231">
        <f>IF(AZ713=2,G713,0)</f>
        <v>0</v>
      </c>
      <c r="BC713" s="231">
        <f>IF(AZ713=3,G713,0)</f>
        <v>0</v>
      </c>
      <c r="BD713" s="231">
        <f>IF(AZ713=4,G713,0)</f>
        <v>0</v>
      </c>
      <c r="BE713" s="231">
        <f>IF(AZ713=5,G713,0)</f>
        <v>0</v>
      </c>
      <c r="CA713" s="258">
        <v>3</v>
      </c>
      <c r="CB713" s="258">
        <v>0</v>
      </c>
    </row>
    <row r="714" spans="1:15" ht="12.75">
      <c r="A714" s="267"/>
      <c r="B714" s="270"/>
      <c r="C714" s="924" t="s">
        <v>416</v>
      </c>
      <c r="D714" s="925"/>
      <c r="E714" s="271">
        <v>0</v>
      </c>
      <c r="F714" s="830"/>
      <c r="G714" s="272"/>
      <c r="H714" s="273"/>
      <c r="I714" s="268"/>
      <c r="J714" s="274"/>
      <c r="K714" s="268"/>
      <c r="M714" s="269" t="s">
        <v>416</v>
      </c>
      <c r="O714" s="258"/>
    </row>
    <row r="715" spans="1:15" ht="12.75">
      <c r="A715" s="267"/>
      <c r="B715" s="270"/>
      <c r="C715" s="924" t="s">
        <v>144</v>
      </c>
      <c r="D715" s="925"/>
      <c r="E715" s="271">
        <v>3</v>
      </c>
      <c r="F715" s="830"/>
      <c r="G715" s="272"/>
      <c r="H715" s="273"/>
      <c r="I715" s="268"/>
      <c r="J715" s="274"/>
      <c r="K715" s="268"/>
      <c r="M715" s="269">
        <v>3</v>
      </c>
      <c r="O715" s="258"/>
    </row>
    <row r="716" spans="1:15" ht="12.75">
      <c r="A716" s="267"/>
      <c r="B716" s="270"/>
      <c r="C716" s="924" t="s">
        <v>413</v>
      </c>
      <c r="D716" s="925"/>
      <c r="E716" s="271">
        <v>0</v>
      </c>
      <c r="F716" s="830"/>
      <c r="G716" s="272"/>
      <c r="H716" s="273"/>
      <c r="I716" s="268"/>
      <c r="J716" s="274"/>
      <c r="K716" s="268"/>
      <c r="M716" s="269" t="s">
        <v>413</v>
      </c>
      <c r="O716" s="258"/>
    </row>
    <row r="717" spans="1:15" ht="12.75">
      <c r="A717" s="267"/>
      <c r="B717" s="270"/>
      <c r="C717" s="924" t="s">
        <v>99</v>
      </c>
      <c r="D717" s="925"/>
      <c r="E717" s="271">
        <v>1</v>
      </c>
      <c r="F717" s="830"/>
      <c r="G717" s="272"/>
      <c r="H717" s="273"/>
      <c r="I717" s="268"/>
      <c r="J717" s="274"/>
      <c r="K717" s="268"/>
      <c r="M717" s="269">
        <v>1</v>
      </c>
      <c r="O717" s="258"/>
    </row>
    <row r="718" spans="1:15" ht="12.75">
      <c r="A718" s="267"/>
      <c r="B718" s="270"/>
      <c r="C718" s="924" t="s">
        <v>409</v>
      </c>
      <c r="D718" s="925"/>
      <c r="E718" s="271">
        <v>0</v>
      </c>
      <c r="F718" s="830"/>
      <c r="G718" s="272"/>
      <c r="H718" s="273"/>
      <c r="I718" s="268"/>
      <c r="J718" s="274"/>
      <c r="K718" s="268"/>
      <c r="M718" s="269" t="s">
        <v>409</v>
      </c>
      <c r="O718" s="258"/>
    </row>
    <row r="719" spans="1:15" ht="12.75">
      <c r="A719" s="267"/>
      <c r="B719" s="270"/>
      <c r="C719" s="924" t="s">
        <v>99</v>
      </c>
      <c r="D719" s="925"/>
      <c r="E719" s="271">
        <v>1</v>
      </c>
      <c r="F719" s="830"/>
      <c r="G719" s="272"/>
      <c r="H719" s="273"/>
      <c r="I719" s="268"/>
      <c r="J719" s="274"/>
      <c r="K719" s="268"/>
      <c r="M719" s="269">
        <v>1</v>
      </c>
      <c r="O719" s="258"/>
    </row>
    <row r="720" spans="1:80" ht="12.75">
      <c r="A720" s="259">
        <v>190</v>
      </c>
      <c r="B720" s="260" t="s">
        <v>788</v>
      </c>
      <c r="C720" s="261" t="s">
        <v>789</v>
      </c>
      <c r="D720" s="262" t="s">
        <v>162</v>
      </c>
      <c r="E720" s="263">
        <v>3</v>
      </c>
      <c r="F720" s="829"/>
      <c r="G720" s="264">
        <f>E720*F720</f>
        <v>0</v>
      </c>
      <c r="H720" s="265">
        <v>0.00307</v>
      </c>
      <c r="I720" s="266">
        <f>E720*H720</f>
        <v>0.00921</v>
      </c>
      <c r="J720" s="265"/>
      <c r="K720" s="266">
        <f>E720*J720</f>
        <v>0</v>
      </c>
      <c r="O720" s="258">
        <v>2</v>
      </c>
      <c r="AA720" s="231">
        <v>3</v>
      </c>
      <c r="AB720" s="231">
        <v>7</v>
      </c>
      <c r="AC720" s="231">
        <v>54917015</v>
      </c>
      <c r="AZ720" s="231">
        <v>2</v>
      </c>
      <c r="BA720" s="231">
        <f>IF(AZ720=1,G720,0)</f>
        <v>0</v>
      </c>
      <c r="BB720" s="231">
        <f>IF(AZ720=2,G720,0)</f>
        <v>0</v>
      </c>
      <c r="BC720" s="231">
        <f>IF(AZ720=3,G720,0)</f>
        <v>0</v>
      </c>
      <c r="BD720" s="231">
        <f>IF(AZ720=4,G720,0)</f>
        <v>0</v>
      </c>
      <c r="BE720" s="231">
        <f>IF(AZ720=5,G720,0)</f>
        <v>0</v>
      </c>
      <c r="CA720" s="258">
        <v>3</v>
      </c>
      <c r="CB720" s="258">
        <v>7</v>
      </c>
    </row>
    <row r="721" spans="1:15" ht="12.75">
      <c r="A721" s="267"/>
      <c r="B721" s="270"/>
      <c r="C721" s="924" t="s">
        <v>404</v>
      </c>
      <c r="D721" s="925"/>
      <c r="E721" s="271">
        <v>0</v>
      </c>
      <c r="F721" s="830"/>
      <c r="G721" s="272"/>
      <c r="H721" s="273"/>
      <c r="I721" s="268"/>
      <c r="J721" s="274"/>
      <c r="K721" s="268"/>
      <c r="M721" s="269" t="s">
        <v>404</v>
      </c>
      <c r="O721" s="258"/>
    </row>
    <row r="722" spans="1:15" ht="12.75">
      <c r="A722" s="267"/>
      <c r="B722" s="270"/>
      <c r="C722" s="924" t="s">
        <v>99</v>
      </c>
      <c r="D722" s="925"/>
      <c r="E722" s="271">
        <v>1</v>
      </c>
      <c r="F722" s="830"/>
      <c r="G722" s="272"/>
      <c r="H722" s="273"/>
      <c r="I722" s="268"/>
      <c r="J722" s="274"/>
      <c r="K722" s="268"/>
      <c r="M722" s="269">
        <v>1</v>
      </c>
      <c r="O722" s="258"/>
    </row>
    <row r="723" spans="1:15" ht="12.75">
      <c r="A723" s="267"/>
      <c r="B723" s="270"/>
      <c r="C723" s="924" t="s">
        <v>405</v>
      </c>
      <c r="D723" s="925"/>
      <c r="E723" s="271">
        <v>0</v>
      </c>
      <c r="F723" s="830"/>
      <c r="G723" s="272"/>
      <c r="H723" s="273"/>
      <c r="I723" s="268"/>
      <c r="J723" s="274"/>
      <c r="K723" s="268"/>
      <c r="M723" s="269" t="s">
        <v>405</v>
      </c>
      <c r="O723" s="258"/>
    </row>
    <row r="724" spans="1:15" ht="12.75">
      <c r="A724" s="267"/>
      <c r="B724" s="270"/>
      <c r="C724" s="924" t="s">
        <v>99</v>
      </c>
      <c r="D724" s="925"/>
      <c r="E724" s="271">
        <v>1</v>
      </c>
      <c r="F724" s="830"/>
      <c r="G724" s="272"/>
      <c r="H724" s="273"/>
      <c r="I724" s="268"/>
      <c r="J724" s="274"/>
      <c r="K724" s="268"/>
      <c r="M724" s="269">
        <v>1</v>
      </c>
      <c r="O724" s="258"/>
    </row>
    <row r="725" spans="1:15" ht="12.75">
      <c r="A725" s="267"/>
      <c r="B725" s="270"/>
      <c r="C725" s="924" t="s">
        <v>406</v>
      </c>
      <c r="D725" s="925"/>
      <c r="E725" s="271">
        <v>0</v>
      </c>
      <c r="F725" s="830"/>
      <c r="G725" s="272"/>
      <c r="H725" s="273"/>
      <c r="I725" s="268"/>
      <c r="J725" s="274"/>
      <c r="K725" s="268"/>
      <c r="M725" s="269" t="s">
        <v>406</v>
      </c>
      <c r="O725" s="258"/>
    </row>
    <row r="726" spans="1:15" ht="12.75">
      <c r="A726" s="267"/>
      <c r="B726" s="270"/>
      <c r="C726" s="924" t="s">
        <v>99</v>
      </c>
      <c r="D726" s="925"/>
      <c r="E726" s="271">
        <v>1</v>
      </c>
      <c r="F726" s="830"/>
      <c r="G726" s="272"/>
      <c r="H726" s="273"/>
      <c r="I726" s="268"/>
      <c r="J726" s="274"/>
      <c r="K726" s="268"/>
      <c r="M726" s="269">
        <v>1</v>
      </c>
      <c r="O726" s="258"/>
    </row>
    <row r="727" spans="1:80" ht="12.75">
      <c r="A727" s="259">
        <v>191</v>
      </c>
      <c r="B727" s="260" t="s">
        <v>790</v>
      </c>
      <c r="C727" s="261" t="s">
        <v>791</v>
      </c>
      <c r="D727" s="262" t="s">
        <v>162</v>
      </c>
      <c r="E727" s="263">
        <v>18</v>
      </c>
      <c r="F727" s="829"/>
      <c r="G727" s="264">
        <f>E727*F727</f>
        <v>0</v>
      </c>
      <c r="H727" s="265">
        <v>0.00045</v>
      </c>
      <c r="I727" s="266">
        <f>E727*H727</f>
        <v>0.0081</v>
      </c>
      <c r="J727" s="265"/>
      <c r="K727" s="266">
        <f>E727*J727</f>
        <v>0</v>
      </c>
      <c r="O727" s="258">
        <v>2</v>
      </c>
      <c r="AA727" s="231">
        <v>3</v>
      </c>
      <c r="AB727" s="231">
        <v>0</v>
      </c>
      <c r="AC727" s="231">
        <v>54926043</v>
      </c>
      <c r="AZ727" s="231">
        <v>2</v>
      </c>
      <c r="BA727" s="231">
        <f>IF(AZ727=1,G727,0)</f>
        <v>0</v>
      </c>
      <c r="BB727" s="231">
        <f>IF(AZ727=2,G727,0)</f>
        <v>0</v>
      </c>
      <c r="BC727" s="231">
        <f>IF(AZ727=3,G727,0)</f>
        <v>0</v>
      </c>
      <c r="BD727" s="231">
        <f>IF(AZ727=4,G727,0)</f>
        <v>0</v>
      </c>
      <c r="BE727" s="231">
        <f>IF(AZ727=5,G727,0)</f>
        <v>0</v>
      </c>
      <c r="CA727" s="258">
        <v>3</v>
      </c>
      <c r="CB727" s="258">
        <v>0</v>
      </c>
    </row>
    <row r="728" spans="1:15" ht="12.75">
      <c r="A728" s="267"/>
      <c r="B728" s="270"/>
      <c r="C728" s="924" t="s">
        <v>419</v>
      </c>
      <c r="D728" s="925"/>
      <c r="E728" s="271">
        <v>0</v>
      </c>
      <c r="F728" s="830"/>
      <c r="G728" s="272"/>
      <c r="H728" s="273"/>
      <c r="I728" s="268"/>
      <c r="J728" s="274"/>
      <c r="K728" s="268"/>
      <c r="M728" s="269" t="s">
        <v>419</v>
      </c>
      <c r="O728" s="258"/>
    </row>
    <row r="729" spans="1:15" ht="12.75">
      <c r="A729" s="267"/>
      <c r="B729" s="270"/>
      <c r="C729" s="924" t="s">
        <v>144</v>
      </c>
      <c r="D729" s="925"/>
      <c r="E729" s="271">
        <v>3</v>
      </c>
      <c r="F729" s="830"/>
      <c r="G729" s="272"/>
      <c r="H729" s="273"/>
      <c r="I729" s="268"/>
      <c r="J729" s="274"/>
      <c r="K729" s="268"/>
      <c r="M729" s="269">
        <v>3</v>
      </c>
      <c r="O729" s="258"/>
    </row>
    <row r="730" spans="1:15" ht="12.75">
      <c r="A730" s="267"/>
      <c r="B730" s="270"/>
      <c r="C730" s="924" t="s">
        <v>416</v>
      </c>
      <c r="D730" s="925"/>
      <c r="E730" s="271">
        <v>0</v>
      </c>
      <c r="F730" s="830"/>
      <c r="G730" s="272"/>
      <c r="H730" s="273"/>
      <c r="I730" s="268"/>
      <c r="J730" s="274"/>
      <c r="K730" s="268"/>
      <c r="M730" s="269" t="s">
        <v>416</v>
      </c>
      <c r="O730" s="258"/>
    </row>
    <row r="731" spans="1:15" ht="12.75">
      <c r="A731" s="267"/>
      <c r="B731" s="270"/>
      <c r="C731" s="924" t="s">
        <v>756</v>
      </c>
      <c r="D731" s="925"/>
      <c r="E731" s="271">
        <v>6</v>
      </c>
      <c r="F731" s="830"/>
      <c r="G731" s="272"/>
      <c r="H731" s="273"/>
      <c r="I731" s="268"/>
      <c r="J731" s="274"/>
      <c r="K731" s="268"/>
      <c r="M731" s="269">
        <v>6</v>
      </c>
      <c r="O731" s="258"/>
    </row>
    <row r="732" spans="1:15" ht="12.75">
      <c r="A732" s="267"/>
      <c r="B732" s="270"/>
      <c r="C732" s="924" t="s">
        <v>413</v>
      </c>
      <c r="D732" s="925"/>
      <c r="E732" s="271">
        <v>0</v>
      </c>
      <c r="F732" s="830"/>
      <c r="G732" s="272"/>
      <c r="H732" s="273"/>
      <c r="I732" s="268"/>
      <c r="J732" s="274"/>
      <c r="K732" s="268"/>
      <c r="M732" s="269" t="s">
        <v>413</v>
      </c>
      <c r="O732" s="258"/>
    </row>
    <row r="733" spans="1:15" ht="12.75">
      <c r="A733" s="267"/>
      <c r="B733" s="270"/>
      <c r="C733" s="924" t="s">
        <v>137</v>
      </c>
      <c r="D733" s="925"/>
      <c r="E733" s="271">
        <v>2</v>
      </c>
      <c r="F733" s="830"/>
      <c r="G733" s="272"/>
      <c r="H733" s="273"/>
      <c r="I733" s="268"/>
      <c r="J733" s="274"/>
      <c r="K733" s="268"/>
      <c r="M733" s="269">
        <v>2</v>
      </c>
      <c r="O733" s="258"/>
    </row>
    <row r="734" spans="1:15" ht="12.75">
      <c r="A734" s="267"/>
      <c r="B734" s="270"/>
      <c r="C734" s="924" t="s">
        <v>404</v>
      </c>
      <c r="D734" s="925"/>
      <c r="E734" s="271">
        <v>0</v>
      </c>
      <c r="F734" s="830"/>
      <c r="G734" s="272"/>
      <c r="H734" s="273"/>
      <c r="I734" s="268"/>
      <c r="J734" s="274"/>
      <c r="K734" s="268"/>
      <c r="M734" s="269" t="s">
        <v>404</v>
      </c>
      <c r="O734" s="258"/>
    </row>
    <row r="735" spans="1:15" ht="12.75">
      <c r="A735" s="267"/>
      <c r="B735" s="270"/>
      <c r="C735" s="924" t="s">
        <v>99</v>
      </c>
      <c r="D735" s="925"/>
      <c r="E735" s="271">
        <v>1</v>
      </c>
      <c r="F735" s="830"/>
      <c r="G735" s="272"/>
      <c r="H735" s="273"/>
      <c r="I735" s="268"/>
      <c r="J735" s="274"/>
      <c r="K735" s="268"/>
      <c r="M735" s="269">
        <v>1</v>
      </c>
      <c r="O735" s="258"/>
    </row>
    <row r="736" spans="1:15" ht="12.75">
      <c r="A736" s="267"/>
      <c r="B736" s="270"/>
      <c r="C736" s="924" t="s">
        <v>405</v>
      </c>
      <c r="D736" s="925"/>
      <c r="E736" s="271">
        <v>0</v>
      </c>
      <c r="F736" s="830"/>
      <c r="G736" s="272"/>
      <c r="H736" s="273"/>
      <c r="I736" s="268"/>
      <c r="J736" s="274"/>
      <c r="K736" s="268"/>
      <c r="M736" s="269" t="s">
        <v>405</v>
      </c>
      <c r="O736" s="258"/>
    </row>
    <row r="737" spans="1:15" ht="12.75">
      <c r="A737" s="267"/>
      <c r="B737" s="270"/>
      <c r="C737" s="924" t="s">
        <v>99</v>
      </c>
      <c r="D737" s="925"/>
      <c r="E737" s="271">
        <v>1</v>
      </c>
      <c r="F737" s="830"/>
      <c r="G737" s="272"/>
      <c r="H737" s="273"/>
      <c r="I737" s="268"/>
      <c r="J737" s="274"/>
      <c r="K737" s="268"/>
      <c r="M737" s="269">
        <v>1</v>
      </c>
      <c r="O737" s="258"/>
    </row>
    <row r="738" spans="1:15" ht="12.75">
      <c r="A738" s="267"/>
      <c r="B738" s="270"/>
      <c r="C738" s="924" t="s">
        <v>406</v>
      </c>
      <c r="D738" s="925"/>
      <c r="E738" s="271">
        <v>0</v>
      </c>
      <c r="F738" s="830"/>
      <c r="G738" s="272"/>
      <c r="H738" s="273"/>
      <c r="I738" s="268"/>
      <c r="J738" s="274"/>
      <c r="K738" s="268"/>
      <c r="M738" s="269" t="s">
        <v>406</v>
      </c>
      <c r="O738" s="258"/>
    </row>
    <row r="739" spans="1:15" ht="12.75">
      <c r="A739" s="267"/>
      <c r="B739" s="270"/>
      <c r="C739" s="924" t="s">
        <v>99</v>
      </c>
      <c r="D739" s="925"/>
      <c r="E739" s="271">
        <v>1</v>
      </c>
      <c r="F739" s="830"/>
      <c r="G739" s="272"/>
      <c r="H739" s="273"/>
      <c r="I739" s="268"/>
      <c r="J739" s="274"/>
      <c r="K739" s="268"/>
      <c r="M739" s="269">
        <v>1</v>
      </c>
      <c r="O739" s="258"/>
    </row>
    <row r="740" spans="1:15" ht="12.75">
      <c r="A740" s="267"/>
      <c r="B740" s="270"/>
      <c r="C740" s="924" t="s">
        <v>409</v>
      </c>
      <c r="D740" s="925"/>
      <c r="E740" s="271">
        <v>0</v>
      </c>
      <c r="F740" s="830"/>
      <c r="G740" s="272"/>
      <c r="H740" s="273"/>
      <c r="I740" s="268"/>
      <c r="J740" s="274"/>
      <c r="K740" s="268"/>
      <c r="M740" s="269" t="s">
        <v>409</v>
      </c>
      <c r="O740" s="258"/>
    </row>
    <row r="741" spans="1:15" ht="12.75">
      <c r="A741" s="267"/>
      <c r="B741" s="270"/>
      <c r="C741" s="924" t="s">
        <v>99</v>
      </c>
      <c r="D741" s="925"/>
      <c r="E741" s="271">
        <v>1</v>
      </c>
      <c r="F741" s="830"/>
      <c r="G741" s="272"/>
      <c r="H741" s="273"/>
      <c r="I741" s="268"/>
      <c r="J741" s="274"/>
      <c r="K741" s="268"/>
      <c r="M741" s="269">
        <v>1</v>
      </c>
      <c r="O741" s="258"/>
    </row>
    <row r="742" spans="1:15" ht="12.75">
      <c r="A742" s="267"/>
      <c r="B742" s="270"/>
      <c r="C742" s="924" t="s">
        <v>400</v>
      </c>
      <c r="D742" s="925"/>
      <c r="E742" s="271">
        <v>0</v>
      </c>
      <c r="F742" s="830"/>
      <c r="G742" s="272"/>
      <c r="H742" s="273"/>
      <c r="I742" s="268"/>
      <c r="J742" s="274"/>
      <c r="K742" s="268"/>
      <c r="M742" s="269" t="s">
        <v>400</v>
      </c>
      <c r="O742" s="258"/>
    </row>
    <row r="743" spans="1:15" ht="12.75">
      <c r="A743" s="267"/>
      <c r="B743" s="270"/>
      <c r="C743" s="924" t="s">
        <v>99</v>
      </c>
      <c r="D743" s="925"/>
      <c r="E743" s="271">
        <v>1</v>
      </c>
      <c r="F743" s="830"/>
      <c r="G743" s="272"/>
      <c r="H743" s="273"/>
      <c r="I743" s="268"/>
      <c r="J743" s="274"/>
      <c r="K743" s="268"/>
      <c r="M743" s="269">
        <v>1</v>
      </c>
      <c r="O743" s="258"/>
    </row>
    <row r="744" spans="1:15" ht="12.75">
      <c r="A744" s="267"/>
      <c r="B744" s="270"/>
      <c r="C744" s="924" t="s">
        <v>401</v>
      </c>
      <c r="D744" s="925"/>
      <c r="E744" s="271">
        <v>0</v>
      </c>
      <c r="F744" s="830"/>
      <c r="G744" s="272"/>
      <c r="H744" s="273"/>
      <c r="I744" s="268"/>
      <c r="J744" s="274"/>
      <c r="K744" s="268"/>
      <c r="M744" s="269" t="s">
        <v>401</v>
      </c>
      <c r="O744" s="258"/>
    </row>
    <row r="745" spans="1:15" ht="12.75">
      <c r="A745" s="267"/>
      <c r="B745" s="270"/>
      <c r="C745" s="924" t="s">
        <v>99</v>
      </c>
      <c r="D745" s="925"/>
      <c r="E745" s="271">
        <v>1</v>
      </c>
      <c r="F745" s="830"/>
      <c r="G745" s="272"/>
      <c r="H745" s="273"/>
      <c r="I745" s="268"/>
      <c r="J745" s="274"/>
      <c r="K745" s="268"/>
      <c r="M745" s="269">
        <v>1</v>
      </c>
      <c r="O745" s="258"/>
    </row>
    <row r="746" spans="1:15" ht="12.75">
      <c r="A746" s="267"/>
      <c r="B746" s="270"/>
      <c r="C746" s="924" t="s">
        <v>410</v>
      </c>
      <c r="D746" s="925"/>
      <c r="E746" s="271">
        <v>0</v>
      </c>
      <c r="F746" s="830"/>
      <c r="G746" s="272"/>
      <c r="H746" s="273"/>
      <c r="I746" s="268"/>
      <c r="J746" s="274"/>
      <c r="K746" s="268"/>
      <c r="M746" s="269" t="s">
        <v>410</v>
      </c>
      <c r="O746" s="258"/>
    </row>
    <row r="747" spans="1:15" ht="12.75">
      <c r="A747" s="267"/>
      <c r="B747" s="270"/>
      <c r="C747" s="924" t="s">
        <v>99</v>
      </c>
      <c r="D747" s="925"/>
      <c r="E747" s="271">
        <v>1</v>
      </c>
      <c r="F747" s="830"/>
      <c r="G747" s="272"/>
      <c r="H747" s="273"/>
      <c r="I747" s="268"/>
      <c r="J747" s="274"/>
      <c r="K747" s="268"/>
      <c r="M747" s="269">
        <v>1</v>
      </c>
      <c r="O747" s="258"/>
    </row>
    <row r="748" spans="1:80" ht="12.75">
      <c r="A748" s="259">
        <v>192</v>
      </c>
      <c r="B748" s="260" t="s">
        <v>792</v>
      </c>
      <c r="C748" s="261" t="s">
        <v>793</v>
      </c>
      <c r="D748" s="262" t="s">
        <v>142</v>
      </c>
      <c r="E748" s="263">
        <v>1</v>
      </c>
      <c r="F748" s="829"/>
      <c r="G748" s="264">
        <f>E748*F748</f>
        <v>0</v>
      </c>
      <c r="H748" s="265">
        <v>0.00304</v>
      </c>
      <c r="I748" s="266">
        <f>E748*H748</f>
        <v>0.00304</v>
      </c>
      <c r="J748" s="265"/>
      <c r="K748" s="266">
        <f>E748*J748</f>
        <v>0</v>
      </c>
      <c r="O748" s="258">
        <v>2</v>
      </c>
      <c r="AA748" s="231">
        <v>3</v>
      </c>
      <c r="AB748" s="231">
        <v>7</v>
      </c>
      <c r="AC748" s="231">
        <v>60775303</v>
      </c>
      <c r="AZ748" s="231">
        <v>2</v>
      </c>
      <c r="BA748" s="231">
        <f>IF(AZ748=1,G748,0)</f>
        <v>0</v>
      </c>
      <c r="BB748" s="231">
        <f>IF(AZ748=2,G748,0)</f>
        <v>0</v>
      </c>
      <c r="BC748" s="231">
        <f>IF(AZ748=3,G748,0)</f>
        <v>0</v>
      </c>
      <c r="BD748" s="231">
        <f>IF(AZ748=4,G748,0)</f>
        <v>0</v>
      </c>
      <c r="BE748" s="231">
        <f>IF(AZ748=5,G748,0)</f>
        <v>0</v>
      </c>
      <c r="CA748" s="258">
        <v>3</v>
      </c>
      <c r="CB748" s="258">
        <v>7</v>
      </c>
    </row>
    <row r="749" spans="1:15" ht="12.75">
      <c r="A749" s="267"/>
      <c r="B749" s="270"/>
      <c r="C749" s="924" t="s">
        <v>763</v>
      </c>
      <c r="D749" s="925"/>
      <c r="E749" s="271">
        <v>0</v>
      </c>
      <c r="F749" s="830"/>
      <c r="G749" s="272"/>
      <c r="H749" s="273"/>
      <c r="I749" s="268"/>
      <c r="J749" s="274"/>
      <c r="K749" s="268"/>
      <c r="M749" s="269" t="s">
        <v>763</v>
      </c>
      <c r="O749" s="258"/>
    </row>
    <row r="750" spans="1:15" ht="12.75">
      <c r="A750" s="267"/>
      <c r="B750" s="270"/>
      <c r="C750" s="924" t="s">
        <v>764</v>
      </c>
      <c r="D750" s="925"/>
      <c r="E750" s="271">
        <v>1</v>
      </c>
      <c r="F750" s="830"/>
      <c r="G750" s="272"/>
      <c r="H750" s="273"/>
      <c r="I750" s="268"/>
      <c r="J750" s="274"/>
      <c r="K750" s="268"/>
      <c r="M750" s="269" t="s">
        <v>764</v>
      </c>
      <c r="O750" s="258"/>
    </row>
    <row r="751" spans="1:80" ht="12.75">
      <c r="A751" s="259">
        <v>193</v>
      </c>
      <c r="B751" s="260" t="s">
        <v>794</v>
      </c>
      <c r="C751" s="261" t="s">
        <v>795</v>
      </c>
      <c r="D751" s="262" t="s">
        <v>162</v>
      </c>
      <c r="E751" s="263">
        <v>2</v>
      </c>
      <c r="F751" s="829"/>
      <c r="G751" s="264">
        <f>E751*F751</f>
        <v>0</v>
      </c>
      <c r="H751" s="265">
        <v>0.014</v>
      </c>
      <c r="I751" s="266">
        <f>E751*H751</f>
        <v>0.028</v>
      </c>
      <c r="J751" s="265"/>
      <c r="K751" s="266">
        <f>E751*J751</f>
        <v>0</v>
      </c>
      <c r="O751" s="258">
        <v>2</v>
      </c>
      <c r="AA751" s="231">
        <v>3</v>
      </c>
      <c r="AB751" s="231">
        <v>7</v>
      </c>
      <c r="AC751" s="231">
        <v>611601211</v>
      </c>
      <c r="AZ751" s="231">
        <v>2</v>
      </c>
      <c r="BA751" s="231">
        <f>IF(AZ751=1,G751,0)</f>
        <v>0</v>
      </c>
      <c r="BB751" s="231">
        <f>IF(AZ751=2,G751,0)</f>
        <v>0</v>
      </c>
      <c r="BC751" s="231">
        <f>IF(AZ751=3,G751,0)</f>
        <v>0</v>
      </c>
      <c r="BD751" s="231">
        <f>IF(AZ751=4,G751,0)</f>
        <v>0</v>
      </c>
      <c r="BE751" s="231">
        <f>IF(AZ751=5,G751,0)</f>
        <v>0</v>
      </c>
      <c r="CA751" s="258">
        <v>3</v>
      </c>
      <c r="CB751" s="258">
        <v>7</v>
      </c>
    </row>
    <row r="752" spans="1:15" ht="12.75">
      <c r="A752" s="267"/>
      <c r="B752" s="270"/>
      <c r="C752" s="924" t="s">
        <v>409</v>
      </c>
      <c r="D752" s="925"/>
      <c r="E752" s="271">
        <v>0</v>
      </c>
      <c r="F752" s="830"/>
      <c r="G752" s="272"/>
      <c r="H752" s="273"/>
      <c r="I752" s="268"/>
      <c r="J752" s="274"/>
      <c r="K752" s="268"/>
      <c r="M752" s="269" t="s">
        <v>409</v>
      </c>
      <c r="O752" s="258"/>
    </row>
    <row r="753" spans="1:15" ht="12.75">
      <c r="A753" s="267"/>
      <c r="B753" s="270"/>
      <c r="C753" s="924" t="s">
        <v>99</v>
      </c>
      <c r="D753" s="925"/>
      <c r="E753" s="271">
        <v>1</v>
      </c>
      <c r="F753" s="830"/>
      <c r="G753" s="272"/>
      <c r="H753" s="273"/>
      <c r="I753" s="268"/>
      <c r="J753" s="274"/>
      <c r="K753" s="268"/>
      <c r="M753" s="269">
        <v>1</v>
      </c>
      <c r="O753" s="258"/>
    </row>
    <row r="754" spans="1:15" ht="12.75">
      <c r="A754" s="267"/>
      <c r="B754" s="270"/>
      <c r="C754" s="924" t="s">
        <v>410</v>
      </c>
      <c r="D754" s="925"/>
      <c r="E754" s="271">
        <v>0</v>
      </c>
      <c r="F754" s="830"/>
      <c r="G754" s="272"/>
      <c r="H754" s="273"/>
      <c r="I754" s="268"/>
      <c r="J754" s="274"/>
      <c r="K754" s="268"/>
      <c r="M754" s="269" t="s">
        <v>410</v>
      </c>
      <c r="O754" s="258"/>
    </row>
    <row r="755" spans="1:15" ht="12.75">
      <c r="A755" s="267"/>
      <c r="B755" s="270"/>
      <c r="C755" s="924" t="s">
        <v>99</v>
      </c>
      <c r="D755" s="925"/>
      <c r="E755" s="271">
        <v>1</v>
      </c>
      <c r="F755" s="830"/>
      <c r="G755" s="272"/>
      <c r="H755" s="273"/>
      <c r="I755" s="268"/>
      <c r="J755" s="274"/>
      <c r="K755" s="268"/>
      <c r="M755" s="269">
        <v>1</v>
      </c>
      <c r="O755" s="258"/>
    </row>
    <row r="756" spans="1:80" ht="12.75">
      <c r="A756" s="259">
        <v>194</v>
      </c>
      <c r="B756" s="260" t="s">
        <v>796</v>
      </c>
      <c r="C756" s="261" t="s">
        <v>797</v>
      </c>
      <c r="D756" s="262" t="s">
        <v>162</v>
      </c>
      <c r="E756" s="263">
        <v>2</v>
      </c>
      <c r="F756" s="829"/>
      <c r="G756" s="264">
        <f>E756*F756</f>
        <v>0</v>
      </c>
      <c r="H756" s="265">
        <v>0.016</v>
      </c>
      <c r="I756" s="266">
        <f>E756*H756</f>
        <v>0.032</v>
      </c>
      <c r="J756" s="265"/>
      <c r="K756" s="266">
        <f>E756*J756</f>
        <v>0</v>
      </c>
      <c r="O756" s="258">
        <v>2</v>
      </c>
      <c r="AA756" s="231">
        <v>3</v>
      </c>
      <c r="AB756" s="231">
        <v>7</v>
      </c>
      <c r="AC756" s="231">
        <v>611601212</v>
      </c>
      <c r="AZ756" s="231">
        <v>2</v>
      </c>
      <c r="BA756" s="231">
        <f>IF(AZ756=1,G756,0)</f>
        <v>0</v>
      </c>
      <c r="BB756" s="231">
        <f>IF(AZ756=2,G756,0)</f>
        <v>0</v>
      </c>
      <c r="BC756" s="231">
        <f>IF(AZ756=3,G756,0)</f>
        <v>0</v>
      </c>
      <c r="BD756" s="231">
        <f>IF(AZ756=4,G756,0)</f>
        <v>0</v>
      </c>
      <c r="BE756" s="231">
        <f>IF(AZ756=5,G756,0)</f>
        <v>0</v>
      </c>
      <c r="CA756" s="258">
        <v>3</v>
      </c>
      <c r="CB756" s="258">
        <v>7</v>
      </c>
    </row>
    <row r="757" spans="1:15" ht="12.75">
      <c r="A757" s="267"/>
      <c r="B757" s="270"/>
      <c r="C757" s="924" t="s">
        <v>413</v>
      </c>
      <c r="D757" s="925"/>
      <c r="E757" s="271">
        <v>0</v>
      </c>
      <c r="F757" s="830"/>
      <c r="G757" s="272"/>
      <c r="H757" s="273"/>
      <c r="I757" s="268"/>
      <c r="J757" s="274"/>
      <c r="K757" s="268"/>
      <c r="M757" s="269" t="s">
        <v>413</v>
      </c>
      <c r="O757" s="258"/>
    </row>
    <row r="758" spans="1:15" ht="12.75">
      <c r="A758" s="267"/>
      <c r="B758" s="270"/>
      <c r="C758" s="924" t="s">
        <v>137</v>
      </c>
      <c r="D758" s="925"/>
      <c r="E758" s="271">
        <v>2</v>
      </c>
      <c r="F758" s="830"/>
      <c r="G758" s="272"/>
      <c r="H758" s="273"/>
      <c r="I758" s="268"/>
      <c r="J758" s="274"/>
      <c r="K758" s="268"/>
      <c r="M758" s="269">
        <v>2</v>
      </c>
      <c r="O758" s="258"/>
    </row>
    <row r="759" spans="1:80" ht="12.75">
      <c r="A759" s="259">
        <v>195</v>
      </c>
      <c r="B759" s="260" t="s">
        <v>798</v>
      </c>
      <c r="C759" s="261" t="s">
        <v>799</v>
      </c>
      <c r="D759" s="262" t="s">
        <v>162</v>
      </c>
      <c r="E759" s="263">
        <v>8</v>
      </c>
      <c r="F759" s="829"/>
      <c r="G759" s="264">
        <f>E759*F759</f>
        <v>0</v>
      </c>
      <c r="H759" s="265">
        <v>0.018</v>
      </c>
      <c r="I759" s="266">
        <f>E759*H759</f>
        <v>0.144</v>
      </c>
      <c r="J759" s="265"/>
      <c r="K759" s="266">
        <f>E759*J759</f>
        <v>0</v>
      </c>
      <c r="O759" s="258">
        <v>2</v>
      </c>
      <c r="AA759" s="231">
        <v>3</v>
      </c>
      <c r="AB759" s="231">
        <v>7</v>
      </c>
      <c r="AC759" s="231">
        <v>611601213</v>
      </c>
      <c r="AZ759" s="231">
        <v>2</v>
      </c>
      <c r="BA759" s="231">
        <f>IF(AZ759=1,G759,0)</f>
        <v>0</v>
      </c>
      <c r="BB759" s="231">
        <f>IF(AZ759=2,G759,0)</f>
        <v>0</v>
      </c>
      <c r="BC759" s="231">
        <f>IF(AZ759=3,G759,0)</f>
        <v>0</v>
      </c>
      <c r="BD759" s="231">
        <f>IF(AZ759=4,G759,0)</f>
        <v>0</v>
      </c>
      <c r="BE759" s="231">
        <f>IF(AZ759=5,G759,0)</f>
        <v>0</v>
      </c>
      <c r="CA759" s="258">
        <v>3</v>
      </c>
      <c r="CB759" s="258">
        <v>7</v>
      </c>
    </row>
    <row r="760" spans="1:15" ht="12.75">
      <c r="A760" s="267"/>
      <c r="B760" s="270"/>
      <c r="C760" s="924" t="s">
        <v>416</v>
      </c>
      <c r="D760" s="925"/>
      <c r="E760" s="271">
        <v>0</v>
      </c>
      <c r="F760" s="830"/>
      <c r="G760" s="272"/>
      <c r="H760" s="273"/>
      <c r="I760" s="268"/>
      <c r="J760" s="274"/>
      <c r="K760" s="268"/>
      <c r="M760" s="269" t="s">
        <v>416</v>
      </c>
      <c r="O760" s="258"/>
    </row>
    <row r="761" spans="1:15" ht="12.75">
      <c r="A761" s="267"/>
      <c r="B761" s="270"/>
      <c r="C761" s="924" t="s">
        <v>756</v>
      </c>
      <c r="D761" s="925"/>
      <c r="E761" s="271">
        <v>6</v>
      </c>
      <c r="F761" s="830"/>
      <c r="G761" s="272"/>
      <c r="H761" s="273"/>
      <c r="I761" s="268"/>
      <c r="J761" s="274"/>
      <c r="K761" s="268"/>
      <c r="M761" s="269">
        <v>6</v>
      </c>
      <c r="O761" s="258"/>
    </row>
    <row r="762" spans="1:15" ht="12.75">
      <c r="A762" s="267"/>
      <c r="B762" s="270"/>
      <c r="C762" s="924" t="s">
        <v>400</v>
      </c>
      <c r="D762" s="925"/>
      <c r="E762" s="271">
        <v>0</v>
      </c>
      <c r="F762" s="830"/>
      <c r="G762" s="272"/>
      <c r="H762" s="273"/>
      <c r="I762" s="268"/>
      <c r="J762" s="274"/>
      <c r="K762" s="268"/>
      <c r="M762" s="269" t="s">
        <v>400</v>
      </c>
      <c r="O762" s="258"/>
    </row>
    <row r="763" spans="1:15" ht="12.75">
      <c r="A763" s="267"/>
      <c r="B763" s="270"/>
      <c r="C763" s="924" t="s">
        <v>99</v>
      </c>
      <c r="D763" s="925"/>
      <c r="E763" s="271">
        <v>1</v>
      </c>
      <c r="F763" s="830"/>
      <c r="G763" s="272"/>
      <c r="H763" s="273"/>
      <c r="I763" s="268"/>
      <c r="J763" s="274"/>
      <c r="K763" s="268"/>
      <c r="M763" s="269">
        <v>1</v>
      </c>
      <c r="O763" s="258"/>
    </row>
    <row r="764" spans="1:15" ht="12.75">
      <c r="A764" s="267"/>
      <c r="B764" s="270"/>
      <c r="C764" s="924" t="s">
        <v>401</v>
      </c>
      <c r="D764" s="925"/>
      <c r="E764" s="271">
        <v>0</v>
      </c>
      <c r="F764" s="830"/>
      <c r="G764" s="272"/>
      <c r="H764" s="273"/>
      <c r="I764" s="268"/>
      <c r="J764" s="274"/>
      <c r="K764" s="268"/>
      <c r="M764" s="269" t="s">
        <v>401</v>
      </c>
      <c r="O764" s="258"/>
    </row>
    <row r="765" spans="1:15" ht="12.75">
      <c r="A765" s="267"/>
      <c r="B765" s="270"/>
      <c r="C765" s="924" t="s">
        <v>99</v>
      </c>
      <c r="D765" s="925"/>
      <c r="E765" s="271">
        <v>1</v>
      </c>
      <c r="F765" s="830"/>
      <c r="G765" s="272"/>
      <c r="H765" s="273"/>
      <c r="I765" s="268"/>
      <c r="J765" s="274"/>
      <c r="K765" s="268"/>
      <c r="M765" s="269">
        <v>1</v>
      </c>
      <c r="O765" s="258"/>
    </row>
    <row r="766" spans="1:80" ht="12.75">
      <c r="A766" s="259">
        <v>196</v>
      </c>
      <c r="B766" s="260" t="s">
        <v>800</v>
      </c>
      <c r="C766" s="261" t="s">
        <v>801</v>
      </c>
      <c r="D766" s="262" t="s">
        <v>162</v>
      </c>
      <c r="E766" s="263">
        <v>3</v>
      </c>
      <c r="F766" s="829"/>
      <c r="G766" s="264">
        <f>E766*F766</f>
        <v>0</v>
      </c>
      <c r="H766" s="265">
        <v>0.02</v>
      </c>
      <c r="I766" s="266">
        <f>E766*H766</f>
        <v>0.06</v>
      </c>
      <c r="J766" s="265"/>
      <c r="K766" s="266">
        <f>E766*J766</f>
        <v>0</v>
      </c>
      <c r="O766" s="258">
        <v>2</v>
      </c>
      <c r="AA766" s="231">
        <v>3</v>
      </c>
      <c r="AB766" s="231">
        <v>7</v>
      </c>
      <c r="AC766" s="231">
        <v>611601214</v>
      </c>
      <c r="AZ766" s="231">
        <v>2</v>
      </c>
      <c r="BA766" s="231">
        <f>IF(AZ766=1,G766,0)</f>
        <v>0</v>
      </c>
      <c r="BB766" s="231">
        <f>IF(AZ766=2,G766,0)</f>
        <v>0</v>
      </c>
      <c r="BC766" s="231">
        <f>IF(AZ766=3,G766,0)</f>
        <v>0</v>
      </c>
      <c r="BD766" s="231">
        <f>IF(AZ766=4,G766,0)</f>
        <v>0</v>
      </c>
      <c r="BE766" s="231">
        <f>IF(AZ766=5,G766,0)</f>
        <v>0</v>
      </c>
      <c r="CA766" s="258">
        <v>3</v>
      </c>
      <c r="CB766" s="258">
        <v>7</v>
      </c>
    </row>
    <row r="767" spans="1:15" ht="12.75">
      <c r="A767" s="267"/>
      <c r="B767" s="270"/>
      <c r="C767" s="924" t="s">
        <v>419</v>
      </c>
      <c r="D767" s="925"/>
      <c r="E767" s="271">
        <v>0</v>
      </c>
      <c r="F767" s="830"/>
      <c r="G767" s="272"/>
      <c r="H767" s="273"/>
      <c r="I767" s="268"/>
      <c r="J767" s="274"/>
      <c r="K767" s="268"/>
      <c r="M767" s="269" t="s">
        <v>419</v>
      </c>
      <c r="O767" s="258"/>
    </row>
    <row r="768" spans="1:15" ht="12.75">
      <c r="A768" s="267"/>
      <c r="B768" s="270"/>
      <c r="C768" s="924" t="s">
        <v>144</v>
      </c>
      <c r="D768" s="925"/>
      <c r="E768" s="271">
        <v>3</v>
      </c>
      <c r="F768" s="830"/>
      <c r="G768" s="272"/>
      <c r="H768" s="273"/>
      <c r="I768" s="268"/>
      <c r="J768" s="274"/>
      <c r="K768" s="268"/>
      <c r="M768" s="269">
        <v>3</v>
      </c>
      <c r="O768" s="258"/>
    </row>
    <row r="769" spans="1:80" ht="12.75">
      <c r="A769" s="259">
        <v>197</v>
      </c>
      <c r="B769" s="260" t="s">
        <v>802</v>
      </c>
      <c r="C769" s="261" t="s">
        <v>803</v>
      </c>
      <c r="D769" s="262" t="s">
        <v>162</v>
      </c>
      <c r="E769" s="263">
        <v>1</v>
      </c>
      <c r="F769" s="829"/>
      <c r="G769" s="264">
        <f>E769*F769</f>
        <v>0</v>
      </c>
      <c r="H769" s="265">
        <v>0.024</v>
      </c>
      <c r="I769" s="266">
        <f>E769*H769</f>
        <v>0.024</v>
      </c>
      <c r="J769" s="265"/>
      <c r="K769" s="266">
        <f>E769*J769</f>
        <v>0</v>
      </c>
      <c r="O769" s="258">
        <v>2</v>
      </c>
      <c r="AA769" s="231">
        <v>3</v>
      </c>
      <c r="AB769" s="231">
        <v>7</v>
      </c>
      <c r="AC769" s="231">
        <v>61165618</v>
      </c>
      <c r="AZ769" s="231">
        <v>2</v>
      </c>
      <c r="BA769" s="231">
        <f>IF(AZ769=1,G769,0)</f>
        <v>0</v>
      </c>
      <c r="BB769" s="231">
        <f>IF(AZ769=2,G769,0)</f>
        <v>0</v>
      </c>
      <c r="BC769" s="231">
        <f>IF(AZ769=3,G769,0)</f>
        <v>0</v>
      </c>
      <c r="BD769" s="231">
        <f>IF(AZ769=4,G769,0)</f>
        <v>0</v>
      </c>
      <c r="BE769" s="231">
        <f>IF(AZ769=5,G769,0)</f>
        <v>0</v>
      </c>
      <c r="CA769" s="258">
        <v>3</v>
      </c>
      <c r="CB769" s="258">
        <v>7</v>
      </c>
    </row>
    <row r="770" spans="1:15" ht="12.75">
      <c r="A770" s="267"/>
      <c r="B770" s="270"/>
      <c r="C770" s="924" t="s">
        <v>405</v>
      </c>
      <c r="D770" s="925"/>
      <c r="E770" s="271">
        <v>0</v>
      </c>
      <c r="F770" s="830"/>
      <c r="G770" s="272"/>
      <c r="H770" s="273"/>
      <c r="I770" s="268"/>
      <c r="J770" s="274"/>
      <c r="K770" s="268"/>
      <c r="M770" s="269" t="s">
        <v>405</v>
      </c>
      <c r="O770" s="258"/>
    </row>
    <row r="771" spans="1:15" ht="12.75">
      <c r="A771" s="267"/>
      <c r="B771" s="270"/>
      <c r="C771" s="924" t="s">
        <v>99</v>
      </c>
      <c r="D771" s="925"/>
      <c r="E771" s="271">
        <v>1</v>
      </c>
      <c r="F771" s="830"/>
      <c r="G771" s="272"/>
      <c r="H771" s="273"/>
      <c r="I771" s="268"/>
      <c r="J771" s="274"/>
      <c r="K771" s="268"/>
      <c r="M771" s="269">
        <v>1</v>
      </c>
      <c r="O771" s="258"/>
    </row>
    <row r="772" spans="1:80" ht="12.75">
      <c r="A772" s="259">
        <v>198</v>
      </c>
      <c r="B772" s="260" t="s">
        <v>804</v>
      </c>
      <c r="C772" s="261" t="s">
        <v>805</v>
      </c>
      <c r="D772" s="262" t="s">
        <v>162</v>
      </c>
      <c r="E772" s="263">
        <v>1</v>
      </c>
      <c r="F772" s="829"/>
      <c r="G772" s="264">
        <f>E772*F772</f>
        <v>0</v>
      </c>
      <c r="H772" s="265">
        <v>0.026</v>
      </c>
      <c r="I772" s="266">
        <f>E772*H772</f>
        <v>0.026</v>
      </c>
      <c r="J772" s="265"/>
      <c r="K772" s="266">
        <f>E772*J772</f>
        <v>0</v>
      </c>
      <c r="O772" s="258">
        <v>2</v>
      </c>
      <c r="AA772" s="231">
        <v>3</v>
      </c>
      <c r="AB772" s="231">
        <v>7</v>
      </c>
      <c r="AC772" s="231">
        <v>61165619</v>
      </c>
      <c r="AZ772" s="231">
        <v>2</v>
      </c>
      <c r="BA772" s="231">
        <f>IF(AZ772=1,G772,0)</f>
        <v>0</v>
      </c>
      <c r="BB772" s="231">
        <f>IF(AZ772=2,G772,0)</f>
        <v>0</v>
      </c>
      <c r="BC772" s="231">
        <f>IF(AZ772=3,G772,0)</f>
        <v>0</v>
      </c>
      <c r="BD772" s="231">
        <f>IF(AZ772=4,G772,0)</f>
        <v>0</v>
      </c>
      <c r="BE772" s="231">
        <f>IF(AZ772=5,G772,0)</f>
        <v>0</v>
      </c>
      <c r="CA772" s="258">
        <v>3</v>
      </c>
      <c r="CB772" s="258">
        <v>7</v>
      </c>
    </row>
    <row r="773" spans="1:15" ht="12.75">
      <c r="A773" s="267"/>
      <c r="B773" s="270"/>
      <c r="C773" s="924" t="s">
        <v>406</v>
      </c>
      <c r="D773" s="925"/>
      <c r="E773" s="271">
        <v>0</v>
      </c>
      <c r="F773" s="830"/>
      <c r="G773" s="272"/>
      <c r="H773" s="273"/>
      <c r="I773" s="268"/>
      <c r="J773" s="274"/>
      <c r="K773" s="268"/>
      <c r="M773" s="269" t="s">
        <v>406</v>
      </c>
      <c r="O773" s="258"/>
    </row>
    <row r="774" spans="1:15" ht="12.75">
      <c r="A774" s="267"/>
      <c r="B774" s="270"/>
      <c r="C774" s="924" t="s">
        <v>99</v>
      </c>
      <c r="D774" s="925"/>
      <c r="E774" s="271">
        <v>1</v>
      </c>
      <c r="F774" s="830"/>
      <c r="G774" s="272"/>
      <c r="H774" s="273"/>
      <c r="I774" s="268"/>
      <c r="J774" s="274"/>
      <c r="K774" s="268"/>
      <c r="M774" s="269">
        <v>1</v>
      </c>
      <c r="O774" s="258"/>
    </row>
    <row r="775" spans="1:80" ht="12.75">
      <c r="A775" s="259">
        <v>199</v>
      </c>
      <c r="B775" s="260" t="s">
        <v>806</v>
      </c>
      <c r="C775" s="261" t="s">
        <v>807</v>
      </c>
      <c r="D775" s="262" t="s">
        <v>162</v>
      </c>
      <c r="E775" s="263">
        <v>1</v>
      </c>
      <c r="F775" s="829"/>
      <c r="G775" s="264">
        <f>E775*F775</f>
        <v>0</v>
      </c>
      <c r="H775" s="265">
        <v>0.028</v>
      </c>
      <c r="I775" s="266">
        <f>E775*H775</f>
        <v>0.028</v>
      </c>
      <c r="J775" s="265"/>
      <c r="K775" s="266">
        <f>E775*J775</f>
        <v>0</v>
      </c>
      <c r="O775" s="258">
        <v>2</v>
      </c>
      <c r="AA775" s="231">
        <v>3</v>
      </c>
      <c r="AB775" s="231">
        <v>7</v>
      </c>
      <c r="AC775" s="231">
        <v>61165620</v>
      </c>
      <c r="AZ775" s="231">
        <v>2</v>
      </c>
      <c r="BA775" s="231">
        <f>IF(AZ775=1,G775,0)</f>
        <v>0</v>
      </c>
      <c r="BB775" s="231">
        <f>IF(AZ775=2,G775,0)</f>
        <v>0</v>
      </c>
      <c r="BC775" s="231">
        <f>IF(AZ775=3,G775,0)</f>
        <v>0</v>
      </c>
      <c r="BD775" s="231">
        <f>IF(AZ775=4,G775,0)</f>
        <v>0</v>
      </c>
      <c r="BE775" s="231">
        <f>IF(AZ775=5,G775,0)</f>
        <v>0</v>
      </c>
      <c r="CA775" s="258">
        <v>3</v>
      </c>
      <c r="CB775" s="258">
        <v>7</v>
      </c>
    </row>
    <row r="776" spans="1:15" ht="12.75">
      <c r="A776" s="267"/>
      <c r="B776" s="270"/>
      <c r="C776" s="924" t="s">
        <v>404</v>
      </c>
      <c r="D776" s="925"/>
      <c r="E776" s="271">
        <v>0</v>
      </c>
      <c r="F776" s="830"/>
      <c r="G776" s="272"/>
      <c r="H776" s="273"/>
      <c r="I776" s="268"/>
      <c r="J776" s="274"/>
      <c r="K776" s="268"/>
      <c r="M776" s="269" t="s">
        <v>404</v>
      </c>
      <c r="O776" s="258"/>
    </row>
    <row r="777" spans="1:15" ht="12.75">
      <c r="A777" s="267"/>
      <c r="B777" s="270"/>
      <c r="C777" s="924" t="s">
        <v>99</v>
      </c>
      <c r="D777" s="925"/>
      <c r="E777" s="271">
        <v>1</v>
      </c>
      <c r="F777" s="830"/>
      <c r="G777" s="272"/>
      <c r="H777" s="273"/>
      <c r="I777" s="268"/>
      <c r="J777" s="274"/>
      <c r="K777" s="268"/>
      <c r="M777" s="269">
        <v>1</v>
      </c>
      <c r="O777" s="258"/>
    </row>
    <row r="778" spans="1:80" ht="12.75">
      <c r="A778" s="259">
        <v>200</v>
      </c>
      <c r="B778" s="260" t="s">
        <v>808</v>
      </c>
      <c r="C778" s="261" t="s">
        <v>809</v>
      </c>
      <c r="D778" s="262" t="s">
        <v>12</v>
      </c>
      <c r="E778" s="829"/>
      <c r="F778" s="829"/>
      <c r="G778" s="264">
        <f>E778*F778</f>
        <v>0</v>
      </c>
      <c r="H778" s="265">
        <v>0</v>
      </c>
      <c r="I778" s="266">
        <f>E778*H778</f>
        <v>0</v>
      </c>
      <c r="J778" s="265"/>
      <c r="K778" s="266">
        <f>E778*J778</f>
        <v>0</v>
      </c>
      <c r="O778" s="258">
        <v>2</v>
      </c>
      <c r="AA778" s="231">
        <v>7</v>
      </c>
      <c r="AB778" s="231">
        <v>1002</v>
      </c>
      <c r="AC778" s="231">
        <v>5</v>
      </c>
      <c r="AZ778" s="231">
        <v>2</v>
      </c>
      <c r="BA778" s="231">
        <f>IF(AZ778=1,G778,0)</f>
        <v>0</v>
      </c>
      <c r="BB778" s="231">
        <f>IF(AZ778=2,G778,0)</f>
        <v>0</v>
      </c>
      <c r="BC778" s="231">
        <f>IF(AZ778=3,G778,0)</f>
        <v>0</v>
      </c>
      <c r="BD778" s="231">
        <f>IF(AZ778=4,G778,0)</f>
        <v>0</v>
      </c>
      <c r="BE778" s="231">
        <f>IF(AZ778=5,G778,0)</f>
        <v>0</v>
      </c>
      <c r="CA778" s="258">
        <v>7</v>
      </c>
      <c r="CB778" s="258">
        <v>1002</v>
      </c>
    </row>
    <row r="779" spans="1:57" ht="12.75">
      <c r="A779" s="275"/>
      <c r="B779" s="276" t="s">
        <v>103</v>
      </c>
      <c r="C779" s="277" t="s">
        <v>736</v>
      </c>
      <c r="D779" s="278"/>
      <c r="E779" s="279"/>
      <c r="F779" s="831"/>
      <c r="G779" s="281">
        <f>SUM(G592:G778)</f>
        <v>0</v>
      </c>
      <c r="H779" s="282"/>
      <c r="I779" s="283">
        <f>SUM(I592:I778)</f>
        <v>0.38456000000000007</v>
      </c>
      <c r="J779" s="282"/>
      <c r="K779" s="283">
        <f>SUM(K592:K778)</f>
        <v>-0.01052</v>
      </c>
      <c r="O779" s="258">
        <v>4</v>
      </c>
      <c r="BA779" s="284">
        <f>SUM(BA592:BA778)</f>
        <v>0</v>
      </c>
      <c r="BB779" s="284">
        <f>SUM(BB592:BB778)</f>
        <v>0</v>
      </c>
      <c r="BC779" s="284">
        <f>SUM(BC592:BC778)</f>
        <v>0</v>
      </c>
      <c r="BD779" s="284">
        <f>SUM(BD592:BD778)</f>
        <v>0</v>
      </c>
      <c r="BE779" s="284">
        <f>SUM(BE592:BE778)</f>
        <v>0</v>
      </c>
    </row>
    <row r="780" spans="1:15" ht="12.75">
      <c r="A780" s="248" t="s">
        <v>98</v>
      </c>
      <c r="B780" s="249" t="s">
        <v>810</v>
      </c>
      <c r="C780" s="250" t="s">
        <v>811</v>
      </c>
      <c r="D780" s="251"/>
      <c r="E780" s="252"/>
      <c r="F780" s="832"/>
      <c r="G780" s="253"/>
      <c r="H780" s="254"/>
      <c r="I780" s="255"/>
      <c r="J780" s="256"/>
      <c r="K780" s="257"/>
      <c r="O780" s="258">
        <v>1</v>
      </c>
    </row>
    <row r="781" spans="1:80" ht="22.5">
      <c r="A781" s="259">
        <v>201</v>
      </c>
      <c r="B781" s="260" t="s">
        <v>810</v>
      </c>
      <c r="C781" s="261" t="s">
        <v>813</v>
      </c>
      <c r="D781" s="262"/>
      <c r="E781" s="263">
        <v>0</v>
      </c>
      <c r="F781" s="829"/>
      <c r="G781" s="264">
        <f>E781*F781</f>
        <v>0</v>
      </c>
      <c r="H781" s="265">
        <v>0</v>
      </c>
      <c r="I781" s="266">
        <f>E781*H781</f>
        <v>0</v>
      </c>
      <c r="J781" s="265">
        <v>0</v>
      </c>
      <c r="K781" s="266">
        <f>E781*J781</f>
        <v>0</v>
      </c>
      <c r="O781" s="258">
        <v>2</v>
      </c>
      <c r="AA781" s="231">
        <v>1</v>
      </c>
      <c r="AB781" s="231">
        <v>7</v>
      </c>
      <c r="AC781" s="231">
        <v>7</v>
      </c>
      <c r="AZ781" s="231">
        <v>2</v>
      </c>
      <c r="BA781" s="231">
        <f>IF(AZ781=1,G781,0)</f>
        <v>0</v>
      </c>
      <c r="BB781" s="231">
        <f>IF(AZ781=2,G781,0)</f>
        <v>0</v>
      </c>
      <c r="BC781" s="231">
        <f>IF(AZ781=3,G781,0)</f>
        <v>0</v>
      </c>
      <c r="BD781" s="231">
        <f>IF(AZ781=4,G781,0)</f>
        <v>0</v>
      </c>
      <c r="BE781" s="231">
        <f>IF(AZ781=5,G781,0)</f>
        <v>0</v>
      </c>
      <c r="CA781" s="258">
        <v>1</v>
      </c>
      <c r="CB781" s="258">
        <v>7</v>
      </c>
    </row>
    <row r="782" spans="1:80" ht="12.75">
      <c r="A782" s="259">
        <v>202</v>
      </c>
      <c r="B782" s="260" t="s">
        <v>814</v>
      </c>
      <c r="C782" s="261" t="s">
        <v>815</v>
      </c>
      <c r="D782" s="262" t="s">
        <v>816</v>
      </c>
      <c r="E782" s="263">
        <v>64.8</v>
      </c>
      <c r="F782" s="829"/>
      <c r="G782" s="264">
        <f>E782*F782</f>
        <v>0</v>
      </c>
      <c r="H782" s="265">
        <v>6E-05</v>
      </c>
      <c r="I782" s="266">
        <f>E782*H782</f>
        <v>0.003888</v>
      </c>
      <c r="J782" s="265">
        <v>0</v>
      </c>
      <c r="K782" s="266">
        <f>E782*J782</f>
        <v>0</v>
      </c>
      <c r="O782" s="258">
        <v>2</v>
      </c>
      <c r="AA782" s="231">
        <v>1</v>
      </c>
      <c r="AB782" s="231">
        <v>7</v>
      </c>
      <c r="AC782" s="231">
        <v>7</v>
      </c>
      <c r="AZ782" s="231">
        <v>2</v>
      </c>
      <c r="BA782" s="231">
        <f>IF(AZ782=1,G782,0)</f>
        <v>0</v>
      </c>
      <c r="BB782" s="231">
        <f>IF(AZ782=2,G782,0)</f>
        <v>0</v>
      </c>
      <c r="BC782" s="231">
        <f>IF(AZ782=3,G782,0)</f>
        <v>0</v>
      </c>
      <c r="BD782" s="231">
        <f>IF(AZ782=4,G782,0)</f>
        <v>0</v>
      </c>
      <c r="BE782" s="231">
        <f>IF(AZ782=5,G782,0)</f>
        <v>0</v>
      </c>
      <c r="CA782" s="258">
        <v>1</v>
      </c>
      <c r="CB782" s="258">
        <v>7</v>
      </c>
    </row>
    <row r="783" spans="1:15" ht="12.75">
      <c r="A783" s="267"/>
      <c r="B783" s="270"/>
      <c r="C783" s="924" t="s">
        <v>817</v>
      </c>
      <c r="D783" s="925"/>
      <c r="E783" s="271">
        <v>0</v>
      </c>
      <c r="F783" s="830"/>
      <c r="G783" s="272"/>
      <c r="H783" s="273"/>
      <c r="I783" s="268"/>
      <c r="J783" s="274"/>
      <c r="K783" s="268"/>
      <c r="M783" s="269" t="s">
        <v>817</v>
      </c>
      <c r="O783" s="258"/>
    </row>
    <row r="784" spans="1:15" ht="12.75">
      <c r="A784" s="267"/>
      <c r="B784" s="270"/>
      <c r="C784" s="924" t="s">
        <v>818</v>
      </c>
      <c r="D784" s="925"/>
      <c r="E784" s="271">
        <v>64.8</v>
      </c>
      <c r="F784" s="830"/>
      <c r="G784" s="272"/>
      <c r="H784" s="273"/>
      <c r="I784" s="268"/>
      <c r="J784" s="274"/>
      <c r="K784" s="268"/>
      <c r="M784" s="269" t="s">
        <v>818</v>
      </c>
      <c r="O784" s="258"/>
    </row>
    <row r="785" spans="1:80" ht="12.75">
      <c r="A785" s="259">
        <v>203</v>
      </c>
      <c r="B785" s="260" t="s">
        <v>819</v>
      </c>
      <c r="C785" s="261" t="s">
        <v>820</v>
      </c>
      <c r="D785" s="262" t="s">
        <v>183</v>
      </c>
      <c r="E785" s="263">
        <v>7.233</v>
      </c>
      <c r="F785" s="829"/>
      <c r="G785" s="264">
        <f>E785*F785</f>
        <v>0</v>
      </c>
      <c r="H785" s="265">
        <v>0</v>
      </c>
      <c r="I785" s="266">
        <f>E785*H785</f>
        <v>0</v>
      </c>
      <c r="J785" s="265"/>
      <c r="K785" s="266">
        <f>E785*J785</f>
        <v>0</v>
      </c>
      <c r="O785" s="258">
        <v>2</v>
      </c>
      <c r="AA785" s="231">
        <v>12</v>
      </c>
      <c r="AB785" s="231">
        <v>0</v>
      </c>
      <c r="AC785" s="231">
        <v>106</v>
      </c>
      <c r="AZ785" s="231">
        <v>2</v>
      </c>
      <c r="BA785" s="231">
        <f>IF(AZ785=1,G785,0)</f>
        <v>0</v>
      </c>
      <c r="BB785" s="231">
        <f>IF(AZ785=2,G785,0)</f>
        <v>0</v>
      </c>
      <c r="BC785" s="231">
        <f>IF(AZ785=3,G785,0)</f>
        <v>0</v>
      </c>
      <c r="BD785" s="231">
        <f>IF(AZ785=4,G785,0)</f>
        <v>0</v>
      </c>
      <c r="BE785" s="231">
        <f>IF(AZ785=5,G785,0)</f>
        <v>0</v>
      </c>
      <c r="CA785" s="258">
        <v>12</v>
      </c>
      <c r="CB785" s="258">
        <v>0</v>
      </c>
    </row>
    <row r="786" spans="1:15" ht="12.75">
      <c r="A786" s="267"/>
      <c r="B786" s="270"/>
      <c r="C786" s="924" t="s">
        <v>515</v>
      </c>
      <c r="D786" s="925"/>
      <c r="E786" s="271">
        <v>7.233</v>
      </c>
      <c r="F786" s="830"/>
      <c r="G786" s="272"/>
      <c r="H786" s="273"/>
      <c r="I786" s="268"/>
      <c r="J786" s="274"/>
      <c r="K786" s="268"/>
      <c r="M786" s="269" t="s">
        <v>515</v>
      </c>
      <c r="O786" s="258"/>
    </row>
    <row r="787" spans="1:80" ht="12.75">
      <c r="A787" s="259">
        <v>204</v>
      </c>
      <c r="B787" s="260" t="s">
        <v>821</v>
      </c>
      <c r="C787" s="261" t="s">
        <v>822</v>
      </c>
      <c r="D787" s="262" t="s">
        <v>445</v>
      </c>
      <c r="E787" s="263">
        <v>1</v>
      </c>
      <c r="F787" s="829"/>
      <c r="G787" s="264">
        <f>E787*F787</f>
        <v>0</v>
      </c>
      <c r="H787" s="265">
        <v>0</v>
      </c>
      <c r="I787" s="266">
        <f>E787*H787</f>
        <v>0</v>
      </c>
      <c r="J787" s="265"/>
      <c r="K787" s="266">
        <f>E787*J787</f>
        <v>0</v>
      </c>
      <c r="O787" s="258">
        <v>2</v>
      </c>
      <c r="AA787" s="231">
        <v>12</v>
      </c>
      <c r="AB787" s="231">
        <v>0</v>
      </c>
      <c r="AC787" s="231">
        <v>228</v>
      </c>
      <c r="AZ787" s="231">
        <v>2</v>
      </c>
      <c r="BA787" s="231">
        <f>IF(AZ787=1,G787,0)</f>
        <v>0</v>
      </c>
      <c r="BB787" s="231">
        <f>IF(AZ787=2,G787,0)</f>
        <v>0</v>
      </c>
      <c r="BC787" s="231">
        <f>IF(AZ787=3,G787,0)</f>
        <v>0</v>
      </c>
      <c r="BD787" s="231">
        <f>IF(AZ787=4,G787,0)</f>
        <v>0</v>
      </c>
      <c r="BE787" s="231">
        <f>IF(AZ787=5,G787,0)</f>
        <v>0</v>
      </c>
      <c r="CA787" s="258">
        <v>12</v>
      </c>
      <c r="CB787" s="258">
        <v>0</v>
      </c>
    </row>
    <row r="788" spans="1:80" ht="12.75">
      <c r="A788" s="259">
        <v>205</v>
      </c>
      <c r="B788" s="260" t="s">
        <v>823</v>
      </c>
      <c r="C788" s="261" t="s">
        <v>824</v>
      </c>
      <c r="D788" s="262" t="s">
        <v>142</v>
      </c>
      <c r="E788" s="263">
        <v>7</v>
      </c>
      <c r="F788" s="829"/>
      <c r="G788" s="264">
        <f>E788*F788</f>
        <v>0</v>
      </c>
      <c r="H788" s="265">
        <v>0</v>
      </c>
      <c r="I788" s="266">
        <f>E788*H788</f>
        <v>0</v>
      </c>
      <c r="J788" s="265"/>
      <c r="K788" s="266">
        <f>E788*J788</f>
        <v>0</v>
      </c>
      <c r="O788" s="258">
        <v>2</v>
      </c>
      <c r="AA788" s="231">
        <v>12</v>
      </c>
      <c r="AB788" s="231">
        <v>0</v>
      </c>
      <c r="AC788" s="231">
        <v>205</v>
      </c>
      <c r="AZ788" s="231">
        <v>2</v>
      </c>
      <c r="BA788" s="231">
        <f>IF(AZ788=1,G788,0)</f>
        <v>0</v>
      </c>
      <c r="BB788" s="231">
        <f>IF(AZ788=2,G788,0)</f>
        <v>0</v>
      </c>
      <c r="BC788" s="231">
        <f>IF(AZ788=3,G788,0)</f>
        <v>0</v>
      </c>
      <c r="BD788" s="231">
        <f>IF(AZ788=4,G788,0)</f>
        <v>0</v>
      </c>
      <c r="BE788" s="231">
        <f>IF(AZ788=5,G788,0)</f>
        <v>0</v>
      </c>
      <c r="CA788" s="258">
        <v>12</v>
      </c>
      <c r="CB788" s="258">
        <v>0</v>
      </c>
    </row>
    <row r="789" spans="1:80" ht="22.5">
      <c r="A789" s="259">
        <v>206</v>
      </c>
      <c r="B789" s="260" t="s">
        <v>825</v>
      </c>
      <c r="C789" s="261" t="s">
        <v>826</v>
      </c>
      <c r="D789" s="262" t="s">
        <v>445</v>
      </c>
      <c r="E789" s="263">
        <v>1</v>
      </c>
      <c r="F789" s="829"/>
      <c r="G789" s="264">
        <f>E789*F789</f>
        <v>0</v>
      </c>
      <c r="H789" s="265">
        <v>0</v>
      </c>
      <c r="I789" s="266">
        <f>E789*H789</f>
        <v>0</v>
      </c>
      <c r="J789" s="265"/>
      <c r="K789" s="266">
        <f>E789*J789</f>
        <v>0</v>
      </c>
      <c r="O789" s="258">
        <v>2</v>
      </c>
      <c r="AA789" s="231">
        <v>12</v>
      </c>
      <c r="AB789" s="231">
        <v>0</v>
      </c>
      <c r="AC789" s="231">
        <v>206</v>
      </c>
      <c r="AZ789" s="231">
        <v>2</v>
      </c>
      <c r="BA789" s="231">
        <f>IF(AZ789=1,G789,0)</f>
        <v>0</v>
      </c>
      <c r="BB789" s="231">
        <f>IF(AZ789=2,G789,0)</f>
        <v>0</v>
      </c>
      <c r="BC789" s="231">
        <f>IF(AZ789=3,G789,0)</f>
        <v>0</v>
      </c>
      <c r="BD789" s="231">
        <f>IF(AZ789=4,G789,0)</f>
        <v>0</v>
      </c>
      <c r="BE789" s="231">
        <f>IF(AZ789=5,G789,0)</f>
        <v>0</v>
      </c>
      <c r="CA789" s="258">
        <v>12</v>
      </c>
      <c r="CB789" s="258">
        <v>0</v>
      </c>
    </row>
    <row r="790" spans="1:80" ht="12.75">
      <c r="A790" s="259">
        <v>207</v>
      </c>
      <c r="B790" s="260" t="s">
        <v>827</v>
      </c>
      <c r="C790" s="261" t="s">
        <v>828</v>
      </c>
      <c r="D790" s="262" t="s">
        <v>176</v>
      </c>
      <c r="E790" s="263">
        <v>0.0713</v>
      </c>
      <c r="F790" s="829"/>
      <c r="G790" s="264">
        <f>E790*F790</f>
        <v>0</v>
      </c>
      <c r="H790" s="265">
        <v>1</v>
      </c>
      <c r="I790" s="266">
        <f>E790*H790</f>
        <v>0.0713</v>
      </c>
      <c r="J790" s="265"/>
      <c r="K790" s="266">
        <f>E790*J790</f>
        <v>0</v>
      </c>
      <c r="O790" s="258">
        <v>2</v>
      </c>
      <c r="AA790" s="231">
        <v>3</v>
      </c>
      <c r="AB790" s="231">
        <v>7</v>
      </c>
      <c r="AC790" s="231">
        <v>13611258</v>
      </c>
      <c r="AZ790" s="231">
        <v>2</v>
      </c>
      <c r="BA790" s="231">
        <f>IF(AZ790=1,G790,0)</f>
        <v>0</v>
      </c>
      <c r="BB790" s="231">
        <f>IF(AZ790=2,G790,0)</f>
        <v>0</v>
      </c>
      <c r="BC790" s="231">
        <f>IF(AZ790=3,G790,0)</f>
        <v>0</v>
      </c>
      <c r="BD790" s="231">
        <f>IF(AZ790=4,G790,0)</f>
        <v>0</v>
      </c>
      <c r="BE790" s="231">
        <f>IF(AZ790=5,G790,0)</f>
        <v>0</v>
      </c>
      <c r="CA790" s="258">
        <v>3</v>
      </c>
      <c r="CB790" s="258">
        <v>7</v>
      </c>
    </row>
    <row r="791" spans="1:15" ht="12.75">
      <c r="A791" s="267"/>
      <c r="B791" s="270"/>
      <c r="C791" s="924" t="s">
        <v>817</v>
      </c>
      <c r="D791" s="925"/>
      <c r="E791" s="271">
        <v>0</v>
      </c>
      <c r="F791" s="830"/>
      <c r="G791" s="272"/>
      <c r="H791" s="273"/>
      <c r="I791" s="268"/>
      <c r="J791" s="274"/>
      <c r="K791" s="268"/>
      <c r="M791" s="269" t="s">
        <v>817</v>
      </c>
      <c r="O791" s="258"/>
    </row>
    <row r="792" spans="1:15" ht="12.75">
      <c r="A792" s="267"/>
      <c r="B792" s="270"/>
      <c r="C792" s="924" t="s">
        <v>829</v>
      </c>
      <c r="D792" s="925"/>
      <c r="E792" s="271">
        <v>0.0713</v>
      </c>
      <c r="F792" s="830"/>
      <c r="G792" s="272"/>
      <c r="H792" s="273"/>
      <c r="I792" s="268"/>
      <c r="J792" s="274"/>
      <c r="K792" s="268"/>
      <c r="M792" s="269" t="s">
        <v>829</v>
      </c>
      <c r="O792" s="258"/>
    </row>
    <row r="793" spans="1:80" ht="12.75">
      <c r="A793" s="259">
        <v>208</v>
      </c>
      <c r="B793" s="260" t="s">
        <v>830</v>
      </c>
      <c r="C793" s="261" t="s">
        <v>831</v>
      </c>
      <c r="D793" s="262" t="s">
        <v>12</v>
      </c>
      <c r="E793" s="829"/>
      <c r="F793" s="829"/>
      <c r="G793" s="264">
        <f>E793*F793</f>
        <v>0</v>
      </c>
      <c r="H793" s="265">
        <v>0</v>
      </c>
      <c r="I793" s="266">
        <f>E793*H793</f>
        <v>0</v>
      </c>
      <c r="J793" s="265"/>
      <c r="K793" s="266">
        <f>E793*J793</f>
        <v>0</v>
      </c>
      <c r="O793" s="258">
        <v>2</v>
      </c>
      <c r="AA793" s="231">
        <v>7</v>
      </c>
      <c r="AB793" s="231">
        <v>1002</v>
      </c>
      <c r="AC793" s="231">
        <v>5</v>
      </c>
      <c r="AZ793" s="231">
        <v>2</v>
      </c>
      <c r="BA793" s="231">
        <f>IF(AZ793=1,G793,0)</f>
        <v>0</v>
      </c>
      <c r="BB793" s="231">
        <f>IF(AZ793=2,G793,0)</f>
        <v>0</v>
      </c>
      <c r="BC793" s="231">
        <f>IF(AZ793=3,G793,0)</f>
        <v>0</v>
      </c>
      <c r="BD793" s="231">
        <f>IF(AZ793=4,G793,0)</f>
        <v>0</v>
      </c>
      <c r="BE793" s="231">
        <f>IF(AZ793=5,G793,0)</f>
        <v>0</v>
      </c>
      <c r="CA793" s="258">
        <v>7</v>
      </c>
      <c r="CB793" s="258">
        <v>1002</v>
      </c>
    </row>
    <row r="794" spans="1:57" ht="12.75">
      <c r="A794" s="275"/>
      <c r="B794" s="276" t="s">
        <v>103</v>
      </c>
      <c r="C794" s="277" t="s">
        <v>812</v>
      </c>
      <c r="D794" s="278"/>
      <c r="E794" s="279"/>
      <c r="F794" s="831"/>
      <c r="G794" s="281">
        <f>SUM(G780:G793)</f>
        <v>0</v>
      </c>
      <c r="H794" s="282"/>
      <c r="I794" s="283">
        <f>SUM(I780:I793)</f>
        <v>0.075188</v>
      </c>
      <c r="J794" s="282"/>
      <c r="K794" s="283">
        <f>SUM(K780:K793)</f>
        <v>0</v>
      </c>
      <c r="O794" s="258">
        <v>4</v>
      </c>
      <c r="BA794" s="284">
        <f>SUM(BA780:BA793)</f>
        <v>0</v>
      </c>
      <c r="BB794" s="284">
        <f>SUM(BB780:BB793)</f>
        <v>0</v>
      </c>
      <c r="BC794" s="284">
        <f>SUM(BC780:BC793)</f>
        <v>0</v>
      </c>
      <c r="BD794" s="284">
        <f>SUM(BD780:BD793)</f>
        <v>0</v>
      </c>
      <c r="BE794" s="284">
        <f>SUM(BE780:BE793)</f>
        <v>0</v>
      </c>
    </row>
    <row r="795" spans="1:15" ht="12.75">
      <c r="A795" s="248" t="s">
        <v>98</v>
      </c>
      <c r="B795" s="249" t="s">
        <v>832</v>
      </c>
      <c r="C795" s="250" t="s">
        <v>833</v>
      </c>
      <c r="D795" s="251"/>
      <c r="E795" s="252"/>
      <c r="F795" s="832"/>
      <c r="G795" s="253"/>
      <c r="H795" s="254"/>
      <c r="I795" s="255"/>
      <c r="J795" s="256"/>
      <c r="K795" s="257"/>
      <c r="O795" s="258">
        <v>1</v>
      </c>
    </row>
    <row r="796" spans="1:80" ht="12.75">
      <c r="A796" s="259">
        <v>209</v>
      </c>
      <c r="B796" s="260" t="s">
        <v>835</v>
      </c>
      <c r="C796" s="261" t="s">
        <v>836</v>
      </c>
      <c r="D796" s="262" t="s">
        <v>183</v>
      </c>
      <c r="E796" s="263">
        <v>137.02</v>
      </c>
      <c r="F796" s="829"/>
      <c r="G796" s="264">
        <f>E796*F796</f>
        <v>0</v>
      </c>
      <c r="H796" s="265">
        <v>0.00021</v>
      </c>
      <c r="I796" s="266">
        <f>E796*H796</f>
        <v>0.028774200000000003</v>
      </c>
      <c r="J796" s="265">
        <v>0</v>
      </c>
      <c r="K796" s="266">
        <f>E796*J796</f>
        <v>0</v>
      </c>
      <c r="O796" s="258">
        <v>2</v>
      </c>
      <c r="AA796" s="231">
        <v>1</v>
      </c>
      <c r="AB796" s="231">
        <v>7</v>
      </c>
      <c r="AC796" s="231">
        <v>7</v>
      </c>
      <c r="AZ796" s="231">
        <v>2</v>
      </c>
      <c r="BA796" s="231">
        <f>IF(AZ796=1,G796,0)</f>
        <v>0</v>
      </c>
      <c r="BB796" s="231">
        <f>IF(AZ796=2,G796,0)</f>
        <v>0</v>
      </c>
      <c r="BC796" s="231">
        <f>IF(AZ796=3,G796,0)</f>
        <v>0</v>
      </c>
      <c r="BD796" s="231">
        <f>IF(AZ796=4,G796,0)</f>
        <v>0</v>
      </c>
      <c r="BE796" s="231">
        <f>IF(AZ796=5,G796,0)</f>
        <v>0</v>
      </c>
      <c r="CA796" s="258">
        <v>1</v>
      </c>
      <c r="CB796" s="258">
        <v>7</v>
      </c>
    </row>
    <row r="797" spans="1:15" ht="12.75">
      <c r="A797" s="267"/>
      <c r="B797" s="270"/>
      <c r="C797" s="924" t="s">
        <v>379</v>
      </c>
      <c r="D797" s="925"/>
      <c r="E797" s="271">
        <v>0</v>
      </c>
      <c r="F797" s="830"/>
      <c r="G797" s="272"/>
      <c r="H797" s="273"/>
      <c r="I797" s="268"/>
      <c r="J797" s="274"/>
      <c r="K797" s="268"/>
      <c r="M797" s="269" t="s">
        <v>379</v>
      </c>
      <c r="O797" s="258"/>
    </row>
    <row r="798" spans="1:15" ht="22.5">
      <c r="A798" s="267"/>
      <c r="B798" s="270"/>
      <c r="C798" s="924" t="s">
        <v>380</v>
      </c>
      <c r="D798" s="925"/>
      <c r="E798" s="271">
        <v>75.34</v>
      </c>
      <c r="F798" s="830"/>
      <c r="G798" s="272"/>
      <c r="H798" s="273"/>
      <c r="I798" s="268"/>
      <c r="J798" s="274"/>
      <c r="K798" s="268"/>
      <c r="M798" s="269" t="s">
        <v>380</v>
      </c>
      <c r="O798" s="258"/>
    </row>
    <row r="799" spans="1:15" ht="12.75">
      <c r="A799" s="267"/>
      <c r="B799" s="270"/>
      <c r="C799" s="924" t="s">
        <v>381</v>
      </c>
      <c r="D799" s="925"/>
      <c r="E799" s="271">
        <v>0</v>
      </c>
      <c r="F799" s="830"/>
      <c r="G799" s="272"/>
      <c r="H799" s="273"/>
      <c r="I799" s="268"/>
      <c r="J799" s="274"/>
      <c r="K799" s="268"/>
      <c r="M799" s="269" t="s">
        <v>381</v>
      </c>
      <c r="O799" s="258"/>
    </row>
    <row r="800" spans="1:15" ht="12.75">
      <c r="A800" s="267"/>
      <c r="B800" s="270"/>
      <c r="C800" s="924" t="s">
        <v>382</v>
      </c>
      <c r="D800" s="925"/>
      <c r="E800" s="271">
        <v>23.91</v>
      </c>
      <c r="F800" s="830"/>
      <c r="G800" s="272"/>
      <c r="H800" s="273"/>
      <c r="I800" s="268"/>
      <c r="J800" s="274"/>
      <c r="K800" s="268"/>
      <c r="M800" s="269" t="s">
        <v>382</v>
      </c>
      <c r="O800" s="258"/>
    </row>
    <row r="801" spans="1:15" ht="12.75">
      <c r="A801" s="267"/>
      <c r="B801" s="270"/>
      <c r="C801" s="924" t="s">
        <v>383</v>
      </c>
      <c r="D801" s="925"/>
      <c r="E801" s="271">
        <v>0</v>
      </c>
      <c r="F801" s="830"/>
      <c r="G801" s="272"/>
      <c r="H801" s="273"/>
      <c r="I801" s="268"/>
      <c r="J801" s="274"/>
      <c r="K801" s="268"/>
      <c r="M801" s="269" t="s">
        <v>383</v>
      </c>
      <c r="O801" s="258"/>
    </row>
    <row r="802" spans="1:15" ht="12.75">
      <c r="A802" s="267"/>
      <c r="B802" s="270"/>
      <c r="C802" s="924" t="s">
        <v>837</v>
      </c>
      <c r="D802" s="925"/>
      <c r="E802" s="271">
        <v>35.24</v>
      </c>
      <c r="F802" s="830"/>
      <c r="G802" s="272"/>
      <c r="H802" s="273"/>
      <c r="I802" s="268"/>
      <c r="J802" s="274"/>
      <c r="K802" s="268"/>
      <c r="M802" s="269" t="s">
        <v>837</v>
      </c>
      <c r="O802" s="258"/>
    </row>
    <row r="803" spans="1:15" ht="12.75">
      <c r="A803" s="267"/>
      <c r="B803" s="270"/>
      <c r="C803" s="924" t="s">
        <v>366</v>
      </c>
      <c r="D803" s="925"/>
      <c r="E803" s="271">
        <v>0</v>
      </c>
      <c r="F803" s="830"/>
      <c r="G803" s="272"/>
      <c r="H803" s="273"/>
      <c r="I803" s="268"/>
      <c r="J803" s="274"/>
      <c r="K803" s="268"/>
      <c r="M803" s="269" t="s">
        <v>366</v>
      </c>
      <c r="O803" s="258"/>
    </row>
    <row r="804" spans="1:15" ht="12.75">
      <c r="A804" s="267"/>
      <c r="B804" s="270"/>
      <c r="C804" s="924" t="s">
        <v>233</v>
      </c>
      <c r="D804" s="925"/>
      <c r="E804" s="271">
        <v>2.53</v>
      </c>
      <c r="F804" s="830"/>
      <c r="G804" s="272"/>
      <c r="H804" s="273"/>
      <c r="I804" s="268"/>
      <c r="J804" s="274"/>
      <c r="K804" s="268"/>
      <c r="M804" s="269" t="s">
        <v>233</v>
      </c>
      <c r="O804" s="258"/>
    </row>
    <row r="805" spans="1:80" ht="22.5">
      <c r="A805" s="259">
        <v>210</v>
      </c>
      <c r="B805" s="260" t="s">
        <v>838</v>
      </c>
      <c r="C805" s="261" t="s">
        <v>839</v>
      </c>
      <c r="D805" s="262" t="s">
        <v>142</v>
      </c>
      <c r="E805" s="263">
        <v>113.11</v>
      </c>
      <c r="F805" s="829"/>
      <c r="G805" s="264">
        <f>E805*F805</f>
        <v>0</v>
      </c>
      <c r="H805" s="265">
        <v>0.00032</v>
      </c>
      <c r="I805" s="266">
        <f>E805*H805</f>
        <v>0.036195200000000004</v>
      </c>
      <c r="J805" s="265">
        <v>0</v>
      </c>
      <c r="K805" s="266">
        <f>E805*J805</f>
        <v>0</v>
      </c>
      <c r="O805" s="258">
        <v>2</v>
      </c>
      <c r="AA805" s="231">
        <v>1</v>
      </c>
      <c r="AB805" s="231">
        <v>7</v>
      </c>
      <c r="AC805" s="231">
        <v>7</v>
      </c>
      <c r="AZ805" s="231">
        <v>2</v>
      </c>
      <c r="BA805" s="231">
        <f>IF(AZ805=1,G805,0)</f>
        <v>0</v>
      </c>
      <c r="BB805" s="231">
        <f>IF(AZ805=2,G805,0)</f>
        <v>0</v>
      </c>
      <c r="BC805" s="231">
        <f>IF(AZ805=3,G805,0)</f>
        <v>0</v>
      </c>
      <c r="BD805" s="231">
        <f>IF(AZ805=4,G805,0)</f>
        <v>0</v>
      </c>
      <c r="BE805" s="231">
        <f>IF(AZ805=5,G805,0)</f>
        <v>0</v>
      </c>
      <c r="CA805" s="258">
        <v>1</v>
      </c>
      <c r="CB805" s="258">
        <v>7</v>
      </c>
    </row>
    <row r="806" spans="1:15" ht="22.5">
      <c r="A806" s="267"/>
      <c r="B806" s="270"/>
      <c r="C806" s="924" t="s">
        <v>840</v>
      </c>
      <c r="D806" s="925"/>
      <c r="E806" s="271">
        <v>113.11</v>
      </c>
      <c r="F806" s="830"/>
      <c r="G806" s="272"/>
      <c r="H806" s="273"/>
      <c r="I806" s="268"/>
      <c r="J806" s="274"/>
      <c r="K806" s="268"/>
      <c r="M806" s="269" t="s">
        <v>840</v>
      </c>
      <c r="O806" s="258"/>
    </row>
    <row r="807" spans="1:80" ht="22.5">
      <c r="A807" s="259">
        <v>211</v>
      </c>
      <c r="B807" s="260" t="s">
        <v>841</v>
      </c>
      <c r="C807" s="261" t="s">
        <v>842</v>
      </c>
      <c r="D807" s="262" t="s">
        <v>183</v>
      </c>
      <c r="E807" s="263">
        <v>137.02</v>
      </c>
      <c r="F807" s="829"/>
      <c r="G807" s="264">
        <f>E807*F807</f>
        <v>0</v>
      </c>
      <c r="H807" s="265">
        <v>0.00475</v>
      </c>
      <c r="I807" s="266">
        <f>E807*H807</f>
        <v>0.650845</v>
      </c>
      <c r="J807" s="265">
        <v>0</v>
      </c>
      <c r="K807" s="266">
        <f>E807*J807</f>
        <v>0</v>
      </c>
      <c r="O807" s="258">
        <v>2</v>
      </c>
      <c r="AA807" s="231">
        <v>1</v>
      </c>
      <c r="AB807" s="231">
        <v>7</v>
      </c>
      <c r="AC807" s="231">
        <v>7</v>
      </c>
      <c r="AZ807" s="231">
        <v>2</v>
      </c>
      <c r="BA807" s="231">
        <f>IF(AZ807=1,G807,0)</f>
        <v>0</v>
      </c>
      <c r="BB807" s="231">
        <f>IF(AZ807=2,G807,0)</f>
        <v>0</v>
      </c>
      <c r="BC807" s="231">
        <f>IF(AZ807=3,G807,0)</f>
        <v>0</v>
      </c>
      <c r="BD807" s="231">
        <f>IF(AZ807=4,G807,0)</f>
        <v>0</v>
      </c>
      <c r="BE807" s="231">
        <f>IF(AZ807=5,G807,0)</f>
        <v>0</v>
      </c>
      <c r="CA807" s="258">
        <v>1</v>
      </c>
      <c r="CB807" s="258">
        <v>7</v>
      </c>
    </row>
    <row r="808" spans="1:80" ht="12.75">
      <c r="A808" s="259">
        <v>212</v>
      </c>
      <c r="B808" s="260" t="s">
        <v>843</v>
      </c>
      <c r="C808" s="261" t="s">
        <v>844</v>
      </c>
      <c r="D808" s="262" t="s">
        <v>142</v>
      </c>
      <c r="E808" s="263">
        <v>15.82</v>
      </c>
      <c r="F808" s="829"/>
      <c r="G808" s="264">
        <f>E808*F808</f>
        <v>0</v>
      </c>
      <c r="H808" s="265">
        <v>0.00026</v>
      </c>
      <c r="I808" s="266">
        <f>E808*H808</f>
        <v>0.0041132</v>
      </c>
      <c r="J808" s="265">
        <v>0</v>
      </c>
      <c r="K808" s="266">
        <f>E808*J808</f>
        <v>0</v>
      </c>
      <c r="O808" s="258">
        <v>2</v>
      </c>
      <c r="AA808" s="231">
        <v>1</v>
      </c>
      <c r="AB808" s="231">
        <v>7</v>
      </c>
      <c r="AC808" s="231">
        <v>7</v>
      </c>
      <c r="AZ808" s="231">
        <v>2</v>
      </c>
      <c r="BA808" s="231">
        <f>IF(AZ808=1,G808,0)</f>
        <v>0</v>
      </c>
      <c r="BB808" s="231">
        <f>IF(AZ808=2,G808,0)</f>
        <v>0</v>
      </c>
      <c r="BC808" s="231">
        <f>IF(AZ808=3,G808,0)</f>
        <v>0</v>
      </c>
      <c r="BD808" s="231">
        <f>IF(AZ808=4,G808,0)</f>
        <v>0</v>
      </c>
      <c r="BE808" s="231">
        <f>IF(AZ808=5,G808,0)</f>
        <v>0</v>
      </c>
      <c r="CA808" s="258">
        <v>1</v>
      </c>
      <c r="CB808" s="258">
        <v>7</v>
      </c>
    </row>
    <row r="809" spans="1:15" ht="12.75">
      <c r="A809" s="267"/>
      <c r="B809" s="270"/>
      <c r="C809" s="924" t="s">
        <v>845</v>
      </c>
      <c r="D809" s="925"/>
      <c r="E809" s="271">
        <v>15.82</v>
      </c>
      <c r="F809" s="830"/>
      <c r="G809" s="272"/>
      <c r="H809" s="273"/>
      <c r="I809" s="268"/>
      <c r="J809" s="274"/>
      <c r="K809" s="268"/>
      <c r="M809" s="269" t="s">
        <v>845</v>
      </c>
      <c r="O809" s="258"/>
    </row>
    <row r="810" spans="1:80" ht="12.75">
      <c r="A810" s="259">
        <v>213</v>
      </c>
      <c r="B810" s="260" t="s">
        <v>846</v>
      </c>
      <c r="C810" s="261" t="s">
        <v>847</v>
      </c>
      <c r="D810" s="262" t="s">
        <v>183</v>
      </c>
      <c r="E810" s="263">
        <v>150.722</v>
      </c>
      <c r="F810" s="829"/>
      <c r="G810" s="264">
        <f>E810*F810</f>
        <v>0</v>
      </c>
      <c r="H810" s="265">
        <v>0.0192</v>
      </c>
      <c r="I810" s="266">
        <f>E810*H810</f>
        <v>2.8938623999999997</v>
      </c>
      <c r="J810" s="265"/>
      <c r="K810" s="266">
        <f>E810*J810</f>
        <v>0</v>
      </c>
      <c r="O810" s="258">
        <v>2</v>
      </c>
      <c r="AA810" s="231">
        <v>12</v>
      </c>
      <c r="AB810" s="231">
        <v>0</v>
      </c>
      <c r="AC810" s="231">
        <v>111</v>
      </c>
      <c r="AZ810" s="231">
        <v>2</v>
      </c>
      <c r="BA810" s="231">
        <f>IF(AZ810=1,G810,0)</f>
        <v>0</v>
      </c>
      <c r="BB810" s="231">
        <f>IF(AZ810=2,G810,0)</f>
        <v>0</v>
      </c>
      <c r="BC810" s="231">
        <f>IF(AZ810=3,G810,0)</f>
        <v>0</v>
      </c>
      <c r="BD810" s="231">
        <f>IF(AZ810=4,G810,0)</f>
        <v>0</v>
      </c>
      <c r="BE810" s="231">
        <f>IF(AZ810=5,G810,0)</f>
        <v>0</v>
      </c>
      <c r="CA810" s="258">
        <v>12</v>
      </c>
      <c r="CB810" s="258">
        <v>0</v>
      </c>
    </row>
    <row r="811" spans="1:15" ht="12.75">
      <c r="A811" s="267"/>
      <c r="B811" s="270"/>
      <c r="C811" s="924" t="s">
        <v>848</v>
      </c>
      <c r="D811" s="925"/>
      <c r="E811" s="271">
        <v>150.722</v>
      </c>
      <c r="F811" s="830"/>
      <c r="G811" s="272"/>
      <c r="H811" s="273"/>
      <c r="I811" s="268"/>
      <c r="J811" s="274"/>
      <c r="K811" s="268"/>
      <c r="M811" s="269" t="s">
        <v>848</v>
      </c>
      <c r="O811" s="258"/>
    </row>
    <row r="812" spans="1:80" ht="12.75">
      <c r="A812" s="259">
        <v>214</v>
      </c>
      <c r="B812" s="260" t="s">
        <v>849</v>
      </c>
      <c r="C812" s="261" t="s">
        <v>850</v>
      </c>
      <c r="D812" s="262" t="s">
        <v>142</v>
      </c>
      <c r="E812" s="263">
        <v>135.732</v>
      </c>
      <c r="F812" s="829"/>
      <c r="G812" s="264">
        <f>E812*F812</f>
        <v>0</v>
      </c>
      <c r="H812" s="265">
        <v>0.00045</v>
      </c>
      <c r="I812" s="266">
        <f>E812*H812</f>
        <v>0.0610794</v>
      </c>
      <c r="J812" s="265"/>
      <c r="K812" s="266">
        <f>E812*J812</f>
        <v>0</v>
      </c>
      <c r="O812" s="258">
        <v>2</v>
      </c>
      <c r="AA812" s="231">
        <v>12</v>
      </c>
      <c r="AB812" s="231">
        <v>0</v>
      </c>
      <c r="AC812" s="231">
        <v>112</v>
      </c>
      <c r="AZ812" s="231">
        <v>2</v>
      </c>
      <c r="BA812" s="231">
        <f>IF(AZ812=1,G812,0)</f>
        <v>0</v>
      </c>
      <c r="BB812" s="231">
        <f>IF(AZ812=2,G812,0)</f>
        <v>0</v>
      </c>
      <c r="BC812" s="231">
        <f>IF(AZ812=3,G812,0)</f>
        <v>0</v>
      </c>
      <c r="BD812" s="231">
        <f>IF(AZ812=4,G812,0)</f>
        <v>0</v>
      </c>
      <c r="BE812" s="231">
        <f>IF(AZ812=5,G812,0)</f>
        <v>0</v>
      </c>
      <c r="CA812" s="258">
        <v>12</v>
      </c>
      <c r="CB812" s="258">
        <v>0</v>
      </c>
    </row>
    <row r="813" spans="1:15" ht="12.75">
      <c r="A813" s="267"/>
      <c r="B813" s="270"/>
      <c r="C813" s="924" t="s">
        <v>851</v>
      </c>
      <c r="D813" s="925"/>
      <c r="E813" s="271">
        <v>135.732</v>
      </c>
      <c r="F813" s="830"/>
      <c r="G813" s="272"/>
      <c r="H813" s="273"/>
      <c r="I813" s="268"/>
      <c r="J813" s="274"/>
      <c r="K813" s="268"/>
      <c r="M813" s="269" t="s">
        <v>851</v>
      </c>
      <c r="O813" s="258"/>
    </row>
    <row r="814" spans="1:80" ht="12.75">
      <c r="A814" s="259">
        <v>215</v>
      </c>
      <c r="B814" s="260" t="s">
        <v>852</v>
      </c>
      <c r="C814" s="261" t="s">
        <v>853</v>
      </c>
      <c r="D814" s="262" t="s">
        <v>183</v>
      </c>
      <c r="E814" s="263">
        <v>1.658</v>
      </c>
      <c r="F814" s="829"/>
      <c r="G814" s="264">
        <f>E814*F814</f>
        <v>0</v>
      </c>
      <c r="H814" s="265">
        <v>0</v>
      </c>
      <c r="I814" s="266">
        <f>E814*H814</f>
        <v>0</v>
      </c>
      <c r="J814" s="265"/>
      <c r="K814" s="266">
        <f>E814*J814</f>
        <v>0</v>
      </c>
      <c r="O814" s="258">
        <v>2</v>
      </c>
      <c r="AA814" s="231">
        <v>12</v>
      </c>
      <c r="AB814" s="231">
        <v>0</v>
      </c>
      <c r="AC814" s="231">
        <v>143</v>
      </c>
      <c r="AZ814" s="231">
        <v>2</v>
      </c>
      <c r="BA814" s="231">
        <f>IF(AZ814=1,G814,0)</f>
        <v>0</v>
      </c>
      <c r="BB814" s="231">
        <f>IF(AZ814=2,G814,0)</f>
        <v>0</v>
      </c>
      <c r="BC814" s="231">
        <f>IF(AZ814=3,G814,0)</f>
        <v>0</v>
      </c>
      <c r="BD814" s="231">
        <f>IF(AZ814=4,G814,0)</f>
        <v>0</v>
      </c>
      <c r="BE814" s="231">
        <f>IF(AZ814=5,G814,0)</f>
        <v>0</v>
      </c>
      <c r="CA814" s="258">
        <v>12</v>
      </c>
      <c r="CB814" s="258">
        <v>0</v>
      </c>
    </row>
    <row r="815" spans="1:80" ht="12.75">
      <c r="A815" s="259">
        <v>216</v>
      </c>
      <c r="B815" s="260" t="s">
        <v>854</v>
      </c>
      <c r="C815" s="261" t="s">
        <v>855</v>
      </c>
      <c r="D815" s="262" t="s">
        <v>12</v>
      </c>
      <c r="E815" s="829"/>
      <c r="F815" s="829"/>
      <c r="G815" s="264">
        <f>E815*F815</f>
        <v>0</v>
      </c>
      <c r="H815" s="265">
        <v>0</v>
      </c>
      <c r="I815" s="266">
        <f>E815*H815</f>
        <v>0</v>
      </c>
      <c r="J815" s="265"/>
      <c r="K815" s="266">
        <f>E815*J815</f>
        <v>0</v>
      </c>
      <c r="O815" s="258">
        <v>2</v>
      </c>
      <c r="AA815" s="231">
        <v>7</v>
      </c>
      <c r="AB815" s="231">
        <v>1002</v>
      </c>
      <c r="AC815" s="231">
        <v>5</v>
      </c>
      <c r="AZ815" s="231">
        <v>2</v>
      </c>
      <c r="BA815" s="231">
        <f>IF(AZ815=1,G815,0)</f>
        <v>0</v>
      </c>
      <c r="BB815" s="231">
        <f>IF(AZ815=2,G815,0)</f>
        <v>0</v>
      </c>
      <c r="BC815" s="231">
        <f>IF(AZ815=3,G815,0)</f>
        <v>0</v>
      </c>
      <c r="BD815" s="231">
        <f>IF(AZ815=4,G815,0)</f>
        <v>0</v>
      </c>
      <c r="BE815" s="231">
        <f>IF(AZ815=5,G815,0)</f>
        <v>0</v>
      </c>
      <c r="CA815" s="258">
        <v>7</v>
      </c>
      <c r="CB815" s="258">
        <v>1002</v>
      </c>
    </row>
    <row r="816" spans="1:57" ht="12.75">
      <c r="A816" s="275"/>
      <c r="B816" s="276" t="s">
        <v>103</v>
      </c>
      <c r="C816" s="277" t="s">
        <v>834</v>
      </c>
      <c r="D816" s="278"/>
      <c r="E816" s="279"/>
      <c r="F816" s="831"/>
      <c r="G816" s="281">
        <f>SUM(G795:G815)</f>
        <v>0</v>
      </c>
      <c r="H816" s="282"/>
      <c r="I816" s="283">
        <f>SUM(I795:I815)</f>
        <v>3.6748694</v>
      </c>
      <c r="J816" s="282"/>
      <c r="K816" s="283">
        <f>SUM(K795:K815)</f>
        <v>0</v>
      </c>
      <c r="O816" s="258">
        <v>4</v>
      </c>
      <c r="BA816" s="284">
        <f>SUM(BA795:BA815)</f>
        <v>0</v>
      </c>
      <c r="BB816" s="284">
        <f>SUM(BB795:BB815)</f>
        <v>0</v>
      </c>
      <c r="BC816" s="284">
        <f>SUM(BC795:BC815)</f>
        <v>0</v>
      </c>
      <c r="BD816" s="284">
        <f>SUM(BD795:BD815)</f>
        <v>0</v>
      </c>
      <c r="BE816" s="284">
        <f>SUM(BE795:BE815)</f>
        <v>0</v>
      </c>
    </row>
    <row r="817" spans="1:15" ht="12.75">
      <c r="A817" s="248" t="s">
        <v>98</v>
      </c>
      <c r="B817" s="249" t="s">
        <v>856</v>
      </c>
      <c r="C817" s="250" t="s">
        <v>857</v>
      </c>
      <c r="D817" s="251"/>
      <c r="E817" s="252"/>
      <c r="F817" s="832"/>
      <c r="G817" s="253"/>
      <c r="H817" s="254"/>
      <c r="I817" s="255"/>
      <c r="J817" s="256"/>
      <c r="K817" s="257"/>
      <c r="O817" s="258">
        <v>1</v>
      </c>
    </row>
    <row r="818" spans="1:80" ht="12.75">
      <c r="A818" s="259">
        <v>217</v>
      </c>
      <c r="B818" s="260" t="s">
        <v>859</v>
      </c>
      <c r="C818" s="261" t="s">
        <v>860</v>
      </c>
      <c r="D818" s="262" t="s">
        <v>183</v>
      </c>
      <c r="E818" s="263">
        <v>89.9018</v>
      </c>
      <c r="F818" s="829"/>
      <c r="G818" s="264">
        <f>E818*F818</f>
        <v>0</v>
      </c>
      <c r="H818" s="265">
        <v>0.00021</v>
      </c>
      <c r="I818" s="266">
        <f>E818*H818</f>
        <v>0.018879378</v>
      </c>
      <c r="J818" s="265">
        <v>0</v>
      </c>
      <c r="K818" s="266">
        <f>E818*J818</f>
        <v>0</v>
      </c>
      <c r="O818" s="258">
        <v>2</v>
      </c>
      <c r="AA818" s="231">
        <v>1</v>
      </c>
      <c r="AB818" s="231">
        <v>7</v>
      </c>
      <c r="AC818" s="231">
        <v>7</v>
      </c>
      <c r="AZ818" s="231">
        <v>2</v>
      </c>
      <c r="BA818" s="231">
        <f>IF(AZ818=1,G818,0)</f>
        <v>0</v>
      </c>
      <c r="BB818" s="231">
        <f>IF(AZ818=2,G818,0)</f>
        <v>0</v>
      </c>
      <c r="BC818" s="231">
        <f>IF(AZ818=3,G818,0)</f>
        <v>0</v>
      </c>
      <c r="BD818" s="231">
        <f>IF(AZ818=4,G818,0)</f>
        <v>0</v>
      </c>
      <c r="BE818" s="231">
        <f>IF(AZ818=5,G818,0)</f>
        <v>0</v>
      </c>
      <c r="CA818" s="258">
        <v>1</v>
      </c>
      <c r="CB818" s="258">
        <v>7</v>
      </c>
    </row>
    <row r="819" spans="1:15" ht="12.75">
      <c r="A819" s="267"/>
      <c r="B819" s="270"/>
      <c r="C819" s="924" t="s">
        <v>149</v>
      </c>
      <c r="D819" s="925"/>
      <c r="E819" s="271">
        <v>0</v>
      </c>
      <c r="F819" s="830"/>
      <c r="G819" s="272"/>
      <c r="H819" s="273"/>
      <c r="I819" s="268"/>
      <c r="J819" s="274"/>
      <c r="K819" s="268"/>
      <c r="M819" s="269" t="s">
        <v>149</v>
      </c>
      <c r="O819" s="258"/>
    </row>
    <row r="820" spans="1:15" ht="12.75">
      <c r="A820" s="267"/>
      <c r="B820" s="270"/>
      <c r="C820" s="924" t="s">
        <v>313</v>
      </c>
      <c r="D820" s="925"/>
      <c r="E820" s="271">
        <v>3.72</v>
      </c>
      <c r="F820" s="830"/>
      <c r="G820" s="272"/>
      <c r="H820" s="273"/>
      <c r="I820" s="268"/>
      <c r="J820" s="274"/>
      <c r="K820" s="268"/>
      <c r="M820" s="269" t="s">
        <v>313</v>
      </c>
      <c r="O820" s="258"/>
    </row>
    <row r="821" spans="1:15" ht="12.75">
      <c r="A821" s="267"/>
      <c r="B821" s="270"/>
      <c r="C821" s="924" t="s">
        <v>314</v>
      </c>
      <c r="D821" s="925"/>
      <c r="E821" s="271">
        <v>16.804</v>
      </c>
      <c r="F821" s="830"/>
      <c r="G821" s="272"/>
      <c r="H821" s="273"/>
      <c r="I821" s="268"/>
      <c r="J821" s="274"/>
      <c r="K821" s="268"/>
      <c r="M821" s="269" t="s">
        <v>314</v>
      </c>
      <c r="O821" s="258"/>
    </row>
    <row r="822" spans="1:15" ht="12.75">
      <c r="A822" s="267"/>
      <c r="B822" s="270"/>
      <c r="C822" s="924" t="s">
        <v>315</v>
      </c>
      <c r="D822" s="925"/>
      <c r="E822" s="271">
        <v>13.001</v>
      </c>
      <c r="F822" s="830"/>
      <c r="G822" s="272"/>
      <c r="H822" s="273"/>
      <c r="I822" s="268"/>
      <c r="J822" s="274"/>
      <c r="K822" s="268"/>
      <c r="M822" s="269" t="s">
        <v>315</v>
      </c>
      <c r="O822" s="258"/>
    </row>
    <row r="823" spans="1:15" ht="12.75">
      <c r="A823" s="267"/>
      <c r="B823" s="270"/>
      <c r="C823" s="924" t="s">
        <v>316</v>
      </c>
      <c r="D823" s="925"/>
      <c r="E823" s="271">
        <v>14.568</v>
      </c>
      <c r="F823" s="830"/>
      <c r="G823" s="272"/>
      <c r="H823" s="273"/>
      <c r="I823" s="268"/>
      <c r="J823" s="274"/>
      <c r="K823" s="268"/>
      <c r="M823" s="269" t="s">
        <v>316</v>
      </c>
      <c r="O823" s="258"/>
    </row>
    <row r="824" spans="1:15" ht="12.75">
      <c r="A824" s="267"/>
      <c r="B824" s="270"/>
      <c r="C824" s="924" t="s">
        <v>317</v>
      </c>
      <c r="D824" s="925"/>
      <c r="E824" s="271">
        <v>2.552</v>
      </c>
      <c r="F824" s="830"/>
      <c r="G824" s="272"/>
      <c r="H824" s="273"/>
      <c r="I824" s="268"/>
      <c r="J824" s="274"/>
      <c r="K824" s="268"/>
      <c r="M824" s="269" t="s">
        <v>317</v>
      </c>
      <c r="O824" s="258"/>
    </row>
    <row r="825" spans="1:15" ht="12.75">
      <c r="A825" s="267"/>
      <c r="B825" s="270"/>
      <c r="C825" s="924" t="s">
        <v>318</v>
      </c>
      <c r="D825" s="925"/>
      <c r="E825" s="271">
        <v>2.8808</v>
      </c>
      <c r="F825" s="830"/>
      <c r="G825" s="272"/>
      <c r="H825" s="273"/>
      <c r="I825" s="268"/>
      <c r="J825" s="274"/>
      <c r="K825" s="268"/>
      <c r="M825" s="269" t="s">
        <v>318</v>
      </c>
      <c r="O825" s="258"/>
    </row>
    <row r="826" spans="1:15" ht="12.75">
      <c r="A826" s="267"/>
      <c r="B826" s="270"/>
      <c r="C826" s="924" t="s">
        <v>319</v>
      </c>
      <c r="D826" s="925"/>
      <c r="E826" s="271">
        <v>4.6</v>
      </c>
      <c r="F826" s="830"/>
      <c r="G826" s="272"/>
      <c r="H826" s="273"/>
      <c r="I826" s="268"/>
      <c r="J826" s="274"/>
      <c r="K826" s="268"/>
      <c r="M826" s="269" t="s">
        <v>319</v>
      </c>
      <c r="O826" s="258"/>
    </row>
    <row r="827" spans="1:15" ht="12.75">
      <c r="A827" s="267"/>
      <c r="B827" s="270"/>
      <c r="C827" s="924" t="s">
        <v>320</v>
      </c>
      <c r="D827" s="925"/>
      <c r="E827" s="271">
        <v>1.686</v>
      </c>
      <c r="F827" s="830"/>
      <c r="G827" s="272"/>
      <c r="H827" s="273"/>
      <c r="I827" s="268"/>
      <c r="J827" s="274"/>
      <c r="K827" s="268"/>
      <c r="M827" s="269" t="s">
        <v>320</v>
      </c>
      <c r="O827" s="258"/>
    </row>
    <row r="828" spans="1:15" ht="12.75">
      <c r="A828" s="267"/>
      <c r="B828" s="270"/>
      <c r="C828" s="924" t="s">
        <v>321</v>
      </c>
      <c r="D828" s="925"/>
      <c r="E828" s="271">
        <v>22.404</v>
      </c>
      <c r="F828" s="830"/>
      <c r="G828" s="272"/>
      <c r="H828" s="273"/>
      <c r="I828" s="268"/>
      <c r="J828" s="274"/>
      <c r="K828" s="268"/>
      <c r="M828" s="269" t="s">
        <v>321</v>
      </c>
      <c r="O828" s="258"/>
    </row>
    <row r="829" spans="1:15" ht="12.75">
      <c r="A829" s="267"/>
      <c r="B829" s="270"/>
      <c r="C829" s="924" t="s">
        <v>322</v>
      </c>
      <c r="D829" s="925"/>
      <c r="E829" s="271">
        <v>7.686</v>
      </c>
      <c r="F829" s="830"/>
      <c r="G829" s="272"/>
      <c r="H829" s="273"/>
      <c r="I829" s="268"/>
      <c r="J829" s="274"/>
      <c r="K829" s="268"/>
      <c r="M829" s="269" t="s">
        <v>322</v>
      </c>
      <c r="O829" s="258"/>
    </row>
    <row r="830" spans="1:80" ht="22.5">
      <c r="A830" s="259">
        <v>218</v>
      </c>
      <c r="B830" s="260" t="s">
        <v>861</v>
      </c>
      <c r="C830" s="261" t="s">
        <v>862</v>
      </c>
      <c r="D830" s="262" t="s">
        <v>183</v>
      </c>
      <c r="E830" s="263">
        <v>89.9018</v>
      </c>
      <c r="F830" s="829"/>
      <c r="G830" s="264">
        <f>E830*F830</f>
        <v>0</v>
      </c>
      <c r="H830" s="265">
        <v>0.00276</v>
      </c>
      <c r="I830" s="266">
        <f>E830*H830</f>
        <v>0.24812896799999998</v>
      </c>
      <c r="J830" s="265">
        <v>0</v>
      </c>
      <c r="K830" s="266">
        <f>E830*J830</f>
        <v>0</v>
      </c>
      <c r="O830" s="258">
        <v>2</v>
      </c>
      <c r="AA830" s="231">
        <v>1</v>
      </c>
      <c r="AB830" s="231">
        <v>7</v>
      </c>
      <c r="AC830" s="231">
        <v>7</v>
      </c>
      <c r="AZ830" s="231">
        <v>2</v>
      </c>
      <c r="BA830" s="231">
        <f>IF(AZ830=1,G830,0)</f>
        <v>0</v>
      </c>
      <c r="BB830" s="231">
        <f>IF(AZ830=2,G830,0)</f>
        <v>0</v>
      </c>
      <c r="BC830" s="231">
        <f>IF(AZ830=3,G830,0)</f>
        <v>0</v>
      </c>
      <c r="BD830" s="231">
        <f>IF(AZ830=4,G830,0)</f>
        <v>0</v>
      </c>
      <c r="BE830" s="231">
        <f>IF(AZ830=5,G830,0)</f>
        <v>0</v>
      </c>
      <c r="CA830" s="258">
        <v>1</v>
      </c>
      <c r="CB830" s="258">
        <v>7</v>
      </c>
    </row>
    <row r="831" spans="1:80" ht="12.75">
      <c r="A831" s="259">
        <v>219</v>
      </c>
      <c r="B831" s="260" t="s">
        <v>863</v>
      </c>
      <c r="C831" s="261" t="s">
        <v>864</v>
      </c>
      <c r="D831" s="262" t="s">
        <v>142</v>
      </c>
      <c r="E831" s="263">
        <v>100</v>
      </c>
      <c r="F831" s="829"/>
      <c r="G831" s="264">
        <f>E831*F831</f>
        <v>0</v>
      </c>
      <c r="H831" s="265">
        <v>0.00017</v>
      </c>
      <c r="I831" s="266">
        <f>E831*H831</f>
        <v>0.017</v>
      </c>
      <c r="J831" s="265">
        <v>0</v>
      </c>
      <c r="K831" s="266">
        <f>E831*J831</f>
        <v>0</v>
      </c>
      <c r="O831" s="258">
        <v>2</v>
      </c>
      <c r="AA831" s="231">
        <v>1</v>
      </c>
      <c r="AB831" s="231">
        <v>7</v>
      </c>
      <c r="AC831" s="231">
        <v>7</v>
      </c>
      <c r="AZ831" s="231">
        <v>2</v>
      </c>
      <c r="BA831" s="231">
        <f>IF(AZ831=1,G831,0)</f>
        <v>0</v>
      </c>
      <c r="BB831" s="231">
        <f>IF(AZ831=2,G831,0)</f>
        <v>0</v>
      </c>
      <c r="BC831" s="231">
        <f>IF(AZ831=3,G831,0)</f>
        <v>0</v>
      </c>
      <c r="BD831" s="231">
        <f>IF(AZ831=4,G831,0)</f>
        <v>0</v>
      </c>
      <c r="BE831" s="231">
        <f>IF(AZ831=5,G831,0)</f>
        <v>0</v>
      </c>
      <c r="CA831" s="258">
        <v>1</v>
      </c>
      <c r="CB831" s="258">
        <v>7</v>
      </c>
    </row>
    <row r="832" spans="1:80" ht="12.75">
      <c r="A832" s="259">
        <v>220</v>
      </c>
      <c r="B832" s="260" t="s">
        <v>865</v>
      </c>
      <c r="C832" s="261" t="s">
        <v>866</v>
      </c>
      <c r="D832" s="262" t="s">
        <v>183</v>
      </c>
      <c r="E832" s="263">
        <v>98.892</v>
      </c>
      <c r="F832" s="829"/>
      <c r="G832" s="264">
        <f>E832*F832</f>
        <v>0</v>
      </c>
      <c r="H832" s="265">
        <v>0.0105</v>
      </c>
      <c r="I832" s="266">
        <f>E832*H832</f>
        <v>1.0383660000000001</v>
      </c>
      <c r="J832" s="265"/>
      <c r="K832" s="266">
        <f>E832*J832</f>
        <v>0</v>
      </c>
      <c r="O832" s="258">
        <v>2</v>
      </c>
      <c r="AA832" s="231">
        <v>12</v>
      </c>
      <c r="AB832" s="231">
        <v>0</v>
      </c>
      <c r="AC832" s="231">
        <v>113</v>
      </c>
      <c r="AZ832" s="231">
        <v>2</v>
      </c>
      <c r="BA832" s="231">
        <f>IF(AZ832=1,G832,0)</f>
        <v>0</v>
      </c>
      <c r="BB832" s="231">
        <f>IF(AZ832=2,G832,0)</f>
        <v>0</v>
      </c>
      <c r="BC832" s="231">
        <f>IF(AZ832=3,G832,0)</f>
        <v>0</v>
      </c>
      <c r="BD832" s="231">
        <f>IF(AZ832=4,G832,0)</f>
        <v>0</v>
      </c>
      <c r="BE832" s="231">
        <f>IF(AZ832=5,G832,0)</f>
        <v>0</v>
      </c>
      <c r="CA832" s="258">
        <v>12</v>
      </c>
      <c r="CB832" s="258">
        <v>0</v>
      </c>
    </row>
    <row r="833" spans="1:15" ht="12.75">
      <c r="A833" s="267"/>
      <c r="B833" s="270"/>
      <c r="C833" s="924" t="s">
        <v>867</v>
      </c>
      <c r="D833" s="925"/>
      <c r="E833" s="271">
        <v>98.892</v>
      </c>
      <c r="F833" s="830"/>
      <c r="G833" s="272"/>
      <c r="H833" s="273"/>
      <c r="I833" s="268"/>
      <c r="J833" s="274"/>
      <c r="K833" s="268"/>
      <c r="M833" s="269" t="s">
        <v>867</v>
      </c>
      <c r="O833" s="258"/>
    </row>
    <row r="834" spans="1:80" ht="12.75">
      <c r="A834" s="259">
        <v>221</v>
      </c>
      <c r="B834" s="260" t="s">
        <v>868</v>
      </c>
      <c r="C834" s="261" t="s">
        <v>869</v>
      </c>
      <c r="D834" s="262" t="s">
        <v>183</v>
      </c>
      <c r="E834" s="263">
        <v>4</v>
      </c>
      <c r="F834" s="829"/>
      <c r="G834" s="264">
        <f>E834*F834</f>
        <v>0</v>
      </c>
      <c r="H834" s="265">
        <v>0</v>
      </c>
      <c r="I834" s="266">
        <f>E834*H834</f>
        <v>0</v>
      </c>
      <c r="J834" s="265"/>
      <c r="K834" s="266">
        <f>E834*J834</f>
        <v>0</v>
      </c>
      <c r="O834" s="258">
        <v>2</v>
      </c>
      <c r="AA834" s="231">
        <v>12</v>
      </c>
      <c r="AB834" s="231">
        <v>0</v>
      </c>
      <c r="AC834" s="231">
        <v>128</v>
      </c>
      <c r="AZ834" s="231">
        <v>2</v>
      </c>
      <c r="BA834" s="231">
        <f>IF(AZ834=1,G834,0)</f>
        <v>0</v>
      </c>
      <c r="BB834" s="231">
        <f>IF(AZ834=2,G834,0)</f>
        <v>0</v>
      </c>
      <c r="BC834" s="231">
        <f>IF(AZ834=3,G834,0)</f>
        <v>0</v>
      </c>
      <c r="BD834" s="231">
        <f>IF(AZ834=4,G834,0)</f>
        <v>0</v>
      </c>
      <c r="BE834" s="231">
        <f>IF(AZ834=5,G834,0)</f>
        <v>0</v>
      </c>
      <c r="CA834" s="258">
        <v>12</v>
      </c>
      <c r="CB834" s="258">
        <v>0</v>
      </c>
    </row>
    <row r="835" spans="1:15" ht="12.75">
      <c r="A835" s="267"/>
      <c r="B835" s="270"/>
      <c r="C835" s="924" t="s">
        <v>870</v>
      </c>
      <c r="D835" s="925"/>
      <c r="E835" s="271">
        <v>0</v>
      </c>
      <c r="F835" s="830"/>
      <c r="G835" s="272"/>
      <c r="H835" s="273"/>
      <c r="I835" s="268"/>
      <c r="J835" s="274"/>
      <c r="K835" s="268"/>
      <c r="M835" s="269" t="s">
        <v>870</v>
      </c>
      <c r="O835" s="258"/>
    </row>
    <row r="836" spans="1:15" ht="12.75">
      <c r="A836" s="267"/>
      <c r="B836" s="270"/>
      <c r="C836" s="924" t="s">
        <v>871</v>
      </c>
      <c r="D836" s="925"/>
      <c r="E836" s="271">
        <v>4</v>
      </c>
      <c r="F836" s="830"/>
      <c r="G836" s="272"/>
      <c r="H836" s="273"/>
      <c r="I836" s="268"/>
      <c r="J836" s="274"/>
      <c r="K836" s="268"/>
      <c r="M836" s="269" t="s">
        <v>871</v>
      </c>
      <c r="O836" s="258"/>
    </row>
    <row r="837" spans="1:80" ht="12.75">
      <c r="A837" s="259">
        <v>222</v>
      </c>
      <c r="B837" s="260" t="s">
        <v>872</v>
      </c>
      <c r="C837" s="261" t="s">
        <v>873</v>
      </c>
      <c r="D837" s="262" t="s">
        <v>12</v>
      </c>
      <c r="E837" s="829"/>
      <c r="F837" s="829"/>
      <c r="G837" s="264">
        <f>E837*F837</f>
        <v>0</v>
      </c>
      <c r="H837" s="265">
        <v>0</v>
      </c>
      <c r="I837" s="266">
        <f>E837*H837</f>
        <v>0</v>
      </c>
      <c r="J837" s="265"/>
      <c r="K837" s="266">
        <f>E837*J837</f>
        <v>0</v>
      </c>
      <c r="O837" s="258">
        <v>2</v>
      </c>
      <c r="AA837" s="231">
        <v>7</v>
      </c>
      <c r="AB837" s="231">
        <v>1002</v>
      </c>
      <c r="AC837" s="231">
        <v>5</v>
      </c>
      <c r="AZ837" s="231">
        <v>2</v>
      </c>
      <c r="BA837" s="231">
        <f>IF(AZ837=1,G837,0)</f>
        <v>0</v>
      </c>
      <c r="BB837" s="231">
        <f>IF(AZ837=2,G837,0)</f>
        <v>0</v>
      </c>
      <c r="BC837" s="231">
        <f>IF(AZ837=3,G837,0)</f>
        <v>0</v>
      </c>
      <c r="BD837" s="231">
        <f>IF(AZ837=4,G837,0)</f>
        <v>0</v>
      </c>
      <c r="BE837" s="231">
        <f>IF(AZ837=5,G837,0)</f>
        <v>0</v>
      </c>
      <c r="CA837" s="258">
        <v>7</v>
      </c>
      <c r="CB837" s="258">
        <v>1002</v>
      </c>
    </row>
    <row r="838" spans="1:57" ht="12.75">
      <c r="A838" s="275"/>
      <c r="B838" s="276" t="s">
        <v>103</v>
      </c>
      <c r="C838" s="277" t="s">
        <v>858</v>
      </c>
      <c r="D838" s="278"/>
      <c r="E838" s="279"/>
      <c r="F838" s="831"/>
      <c r="G838" s="281">
        <f>SUM(G817:G837)</f>
        <v>0</v>
      </c>
      <c r="H838" s="282"/>
      <c r="I838" s="283">
        <f>SUM(I817:I837)</f>
        <v>1.3223743460000001</v>
      </c>
      <c r="J838" s="282"/>
      <c r="K838" s="283">
        <f>SUM(K817:K837)</f>
        <v>0</v>
      </c>
      <c r="O838" s="258">
        <v>4</v>
      </c>
      <c r="BA838" s="284">
        <f>SUM(BA817:BA837)</f>
        <v>0</v>
      </c>
      <c r="BB838" s="284">
        <f>SUM(BB817:BB837)</f>
        <v>0</v>
      </c>
      <c r="BC838" s="284">
        <f>SUM(BC817:BC837)</f>
        <v>0</v>
      </c>
      <c r="BD838" s="284">
        <f>SUM(BD817:BD837)</f>
        <v>0</v>
      </c>
      <c r="BE838" s="284">
        <f>SUM(BE817:BE837)</f>
        <v>0</v>
      </c>
    </row>
    <row r="839" spans="1:15" ht="12.75">
      <c r="A839" s="248" t="s">
        <v>98</v>
      </c>
      <c r="B839" s="249" t="s">
        <v>874</v>
      </c>
      <c r="C839" s="250" t="s">
        <v>875</v>
      </c>
      <c r="D839" s="251"/>
      <c r="E839" s="252"/>
      <c r="F839" s="832"/>
      <c r="G839" s="253"/>
      <c r="H839" s="254"/>
      <c r="I839" s="255"/>
      <c r="J839" s="256"/>
      <c r="K839" s="257"/>
      <c r="O839" s="258">
        <v>1</v>
      </c>
    </row>
    <row r="840" spans="1:80" ht="12.75">
      <c r="A840" s="259">
        <v>223</v>
      </c>
      <c r="B840" s="260" t="s">
        <v>877</v>
      </c>
      <c r="C840" s="261" t="s">
        <v>878</v>
      </c>
      <c r="D840" s="262" t="s">
        <v>162</v>
      </c>
      <c r="E840" s="263">
        <v>16</v>
      </c>
      <c r="F840" s="829"/>
      <c r="G840" s="264">
        <f>E840*F840</f>
        <v>0</v>
      </c>
      <c r="H840" s="265">
        <v>0</v>
      </c>
      <c r="I840" s="266">
        <f>E840*H840</f>
        <v>0</v>
      </c>
      <c r="J840" s="265"/>
      <c r="K840" s="266">
        <f>E840*J840</f>
        <v>0</v>
      </c>
      <c r="O840" s="258">
        <v>2</v>
      </c>
      <c r="AA840" s="231">
        <v>12</v>
      </c>
      <c r="AB840" s="231">
        <v>0</v>
      </c>
      <c r="AC840" s="231">
        <v>193</v>
      </c>
      <c r="AZ840" s="231">
        <v>2</v>
      </c>
      <c r="BA840" s="231">
        <f>IF(AZ840=1,G840,0)</f>
        <v>0</v>
      </c>
      <c r="BB840" s="231">
        <f>IF(AZ840=2,G840,0)</f>
        <v>0</v>
      </c>
      <c r="BC840" s="231">
        <f>IF(AZ840=3,G840,0)</f>
        <v>0</v>
      </c>
      <c r="BD840" s="231">
        <f>IF(AZ840=4,G840,0)</f>
        <v>0</v>
      </c>
      <c r="BE840" s="231">
        <f>IF(AZ840=5,G840,0)</f>
        <v>0</v>
      </c>
      <c r="CA840" s="258">
        <v>12</v>
      </c>
      <c r="CB840" s="258">
        <v>0</v>
      </c>
    </row>
    <row r="841" spans="1:15" ht="12.75">
      <c r="A841" s="267"/>
      <c r="B841" s="270"/>
      <c r="C841" s="924" t="s">
        <v>879</v>
      </c>
      <c r="D841" s="925"/>
      <c r="E841" s="271">
        <v>0</v>
      </c>
      <c r="F841" s="830"/>
      <c r="G841" s="272"/>
      <c r="H841" s="273"/>
      <c r="I841" s="268"/>
      <c r="J841" s="274"/>
      <c r="K841" s="268"/>
      <c r="M841" s="269" t="s">
        <v>879</v>
      </c>
      <c r="O841" s="258"/>
    </row>
    <row r="842" spans="1:15" ht="12.75">
      <c r="A842" s="267"/>
      <c r="B842" s="270"/>
      <c r="C842" s="924" t="s">
        <v>504</v>
      </c>
      <c r="D842" s="925"/>
      <c r="E842" s="271">
        <v>13</v>
      </c>
      <c r="F842" s="830"/>
      <c r="G842" s="272"/>
      <c r="H842" s="273"/>
      <c r="I842" s="268"/>
      <c r="J842" s="274"/>
      <c r="K842" s="268"/>
      <c r="M842" s="269">
        <v>13</v>
      </c>
      <c r="O842" s="258"/>
    </row>
    <row r="843" spans="1:15" ht="12.75">
      <c r="A843" s="267"/>
      <c r="B843" s="270"/>
      <c r="C843" s="924" t="s">
        <v>880</v>
      </c>
      <c r="D843" s="925"/>
      <c r="E843" s="271">
        <v>0</v>
      </c>
      <c r="F843" s="830"/>
      <c r="G843" s="272"/>
      <c r="H843" s="273"/>
      <c r="I843" s="268"/>
      <c r="J843" s="274"/>
      <c r="K843" s="268"/>
      <c r="M843" s="269" t="s">
        <v>880</v>
      </c>
      <c r="O843" s="258"/>
    </row>
    <row r="844" spans="1:15" ht="12.75">
      <c r="A844" s="267"/>
      <c r="B844" s="270"/>
      <c r="C844" s="924" t="s">
        <v>144</v>
      </c>
      <c r="D844" s="925"/>
      <c r="E844" s="271">
        <v>3</v>
      </c>
      <c r="F844" s="830"/>
      <c r="G844" s="272"/>
      <c r="H844" s="273"/>
      <c r="I844" s="268"/>
      <c r="J844" s="274"/>
      <c r="K844" s="268"/>
      <c r="M844" s="269">
        <v>3</v>
      </c>
      <c r="O844" s="258"/>
    </row>
    <row r="845" spans="1:80" ht="12.75">
      <c r="A845" s="259">
        <v>224</v>
      </c>
      <c r="B845" s="260" t="s">
        <v>881</v>
      </c>
      <c r="C845" s="261" t="s">
        <v>882</v>
      </c>
      <c r="D845" s="262" t="s">
        <v>445</v>
      </c>
      <c r="E845" s="263">
        <v>1</v>
      </c>
      <c r="F845" s="829"/>
      <c r="G845" s="264">
        <f>E845*F845</f>
        <v>0</v>
      </c>
      <c r="H845" s="265">
        <v>0</v>
      </c>
      <c r="I845" s="266">
        <f>E845*H845</f>
        <v>0</v>
      </c>
      <c r="J845" s="265"/>
      <c r="K845" s="266">
        <f>E845*J845</f>
        <v>0</v>
      </c>
      <c r="O845" s="258">
        <v>2</v>
      </c>
      <c r="AA845" s="231">
        <v>12</v>
      </c>
      <c r="AB845" s="231">
        <v>0</v>
      </c>
      <c r="AC845" s="231">
        <v>246</v>
      </c>
      <c r="AZ845" s="231">
        <v>2</v>
      </c>
      <c r="BA845" s="231">
        <f>IF(AZ845=1,G845,0)</f>
        <v>0</v>
      </c>
      <c r="BB845" s="231">
        <f>IF(AZ845=2,G845,0)</f>
        <v>0</v>
      </c>
      <c r="BC845" s="231">
        <f>IF(AZ845=3,G845,0)</f>
        <v>0</v>
      </c>
      <c r="BD845" s="231">
        <f>IF(AZ845=4,G845,0)</f>
        <v>0</v>
      </c>
      <c r="BE845" s="231">
        <f>IF(AZ845=5,G845,0)</f>
        <v>0</v>
      </c>
      <c r="CA845" s="258">
        <v>12</v>
      </c>
      <c r="CB845" s="258">
        <v>0</v>
      </c>
    </row>
    <row r="846" spans="1:57" ht="12.75">
      <c r="A846" s="275"/>
      <c r="B846" s="276" t="s">
        <v>103</v>
      </c>
      <c r="C846" s="277" t="s">
        <v>876</v>
      </c>
      <c r="D846" s="278"/>
      <c r="E846" s="279"/>
      <c r="F846" s="831"/>
      <c r="G846" s="281">
        <f>SUM(G839:G845)</f>
        <v>0</v>
      </c>
      <c r="H846" s="282"/>
      <c r="I846" s="283">
        <f>SUM(I839:I845)</f>
        <v>0</v>
      </c>
      <c r="J846" s="282"/>
      <c r="K846" s="283">
        <f>SUM(K839:K845)</f>
        <v>0</v>
      </c>
      <c r="O846" s="258">
        <v>4</v>
      </c>
      <c r="BA846" s="284">
        <f>SUM(BA839:BA845)</f>
        <v>0</v>
      </c>
      <c r="BB846" s="284">
        <f>SUM(BB839:BB845)</f>
        <v>0</v>
      </c>
      <c r="BC846" s="284">
        <f>SUM(BC839:BC845)</f>
        <v>0</v>
      </c>
      <c r="BD846" s="284">
        <f>SUM(BD839:BD845)</f>
        <v>0</v>
      </c>
      <c r="BE846" s="284">
        <f>SUM(BE839:BE845)</f>
        <v>0</v>
      </c>
    </row>
    <row r="847" spans="1:15" ht="12.75">
      <c r="A847" s="248" t="s">
        <v>98</v>
      </c>
      <c r="B847" s="249" t="s">
        <v>883</v>
      </c>
      <c r="C847" s="250" t="s">
        <v>884</v>
      </c>
      <c r="D847" s="251"/>
      <c r="E847" s="252"/>
      <c r="F847" s="832"/>
      <c r="G847" s="253"/>
      <c r="H847" s="254"/>
      <c r="I847" s="255"/>
      <c r="J847" s="256"/>
      <c r="K847" s="257"/>
      <c r="O847" s="258">
        <v>1</v>
      </c>
    </row>
    <row r="848" spans="1:80" ht="12.75">
      <c r="A848" s="259">
        <v>225</v>
      </c>
      <c r="B848" s="260" t="s">
        <v>886</v>
      </c>
      <c r="C848" s="261" t="s">
        <v>887</v>
      </c>
      <c r="D848" s="262" t="s">
        <v>183</v>
      </c>
      <c r="E848" s="263">
        <v>1078.6167</v>
      </c>
      <c r="F848" s="829"/>
      <c r="G848" s="264">
        <f>E848*F848</f>
        <v>0</v>
      </c>
      <c r="H848" s="265">
        <v>7E-05</v>
      </c>
      <c r="I848" s="266">
        <f>E848*H848</f>
        <v>0.075503169</v>
      </c>
      <c r="J848" s="265">
        <v>0</v>
      </c>
      <c r="K848" s="266">
        <f>E848*J848</f>
        <v>0</v>
      </c>
      <c r="O848" s="258">
        <v>2</v>
      </c>
      <c r="AA848" s="231">
        <v>1</v>
      </c>
      <c r="AB848" s="231">
        <v>7</v>
      </c>
      <c r="AC848" s="231">
        <v>7</v>
      </c>
      <c r="AZ848" s="231">
        <v>2</v>
      </c>
      <c r="BA848" s="231">
        <f>IF(AZ848=1,G848,0)</f>
        <v>0</v>
      </c>
      <c r="BB848" s="231">
        <f>IF(AZ848=2,G848,0)</f>
        <v>0</v>
      </c>
      <c r="BC848" s="231">
        <f>IF(AZ848=3,G848,0)</f>
        <v>0</v>
      </c>
      <c r="BD848" s="231">
        <f>IF(AZ848=4,G848,0)</f>
        <v>0</v>
      </c>
      <c r="BE848" s="231">
        <f>IF(AZ848=5,G848,0)</f>
        <v>0</v>
      </c>
      <c r="CA848" s="258">
        <v>1</v>
      </c>
      <c r="CB848" s="258">
        <v>7</v>
      </c>
    </row>
    <row r="849" spans="1:15" ht="12.75">
      <c r="A849" s="267"/>
      <c r="B849" s="270"/>
      <c r="C849" s="924" t="s">
        <v>888</v>
      </c>
      <c r="D849" s="925"/>
      <c r="E849" s="271">
        <v>0</v>
      </c>
      <c r="F849" s="830"/>
      <c r="G849" s="272"/>
      <c r="H849" s="273"/>
      <c r="I849" s="268"/>
      <c r="J849" s="274"/>
      <c r="K849" s="268"/>
      <c r="M849" s="269" t="s">
        <v>888</v>
      </c>
      <c r="O849" s="258"/>
    </row>
    <row r="850" spans="1:15" ht="12.75">
      <c r="A850" s="267"/>
      <c r="B850" s="270"/>
      <c r="C850" s="924" t="s">
        <v>889</v>
      </c>
      <c r="D850" s="925"/>
      <c r="E850" s="271">
        <v>1057.2281</v>
      </c>
      <c r="F850" s="830"/>
      <c r="G850" s="272"/>
      <c r="H850" s="273"/>
      <c r="I850" s="268"/>
      <c r="J850" s="274"/>
      <c r="K850" s="268"/>
      <c r="M850" s="269" t="s">
        <v>889</v>
      </c>
      <c r="O850" s="258"/>
    </row>
    <row r="851" spans="1:15" ht="12.75">
      <c r="A851" s="267"/>
      <c r="B851" s="270"/>
      <c r="C851" s="924" t="s">
        <v>890</v>
      </c>
      <c r="D851" s="925"/>
      <c r="E851" s="271">
        <v>0</v>
      </c>
      <c r="F851" s="830"/>
      <c r="G851" s="272"/>
      <c r="H851" s="273"/>
      <c r="I851" s="268"/>
      <c r="J851" s="274"/>
      <c r="K851" s="268"/>
      <c r="M851" s="269" t="s">
        <v>890</v>
      </c>
      <c r="O851" s="258"/>
    </row>
    <row r="852" spans="1:15" ht="12.75">
      <c r="A852" s="267"/>
      <c r="B852" s="270"/>
      <c r="C852" s="924" t="s">
        <v>891</v>
      </c>
      <c r="D852" s="925"/>
      <c r="E852" s="271">
        <v>21.3886</v>
      </c>
      <c r="F852" s="830"/>
      <c r="G852" s="272"/>
      <c r="H852" s="273"/>
      <c r="I852" s="268"/>
      <c r="J852" s="274"/>
      <c r="K852" s="268"/>
      <c r="M852" s="269" t="s">
        <v>891</v>
      </c>
      <c r="O852" s="258"/>
    </row>
    <row r="853" spans="1:80" ht="12.75">
      <c r="A853" s="259">
        <v>226</v>
      </c>
      <c r="B853" s="260" t="s">
        <v>892</v>
      </c>
      <c r="C853" s="261" t="s">
        <v>893</v>
      </c>
      <c r="D853" s="262" t="s">
        <v>183</v>
      </c>
      <c r="E853" s="263">
        <v>1057.2281</v>
      </c>
      <c r="F853" s="829"/>
      <c r="G853" s="264">
        <f>E853*F853</f>
        <v>0</v>
      </c>
      <c r="H853" s="265">
        <v>0.00029</v>
      </c>
      <c r="I853" s="266">
        <f>E853*H853</f>
        <v>0.30659614900000004</v>
      </c>
      <c r="J853" s="265">
        <v>0</v>
      </c>
      <c r="K853" s="266">
        <f>E853*J853</f>
        <v>0</v>
      </c>
      <c r="O853" s="258">
        <v>2</v>
      </c>
      <c r="AA853" s="231">
        <v>1</v>
      </c>
      <c r="AB853" s="231">
        <v>7</v>
      </c>
      <c r="AC853" s="231">
        <v>7</v>
      </c>
      <c r="AZ853" s="231">
        <v>2</v>
      </c>
      <c r="BA853" s="231">
        <f>IF(AZ853=1,G853,0)</f>
        <v>0</v>
      </c>
      <c r="BB853" s="231">
        <f>IF(AZ853=2,G853,0)</f>
        <v>0</v>
      </c>
      <c r="BC853" s="231">
        <f>IF(AZ853=3,G853,0)</f>
        <v>0</v>
      </c>
      <c r="BD853" s="231">
        <f>IF(AZ853=4,G853,0)</f>
        <v>0</v>
      </c>
      <c r="BE853" s="231">
        <f>IF(AZ853=5,G853,0)</f>
        <v>0</v>
      </c>
      <c r="CA853" s="258">
        <v>1</v>
      </c>
      <c r="CB853" s="258">
        <v>7</v>
      </c>
    </row>
    <row r="854" spans="1:80" ht="12.75">
      <c r="A854" s="259">
        <v>227</v>
      </c>
      <c r="B854" s="260" t="s">
        <v>894</v>
      </c>
      <c r="C854" s="261" t="s">
        <v>895</v>
      </c>
      <c r="D854" s="262" t="s">
        <v>183</v>
      </c>
      <c r="E854" s="263">
        <v>21.3886</v>
      </c>
      <c r="F854" s="829"/>
      <c r="G854" s="264">
        <f>E854*F854</f>
        <v>0</v>
      </c>
      <c r="H854" s="265">
        <v>0.00029</v>
      </c>
      <c r="I854" s="266">
        <f>E854*H854</f>
        <v>0.006202694</v>
      </c>
      <c r="J854" s="265">
        <v>0</v>
      </c>
      <c r="K854" s="266">
        <f>E854*J854</f>
        <v>0</v>
      </c>
      <c r="O854" s="258">
        <v>2</v>
      </c>
      <c r="AA854" s="231">
        <v>1</v>
      </c>
      <c r="AB854" s="231">
        <v>7</v>
      </c>
      <c r="AC854" s="231">
        <v>7</v>
      </c>
      <c r="AZ854" s="231">
        <v>2</v>
      </c>
      <c r="BA854" s="231">
        <f>IF(AZ854=1,G854,0)</f>
        <v>0</v>
      </c>
      <c r="BB854" s="231">
        <f>IF(AZ854=2,G854,0)</f>
        <v>0</v>
      </c>
      <c r="BC854" s="231">
        <f>IF(AZ854=3,G854,0)</f>
        <v>0</v>
      </c>
      <c r="BD854" s="231">
        <f>IF(AZ854=4,G854,0)</f>
        <v>0</v>
      </c>
      <c r="BE854" s="231">
        <f>IF(AZ854=5,G854,0)</f>
        <v>0</v>
      </c>
      <c r="CA854" s="258">
        <v>1</v>
      </c>
      <c r="CB854" s="258">
        <v>7</v>
      </c>
    </row>
    <row r="855" spans="1:80" ht="12.75">
      <c r="A855" s="259">
        <v>228</v>
      </c>
      <c r="B855" s="260" t="s">
        <v>896</v>
      </c>
      <c r="C855" s="261" t="s">
        <v>897</v>
      </c>
      <c r="D855" s="262" t="s">
        <v>183</v>
      </c>
      <c r="E855" s="263">
        <v>842.4229</v>
      </c>
      <c r="F855" s="829"/>
      <c r="G855" s="264">
        <f>E855*F855</f>
        <v>0</v>
      </c>
      <c r="H855" s="265">
        <v>0</v>
      </c>
      <c r="I855" s="266">
        <f>E855*H855</f>
        <v>0</v>
      </c>
      <c r="J855" s="265">
        <v>0</v>
      </c>
      <c r="K855" s="266">
        <f>E855*J855</f>
        <v>0</v>
      </c>
      <c r="O855" s="258">
        <v>2</v>
      </c>
      <c r="AA855" s="231">
        <v>1</v>
      </c>
      <c r="AB855" s="231">
        <v>7</v>
      </c>
      <c r="AC855" s="231">
        <v>7</v>
      </c>
      <c r="AZ855" s="231">
        <v>2</v>
      </c>
      <c r="BA855" s="231">
        <f>IF(AZ855=1,G855,0)</f>
        <v>0</v>
      </c>
      <c r="BB855" s="231">
        <f>IF(AZ855=2,G855,0)</f>
        <v>0</v>
      </c>
      <c r="BC855" s="231">
        <f>IF(AZ855=3,G855,0)</f>
        <v>0</v>
      </c>
      <c r="BD855" s="231">
        <f>IF(AZ855=4,G855,0)</f>
        <v>0</v>
      </c>
      <c r="BE855" s="231">
        <f>IF(AZ855=5,G855,0)</f>
        <v>0</v>
      </c>
      <c r="CA855" s="258">
        <v>1</v>
      </c>
      <c r="CB855" s="258">
        <v>7</v>
      </c>
    </row>
    <row r="856" spans="1:15" ht="12.75">
      <c r="A856" s="267"/>
      <c r="B856" s="270"/>
      <c r="C856" s="924" t="s">
        <v>898</v>
      </c>
      <c r="D856" s="925"/>
      <c r="E856" s="271">
        <v>642.4229</v>
      </c>
      <c r="F856" s="830"/>
      <c r="G856" s="272"/>
      <c r="H856" s="273"/>
      <c r="I856" s="268"/>
      <c r="J856" s="274"/>
      <c r="K856" s="268"/>
      <c r="M856" s="269" t="s">
        <v>898</v>
      </c>
      <c r="O856" s="258"/>
    </row>
    <row r="857" spans="1:15" ht="12.75">
      <c r="A857" s="267"/>
      <c r="B857" s="270"/>
      <c r="C857" s="924" t="s">
        <v>899</v>
      </c>
      <c r="D857" s="925"/>
      <c r="E857" s="271">
        <v>0</v>
      </c>
      <c r="F857" s="830"/>
      <c r="G857" s="272"/>
      <c r="H857" s="273"/>
      <c r="I857" s="268"/>
      <c r="J857" s="274"/>
      <c r="K857" s="268"/>
      <c r="M857" s="269" t="s">
        <v>899</v>
      </c>
      <c r="O857" s="258"/>
    </row>
    <row r="858" spans="1:15" ht="12.75">
      <c r="A858" s="267"/>
      <c r="B858" s="270"/>
      <c r="C858" s="924" t="s">
        <v>900</v>
      </c>
      <c r="D858" s="925"/>
      <c r="E858" s="271">
        <v>200</v>
      </c>
      <c r="F858" s="830"/>
      <c r="G858" s="272"/>
      <c r="H858" s="273"/>
      <c r="I858" s="268"/>
      <c r="J858" s="274"/>
      <c r="K858" s="268"/>
      <c r="M858" s="269" t="s">
        <v>900</v>
      </c>
      <c r="O858" s="258"/>
    </row>
    <row r="859" spans="1:80" ht="12.75">
      <c r="A859" s="259">
        <v>229</v>
      </c>
      <c r="B859" s="260" t="s">
        <v>901</v>
      </c>
      <c r="C859" s="261" t="s">
        <v>902</v>
      </c>
      <c r="D859" s="262" t="s">
        <v>183</v>
      </c>
      <c r="E859" s="263">
        <v>842.4229</v>
      </c>
      <c r="F859" s="829"/>
      <c r="G859" s="264">
        <f>E859*F859</f>
        <v>0</v>
      </c>
      <c r="H859" s="265">
        <v>0</v>
      </c>
      <c r="I859" s="266">
        <f>E859*H859</f>
        <v>0</v>
      </c>
      <c r="J859" s="265">
        <v>0</v>
      </c>
      <c r="K859" s="266">
        <f>E859*J859</f>
        <v>0</v>
      </c>
      <c r="O859" s="258">
        <v>2</v>
      </c>
      <c r="AA859" s="231">
        <v>1</v>
      </c>
      <c r="AB859" s="231">
        <v>7</v>
      </c>
      <c r="AC859" s="231">
        <v>7</v>
      </c>
      <c r="AZ859" s="231">
        <v>2</v>
      </c>
      <c r="BA859" s="231">
        <f>IF(AZ859=1,G859,0)</f>
        <v>0</v>
      </c>
      <c r="BB859" s="231">
        <f>IF(AZ859=2,G859,0)</f>
        <v>0</v>
      </c>
      <c r="BC859" s="231">
        <f>IF(AZ859=3,G859,0)</f>
        <v>0</v>
      </c>
      <c r="BD859" s="231">
        <f>IF(AZ859=4,G859,0)</f>
        <v>0</v>
      </c>
      <c r="BE859" s="231">
        <f>IF(AZ859=5,G859,0)</f>
        <v>0</v>
      </c>
      <c r="CA859" s="258">
        <v>1</v>
      </c>
      <c r="CB859" s="258">
        <v>7</v>
      </c>
    </row>
    <row r="860" spans="1:57" ht="12.75">
      <c r="A860" s="275"/>
      <c r="B860" s="276" t="s">
        <v>103</v>
      </c>
      <c r="C860" s="277" t="s">
        <v>885</v>
      </c>
      <c r="D860" s="278"/>
      <c r="E860" s="279"/>
      <c r="F860" s="831"/>
      <c r="G860" s="281">
        <f>SUM(G847:G859)</f>
        <v>0</v>
      </c>
      <c r="H860" s="282"/>
      <c r="I860" s="283">
        <f>SUM(I847:I859)</f>
        <v>0.38830201200000003</v>
      </c>
      <c r="J860" s="282"/>
      <c r="K860" s="283">
        <f>SUM(K847:K859)</f>
        <v>0</v>
      </c>
      <c r="O860" s="258">
        <v>4</v>
      </c>
      <c r="BA860" s="284">
        <f>SUM(BA847:BA859)</f>
        <v>0</v>
      </c>
      <c r="BB860" s="284">
        <f>SUM(BB847:BB859)</f>
        <v>0</v>
      </c>
      <c r="BC860" s="284">
        <f>SUM(BC847:BC859)</f>
        <v>0</v>
      </c>
      <c r="BD860" s="284">
        <f>SUM(BD847:BD859)</f>
        <v>0</v>
      </c>
      <c r="BE860" s="284">
        <f>SUM(BE847:BE859)</f>
        <v>0</v>
      </c>
    </row>
    <row r="861" spans="1:15" ht="12.75">
      <c r="A861" s="248" t="s">
        <v>98</v>
      </c>
      <c r="B861" s="249" t="s">
        <v>903</v>
      </c>
      <c r="C861" s="250" t="s">
        <v>904</v>
      </c>
      <c r="D861" s="251"/>
      <c r="E861" s="252"/>
      <c r="F861" s="832"/>
      <c r="G861" s="253"/>
      <c r="H861" s="254"/>
      <c r="I861" s="255"/>
      <c r="J861" s="256"/>
      <c r="K861" s="257"/>
      <c r="O861" s="258">
        <v>1</v>
      </c>
    </row>
    <row r="862" spans="1:80" ht="12.75">
      <c r="A862" s="259">
        <v>230</v>
      </c>
      <c r="B862" s="260" t="s">
        <v>906</v>
      </c>
      <c r="C862" s="261" t="s">
        <v>907</v>
      </c>
      <c r="D862" s="262" t="s">
        <v>162</v>
      </c>
      <c r="E862" s="263">
        <v>1</v>
      </c>
      <c r="F862" s="829"/>
      <c r="G862" s="264">
        <f>E862*F862</f>
        <v>0</v>
      </c>
      <c r="H862" s="265">
        <v>0</v>
      </c>
      <c r="I862" s="266">
        <f>E862*H862</f>
        <v>0</v>
      </c>
      <c r="J862" s="265"/>
      <c r="K862" s="266">
        <f>E862*J862</f>
        <v>0</v>
      </c>
      <c r="O862" s="258">
        <v>2</v>
      </c>
      <c r="AA862" s="231">
        <v>12</v>
      </c>
      <c r="AB862" s="231">
        <v>0</v>
      </c>
      <c r="AC862" s="231">
        <v>224</v>
      </c>
      <c r="AZ862" s="231">
        <v>2</v>
      </c>
      <c r="BA862" s="231">
        <f>IF(AZ862=1,G862,0)</f>
        <v>0</v>
      </c>
      <c r="BB862" s="231">
        <f>IF(AZ862=2,G862,0)</f>
        <v>0</v>
      </c>
      <c r="BC862" s="231">
        <f>IF(AZ862=3,G862,0)</f>
        <v>0</v>
      </c>
      <c r="BD862" s="231">
        <f>IF(AZ862=4,G862,0)</f>
        <v>0</v>
      </c>
      <c r="BE862" s="231">
        <f>IF(AZ862=5,G862,0)</f>
        <v>0</v>
      </c>
      <c r="CA862" s="258">
        <v>12</v>
      </c>
      <c r="CB862" s="258">
        <v>0</v>
      </c>
    </row>
    <row r="863" spans="1:80" ht="12.75">
      <c r="A863" s="259">
        <v>231</v>
      </c>
      <c r="B863" s="260" t="s">
        <v>908</v>
      </c>
      <c r="C863" s="261" t="s">
        <v>909</v>
      </c>
      <c r="D863" s="262" t="s">
        <v>162</v>
      </c>
      <c r="E863" s="263">
        <v>1</v>
      </c>
      <c r="F863" s="829"/>
      <c r="G863" s="264">
        <f>E863*F863</f>
        <v>0</v>
      </c>
      <c r="H863" s="265">
        <v>0</v>
      </c>
      <c r="I863" s="266">
        <f>E863*H863</f>
        <v>0</v>
      </c>
      <c r="J863" s="265"/>
      <c r="K863" s="266">
        <f>E863*J863</f>
        <v>0</v>
      </c>
      <c r="O863" s="258">
        <v>2</v>
      </c>
      <c r="AA863" s="231">
        <v>12</v>
      </c>
      <c r="AB863" s="231">
        <v>0</v>
      </c>
      <c r="AC863" s="231">
        <v>225</v>
      </c>
      <c r="AZ863" s="231">
        <v>2</v>
      </c>
      <c r="BA863" s="231">
        <f>IF(AZ863=1,G863,0)</f>
        <v>0</v>
      </c>
      <c r="BB863" s="231">
        <f>IF(AZ863=2,G863,0)</f>
        <v>0</v>
      </c>
      <c r="BC863" s="231">
        <f>IF(AZ863=3,G863,0)</f>
        <v>0</v>
      </c>
      <c r="BD863" s="231">
        <f>IF(AZ863=4,G863,0)</f>
        <v>0</v>
      </c>
      <c r="BE863" s="231">
        <f>IF(AZ863=5,G863,0)</f>
        <v>0</v>
      </c>
      <c r="CA863" s="258">
        <v>12</v>
      </c>
      <c r="CB863" s="258">
        <v>0</v>
      </c>
    </row>
    <row r="864" spans="1:80" ht="12.75">
      <c r="A864" s="259">
        <v>232</v>
      </c>
      <c r="B864" s="260" t="s">
        <v>910</v>
      </c>
      <c r="C864" s="261" t="s">
        <v>911</v>
      </c>
      <c r="D864" s="262" t="s">
        <v>162</v>
      </c>
      <c r="E864" s="263">
        <v>1</v>
      </c>
      <c r="F864" s="829"/>
      <c r="G864" s="264">
        <f>E864*F864</f>
        <v>0</v>
      </c>
      <c r="H864" s="265">
        <v>0</v>
      </c>
      <c r="I864" s="266">
        <f>E864*H864</f>
        <v>0</v>
      </c>
      <c r="J864" s="265"/>
      <c r="K864" s="266">
        <f>E864*J864</f>
        <v>0</v>
      </c>
      <c r="O864" s="258">
        <v>2</v>
      </c>
      <c r="AA864" s="231">
        <v>12</v>
      </c>
      <c r="AB864" s="231">
        <v>0</v>
      </c>
      <c r="AC864" s="231">
        <v>226</v>
      </c>
      <c r="AZ864" s="231">
        <v>2</v>
      </c>
      <c r="BA864" s="231">
        <f>IF(AZ864=1,G864,0)</f>
        <v>0</v>
      </c>
      <c r="BB864" s="231">
        <f>IF(AZ864=2,G864,0)</f>
        <v>0</v>
      </c>
      <c r="BC864" s="231">
        <f>IF(AZ864=3,G864,0)</f>
        <v>0</v>
      </c>
      <c r="BD864" s="231">
        <f>IF(AZ864=4,G864,0)</f>
        <v>0</v>
      </c>
      <c r="BE864" s="231">
        <f>IF(AZ864=5,G864,0)</f>
        <v>0</v>
      </c>
      <c r="CA864" s="258">
        <v>12</v>
      </c>
      <c r="CB864" s="258">
        <v>0</v>
      </c>
    </row>
    <row r="865" spans="1:57" ht="12.75">
      <c r="A865" s="275"/>
      <c r="B865" s="276" t="s">
        <v>103</v>
      </c>
      <c r="C865" s="277" t="s">
        <v>905</v>
      </c>
      <c r="D865" s="278"/>
      <c r="E865" s="279"/>
      <c r="F865" s="831"/>
      <c r="G865" s="281">
        <f>SUM(G861:G864)</f>
        <v>0</v>
      </c>
      <c r="H865" s="282"/>
      <c r="I865" s="283">
        <f>SUM(I861:I864)</f>
        <v>0</v>
      </c>
      <c r="J865" s="282"/>
      <c r="K865" s="283">
        <f>SUM(K861:K864)</f>
        <v>0</v>
      </c>
      <c r="O865" s="258">
        <v>4</v>
      </c>
      <c r="BA865" s="284">
        <f>SUM(BA861:BA864)</f>
        <v>0</v>
      </c>
      <c r="BB865" s="284">
        <f>SUM(BB861:BB864)</f>
        <v>0</v>
      </c>
      <c r="BC865" s="284">
        <f>SUM(BC861:BC864)</f>
        <v>0</v>
      </c>
      <c r="BD865" s="284">
        <f>SUM(BD861:BD864)</f>
        <v>0</v>
      </c>
      <c r="BE865" s="284">
        <f>SUM(BE861:BE864)</f>
        <v>0</v>
      </c>
    </row>
    <row r="866" spans="1:15" ht="12.75">
      <c r="A866" s="248" t="s">
        <v>98</v>
      </c>
      <c r="B866" s="249" t="s">
        <v>912</v>
      </c>
      <c r="C866" s="250" t="s">
        <v>913</v>
      </c>
      <c r="D866" s="251"/>
      <c r="E866" s="252"/>
      <c r="F866" s="832"/>
      <c r="G866" s="253"/>
      <c r="H866" s="254"/>
      <c r="I866" s="255"/>
      <c r="J866" s="256"/>
      <c r="K866" s="257"/>
      <c r="O866" s="258">
        <v>1</v>
      </c>
    </row>
    <row r="867" spans="1:80" ht="22.5">
      <c r="A867" s="259">
        <v>233</v>
      </c>
      <c r="B867" s="260" t="s">
        <v>915</v>
      </c>
      <c r="C867" s="261" t="s">
        <v>916</v>
      </c>
      <c r="D867" s="262" t="s">
        <v>445</v>
      </c>
      <c r="E867" s="263">
        <v>1</v>
      </c>
      <c r="F867" s="829">
        <f>'43 Elektro'!K30</f>
        <v>0</v>
      </c>
      <c r="G867" s="264">
        <f>E867*F867</f>
        <v>0</v>
      </c>
      <c r="H867" s="265">
        <v>0</v>
      </c>
      <c r="I867" s="266">
        <f>E867*H867</f>
        <v>0</v>
      </c>
      <c r="J867" s="265"/>
      <c r="K867" s="266">
        <f>E867*J867</f>
        <v>0</v>
      </c>
      <c r="O867" s="258">
        <v>2</v>
      </c>
      <c r="AA867" s="231">
        <v>12</v>
      </c>
      <c r="AB867" s="231">
        <v>0</v>
      </c>
      <c r="AC867" s="231">
        <v>91</v>
      </c>
      <c r="AZ867" s="231">
        <v>4</v>
      </c>
      <c r="BA867" s="231">
        <f>IF(AZ867=1,G867,0)</f>
        <v>0</v>
      </c>
      <c r="BB867" s="231">
        <f>IF(AZ867=2,G867,0)</f>
        <v>0</v>
      </c>
      <c r="BC867" s="231">
        <f>IF(AZ867=3,G867,0)</f>
        <v>0</v>
      </c>
      <c r="BD867" s="231">
        <f>IF(AZ867=4,G867,0)</f>
        <v>0</v>
      </c>
      <c r="BE867" s="231">
        <f>IF(AZ867=5,G867,0)</f>
        <v>0</v>
      </c>
      <c r="CA867" s="258">
        <v>12</v>
      </c>
      <c r="CB867" s="258">
        <v>0</v>
      </c>
    </row>
    <row r="868" spans="1:80" ht="12.75">
      <c r="A868" s="259">
        <v>234</v>
      </c>
      <c r="B868" s="260" t="s">
        <v>917</v>
      </c>
      <c r="C868" s="261" t="s">
        <v>677</v>
      </c>
      <c r="D868" s="262" t="s">
        <v>12</v>
      </c>
      <c r="E868" s="829"/>
      <c r="F868" s="829"/>
      <c r="G868" s="264">
        <f>E868*F868</f>
        <v>0</v>
      </c>
      <c r="H868" s="265">
        <v>0</v>
      </c>
      <c r="I868" s="266">
        <f>E868*H868</f>
        <v>0</v>
      </c>
      <c r="J868" s="265"/>
      <c r="K868" s="266">
        <f>E868*J868</f>
        <v>0</v>
      </c>
      <c r="O868" s="258">
        <v>2</v>
      </c>
      <c r="AA868" s="231">
        <v>12</v>
      </c>
      <c r="AB868" s="231">
        <v>0</v>
      </c>
      <c r="AC868" s="231">
        <v>92</v>
      </c>
      <c r="AZ868" s="231">
        <v>4</v>
      </c>
      <c r="BA868" s="231">
        <f>IF(AZ868=1,G868,0)</f>
        <v>0</v>
      </c>
      <c r="BB868" s="231">
        <f>IF(AZ868=2,G868,0)</f>
        <v>0</v>
      </c>
      <c r="BC868" s="231">
        <f>IF(AZ868=3,G868,0)</f>
        <v>0</v>
      </c>
      <c r="BD868" s="231">
        <f>IF(AZ868=4,G868,0)</f>
        <v>0</v>
      </c>
      <c r="BE868" s="231">
        <f>IF(AZ868=5,G868,0)</f>
        <v>0</v>
      </c>
      <c r="CA868" s="258">
        <v>12</v>
      </c>
      <c r="CB868" s="258">
        <v>0</v>
      </c>
    </row>
    <row r="869" spans="1:57" ht="12.75">
      <c r="A869" s="275"/>
      <c r="B869" s="276" t="s">
        <v>103</v>
      </c>
      <c r="C869" s="277" t="s">
        <v>914</v>
      </c>
      <c r="D869" s="278"/>
      <c r="E869" s="279"/>
      <c r="F869" s="831"/>
      <c r="G869" s="281">
        <f>SUM(G866:G868)</f>
        <v>0</v>
      </c>
      <c r="H869" s="282"/>
      <c r="I869" s="283">
        <f>SUM(I866:I868)</f>
        <v>0</v>
      </c>
      <c r="J869" s="282"/>
      <c r="K869" s="283">
        <f>SUM(K866:K868)</f>
        <v>0</v>
      </c>
      <c r="O869" s="258">
        <v>4</v>
      </c>
      <c r="BA869" s="284">
        <f>SUM(BA866:BA868)</f>
        <v>0</v>
      </c>
      <c r="BB869" s="284">
        <f>SUM(BB866:BB868)</f>
        <v>0</v>
      </c>
      <c r="BC869" s="284">
        <f>SUM(BC866:BC868)</f>
        <v>0</v>
      </c>
      <c r="BD869" s="284">
        <f>SUM(BD866:BD868)</f>
        <v>0</v>
      </c>
      <c r="BE869" s="284">
        <f>SUM(BE866:BE868)</f>
        <v>0</v>
      </c>
    </row>
    <row r="870" spans="1:15" ht="12.75">
      <c r="A870" s="248" t="s">
        <v>98</v>
      </c>
      <c r="B870" s="249" t="s">
        <v>918</v>
      </c>
      <c r="C870" s="250" t="s">
        <v>919</v>
      </c>
      <c r="D870" s="251"/>
      <c r="E870" s="252"/>
      <c r="F870" s="832"/>
      <c r="G870" s="253"/>
      <c r="H870" s="254"/>
      <c r="I870" s="255"/>
      <c r="J870" s="256"/>
      <c r="K870" s="257"/>
      <c r="O870" s="258">
        <v>1</v>
      </c>
    </row>
    <row r="871" spans="1:80" ht="12.75">
      <c r="A871" s="259">
        <v>235</v>
      </c>
      <c r="B871" s="260" t="s">
        <v>921</v>
      </c>
      <c r="C871" s="261" t="s">
        <v>922</v>
      </c>
      <c r="D871" s="262" t="s">
        <v>162</v>
      </c>
      <c r="E871" s="263">
        <v>1</v>
      </c>
      <c r="F871" s="829">
        <f>'43 VZT'!H43</f>
        <v>0</v>
      </c>
      <c r="G871" s="264">
        <f>E871*F871</f>
        <v>0</v>
      </c>
      <c r="H871" s="265">
        <v>0</v>
      </c>
      <c r="I871" s="266">
        <f>E871*H871</f>
        <v>0</v>
      </c>
      <c r="J871" s="265"/>
      <c r="K871" s="266">
        <f>E871*J871</f>
        <v>0</v>
      </c>
      <c r="O871" s="258">
        <v>2</v>
      </c>
      <c r="AA871" s="231">
        <v>12</v>
      </c>
      <c r="AB871" s="231">
        <v>0</v>
      </c>
      <c r="AC871" s="231">
        <v>93</v>
      </c>
      <c r="AZ871" s="231">
        <v>4</v>
      </c>
      <c r="BA871" s="231">
        <f>IF(AZ871=1,G871,0)</f>
        <v>0</v>
      </c>
      <c r="BB871" s="231">
        <f>IF(AZ871=2,G871,0)</f>
        <v>0</v>
      </c>
      <c r="BC871" s="231">
        <f>IF(AZ871=3,G871,0)</f>
        <v>0</v>
      </c>
      <c r="BD871" s="231">
        <f>IF(AZ871=4,G871,0)</f>
        <v>0</v>
      </c>
      <c r="BE871" s="231">
        <f>IF(AZ871=5,G871,0)</f>
        <v>0</v>
      </c>
      <c r="CA871" s="258">
        <v>12</v>
      </c>
      <c r="CB871" s="258">
        <v>0</v>
      </c>
    </row>
    <row r="872" spans="1:80" ht="12.75">
      <c r="A872" s="259">
        <v>236</v>
      </c>
      <c r="B872" s="260" t="s">
        <v>923</v>
      </c>
      <c r="C872" s="261" t="s">
        <v>677</v>
      </c>
      <c r="D872" s="262" t="s">
        <v>12</v>
      </c>
      <c r="E872" s="829"/>
      <c r="F872" s="829"/>
      <c r="G872" s="264">
        <f>E872*F872</f>
        <v>0</v>
      </c>
      <c r="H872" s="265">
        <v>0</v>
      </c>
      <c r="I872" s="266">
        <f>E872*H872</f>
        <v>0</v>
      </c>
      <c r="J872" s="265"/>
      <c r="K872" s="266">
        <f>E872*J872</f>
        <v>0</v>
      </c>
      <c r="O872" s="258">
        <v>2</v>
      </c>
      <c r="AA872" s="231">
        <v>12</v>
      </c>
      <c r="AB872" s="231">
        <v>0</v>
      </c>
      <c r="AC872" s="231">
        <v>94</v>
      </c>
      <c r="AZ872" s="231">
        <v>4</v>
      </c>
      <c r="BA872" s="231">
        <f>IF(AZ872=1,G872,0)</f>
        <v>0</v>
      </c>
      <c r="BB872" s="231">
        <f>IF(AZ872=2,G872,0)</f>
        <v>0</v>
      </c>
      <c r="BC872" s="231">
        <f>IF(AZ872=3,G872,0)</f>
        <v>0</v>
      </c>
      <c r="BD872" s="231">
        <f>IF(AZ872=4,G872,0)</f>
        <v>0</v>
      </c>
      <c r="BE872" s="231">
        <f>IF(AZ872=5,G872,0)</f>
        <v>0</v>
      </c>
      <c r="CA872" s="258">
        <v>12</v>
      </c>
      <c r="CB872" s="258">
        <v>0</v>
      </c>
    </row>
    <row r="873" spans="1:57" ht="12.75">
      <c r="A873" s="275"/>
      <c r="B873" s="276" t="s">
        <v>103</v>
      </c>
      <c r="C873" s="277" t="s">
        <v>920</v>
      </c>
      <c r="D873" s="278"/>
      <c r="E873" s="279"/>
      <c r="F873" s="831"/>
      <c r="G873" s="281">
        <f>SUM(G870:G872)</f>
        <v>0</v>
      </c>
      <c r="H873" s="282"/>
      <c r="I873" s="283">
        <f>SUM(I870:I872)</f>
        <v>0</v>
      </c>
      <c r="J873" s="282"/>
      <c r="K873" s="283">
        <f>SUM(K870:K872)</f>
        <v>0</v>
      </c>
      <c r="O873" s="258">
        <v>4</v>
      </c>
      <c r="BA873" s="284">
        <f>SUM(BA870:BA872)</f>
        <v>0</v>
      </c>
      <c r="BB873" s="284">
        <f>SUM(BB870:BB872)</f>
        <v>0</v>
      </c>
      <c r="BC873" s="284">
        <f>SUM(BC870:BC872)</f>
        <v>0</v>
      </c>
      <c r="BD873" s="284">
        <f>SUM(BD870:BD872)</f>
        <v>0</v>
      </c>
      <c r="BE873" s="284">
        <f>SUM(BE870:BE872)</f>
        <v>0</v>
      </c>
    </row>
    <row r="874" spans="1:15" ht="12.75">
      <c r="A874" s="248" t="s">
        <v>98</v>
      </c>
      <c r="B874" s="249" t="s">
        <v>924</v>
      </c>
      <c r="C874" s="250" t="s">
        <v>925</v>
      </c>
      <c r="D874" s="251"/>
      <c r="E874" s="252"/>
      <c r="F874" s="832"/>
      <c r="G874" s="253"/>
      <c r="H874" s="254"/>
      <c r="I874" s="255"/>
      <c r="J874" s="256"/>
      <c r="K874" s="257"/>
      <c r="O874" s="258">
        <v>1</v>
      </c>
    </row>
    <row r="875" spans="1:80" ht="12.75">
      <c r="A875" s="259">
        <v>237</v>
      </c>
      <c r="B875" s="260" t="s">
        <v>927</v>
      </c>
      <c r="C875" s="261" t="s">
        <v>928</v>
      </c>
      <c r="D875" s="262" t="s">
        <v>176</v>
      </c>
      <c r="E875" s="263">
        <v>62.65284786</v>
      </c>
      <c r="F875" s="829"/>
      <c r="G875" s="264">
        <f aca="true" t="shared" si="16" ref="G875:G881">E875*F875</f>
        <v>0</v>
      </c>
      <c r="H875" s="265">
        <v>0</v>
      </c>
      <c r="I875" s="266">
        <f aca="true" t="shared" si="17" ref="I875:I881">E875*H875</f>
        <v>0</v>
      </c>
      <c r="J875" s="265"/>
      <c r="K875" s="266">
        <f aca="true" t="shared" si="18" ref="K875:K881">E875*J875</f>
        <v>0</v>
      </c>
      <c r="O875" s="258">
        <v>2</v>
      </c>
      <c r="AA875" s="231">
        <v>8</v>
      </c>
      <c r="AB875" s="231">
        <v>0</v>
      </c>
      <c r="AC875" s="231">
        <v>3</v>
      </c>
      <c r="AZ875" s="231">
        <v>1</v>
      </c>
      <c r="BA875" s="231">
        <f aca="true" t="shared" si="19" ref="BA875:BA881">IF(AZ875=1,G875,0)</f>
        <v>0</v>
      </c>
      <c r="BB875" s="231">
        <f aca="true" t="shared" si="20" ref="BB875:BB881">IF(AZ875=2,G875,0)</f>
        <v>0</v>
      </c>
      <c r="BC875" s="231">
        <f aca="true" t="shared" si="21" ref="BC875:BC881">IF(AZ875=3,G875,0)</f>
        <v>0</v>
      </c>
      <c r="BD875" s="231">
        <f aca="true" t="shared" si="22" ref="BD875:BD881">IF(AZ875=4,G875,0)</f>
        <v>0</v>
      </c>
      <c r="BE875" s="231">
        <f aca="true" t="shared" si="23" ref="BE875:BE881">IF(AZ875=5,G875,0)</f>
        <v>0</v>
      </c>
      <c r="CA875" s="258">
        <v>8</v>
      </c>
      <c r="CB875" s="258">
        <v>0</v>
      </c>
    </row>
    <row r="876" spans="1:80" ht="12.75">
      <c r="A876" s="259">
        <v>238</v>
      </c>
      <c r="B876" s="260" t="s">
        <v>929</v>
      </c>
      <c r="C876" s="261" t="s">
        <v>930</v>
      </c>
      <c r="D876" s="262" t="s">
        <v>176</v>
      </c>
      <c r="E876" s="263">
        <v>1190.40410934</v>
      </c>
      <c r="F876" s="829"/>
      <c r="G876" s="264">
        <f t="shared" si="16"/>
        <v>0</v>
      </c>
      <c r="H876" s="265">
        <v>0</v>
      </c>
      <c r="I876" s="266">
        <f t="shared" si="17"/>
        <v>0</v>
      </c>
      <c r="J876" s="265"/>
      <c r="K876" s="266">
        <f t="shared" si="18"/>
        <v>0</v>
      </c>
      <c r="O876" s="258">
        <v>2</v>
      </c>
      <c r="AA876" s="231">
        <v>8</v>
      </c>
      <c r="AB876" s="231">
        <v>0</v>
      </c>
      <c r="AC876" s="231">
        <v>3</v>
      </c>
      <c r="AZ876" s="231">
        <v>1</v>
      </c>
      <c r="BA876" s="231">
        <f t="shared" si="19"/>
        <v>0</v>
      </c>
      <c r="BB876" s="231">
        <f t="shared" si="20"/>
        <v>0</v>
      </c>
      <c r="BC876" s="231">
        <f t="shared" si="21"/>
        <v>0</v>
      </c>
      <c r="BD876" s="231">
        <f t="shared" si="22"/>
        <v>0</v>
      </c>
      <c r="BE876" s="231">
        <f t="shared" si="23"/>
        <v>0</v>
      </c>
      <c r="CA876" s="258">
        <v>8</v>
      </c>
      <c r="CB876" s="258">
        <v>0</v>
      </c>
    </row>
    <row r="877" spans="1:80" ht="12.75">
      <c r="A877" s="259">
        <v>239</v>
      </c>
      <c r="B877" s="260" t="s">
        <v>931</v>
      </c>
      <c r="C877" s="261" t="s">
        <v>932</v>
      </c>
      <c r="D877" s="262" t="s">
        <v>176</v>
      </c>
      <c r="E877" s="263">
        <v>62.65284786</v>
      </c>
      <c r="F877" s="829"/>
      <c r="G877" s="264">
        <f t="shared" si="16"/>
        <v>0</v>
      </c>
      <c r="H877" s="265">
        <v>0</v>
      </c>
      <c r="I877" s="266">
        <f t="shared" si="17"/>
        <v>0</v>
      </c>
      <c r="J877" s="265"/>
      <c r="K877" s="266">
        <f t="shared" si="18"/>
        <v>0</v>
      </c>
      <c r="O877" s="258">
        <v>2</v>
      </c>
      <c r="AA877" s="231">
        <v>8</v>
      </c>
      <c r="AB877" s="231">
        <v>0</v>
      </c>
      <c r="AC877" s="231">
        <v>3</v>
      </c>
      <c r="AZ877" s="231">
        <v>1</v>
      </c>
      <c r="BA877" s="231">
        <f t="shared" si="19"/>
        <v>0</v>
      </c>
      <c r="BB877" s="231">
        <f t="shared" si="20"/>
        <v>0</v>
      </c>
      <c r="BC877" s="231">
        <f t="shared" si="21"/>
        <v>0</v>
      </c>
      <c r="BD877" s="231">
        <f t="shared" si="22"/>
        <v>0</v>
      </c>
      <c r="BE877" s="231">
        <f t="shared" si="23"/>
        <v>0</v>
      </c>
      <c r="CA877" s="258">
        <v>8</v>
      </c>
      <c r="CB877" s="258">
        <v>0</v>
      </c>
    </row>
    <row r="878" spans="1:80" ht="12.75">
      <c r="A878" s="259">
        <v>240</v>
      </c>
      <c r="B878" s="260" t="s">
        <v>933</v>
      </c>
      <c r="C878" s="261" t="s">
        <v>934</v>
      </c>
      <c r="D878" s="262" t="s">
        <v>176</v>
      </c>
      <c r="E878" s="263">
        <v>250.61139144</v>
      </c>
      <c r="F878" s="829"/>
      <c r="G878" s="264">
        <f t="shared" si="16"/>
        <v>0</v>
      </c>
      <c r="H878" s="265">
        <v>0</v>
      </c>
      <c r="I878" s="266">
        <f t="shared" si="17"/>
        <v>0</v>
      </c>
      <c r="J878" s="265"/>
      <c r="K878" s="266">
        <f t="shared" si="18"/>
        <v>0</v>
      </c>
      <c r="O878" s="258">
        <v>2</v>
      </c>
      <c r="AA878" s="231">
        <v>8</v>
      </c>
      <c r="AB878" s="231">
        <v>0</v>
      </c>
      <c r="AC878" s="231">
        <v>3</v>
      </c>
      <c r="AZ878" s="231">
        <v>1</v>
      </c>
      <c r="BA878" s="231">
        <f t="shared" si="19"/>
        <v>0</v>
      </c>
      <c r="BB878" s="231">
        <f t="shared" si="20"/>
        <v>0</v>
      </c>
      <c r="BC878" s="231">
        <f t="shared" si="21"/>
        <v>0</v>
      </c>
      <c r="BD878" s="231">
        <f t="shared" si="22"/>
        <v>0</v>
      </c>
      <c r="BE878" s="231">
        <f t="shared" si="23"/>
        <v>0</v>
      </c>
      <c r="CA878" s="258">
        <v>8</v>
      </c>
      <c r="CB878" s="258">
        <v>0</v>
      </c>
    </row>
    <row r="879" spans="1:80" ht="12.75">
      <c r="A879" s="259">
        <v>241</v>
      </c>
      <c r="B879" s="260" t="s">
        <v>935</v>
      </c>
      <c r="C879" s="261" t="s">
        <v>936</v>
      </c>
      <c r="D879" s="262" t="s">
        <v>176</v>
      </c>
      <c r="E879" s="263">
        <v>62.65284786</v>
      </c>
      <c r="F879" s="829"/>
      <c r="G879" s="264">
        <f t="shared" si="16"/>
        <v>0</v>
      </c>
      <c r="H879" s="265">
        <v>0</v>
      </c>
      <c r="I879" s="266">
        <f t="shared" si="17"/>
        <v>0</v>
      </c>
      <c r="J879" s="265"/>
      <c r="K879" s="266">
        <f t="shared" si="18"/>
        <v>0</v>
      </c>
      <c r="O879" s="258">
        <v>2</v>
      </c>
      <c r="AA879" s="231">
        <v>8</v>
      </c>
      <c r="AB879" s="231">
        <v>0</v>
      </c>
      <c r="AC879" s="231">
        <v>3</v>
      </c>
      <c r="AZ879" s="231">
        <v>1</v>
      </c>
      <c r="BA879" s="231">
        <f t="shared" si="19"/>
        <v>0</v>
      </c>
      <c r="BB879" s="231">
        <f t="shared" si="20"/>
        <v>0</v>
      </c>
      <c r="BC879" s="231">
        <f t="shared" si="21"/>
        <v>0</v>
      </c>
      <c r="BD879" s="231">
        <f t="shared" si="22"/>
        <v>0</v>
      </c>
      <c r="BE879" s="231">
        <f t="shared" si="23"/>
        <v>0</v>
      </c>
      <c r="CA879" s="258">
        <v>8</v>
      </c>
      <c r="CB879" s="258">
        <v>0</v>
      </c>
    </row>
    <row r="880" spans="1:80" ht="12.75">
      <c r="A880" s="259">
        <v>242</v>
      </c>
      <c r="B880" s="260" t="s">
        <v>937</v>
      </c>
      <c r="C880" s="261" t="s">
        <v>938</v>
      </c>
      <c r="D880" s="262" t="s">
        <v>176</v>
      </c>
      <c r="E880" s="263">
        <v>62.65284786</v>
      </c>
      <c r="F880" s="829"/>
      <c r="G880" s="264">
        <f t="shared" si="16"/>
        <v>0</v>
      </c>
      <c r="H880" s="265">
        <v>0</v>
      </c>
      <c r="I880" s="266">
        <f t="shared" si="17"/>
        <v>0</v>
      </c>
      <c r="J880" s="265"/>
      <c r="K880" s="266">
        <f t="shared" si="18"/>
        <v>0</v>
      </c>
      <c r="O880" s="258">
        <v>2</v>
      </c>
      <c r="AA880" s="231">
        <v>8</v>
      </c>
      <c r="AB880" s="231">
        <v>0</v>
      </c>
      <c r="AC880" s="231">
        <v>3</v>
      </c>
      <c r="AZ880" s="231">
        <v>1</v>
      </c>
      <c r="BA880" s="231">
        <f t="shared" si="19"/>
        <v>0</v>
      </c>
      <c r="BB880" s="231">
        <f t="shared" si="20"/>
        <v>0</v>
      </c>
      <c r="BC880" s="231">
        <f t="shared" si="21"/>
        <v>0</v>
      </c>
      <c r="BD880" s="231">
        <f t="shared" si="22"/>
        <v>0</v>
      </c>
      <c r="BE880" s="231">
        <f t="shared" si="23"/>
        <v>0</v>
      </c>
      <c r="CA880" s="258">
        <v>8</v>
      </c>
      <c r="CB880" s="258">
        <v>0</v>
      </c>
    </row>
    <row r="881" spans="1:80" ht="12.75">
      <c r="A881" s="259">
        <v>243</v>
      </c>
      <c r="B881" s="260" t="s">
        <v>939</v>
      </c>
      <c r="C881" s="261" t="s">
        <v>940</v>
      </c>
      <c r="D881" s="262" t="s">
        <v>176</v>
      </c>
      <c r="E881" s="263">
        <v>62.65284786</v>
      </c>
      <c r="F881" s="829"/>
      <c r="G881" s="264">
        <f t="shared" si="16"/>
        <v>0</v>
      </c>
      <c r="H881" s="265">
        <v>0</v>
      </c>
      <c r="I881" s="266">
        <f t="shared" si="17"/>
        <v>0</v>
      </c>
      <c r="J881" s="265"/>
      <c r="K881" s="266">
        <f t="shared" si="18"/>
        <v>0</v>
      </c>
      <c r="O881" s="258">
        <v>2</v>
      </c>
      <c r="AA881" s="231">
        <v>8</v>
      </c>
      <c r="AB881" s="231">
        <v>0</v>
      </c>
      <c r="AC881" s="231">
        <v>3</v>
      </c>
      <c r="AZ881" s="231">
        <v>1</v>
      </c>
      <c r="BA881" s="231">
        <f t="shared" si="19"/>
        <v>0</v>
      </c>
      <c r="BB881" s="231">
        <f t="shared" si="20"/>
        <v>0</v>
      </c>
      <c r="BC881" s="231">
        <f t="shared" si="21"/>
        <v>0</v>
      </c>
      <c r="BD881" s="231">
        <f t="shared" si="22"/>
        <v>0</v>
      </c>
      <c r="BE881" s="231">
        <f t="shared" si="23"/>
        <v>0</v>
      </c>
      <c r="CA881" s="258">
        <v>8</v>
      </c>
      <c r="CB881" s="258">
        <v>0</v>
      </c>
    </row>
    <row r="882" spans="1:57" ht="12.75">
      <c r="A882" s="275"/>
      <c r="B882" s="276" t="s">
        <v>103</v>
      </c>
      <c r="C882" s="277" t="s">
        <v>926</v>
      </c>
      <c r="D882" s="278"/>
      <c r="E882" s="279"/>
      <c r="F882" s="280"/>
      <c r="G882" s="281">
        <f>SUM(G874:G881)</f>
        <v>0</v>
      </c>
      <c r="H882" s="282"/>
      <c r="I882" s="283">
        <f>SUM(I874:I881)</f>
        <v>0</v>
      </c>
      <c r="J882" s="282"/>
      <c r="K882" s="283">
        <f>SUM(K874:K881)</f>
        <v>0</v>
      </c>
      <c r="O882" s="258">
        <v>4</v>
      </c>
      <c r="BA882" s="284">
        <f>SUM(BA874:BA881)</f>
        <v>0</v>
      </c>
      <c r="BB882" s="284">
        <f>SUM(BB874:BB881)</f>
        <v>0</v>
      </c>
      <c r="BC882" s="284">
        <f>SUM(BC874:BC881)</f>
        <v>0</v>
      </c>
      <c r="BD882" s="284">
        <f>SUM(BD874:BD881)</f>
        <v>0</v>
      </c>
      <c r="BE882" s="284">
        <f>SUM(BE874:BE881)</f>
        <v>0</v>
      </c>
    </row>
    <row r="883" ht="12.75">
      <c r="E883" s="231"/>
    </row>
    <row r="884" ht="12.75">
      <c r="E884" s="231"/>
    </row>
    <row r="885" ht="12.75">
      <c r="E885" s="231"/>
    </row>
    <row r="886" ht="12.75">
      <c r="E886" s="231"/>
    </row>
    <row r="887" ht="12.75">
      <c r="E887" s="231"/>
    </row>
    <row r="888" ht="12.75">
      <c r="E888" s="231"/>
    </row>
    <row r="889" ht="12.75">
      <c r="E889" s="231"/>
    </row>
    <row r="890" ht="12.75">
      <c r="E890" s="231"/>
    </row>
    <row r="891" ht="12.75">
      <c r="E891" s="231"/>
    </row>
    <row r="892" ht="12.75">
      <c r="E892" s="231"/>
    </row>
    <row r="893" ht="12.75">
      <c r="E893" s="231"/>
    </row>
    <row r="894" ht="12.75">
      <c r="E894" s="231"/>
    </row>
    <row r="895" ht="12.75">
      <c r="E895" s="231"/>
    </row>
    <row r="896" ht="12.75">
      <c r="E896" s="231"/>
    </row>
    <row r="897" ht="12.75">
      <c r="E897" s="231"/>
    </row>
    <row r="898" ht="12.75">
      <c r="E898" s="231"/>
    </row>
    <row r="899" ht="12.75">
      <c r="E899" s="231"/>
    </row>
    <row r="900" ht="12.75">
      <c r="E900" s="231"/>
    </row>
    <row r="901" ht="12.75">
      <c r="E901" s="231"/>
    </row>
    <row r="902" ht="12.75">
      <c r="E902" s="231"/>
    </row>
    <row r="903" ht="12.75">
      <c r="E903" s="231"/>
    </row>
    <row r="904" ht="12.75">
      <c r="E904" s="231"/>
    </row>
    <row r="905" ht="12.75">
      <c r="E905" s="231"/>
    </row>
    <row r="906" spans="1:7" ht="12.75">
      <c r="A906" s="274"/>
      <c r="B906" s="274"/>
      <c r="C906" s="274"/>
      <c r="D906" s="274"/>
      <c r="E906" s="274"/>
      <c r="F906" s="274"/>
      <c r="G906" s="274"/>
    </row>
    <row r="907" spans="1:7" ht="12.75">
      <c r="A907" s="274"/>
      <c r="B907" s="274"/>
      <c r="C907" s="274"/>
      <c r="D907" s="274"/>
      <c r="E907" s="274"/>
      <c r="F907" s="274"/>
      <c r="G907" s="274"/>
    </row>
    <row r="908" spans="1:7" ht="12.75">
      <c r="A908" s="274"/>
      <c r="B908" s="274"/>
      <c r="C908" s="274"/>
      <c r="D908" s="274"/>
      <c r="E908" s="274"/>
      <c r="F908" s="274"/>
      <c r="G908" s="274"/>
    </row>
    <row r="909" spans="1:7" ht="12.75">
      <c r="A909" s="274"/>
      <c r="B909" s="274"/>
      <c r="C909" s="274"/>
      <c r="D909" s="274"/>
      <c r="E909" s="274"/>
      <c r="F909" s="274"/>
      <c r="G909" s="274"/>
    </row>
    <row r="910" ht="12.75">
      <c r="E910" s="231"/>
    </row>
    <row r="911" ht="12.75">
      <c r="E911" s="231"/>
    </row>
    <row r="912" ht="12.75">
      <c r="E912" s="231"/>
    </row>
    <row r="913" ht="12.75">
      <c r="E913" s="231"/>
    </row>
    <row r="914" ht="12.75">
      <c r="E914" s="231"/>
    </row>
    <row r="915" ht="12.75">
      <c r="E915" s="231"/>
    </row>
    <row r="916" ht="12.75">
      <c r="E916" s="231"/>
    </row>
    <row r="917" ht="12.75">
      <c r="E917" s="231"/>
    </row>
    <row r="918" ht="12.75">
      <c r="E918" s="231"/>
    </row>
    <row r="919" ht="12.75">
      <c r="E919" s="231"/>
    </row>
    <row r="920" ht="12.75">
      <c r="E920" s="231"/>
    </row>
    <row r="921" ht="12.75">
      <c r="E921" s="231"/>
    </row>
    <row r="922" ht="12.75">
      <c r="E922" s="231"/>
    </row>
    <row r="923" ht="12.75">
      <c r="E923" s="231"/>
    </row>
    <row r="924" ht="12.75">
      <c r="E924" s="231"/>
    </row>
    <row r="925" ht="12.75">
      <c r="E925" s="231"/>
    </row>
    <row r="926" ht="12.75">
      <c r="E926" s="231"/>
    </row>
    <row r="927" ht="12.75">
      <c r="E927" s="231"/>
    </row>
    <row r="928" ht="12.75">
      <c r="E928" s="231"/>
    </row>
    <row r="929" ht="12.75">
      <c r="E929" s="231"/>
    </row>
    <row r="930" ht="12.75">
      <c r="E930" s="231"/>
    </row>
    <row r="931" ht="12.75">
      <c r="E931" s="231"/>
    </row>
    <row r="932" ht="12.75">
      <c r="E932" s="231"/>
    </row>
    <row r="933" ht="12.75">
      <c r="E933" s="231"/>
    </row>
    <row r="934" ht="12.75">
      <c r="E934" s="231"/>
    </row>
    <row r="935" ht="12.75">
      <c r="E935" s="231"/>
    </row>
    <row r="936" ht="12.75">
      <c r="E936" s="231"/>
    </row>
    <row r="937" ht="12.75">
      <c r="E937" s="231"/>
    </row>
    <row r="938" ht="12.75">
      <c r="E938" s="231"/>
    </row>
    <row r="939" ht="12.75">
      <c r="E939" s="231"/>
    </row>
    <row r="940" ht="12.75">
      <c r="E940" s="231"/>
    </row>
    <row r="941" spans="1:2" ht="12.75">
      <c r="A941" s="285"/>
      <c r="B941" s="285"/>
    </row>
    <row r="942" spans="1:7" ht="12.75">
      <c r="A942" s="274"/>
      <c r="B942" s="274"/>
      <c r="C942" s="286"/>
      <c r="D942" s="286"/>
      <c r="E942" s="287"/>
      <c r="F942" s="286"/>
      <c r="G942" s="288"/>
    </row>
    <row r="943" spans="1:7" ht="12.75">
      <c r="A943" s="289"/>
      <c r="B943" s="289"/>
      <c r="C943" s="274"/>
      <c r="D943" s="274"/>
      <c r="E943" s="290"/>
      <c r="F943" s="274"/>
      <c r="G943" s="274"/>
    </row>
    <row r="944" spans="1:7" ht="12.75">
      <c r="A944" s="274"/>
      <c r="B944" s="274"/>
      <c r="C944" s="274"/>
      <c r="D944" s="274"/>
      <c r="E944" s="290"/>
      <c r="F944" s="274"/>
      <c r="G944" s="274"/>
    </row>
    <row r="945" spans="1:7" ht="12.75">
      <c r="A945" s="274"/>
      <c r="B945" s="274"/>
      <c r="C945" s="274"/>
      <c r="D945" s="274"/>
      <c r="E945" s="290"/>
      <c r="F945" s="274"/>
      <c r="G945" s="274"/>
    </row>
    <row r="946" spans="1:7" ht="12.75">
      <c r="A946" s="274"/>
      <c r="B946" s="274"/>
      <c r="C946" s="274"/>
      <c r="D946" s="274"/>
      <c r="E946" s="290"/>
      <c r="F946" s="274"/>
      <c r="G946" s="274"/>
    </row>
    <row r="947" spans="1:7" ht="12.75">
      <c r="A947" s="274"/>
      <c r="B947" s="274"/>
      <c r="C947" s="274"/>
      <c r="D947" s="274"/>
      <c r="E947" s="290"/>
      <c r="F947" s="274"/>
      <c r="G947" s="274"/>
    </row>
    <row r="948" spans="1:7" ht="12.75">
      <c r="A948" s="274"/>
      <c r="B948" s="274"/>
      <c r="C948" s="274"/>
      <c r="D948" s="274"/>
      <c r="E948" s="290"/>
      <c r="F948" s="274"/>
      <c r="G948" s="274"/>
    </row>
    <row r="949" spans="1:7" ht="12.75">
      <c r="A949" s="274"/>
      <c r="B949" s="274"/>
      <c r="C949" s="274"/>
      <c r="D949" s="274"/>
      <c r="E949" s="290"/>
      <c r="F949" s="274"/>
      <c r="G949" s="274"/>
    </row>
    <row r="950" spans="1:7" ht="12.75">
      <c r="A950" s="274"/>
      <c r="B950" s="274"/>
      <c r="C950" s="274"/>
      <c r="D950" s="274"/>
      <c r="E950" s="290"/>
      <c r="F950" s="274"/>
      <c r="G950" s="274"/>
    </row>
    <row r="951" spans="1:7" ht="12.75">
      <c r="A951" s="274"/>
      <c r="B951" s="274"/>
      <c r="C951" s="274"/>
      <c r="D951" s="274"/>
      <c r="E951" s="290"/>
      <c r="F951" s="274"/>
      <c r="G951" s="274"/>
    </row>
    <row r="952" spans="1:7" ht="12.75">
      <c r="A952" s="274"/>
      <c r="B952" s="274"/>
      <c r="C952" s="274"/>
      <c r="D952" s="274"/>
      <c r="E952" s="290"/>
      <c r="F952" s="274"/>
      <c r="G952" s="274"/>
    </row>
    <row r="953" spans="1:7" ht="12.75">
      <c r="A953" s="274"/>
      <c r="B953" s="274"/>
      <c r="C953" s="274"/>
      <c r="D953" s="274"/>
      <c r="E953" s="290"/>
      <c r="F953" s="274"/>
      <c r="G953" s="274"/>
    </row>
    <row r="954" spans="1:7" ht="12.75">
      <c r="A954" s="274"/>
      <c r="B954" s="274"/>
      <c r="C954" s="274"/>
      <c r="D954" s="274"/>
      <c r="E954" s="290"/>
      <c r="F954" s="274"/>
      <c r="G954" s="274"/>
    </row>
    <row r="955" spans="1:7" ht="12.75">
      <c r="A955" s="274"/>
      <c r="B955" s="274"/>
      <c r="C955" s="274"/>
      <c r="D955" s="274"/>
      <c r="E955" s="290"/>
      <c r="F955" s="274"/>
      <c r="G955" s="274"/>
    </row>
  </sheetData>
  <sheetProtection password="F5C7" sheet="1" objects="1" scenarios="1"/>
  <mergeCells count="575">
    <mergeCell ref="C849:D849"/>
    <mergeCell ref="C850:D850"/>
    <mergeCell ref="C851:D851"/>
    <mergeCell ref="C852:D852"/>
    <mergeCell ref="C856:D856"/>
    <mergeCell ref="C857:D857"/>
    <mergeCell ref="C858:D858"/>
    <mergeCell ref="C829:D829"/>
    <mergeCell ref="C833:D833"/>
    <mergeCell ref="C835:D835"/>
    <mergeCell ref="C836:D836"/>
    <mergeCell ref="C841:D841"/>
    <mergeCell ref="C842:D842"/>
    <mergeCell ref="C843:D843"/>
    <mergeCell ref="C844:D844"/>
    <mergeCell ref="C823:D823"/>
    <mergeCell ref="C824:D824"/>
    <mergeCell ref="C825:D825"/>
    <mergeCell ref="C826:D826"/>
    <mergeCell ref="C827:D827"/>
    <mergeCell ref="C828:D828"/>
    <mergeCell ref="C806:D806"/>
    <mergeCell ref="C809:D809"/>
    <mergeCell ref="C811:D811"/>
    <mergeCell ref="C813:D813"/>
    <mergeCell ref="C819:D819"/>
    <mergeCell ref="C820:D820"/>
    <mergeCell ref="C821:D821"/>
    <mergeCell ref="C822:D822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774:D774"/>
    <mergeCell ref="C776:D776"/>
    <mergeCell ref="C777:D777"/>
    <mergeCell ref="C783:D783"/>
    <mergeCell ref="C784:D784"/>
    <mergeCell ref="C786:D786"/>
    <mergeCell ref="C791:D791"/>
    <mergeCell ref="C792:D792"/>
    <mergeCell ref="C765:D765"/>
    <mergeCell ref="C767:D767"/>
    <mergeCell ref="C768:D768"/>
    <mergeCell ref="C770:D770"/>
    <mergeCell ref="C771:D771"/>
    <mergeCell ref="C773:D773"/>
    <mergeCell ref="C758:D758"/>
    <mergeCell ref="C760:D760"/>
    <mergeCell ref="C761:D761"/>
    <mergeCell ref="C762:D762"/>
    <mergeCell ref="C763:D763"/>
    <mergeCell ref="C764:D764"/>
    <mergeCell ref="C750:D750"/>
    <mergeCell ref="C752:D752"/>
    <mergeCell ref="C753:D753"/>
    <mergeCell ref="C754:D754"/>
    <mergeCell ref="C755:D755"/>
    <mergeCell ref="C757:D757"/>
    <mergeCell ref="C743:D743"/>
    <mergeCell ref="C744:D744"/>
    <mergeCell ref="C745:D745"/>
    <mergeCell ref="C746:D746"/>
    <mergeCell ref="C747:D747"/>
    <mergeCell ref="C749:D749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4:D724"/>
    <mergeCell ref="C725:D725"/>
    <mergeCell ref="C726:D726"/>
    <mergeCell ref="C728:D728"/>
    <mergeCell ref="C729:D729"/>
    <mergeCell ref="C730:D730"/>
    <mergeCell ref="C717:D717"/>
    <mergeCell ref="C718:D718"/>
    <mergeCell ref="C719:D719"/>
    <mergeCell ref="C721:D721"/>
    <mergeCell ref="C722:D722"/>
    <mergeCell ref="C723:D723"/>
    <mergeCell ref="C710:D710"/>
    <mergeCell ref="C711:D711"/>
    <mergeCell ref="C712:D712"/>
    <mergeCell ref="C714:D714"/>
    <mergeCell ref="C715:D715"/>
    <mergeCell ref="C716:D716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86:D686"/>
    <mergeCell ref="C688:D688"/>
    <mergeCell ref="C689:D689"/>
    <mergeCell ref="C695:D695"/>
    <mergeCell ref="C696:D696"/>
    <mergeCell ref="C697:D697"/>
    <mergeCell ref="C680:D680"/>
    <mergeCell ref="C681:D681"/>
    <mergeCell ref="C682:D682"/>
    <mergeCell ref="C683:D683"/>
    <mergeCell ref="C684:D684"/>
    <mergeCell ref="C685:D685"/>
    <mergeCell ref="C672:D672"/>
    <mergeCell ref="C674:D674"/>
    <mergeCell ref="C675:D675"/>
    <mergeCell ref="C676:D676"/>
    <mergeCell ref="C677:D677"/>
    <mergeCell ref="C679:D679"/>
    <mergeCell ref="C665:D665"/>
    <mergeCell ref="C666:D666"/>
    <mergeCell ref="C667:D667"/>
    <mergeCell ref="C668:D668"/>
    <mergeCell ref="C669:D669"/>
    <mergeCell ref="C671:D671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6:D646"/>
    <mergeCell ref="C647:D647"/>
    <mergeCell ref="C648:D648"/>
    <mergeCell ref="C650:D650"/>
    <mergeCell ref="C651:D651"/>
    <mergeCell ref="C652:D652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7:D627"/>
    <mergeCell ref="C629:D629"/>
    <mergeCell ref="C630:D630"/>
    <mergeCell ref="C631:D631"/>
    <mergeCell ref="C632:D632"/>
    <mergeCell ref="C633:D633"/>
    <mergeCell ref="C620:D620"/>
    <mergeCell ref="C622:D622"/>
    <mergeCell ref="C623:D623"/>
    <mergeCell ref="C624:D624"/>
    <mergeCell ref="C625:D625"/>
    <mergeCell ref="C626:D626"/>
    <mergeCell ref="C612:D612"/>
    <mergeCell ref="C614:D614"/>
    <mergeCell ref="C615:D615"/>
    <mergeCell ref="C617:D617"/>
    <mergeCell ref="C618:D618"/>
    <mergeCell ref="C619:D619"/>
    <mergeCell ref="C604:D604"/>
    <mergeCell ref="C606:D606"/>
    <mergeCell ref="C607:D607"/>
    <mergeCell ref="C609:D609"/>
    <mergeCell ref="C610:D610"/>
    <mergeCell ref="C611:D611"/>
    <mergeCell ref="C595:D595"/>
    <mergeCell ref="C597:D597"/>
    <mergeCell ref="C598:D598"/>
    <mergeCell ref="C599:D599"/>
    <mergeCell ref="C600:D600"/>
    <mergeCell ref="C601:D601"/>
    <mergeCell ref="C602:D602"/>
    <mergeCell ref="C603:D603"/>
    <mergeCell ref="C579:D579"/>
    <mergeCell ref="C580:D580"/>
    <mergeCell ref="C588:D588"/>
    <mergeCell ref="C589:D589"/>
    <mergeCell ref="C570:D570"/>
    <mergeCell ref="C571:D571"/>
    <mergeCell ref="C573:D573"/>
    <mergeCell ref="C574:D574"/>
    <mergeCell ref="C576:D576"/>
    <mergeCell ref="C577:D577"/>
    <mergeCell ref="C555:D555"/>
    <mergeCell ref="C556:D556"/>
    <mergeCell ref="C562:D562"/>
    <mergeCell ref="C564:D564"/>
    <mergeCell ref="C565:D565"/>
    <mergeCell ref="C567:D567"/>
    <mergeCell ref="C568:D568"/>
    <mergeCell ref="C534:D534"/>
    <mergeCell ref="C514:D514"/>
    <mergeCell ref="C515:D515"/>
    <mergeCell ref="C516:D516"/>
    <mergeCell ref="C517:D517"/>
    <mergeCell ref="C519:D519"/>
    <mergeCell ref="C520:D520"/>
    <mergeCell ref="C522:D522"/>
    <mergeCell ref="C523:D523"/>
    <mergeCell ref="C527:D527"/>
    <mergeCell ref="C504:D504"/>
    <mergeCell ref="C505:D505"/>
    <mergeCell ref="C507:D507"/>
    <mergeCell ref="C508:D508"/>
    <mergeCell ref="C509:D509"/>
    <mergeCell ref="C528:D528"/>
    <mergeCell ref="C530:D530"/>
    <mergeCell ref="C531:D531"/>
    <mergeCell ref="C533:D533"/>
    <mergeCell ref="C492:D492"/>
    <mergeCell ref="C493:D493"/>
    <mergeCell ref="C494:D494"/>
    <mergeCell ref="C495:D495"/>
    <mergeCell ref="C499:D499"/>
    <mergeCell ref="C500:D500"/>
    <mergeCell ref="C501:D501"/>
    <mergeCell ref="C502:D502"/>
    <mergeCell ref="C479:D479"/>
    <mergeCell ref="C480:D480"/>
    <mergeCell ref="C481:D481"/>
    <mergeCell ref="C482:D482"/>
    <mergeCell ref="C484:D484"/>
    <mergeCell ref="C486:D486"/>
    <mergeCell ref="C471:D471"/>
    <mergeCell ref="C472:D472"/>
    <mergeCell ref="C473:D473"/>
    <mergeCell ref="C475:D475"/>
    <mergeCell ref="C476:D476"/>
    <mergeCell ref="C477:D477"/>
    <mergeCell ref="C457:D457"/>
    <mergeCell ref="C465:D465"/>
    <mergeCell ref="C466:D466"/>
    <mergeCell ref="C467:D467"/>
    <mergeCell ref="C468:D468"/>
    <mergeCell ref="C470:D470"/>
    <mergeCell ref="C451:D451"/>
    <mergeCell ref="C452:D452"/>
    <mergeCell ref="C453:D453"/>
    <mergeCell ref="C454:D454"/>
    <mergeCell ref="C455:D455"/>
    <mergeCell ref="C456:D456"/>
    <mergeCell ref="C444:D444"/>
    <mergeCell ref="C445:D445"/>
    <mergeCell ref="C446:D446"/>
    <mergeCell ref="C448:D448"/>
    <mergeCell ref="C449:D449"/>
    <mergeCell ref="C450:D450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5:D425"/>
    <mergeCell ref="C426:D426"/>
    <mergeCell ref="C428:D428"/>
    <mergeCell ref="C429:D429"/>
    <mergeCell ref="C430:D430"/>
    <mergeCell ref="C431:D431"/>
    <mergeCell ref="C415:D415"/>
    <mergeCell ref="C417:D417"/>
    <mergeCell ref="C418:D418"/>
    <mergeCell ref="C420:D420"/>
    <mergeCell ref="C422:D422"/>
    <mergeCell ref="C423:D423"/>
    <mergeCell ref="C406:D406"/>
    <mergeCell ref="C408:D408"/>
    <mergeCell ref="C409:D409"/>
    <mergeCell ref="C411:D411"/>
    <mergeCell ref="C412:D412"/>
    <mergeCell ref="C414:D414"/>
    <mergeCell ref="C390:D390"/>
    <mergeCell ref="C391:D391"/>
    <mergeCell ref="C393:D393"/>
    <mergeCell ref="C394:D394"/>
    <mergeCell ref="C395:D395"/>
    <mergeCell ref="C396:D396"/>
    <mergeCell ref="C397:D397"/>
    <mergeCell ref="C398:D398"/>
    <mergeCell ref="C399:D399"/>
    <mergeCell ref="C375:D375"/>
    <mergeCell ref="C376:D376"/>
    <mergeCell ref="C378:D378"/>
    <mergeCell ref="C379:D379"/>
    <mergeCell ref="C382:D382"/>
    <mergeCell ref="C400:D400"/>
    <mergeCell ref="C402:D402"/>
    <mergeCell ref="C403:D403"/>
    <mergeCell ref="C405:D405"/>
    <mergeCell ref="C367:D367"/>
    <mergeCell ref="C368:D368"/>
    <mergeCell ref="C370:D370"/>
    <mergeCell ref="C371:D371"/>
    <mergeCell ref="C372:D372"/>
    <mergeCell ref="C374:D374"/>
    <mergeCell ref="C357:D357"/>
    <mergeCell ref="C358:D358"/>
    <mergeCell ref="C360:D360"/>
    <mergeCell ref="C361:D361"/>
    <mergeCell ref="C364:D364"/>
    <mergeCell ref="C365:D365"/>
    <mergeCell ref="C350:D350"/>
    <mergeCell ref="C351:D351"/>
    <mergeCell ref="C352:D352"/>
    <mergeCell ref="C353:D353"/>
    <mergeCell ref="C354:D354"/>
    <mergeCell ref="C356:D356"/>
    <mergeCell ref="C342:D342"/>
    <mergeCell ref="C343:D343"/>
    <mergeCell ref="C345:D345"/>
    <mergeCell ref="C346:D346"/>
    <mergeCell ref="C347:D347"/>
    <mergeCell ref="C348:D348"/>
    <mergeCell ref="C312:D312"/>
    <mergeCell ref="C313:D313"/>
    <mergeCell ref="C337:D337"/>
    <mergeCell ref="C338:D338"/>
    <mergeCell ref="C339:D339"/>
    <mergeCell ref="C341:D341"/>
    <mergeCell ref="C298:D298"/>
    <mergeCell ref="C300:D300"/>
    <mergeCell ref="C301:D301"/>
    <mergeCell ref="C303:D303"/>
    <mergeCell ref="C304:D304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290:D290"/>
    <mergeCell ref="C292:D292"/>
    <mergeCell ref="C293:D293"/>
    <mergeCell ref="C294:D294"/>
    <mergeCell ref="C295:D295"/>
    <mergeCell ref="C297:D297"/>
    <mergeCell ref="C281:D281"/>
    <mergeCell ref="C283:D283"/>
    <mergeCell ref="C284:D284"/>
    <mergeCell ref="C286:D286"/>
    <mergeCell ref="C287:D287"/>
    <mergeCell ref="C289:D289"/>
    <mergeCell ref="C274:D274"/>
    <mergeCell ref="C275:D275"/>
    <mergeCell ref="C276:D276"/>
    <mergeCell ref="C278:D278"/>
    <mergeCell ref="C279:D279"/>
    <mergeCell ref="C280:D280"/>
    <mergeCell ref="C262:D262"/>
    <mergeCell ref="C266:D266"/>
    <mergeCell ref="C267:D267"/>
    <mergeCell ref="C268:D268"/>
    <mergeCell ref="C269:D269"/>
    <mergeCell ref="C271:D271"/>
    <mergeCell ref="C272:D272"/>
    <mergeCell ref="C273:D273"/>
    <mergeCell ref="C254:D254"/>
    <mergeCell ref="C255:D255"/>
    <mergeCell ref="C256:D256"/>
    <mergeCell ref="C258:D258"/>
    <mergeCell ref="C259:D259"/>
    <mergeCell ref="C261:D261"/>
    <mergeCell ref="C247:D247"/>
    <mergeCell ref="C248:D248"/>
    <mergeCell ref="C250:D250"/>
    <mergeCell ref="C251:D251"/>
    <mergeCell ref="C252:D252"/>
    <mergeCell ref="C253:D253"/>
    <mergeCell ref="C240:D240"/>
    <mergeCell ref="C241:D241"/>
    <mergeCell ref="C243:D243"/>
    <mergeCell ref="C244:D244"/>
    <mergeCell ref="C245:D245"/>
    <mergeCell ref="C246:D246"/>
    <mergeCell ref="C231:D231"/>
    <mergeCell ref="C232:D232"/>
    <mergeCell ref="C234:D234"/>
    <mergeCell ref="C235:D235"/>
    <mergeCell ref="C237:D237"/>
    <mergeCell ref="C238:D238"/>
    <mergeCell ref="C222:D222"/>
    <mergeCell ref="C223:D223"/>
    <mergeCell ref="C225:D225"/>
    <mergeCell ref="C226:D226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0:D200"/>
    <mergeCell ref="C201:D201"/>
    <mergeCell ref="C202:D202"/>
    <mergeCell ref="C203:D203"/>
    <mergeCell ref="C205:D205"/>
    <mergeCell ref="C206:D206"/>
    <mergeCell ref="C207:D207"/>
    <mergeCell ref="C208:D208"/>
    <mergeCell ref="C189:D189"/>
    <mergeCell ref="C190:D190"/>
    <mergeCell ref="C195:D195"/>
    <mergeCell ref="C196:D196"/>
    <mergeCell ref="C183:D183"/>
    <mergeCell ref="C184:D184"/>
    <mergeCell ref="C185:D185"/>
    <mergeCell ref="C186:D186"/>
    <mergeCell ref="C187:D187"/>
    <mergeCell ref="C188:D188"/>
    <mergeCell ref="C176:D176"/>
    <mergeCell ref="C177:D177"/>
    <mergeCell ref="C178:D178"/>
    <mergeCell ref="C180:D180"/>
    <mergeCell ref="C181:D181"/>
    <mergeCell ref="C182:D182"/>
    <mergeCell ref="C168:D168"/>
    <mergeCell ref="C169:D169"/>
    <mergeCell ref="C171:D171"/>
    <mergeCell ref="C172:D172"/>
    <mergeCell ref="C173:D173"/>
    <mergeCell ref="C174:D174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49:D149"/>
    <mergeCell ref="C150:D150"/>
    <mergeCell ref="C151:D151"/>
    <mergeCell ref="C153:D153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23:D123"/>
    <mergeCell ref="C127:D127"/>
    <mergeCell ref="C128:D128"/>
    <mergeCell ref="C131:D131"/>
    <mergeCell ref="C133:D133"/>
    <mergeCell ref="C134:D134"/>
    <mergeCell ref="C135:D135"/>
    <mergeCell ref="C136:D136"/>
    <mergeCell ref="C114:D114"/>
    <mergeCell ref="C115:D115"/>
    <mergeCell ref="C116:D116"/>
    <mergeCell ref="C118:D118"/>
    <mergeCell ref="C119:D119"/>
    <mergeCell ref="C122:D122"/>
    <mergeCell ref="C98:D98"/>
    <mergeCell ref="C104:D104"/>
    <mergeCell ref="C105:D105"/>
    <mergeCell ref="C107:D107"/>
    <mergeCell ref="C108:D108"/>
    <mergeCell ref="C110:D110"/>
    <mergeCell ref="C111:D111"/>
    <mergeCell ref="C113:D113"/>
    <mergeCell ref="C89:D89"/>
    <mergeCell ref="C91:D91"/>
    <mergeCell ref="C92:D92"/>
    <mergeCell ref="C94:D94"/>
    <mergeCell ref="C95:D95"/>
    <mergeCell ref="C97:D97"/>
    <mergeCell ref="C82:D82"/>
    <mergeCell ref="C83:D83"/>
    <mergeCell ref="C84:D84"/>
    <mergeCell ref="C85:D85"/>
    <mergeCell ref="C86:D86"/>
    <mergeCell ref="C88:D88"/>
    <mergeCell ref="C73:D73"/>
    <mergeCell ref="C74:D74"/>
    <mergeCell ref="C75:D75"/>
    <mergeCell ref="C79:D79"/>
    <mergeCell ref="C80:D80"/>
    <mergeCell ref="C81:D81"/>
    <mergeCell ref="C67:D67"/>
    <mergeCell ref="C68:D68"/>
    <mergeCell ref="C69:D69"/>
    <mergeCell ref="C70:D70"/>
    <mergeCell ref="C71:D71"/>
    <mergeCell ref="C72:D72"/>
    <mergeCell ref="C59:D59"/>
    <mergeCell ref="C61:D61"/>
    <mergeCell ref="C62:D62"/>
    <mergeCell ref="C64:D64"/>
    <mergeCell ref="C65:D65"/>
    <mergeCell ref="C66:D66"/>
    <mergeCell ref="C52:D52"/>
    <mergeCell ref="C53:D53"/>
    <mergeCell ref="C55:D55"/>
    <mergeCell ref="C56:D56"/>
    <mergeCell ref="C57:D57"/>
    <mergeCell ref="C58:D58"/>
    <mergeCell ref="C40:D40"/>
    <mergeCell ref="C41:D41"/>
    <mergeCell ref="C43:D43"/>
    <mergeCell ref="C44:D44"/>
    <mergeCell ref="C49:D49"/>
    <mergeCell ref="C50:D50"/>
    <mergeCell ref="C30:D30"/>
    <mergeCell ref="C34:D34"/>
    <mergeCell ref="C35:D35"/>
    <mergeCell ref="C36:D36"/>
    <mergeCell ref="C37:D37"/>
    <mergeCell ref="C39:D39"/>
    <mergeCell ref="C16:D16"/>
    <mergeCell ref="C19:D19"/>
    <mergeCell ref="C23:D23"/>
    <mergeCell ref="C24:D24"/>
    <mergeCell ref="C25:D25"/>
    <mergeCell ref="C26:D26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K22" sqref="K2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950</v>
      </c>
      <c r="D2" s="98" t="s">
        <v>951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950</v>
      </c>
      <c r="B5" s="111"/>
      <c r="C5" s="112" t="s">
        <v>951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'02 02 Rek'!E20</f>
        <v>0</v>
      </c>
      <c r="D15" s="150" t="str">
        <f>'02 02 Rek'!A25</f>
        <v>Ztížené výrobní podmínky</v>
      </c>
      <c r="E15" s="151"/>
      <c r="F15" s="152"/>
      <c r="G15" s="149">
        <f>'02 02 Rek'!I25</f>
        <v>0</v>
      </c>
    </row>
    <row r="16" spans="1:7" ht="15.95" customHeight="1">
      <c r="A16" s="147" t="s">
        <v>53</v>
      </c>
      <c r="B16" s="148" t="s">
        <v>54</v>
      </c>
      <c r="C16" s="149">
        <f>'02 02 Rek'!F20</f>
        <v>0</v>
      </c>
      <c r="D16" s="102" t="str">
        <f>'02 02 Rek'!A26</f>
        <v>Oborová přirážka</v>
      </c>
      <c r="E16" s="153"/>
      <c r="F16" s="154"/>
      <c r="G16" s="149">
        <f>'02 02 Rek'!I26</f>
        <v>0</v>
      </c>
    </row>
    <row r="17" spans="1:7" ht="15.95" customHeight="1">
      <c r="A17" s="147" t="s">
        <v>55</v>
      </c>
      <c r="B17" s="148" t="s">
        <v>56</v>
      </c>
      <c r="C17" s="149">
        <f>'02 02 Rek'!H20</f>
        <v>0</v>
      </c>
      <c r="D17" s="102" t="str">
        <f>'02 02 Rek'!A27</f>
        <v>Přesun stavebních kapacit</v>
      </c>
      <c r="E17" s="153"/>
      <c r="F17" s="154"/>
      <c r="G17" s="149">
        <f>'02 02 Rek'!I27</f>
        <v>0</v>
      </c>
    </row>
    <row r="18" spans="1:7" ht="15.95" customHeight="1">
      <c r="A18" s="155" t="s">
        <v>57</v>
      </c>
      <c r="B18" s="156" t="s">
        <v>58</v>
      </c>
      <c r="C18" s="149">
        <f>'02 02 Rek'!G20</f>
        <v>0</v>
      </c>
      <c r="D18" s="102" t="str">
        <f>'02 02 Rek'!A28</f>
        <v>Mimostaveništní doprava</v>
      </c>
      <c r="E18" s="153"/>
      <c r="F18" s="154"/>
      <c r="G18" s="149">
        <f>'02 02 Rek'!I28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'02 02 Rek'!A29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'02 02 Rek'!I29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'02 02 Rek'!I20</f>
        <v>0</v>
      </c>
      <c r="D21" s="102" t="str">
        <f>'02 02 Rek'!A30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'02 02 Rek'!I30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'02 02 Rek'!H31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F30" sqref="F3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950</v>
      </c>
      <c r="I1" s="192"/>
    </row>
    <row r="2" spans="1:9" ht="13.5" thickBot="1">
      <c r="A2" s="914" t="s">
        <v>76</v>
      </c>
      <c r="B2" s="915"/>
      <c r="C2" s="193" t="s">
        <v>952</v>
      </c>
      <c r="D2" s="194"/>
      <c r="E2" s="195"/>
      <c r="F2" s="194"/>
      <c r="G2" s="916" t="s">
        <v>951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'02 02 Pol'!B7</f>
        <v>3</v>
      </c>
      <c r="B7" s="62" t="str">
        <f>'02 02 Pol'!C7</f>
        <v>Svislé a kompletní konstrukce</v>
      </c>
      <c r="D7" s="205"/>
      <c r="E7" s="292">
        <f>'02 02 Pol'!BA9</f>
        <v>0</v>
      </c>
      <c r="F7" s="293">
        <f>'02 02 Pol'!BB9</f>
        <v>0</v>
      </c>
      <c r="G7" s="293">
        <f>'02 02 Pol'!BC9</f>
        <v>0</v>
      </c>
      <c r="H7" s="293">
        <f>'02 02 Pol'!BD9</f>
        <v>0</v>
      </c>
      <c r="I7" s="294">
        <f>'02 02 Pol'!BE9</f>
        <v>0</v>
      </c>
    </row>
    <row r="8" spans="1:9" s="128" customFormat="1" ht="12.75">
      <c r="A8" s="291" t="str">
        <f>'02 02 Pol'!B10</f>
        <v>5</v>
      </c>
      <c r="B8" s="62" t="str">
        <f>'02 02 Pol'!C10</f>
        <v>Komunikace</v>
      </c>
      <c r="D8" s="205"/>
      <c r="E8" s="292">
        <f>'02 02 Pol'!BA14</f>
        <v>0</v>
      </c>
      <c r="F8" s="293">
        <f>'02 02 Pol'!BB14</f>
        <v>0</v>
      </c>
      <c r="G8" s="293">
        <f>'02 02 Pol'!BC14</f>
        <v>0</v>
      </c>
      <c r="H8" s="293">
        <f>'02 02 Pol'!BD14</f>
        <v>0</v>
      </c>
      <c r="I8" s="294">
        <f>'02 02 Pol'!BE14</f>
        <v>0</v>
      </c>
    </row>
    <row r="9" spans="1:9" s="128" customFormat="1" ht="12.75">
      <c r="A9" s="291" t="str">
        <f>'02 02 Pol'!B15</f>
        <v>62</v>
      </c>
      <c r="B9" s="62" t="str">
        <f>'02 02 Pol'!C15</f>
        <v>Úpravy povrchů vnější</v>
      </c>
      <c r="D9" s="205"/>
      <c r="E9" s="292">
        <f>'02 02 Pol'!BA39</f>
        <v>0</v>
      </c>
      <c r="F9" s="293">
        <f>'02 02 Pol'!BB39</f>
        <v>0</v>
      </c>
      <c r="G9" s="293">
        <f>'02 02 Pol'!BC39</f>
        <v>0</v>
      </c>
      <c r="H9" s="293">
        <f>'02 02 Pol'!BD39</f>
        <v>0</v>
      </c>
      <c r="I9" s="294">
        <f>'02 02 Pol'!BE39</f>
        <v>0</v>
      </c>
    </row>
    <row r="10" spans="1:9" s="128" customFormat="1" ht="12.75">
      <c r="A10" s="291" t="str">
        <f>'02 02 Pol'!B40</f>
        <v>94</v>
      </c>
      <c r="B10" s="62" t="str">
        <f>'02 02 Pol'!C40</f>
        <v>Lešení a stavební výtahy</v>
      </c>
      <c r="D10" s="205"/>
      <c r="E10" s="292">
        <f>'02 02 Pol'!BA55</f>
        <v>0</v>
      </c>
      <c r="F10" s="293">
        <f>'02 02 Pol'!BB55</f>
        <v>0</v>
      </c>
      <c r="G10" s="293">
        <f>'02 02 Pol'!BC55</f>
        <v>0</v>
      </c>
      <c r="H10" s="293">
        <f>'02 02 Pol'!BD55</f>
        <v>0</v>
      </c>
      <c r="I10" s="294">
        <f>'02 02 Pol'!BE55</f>
        <v>0</v>
      </c>
    </row>
    <row r="11" spans="1:9" s="128" customFormat="1" ht="12.75">
      <c r="A11" s="291" t="str">
        <f>'02 02 Pol'!B56</f>
        <v>95</v>
      </c>
      <c r="B11" s="62" t="str">
        <f>'02 02 Pol'!C56</f>
        <v>Dokončovací konstrukce na pozemních stavbách</v>
      </c>
      <c r="D11" s="205"/>
      <c r="E11" s="292">
        <f>'02 02 Pol'!BA59</f>
        <v>0</v>
      </c>
      <c r="F11" s="293">
        <f>'02 02 Pol'!BB59</f>
        <v>0</v>
      </c>
      <c r="G11" s="293">
        <f>'02 02 Pol'!BC59</f>
        <v>0</v>
      </c>
      <c r="H11" s="293">
        <f>'02 02 Pol'!BD59</f>
        <v>0</v>
      </c>
      <c r="I11" s="294">
        <f>'02 02 Pol'!BE59</f>
        <v>0</v>
      </c>
    </row>
    <row r="12" spans="1:9" s="128" customFormat="1" ht="12.75">
      <c r="A12" s="291" t="str">
        <f>'02 02 Pol'!B60</f>
        <v>96</v>
      </c>
      <c r="B12" s="62" t="str">
        <f>'02 02 Pol'!C60</f>
        <v>Bourání konstrukcí</v>
      </c>
      <c r="D12" s="205"/>
      <c r="E12" s="292">
        <f>'02 02 Pol'!BA71</f>
        <v>0</v>
      </c>
      <c r="F12" s="293">
        <f>'02 02 Pol'!BB71</f>
        <v>0</v>
      </c>
      <c r="G12" s="293">
        <f>'02 02 Pol'!BC71</f>
        <v>0</v>
      </c>
      <c r="H12" s="293">
        <f>'02 02 Pol'!BD71</f>
        <v>0</v>
      </c>
      <c r="I12" s="294">
        <f>'02 02 Pol'!BE71</f>
        <v>0</v>
      </c>
    </row>
    <row r="13" spans="1:9" s="128" customFormat="1" ht="12.75">
      <c r="A13" s="291" t="str">
        <f>'02 02 Pol'!B72</f>
        <v>97</v>
      </c>
      <c r="B13" s="62" t="str">
        <f>'02 02 Pol'!C72</f>
        <v>Prorážení otvorů</v>
      </c>
      <c r="D13" s="205"/>
      <c r="E13" s="292">
        <f>'02 02 Pol'!BA86</f>
        <v>0</v>
      </c>
      <c r="F13" s="293">
        <f>'02 02 Pol'!BB86</f>
        <v>0</v>
      </c>
      <c r="G13" s="293">
        <f>'02 02 Pol'!BC86</f>
        <v>0</v>
      </c>
      <c r="H13" s="293">
        <f>'02 02 Pol'!BD86</f>
        <v>0</v>
      </c>
      <c r="I13" s="294">
        <f>'02 02 Pol'!BE86</f>
        <v>0</v>
      </c>
    </row>
    <row r="14" spans="1:9" s="128" customFormat="1" ht="12.75">
      <c r="A14" s="291" t="str">
        <f>'02 02 Pol'!B87</f>
        <v>99</v>
      </c>
      <c r="B14" s="62" t="str">
        <f>'02 02 Pol'!C87</f>
        <v>Staveništní přesun hmot</v>
      </c>
      <c r="D14" s="205"/>
      <c r="E14" s="292">
        <f>'02 02 Pol'!BA89</f>
        <v>0</v>
      </c>
      <c r="F14" s="293">
        <f>'02 02 Pol'!BB89</f>
        <v>0</v>
      </c>
      <c r="G14" s="293">
        <f>'02 02 Pol'!BC89</f>
        <v>0</v>
      </c>
      <c r="H14" s="293">
        <f>'02 02 Pol'!BD89</f>
        <v>0</v>
      </c>
      <c r="I14" s="294">
        <f>'02 02 Pol'!BE89</f>
        <v>0</v>
      </c>
    </row>
    <row r="15" spans="1:9" s="128" customFormat="1" ht="12.75">
      <c r="A15" s="291" t="str">
        <f>'02 02 Pol'!B90</f>
        <v>711</v>
      </c>
      <c r="B15" s="62" t="str">
        <f>'02 02 Pol'!C90</f>
        <v>Izolace proti vodě</v>
      </c>
      <c r="D15" s="205"/>
      <c r="E15" s="292">
        <f>'02 02 Pol'!BA94</f>
        <v>0</v>
      </c>
      <c r="F15" s="293">
        <f>'02 02 Pol'!BB94</f>
        <v>0</v>
      </c>
      <c r="G15" s="293">
        <f>'02 02 Pol'!BC94</f>
        <v>0</v>
      </c>
      <c r="H15" s="293">
        <f>'02 02 Pol'!BD94</f>
        <v>0</v>
      </c>
      <c r="I15" s="294">
        <f>'02 02 Pol'!BE94</f>
        <v>0</v>
      </c>
    </row>
    <row r="16" spans="1:9" s="128" customFormat="1" ht="12.75">
      <c r="A16" s="291" t="str">
        <f>'02 02 Pol'!B95</f>
        <v>764</v>
      </c>
      <c r="B16" s="62" t="str">
        <f>'02 02 Pol'!C95</f>
        <v>Konstrukce klempířské</v>
      </c>
      <c r="D16" s="205"/>
      <c r="E16" s="292">
        <f>'02 02 Pol'!BA116</f>
        <v>0</v>
      </c>
      <c r="F16" s="293">
        <f>'02 02 Pol'!BB116</f>
        <v>0</v>
      </c>
      <c r="G16" s="293">
        <f>'02 02 Pol'!BC116</f>
        <v>0</v>
      </c>
      <c r="H16" s="293">
        <f>'02 02 Pol'!BD116</f>
        <v>0</v>
      </c>
      <c r="I16" s="294">
        <f>'02 02 Pol'!BE116</f>
        <v>0</v>
      </c>
    </row>
    <row r="17" spans="1:9" s="128" customFormat="1" ht="12.75">
      <c r="A17" s="291" t="str">
        <f>'02 02 Pol'!B117</f>
        <v>766</v>
      </c>
      <c r="B17" s="62" t="str">
        <f>'02 02 Pol'!C117</f>
        <v>Konstrukce truhlářské</v>
      </c>
      <c r="D17" s="205"/>
      <c r="E17" s="292">
        <f>'02 02 Pol'!BA136</f>
        <v>0</v>
      </c>
      <c r="F17" s="293">
        <f>'02 02 Pol'!BB136</f>
        <v>0</v>
      </c>
      <c r="G17" s="293">
        <f>'02 02 Pol'!BC136</f>
        <v>0</v>
      </c>
      <c r="H17" s="293">
        <f>'02 02 Pol'!BD136</f>
        <v>0</v>
      </c>
      <c r="I17" s="294">
        <f>'02 02 Pol'!BE136</f>
        <v>0</v>
      </c>
    </row>
    <row r="18" spans="1:9" s="128" customFormat="1" ht="12.75">
      <c r="A18" s="291" t="str">
        <f>'02 02 Pol'!B137</f>
        <v>783</v>
      </c>
      <c r="B18" s="62" t="str">
        <f>'02 02 Pol'!C137</f>
        <v>Nátěry</v>
      </c>
      <c r="D18" s="205"/>
      <c r="E18" s="292">
        <f>'02 02 Pol'!BA139</f>
        <v>0</v>
      </c>
      <c r="F18" s="293">
        <f>'02 02 Pol'!BB139</f>
        <v>0</v>
      </c>
      <c r="G18" s="293">
        <f>'02 02 Pol'!BC139</f>
        <v>0</v>
      </c>
      <c r="H18" s="293">
        <f>'02 02 Pol'!BD139</f>
        <v>0</v>
      </c>
      <c r="I18" s="294">
        <f>'02 02 Pol'!BE139</f>
        <v>0</v>
      </c>
    </row>
    <row r="19" spans="1:9" s="128" customFormat="1" ht="13.5" thickBot="1">
      <c r="A19" s="291" t="str">
        <f>'02 02 Pol'!B140</f>
        <v>D96</v>
      </c>
      <c r="B19" s="62" t="str">
        <f>'02 02 Pol'!C140</f>
        <v>Přesuny suti a vybouraných hmot</v>
      </c>
      <c r="D19" s="205"/>
      <c r="E19" s="292">
        <f>'02 02 Pol'!BA148</f>
        <v>0</v>
      </c>
      <c r="F19" s="293">
        <f>'02 02 Pol'!BB148</f>
        <v>0</v>
      </c>
      <c r="G19" s="293">
        <f>'02 02 Pol'!BC148</f>
        <v>0</v>
      </c>
      <c r="H19" s="293">
        <f>'02 02 Pol'!BD148</f>
        <v>0</v>
      </c>
      <c r="I19" s="294">
        <f>'02 02 Pol'!BE148</f>
        <v>0</v>
      </c>
    </row>
    <row r="20" spans="1:9" s="14" customFormat="1" ht="13.5" thickBot="1">
      <c r="A20" s="206"/>
      <c r="B20" s="207" t="s">
        <v>79</v>
      </c>
      <c r="C20" s="207"/>
      <c r="D20" s="208"/>
      <c r="E20" s="209">
        <f>SUM(E7:E19)</f>
        <v>0</v>
      </c>
      <c r="F20" s="210">
        <f>SUM(F7:F19)</f>
        <v>0</v>
      </c>
      <c r="G20" s="210">
        <f>SUM(G7:G19)</f>
        <v>0</v>
      </c>
      <c r="H20" s="210">
        <f>SUM(H7:H19)</f>
        <v>0</v>
      </c>
      <c r="I20" s="211">
        <f>SUM(I7:I19)</f>
        <v>0</v>
      </c>
    </row>
    <row r="21" spans="1:9" ht="12.75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57" ht="19.5" customHeight="1">
      <c r="A22" s="197" t="s">
        <v>80</v>
      </c>
      <c r="B22" s="197"/>
      <c r="C22" s="197"/>
      <c r="D22" s="197"/>
      <c r="E22" s="197"/>
      <c r="F22" s="197"/>
      <c r="G22" s="212"/>
      <c r="H22" s="197"/>
      <c r="I22" s="197"/>
      <c r="BA22" s="134"/>
      <c r="BB22" s="134"/>
      <c r="BC22" s="134"/>
      <c r="BD22" s="134"/>
      <c r="BE22" s="134"/>
    </row>
    <row r="23" ht="13.5" thickBot="1"/>
    <row r="24" spans="1:9" ht="12.75">
      <c r="A24" s="163" t="s">
        <v>81</v>
      </c>
      <c r="B24" s="164"/>
      <c r="C24" s="164"/>
      <c r="D24" s="213"/>
      <c r="E24" s="214" t="s">
        <v>82</v>
      </c>
      <c r="F24" s="215" t="s">
        <v>12</v>
      </c>
      <c r="G24" s="216" t="s">
        <v>83</v>
      </c>
      <c r="H24" s="217"/>
      <c r="I24" s="218" t="s">
        <v>82</v>
      </c>
    </row>
    <row r="25" spans="1:53" ht="12.75">
      <c r="A25" s="157" t="s">
        <v>941</v>
      </c>
      <c r="B25" s="148"/>
      <c r="C25" s="148"/>
      <c r="D25" s="219"/>
      <c r="E25" s="833">
        <v>0</v>
      </c>
      <c r="F25" s="834">
        <v>0</v>
      </c>
      <c r="G25" s="220">
        <f>E20+F20+G20+H20+I20</f>
        <v>0</v>
      </c>
      <c r="H25" s="221"/>
      <c r="I25" s="222">
        <f aca="true" t="shared" si="0" ref="I25:I30">E25+F25*G25/100</f>
        <v>0</v>
      </c>
      <c r="BA25" s="1">
        <v>2</v>
      </c>
    </row>
    <row r="26" spans="1:53" ht="12.75">
      <c r="A26" s="157" t="s">
        <v>942</v>
      </c>
      <c r="B26" s="148"/>
      <c r="C26" s="148"/>
      <c r="D26" s="219"/>
      <c r="E26" s="833">
        <v>0</v>
      </c>
      <c r="F26" s="834">
        <v>0</v>
      </c>
      <c r="G26" s="220">
        <f>G25</f>
        <v>0</v>
      </c>
      <c r="H26" s="221"/>
      <c r="I26" s="222">
        <f t="shared" si="0"/>
        <v>0</v>
      </c>
      <c r="BA26" s="1">
        <v>2</v>
      </c>
    </row>
    <row r="27" spans="1:53" ht="12.75">
      <c r="A27" s="157" t="s">
        <v>943</v>
      </c>
      <c r="B27" s="148"/>
      <c r="C27" s="148"/>
      <c r="D27" s="219"/>
      <c r="E27" s="833">
        <v>0</v>
      </c>
      <c r="F27" s="834">
        <v>0</v>
      </c>
      <c r="G27" s="220">
        <f>G25</f>
        <v>0</v>
      </c>
      <c r="H27" s="221"/>
      <c r="I27" s="222">
        <f t="shared" si="0"/>
        <v>0</v>
      </c>
      <c r="BA27" s="1">
        <v>2</v>
      </c>
    </row>
    <row r="28" spans="1:53" ht="12.75">
      <c r="A28" s="157" t="s">
        <v>944</v>
      </c>
      <c r="B28" s="148"/>
      <c r="C28" s="148"/>
      <c r="D28" s="219"/>
      <c r="E28" s="833">
        <v>0</v>
      </c>
      <c r="F28" s="834">
        <v>0</v>
      </c>
      <c r="G28" s="220">
        <f>G25</f>
        <v>0</v>
      </c>
      <c r="H28" s="221"/>
      <c r="I28" s="222">
        <f t="shared" si="0"/>
        <v>0</v>
      </c>
      <c r="BA28" s="1">
        <v>2</v>
      </c>
    </row>
    <row r="29" spans="1:53" ht="51" customHeight="1">
      <c r="A29" s="921" t="s">
        <v>1905</v>
      </c>
      <c r="B29" s="922"/>
      <c r="C29" s="922"/>
      <c r="D29" s="923"/>
      <c r="E29" s="833">
        <v>0</v>
      </c>
      <c r="F29" s="834">
        <v>0</v>
      </c>
      <c r="G29" s="220">
        <f>G25</f>
        <v>0</v>
      </c>
      <c r="H29" s="221"/>
      <c r="I29" s="222">
        <f t="shared" si="0"/>
        <v>0</v>
      </c>
      <c r="BA29" s="1">
        <v>2</v>
      </c>
    </row>
    <row r="30" spans="1:53" ht="51.95" customHeight="1">
      <c r="A30" s="921" t="s">
        <v>1906</v>
      </c>
      <c r="B30" s="922"/>
      <c r="C30" s="922"/>
      <c r="D30" s="923"/>
      <c r="E30" s="833">
        <v>0</v>
      </c>
      <c r="F30" s="834">
        <v>0</v>
      </c>
      <c r="G30" s="220">
        <f>G25</f>
        <v>0</v>
      </c>
      <c r="H30" s="221"/>
      <c r="I30" s="222">
        <f t="shared" si="0"/>
        <v>0</v>
      </c>
      <c r="BA30" s="1">
        <v>2</v>
      </c>
    </row>
    <row r="31" spans="1:9" ht="13.5" thickBot="1">
      <c r="A31" s="223"/>
      <c r="B31" s="224" t="s">
        <v>84</v>
      </c>
      <c r="C31" s="225"/>
      <c r="D31" s="226"/>
      <c r="E31" s="227"/>
      <c r="F31" s="228"/>
      <c r="G31" s="228"/>
      <c r="H31" s="919">
        <f>SUM(I25:I30)</f>
        <v>0</v>
      </c>
      <c r="I31" s="920"/>
    </row>
    <row r="33" spans="2:9" ht="12.75">
      <c r="B33" s="14"/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</sheetData>
  <sheetProtection password="F5C7" sheet="1" objects="1" scenarios="1"/>
  <mergeCells count="6">
    <mergeCell ref="A1:B1"/>
    <mergeCell ref="A2:B2"/>
    <mergeCell ref="G2:I2"/>
    <mergeCell ref="H31:I31"/>
    <mergeCell ref="A29:D29"/>
    <mergeCell ref="A30:D3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21"/>
  <sheetViews>
    <sheetView showGridLines="0" showZeros="0" zoomScaleSheetLayoutView="100" workbookViewId="0" topLeftCell="A1">
      <selection activeCell="F138" sqref="F138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'02 02 Rek'!H1</f>
        <v>02</v>
      </c>
      <c r="G3" s="238"/>
    </row>
    <row r="4" spans="1:7" ht="13.5" thickBot="1">
      <c r="A4" s="927" t="s">
        <v>76</v>
      </c>
      <c r="B4" s="915"/>
      <c r="C4" s="193" t="s">
        <v>952</v>
      </c>
      <c r="D4" s="239"/>
      <c r="E4" s="928" t="str">
        <f>'02 02 Rek'!G2</f>
        <v>č.p. 43 - oprava fasády a výměna oken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144</v>
      </c>
      <c r="C7" s="250" t="s">
        <v>145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953</v>
      </c>
      <c r="C8" s="261" t="s">
        <v>954</v>
      </c>
      <c r="D8" s="262" t="s">
        <v>142</v>
      </c>
      <c r="E8" s="263">
        <v>80</v>
      </c>
      <c r="F8" s="829"/>
      <c r="G8" s="264">
        <f>E8*F8</f>
        <v>0</v>
      </c>
      <c r="H8" s="265">
        <v>0.00869</v>
      </c>
      <c r="I8" s="266">
        <f>E8*H8</f>
        <v>0.6952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57" ht="12.75">
      <c r="A9" s="275"/>
      <c r="B9" s="276" t="s">
        <v>103</v>
      </c>
      <c r="C9" s="277" t="s">
        <v>146</v>
      </c>
      <c r="D9" s="278"/>
      <c r="E9" s="279"/>
      <c r="F9" s="831"/>
      <c r="G9" s="281">
        <f>SUM(G7:G8)</f>
        <v>0</v>
      </c>
      <c r="H9" s="282"/>
      <c r="I9" s="283">
        <f>SUM(I7:I8)</f>
        <v>0.6952</v>
      </c>
      <c r="J9" s="282"/>
      <c r="K9" s="283">
        <f>SUM(K7:K8)</f>
        <v>0</v>
      </c>
      <c r="O9" s="258">
        <v>4</v>
      </c>
      <c r="BA9" s="284">
        <f>SUM(BA7:BA8)</f>
        <v>0</v>
      </c>
      <c r="BB9" s="284">
        <f>SUM(BB7:BB8)</f>
        <v>0</v>
      </c>
      <c r="BC9" s="284">
        <f>SUM(BC7:BC8)</f>
        <v>0</v>
      </c>
      <c r="BD9" s="284">
        <f>SUM(BD7:BD8)</f>
        <v>0</v>
      </c>
      <c r="BE9" s="284">
        <f>SUM(BE7:BE8)</f>
        <v>0</v>
      </c>
    </row>
    <row r="10" spans="1:15" ht="12.75">
      <c r="A10" s="248" t="s">
        <v>98</v>
      </c>
      <c r="B10" s="249" t="s">
        <v>955</v>
      </c>
      <c r="C10" s="250" t="s">
        <v>956</v>
      </c>
      <c r="D10" s="251"/>
      <c r="E10" s="252"/>
      <c r="F10" s="832"/>
      <c r="G10" s="253"/>
      <c r="H10" s="254"/>
      <c r="I10" s="255"/>
      <c r="J10" s="256"/>
      <c r="K10" s="257"/>
      <c r="O10" s="258">
        <v>1</v>
      </c>
    </row>
    <row r="11" spans="1:80" ht="12.75">
      <c r="A11" s="259">
        <v>2</v>
      </c>
      <c r="B11" s="260" t="s">
        <v>958</v>
      </c>
      <c r="C11" s="261" t="s">
        <v>959</v>
      </c>
      <c r="D11" s="262" t="s">
        <v>183</v>
      </c>
      <c r="E11" s="263">
        <v>9.225</v>
      </c>
      <c r="F11" s="829"/>
      <c r="G11" s="264">
        <f>E11*F11</f>
        <v>0</v>
      </c>
      <c r="H11" s="265">
        <v>0.66955</v>
      </c>
      <c r="I11" s="266">
        <f>E11*H11</f>
        <v>6.176598749999999</v>
      </c>
      <c r="J11" s="265">
        <v>0</v>
      </c>
      <c r="K11" s="266">
        <f>E11*J11</f>
        <v>0</v>
      </c>
      <c r="O11" s="258">
        <v>2</v>
      </c>
      <c r="AA11" s="231">
        <v>2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2</v>
      </c>
      <c r="CB11" s="258">
        <v>1</v>
      </c>
    </row>
    <row r="12" spans="1:15" ht="12.75">
      <c r="A12" s="267"/>
      <c r="B12" s="270"/>
      <c r="C12" s="924" t="s">
        <v>960</v>
      </c>
      <c r="D12" s="925"/>
      <c r="E12" s="271">
        <v>0</v>
      </c>
      <c r="F12" s="830"/>
      <c r="G12" s="272"/>
      <c r="H12" s="273"/>
      <c r="I12" s="268"/>
      <c r="J12" s="274"/>
      <c r="K12" s="268"/>
      <c r="M12" s="269" t="s">
        <v>960</v>
      </c>
      <c r="O12" s="258"/>
    </row>
    <row r="13" spans="1:15" ht="12.75">
      <c r="A13" s="267"/>
      <c r="B13" s="270"/>
      <c r="C13" s="924" t="s">
        <v>961</v>
      </c>
      <c r="D13" s="925"/>
      <c r="E13" s="271">
        <v>9.225</v>
      </c>
      <c r="F13" s="830"/>
      <c r="G13" s="272"/>
      <c r="H13" s="273"/>
      <c r="I13" s="268"/>
      <c r="J13" s="274"/>
      <c r="K13" s="268"/>
      <c r="M13" s="269" t="s">
        <v>961</v>
      </c>
      <c r="O13" s="258"/>
    </row>
    <row r="14" spans="1:57" ht="12.75">
      <c r="A14" s="275"/>
      <c r="B14" s="276" t="s">
        <v>103</v>
      </c>
      <c r="C14" s="277" t="s">
        <v>957</v>
      </c>
      <c r="D14" s="278"/>
      <c r="E14" s="279"/>
      <c r="F14" s="831"/>
      <c r="G14" s="281">
        <f>SUM(G10:G13)</f>
        <v>0</v>
      </c>
      <c r="H14" s="282"/>
      <c r="I14" s="283">
        <f>SUM(I10:I13)</f>
        <v>6.176598749999999</v>
      </c>
      <c r="J14" s="282"/>
      <c r="K14" s="283">
        <f>SUM(K10:K13)</f>
        <v>0</v>
      </c>
      <c r="O14" s="258">
        <v>4</v>
      </c>
      <c r="BA14" s="284">
        <f>SUM(BA10:BA13)</f>
        <v>0</v>
      </c>
      <c r="BB14" s="284">
        <f>SUM(BB10:BB13)</f>
        <v>0</v>
      </c>
      <c r="BC14" s="284">
        <f>SUM(BC10:BC13)</f>
        <v>0</v>
      </c>
      <c r="BD14" s="284">
        <f>SUM(BD10:BD13)</f>
        <v>0</v>
      </c>
      <c r="BE14" s="284">
        <f>SUM(BE10:BE13)</f>
        <v>0</v>
      </c>
    </row>
    <row r="15" spans="1:15" ht="12.75">
      <c r="A15" s="248" t="s">
        <v>98</v>
      </c>
      <c r="B15" s="249" t="s">
        <v>325</v>
      </c>
      <c r="C15" s="250" t="s">
        <v>326</v>
      </c>
      <c r="D15" s="251"/>
      <c r="E15" s="252"/>
      <c r="F15" s="832"/>
      <c r="G15" s="253"/>
      <c r="H15" s="254"/>
      <c r="I15" s="255"/>
      <c r="J15" s="256"/>
      <c r="K15" s="257"/>
      <c r="O15" s="258">
        <v>1</v>
      </c>
    </row>
    <row r="16" spans="1:80" ht="12.75">
      <c r="A16" s="259">
        <v>3</v>
      </c>
      <c r="B16" s="260" t="s">
        <v>962</v>
      </c>
      <c r="C16" s="261" t="s">
        <v>963</v>
      </c>
      <c r="D16" s="262" t="s">
        <v>183</v>
      </c>
      <c r="E16" s="263">
        <v>37.1808</v>
      </c>
      <c r="F16" s="829"/>
      <c r="G16" s="264">
        <f>E16*F16</f>
        <v>0</v>
      </c>
      <c r="H16" s="265">
        <v>4E-05</v>
      </c>
      <c r="I16" s="266">
        <f>E16*H16</f>
        <v>0.001487232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964</v>
      </c>
      <c r="D17" s="925"/>
      <c r="E17" s="271">
        <v>11.7714</v>
      </c>
      <c r="F17" s="830"/>
      <c r="G17" s="272"/>
      <c r="H17" s="273"/>
      <c r="I17" s="268"/>
      <c r="J17" s="274"/>
      <c r="K17" s="268"/>
      <c r="M17" s="269" t="s">
        <v>964</v>
      </c>
      <c r="O17" s="258"/>
    </row>
    <row r="18" spans="1:15" ht="12.75">
      <c r="A18" s="267"/>
      <c r="B18" s="270"/>
      <c r="C18" s="924" t="s">
        <v>965</v>
      </c>
      <c r="D18" s="925"/>
      <c r="E18" s="271">
        <v>5.0935</v>
      </c>
      <c r="F18" s="830"/>
      <c r="G18" s="272"/>
      <c r="H18" s="273"/>
      <c r="I18" s="268"/>
      <c r="J18" s="274"/>
      <c r="K18" s="268"/>
      <c r="M18" s="269" t="s">
        <v>965</v>
      </c>
      <c r="O18" s="258"/>
    </row>
    <row r="19" spans="1:15" ht="12.75">
      <c r="A19" s="267"/>
      <c r="B19" s="270"/>
      <c r="C19" s="924" t="s">
        <v>966</v>
      </c>
      <c r="D19" s="925"/>
      <c r="E19" s="271">
        <v>3.1328</v>
      </c>
      <c r="F19" s="830"/>
      <c r="G19" s="272"/>
      <c r="H19" s="273"/>
      <c r="I19" s="268"/>
      <c r="J19" s="274"/>
      <c r="K19" s="268"/>
      <c r="M19" s="269" t="s">
        <v>966</v>
      </c>
      <c r="O19" s="258"/>
    </row>
    <row r="20" spans="1:15" ht="22.5">
      <c r="A20" s="267"/>
      <c r="B20" s="270"/>
      <c r="C20" s="924" t="s">
        <v>967</v>
      </c>
      <c r="D20" s="925"/>
      <c r="E20" s="271">
        <v>14.7491</v>
      </c>
      <c r="F20" s="830"/>
      <c r="G20" s="272"/>
      <c r="H20" s="273"/>
      <c r="I20" s="268"/>
      <c r="J20" s="274"/>
      <c r="K20" s="268"/>
      <c r="M20" s="269" t="s">
        <v>967</v>
      </c>
      <c r="O20" s="258"/>
    </row>
    <row r="21" spans="1:15" ht="12.75">
      <c r="A21" s="267"/>
      <c r="B21" s="270"/>
      <c r="C21" s="924" t="s">
        <v>968</v>
      </c>
      <c r="D21" s="925"/>
      <c r="E21" s="271">
        <v>0.7056</v>
      </c>
      <c r="F21" s="830"/>
      <c r="G21" s="272"/>
      <c r="H21" s="273"/>
      <c r="I21" s="268"/>
      <c r="J21" s="274"/>
      <c r="K21" s="268"/>
      <c r="M21" s="269" t="s">
        <v>968</v>
      </c>
      <c r="O21" s="258"/>
    </row>
    <row r="22" spans="1:15" ht="12.75">
      <c r="A22" s="267"/>
      <c r="B22" s="270"/>
      <c r="C22" s="924" t="s">
        <v>969</v>
      </c>
      <c r="D22" s="925"/>
      <c r="E22" s="271">
        <v>1.7284</v>
      </c>
      <c r="F22" s="830"/>
      <c r="G22" s="272"/>
      <c r="H22" s="273"/>
      <c r="I22" s="268"/>
      <c r="J22" s="274"/>
      <c r="K22" s="268"/>
      <c r="M22" s="269" t="s">
        <v>969</v>
      </c>
      <c r="O22" s="258"/>
    </row>
    <row r="23" spans="1:80" ht="12.75">
      <c r="A23" s="259">
        <v>4</v>
      </c>
      <c r="B23" s="260" t="s">
        <v>970</v>
      </c>
      <c r="C23" s="261" t="s">
        <v>971</v>
      </c>
      <c r="D23" s="262" t="s">
        <v>183</v>
      </c>
      <c r="E23" s="263">
        <v>215.2912</v>
      </c>
      <c r="F23" s="829"/>
      <c r="G23" s="264">
        <f>E23*F23</f>
        <v>0</v>
      </c>
      <c r="H23" s="265">
        <v>0.00315</v>
      </c>
      <c r="I23" s="266">
        <f>E23*H23</f>
        <v>0.67816728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1</v>
      </c>
    </row>
    <row r="24" spans="1:80" ht="12.75">
      <c r="A24" s="259">
        <v>5</v>
      </c>
      <c r="B24" s="260" t="s">
        <v>972</v>
      </c>
      <c r="C24" s="261" t="s">
        <v>973</v>
      </c>
      <c r="D24" s="262" t="s">
        <v>183</v>
      </c>
      <c r="E24" s="263">
        <v>25.4313</v>
      </c>
      <c r="F24" s="829"/>
      <c r="G24" s="264">
        <f>E24*F24</f>
        <v>0</v>
      </c>
      <c r="H24" s="265">
        <v>0.05366</v>
      </c>
      <c r="I24" s="266">
        <f>E24*H24</f>
        <v>1.364643558</v>
      </c>
      <c r="J24" s="265">
        <v>0</v>
      </c>
      <c r="K24" s="266">
        <f>E24*J24</f>
        <v>0</v>
      </c>
      <c r="O24" s="258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8">
        <v>1</v>
      </c>
      <c r="CB24" s="258">
        <v>1</v>
      </c>
    </row>
    <row r="25" spans="1:15" ht="12.75">
      <c r="A25" s="267"/>
      <c r="B25" s="270"/>
      <c r="C25" s="924" t="s">
        <v>974</v>
      </c>
      <c r="D25" s="925"/>
      <c r="E25" s="271">
        <v>6.5088</v>
      </c>
      <c r="F25" s="830"/>
      <c r="G25" s="272"/>
      <c r="H25" s="273"/>
      <c r="I25" s="268"/>
      <c r="J25" s="274"/>
      <c r="K25" s="268"/>
      <c r="M25" s="269" t="s">
        <v>974</v>
      </c>
      <c r="O25" s="258"/>
    </row>
    <row r="26" spans="1:15" ht="12.75">
      <c r="A26" s="267"/>
      <c r="B26" s="270"/>
      <c r="C26" s="924" t="s">
        <v>975</v>
      </c>
      <c r="D26" s="925"/>
      <c r="E26" s="271">
        <v>20.6509</v>
      </c>
      <c r="F26" s="830"/>
      <c r="G26" s="272"/>
      <c r="H26" s="273"/>
      <c r="I26" s="268"/>
      <c r="J26" s="274"/>
      <c r="K26" s="268"/>
      <c r="M26" s="269" t="s">
        <v>975</v>
      </c>
      <c r="O26" s="258"/>
    </row>
    <row r="27" spans="1:15" ht="12.75">
      <c r="A27" s="267"/>
      <c r="B27" s="270"/>
      <c r="C27" s="924" t="s">
        <v>976</v>
      </c>
      <c r="D27" s="925"/>
      <c r="E27" s="271">
        <v>-1.7284</v>
      </c>
      <c r="F27" s="830"/>
      <c r="G27" s="272"/>
      <c r="H27" s="273"/>
      <c r="I27" s="268"/>
      <c r="J27" s="274"/>
      <c r="K27" s="268"/>
      <c r="M27" s="269" t="s">
        <v>976</v>
      </c>
      <c r="O27" s="258"/>
    </row>
    <row r="28" spans="1:80" ht="22.5">
      <c r="A28" s="259">
        <v>6</v>
      </c>
      <c r="B28" s="260" t="s">
        <v>977</v>
      </c>
      <c r="C28" s="261" t="s">
        <v>978</v>
      </c>
      <c r="D28" s="262" t="s">
        <v>183</v>
      </c>
      <c r="E28" s="263">
        <v>233.5495</v>
      </c>
      <c r="F28" s="829"/>
      <c r="G28" s="264">
        <f>E28*F28</f>
        <v>0</v>
      </c>
      <c r="H28" s="265">
        <v>0.00063</v>
      </c>
      <c r="I28" s="266">
        <f>E28*H28</f>
        <v>0.147136185</v>
      </c>
      <c r="J28" s="265">
        <v>0</v>
      </c>
      <c r="K28" s="266">
        <f>E28*J28</f>
        <v>0</v>
      </c>
      <c r="O28" s="258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8">
        <v>1</v>
      </c>
      <c r="CB28" s="258">
        <v>1</v>
      </c>
    </row>
    <row r="29" spans="1:15" ht="12.75">
      <c r="A29" s="267"/>
      <c r="B29" s="270"/>
      <c r="C29" s="924" t="s">
        <v>979</v>
      </c>
      <c r="D29" s="925"/>
      <c r="E29" s="271">
        <v>233.5495</v>
      </c>
      <c r="F29" s="830"/>
      <c r="G29" s="272"/>
      <c r="H29" s="273"/>
      <c r="I29" s="268"/>
      <c r="J29" s="274"/>
      <c r="K29" s="268"/>
      <c r="M29" s="269" t="s">
        <v>979</v>
      </c>
      <c r="O29" s="258"/>
    </row>
    <row r="30" spans="1:80" ht="22.5">
      <c r="A30" s="259">
        <v>7</v>
      </c>
      <c r="B30" s="260" t="s">
        <v>980</v>
      </c>
      <c r="C30" s="261" t="s">
        <v>978</v>
      </c>
      <c r="D30" s="262" t="s">
        <v>183</v>
      </c>
      <c r="E30" s="263">
        <v>18.9225</v>
      </c>
      <c r="F30" s="829"/>
      <c r="G30" s="264">
        <f>E30*F30</f>
        <v>0</v>
      </c>
      <c r="H30" s="265">
        <v>0.00063</v>
      </c>
      <c r="I30" s="266">
        <f>E30*H30</f>
        <v>0.011921175000000001</v>
      </c>
      <c r="J30" s="265">
        <v>0</v>
      </c>
      <c r="K30" s="266">
        <f>E30*J30</f>
        <v>0</v>
      </c>
      <c r="O30" s="258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>IF(AZ30=1,G30,0)</f>
        <v>0</v>
      </c>
      <c r="BB30" s="231">
        <f>IF(AZ30=2,G30,0)</f>
        <v>0</v>
      </c>
      <c r="BC30" s="231">
        <f>IF(AZ30=3,G30,0)</f>
        <v>0</v>
      </c>
      <c r="BD30" s="231">
        <f>IF(AZ30=4,G30,0)</f>
        <v>0</v>
      </c>
      <c r="BE30" s="231">
        <f>IF(AZ30=5,G30,0)</f>
        <v>0</v>
      </c>
      <c r="CA30" s="258">
        <v>1</v>
      </c>
      <c r="CB30" s="258">
        <v>1</v>
      </c>
    </row>
    <row r="31" spans="1:15" ht="12.75">
      <c r="A31" s="267"/>
      <c r="B31" s="270"/>
      <c r="C31" s="924" t="s">
        <v>975</v>
      </c>
      <c r="D31" s="925"/>
      <c r="E31" s="271">
        <v>20.6509</v>
      </c>
      <c r="F31" s="830"/>
      <c r="G31" s="272"/>
      <c r="H31" s="273"/>
      <c r="I31" s="268"/>
      <c r="J31" s="274"/>
      <c r="K31" s="268"/>
      <c r="M31" s="269" t="s">
        <v>975</v>
      </c>
      <c r="O31" s="258"/>
    </row>
    <row r="32" spans="1:15" ht="12.75">
      <c r="A32" s="267"/>
      <c r="B32" s="270"/>
      <c r="C32" s="924" t="s">
        <v>976</v>
      </c>
      <c r="D32" s="925"/>
      <c r="E32" s="271">
        <v>-1.7284</v>
      </c>
      <c r="F32" s="830"/>
      <c r="G32" s="272"/>
      <c r="H32" s="273"/>
      <c r="I32" s="268"/>
      <c r="J32" s="274"/>
      <c r="K32" s="268"/>
      <c r="M32" s="269" t="s">
        <v>976</v>
      </c>
      <c r="O32" s="258"/>
    </row>
    <row r="33" spans="1:80" ht="12.75">
      <c r="A33" s="259">
        <v>8</v>
      </c>
      <c r="B33" s="260" t="s">
        <v>981</v>
      </c>
      <c r="C33" s="261" t="s">
        <v>982</v>
      </c>
      <c r="D33" s="262" t="s">
        <v>183</v>
      </c>
      <c r="E33" s="263">
        <v>240.7225</v>
      </c>
      <c r="F33" s="829"/>
      <c r="G33" s="264">
        <f>E33*F33</f>
        <v>0</v>
      </c>
      <c r="H33" s="265">
        <v>2E-05</v>
      </c>
      <c r="I33" s="266">
        <f>E33*H33</f>
        <v>0.0048144500000000005</v>
      </c>
      <c r="J33" s="265">
        <v>0</v>
      </c>
      <c r="K33" s="266">
        <f>E33*J33</f>
        <v>0</v>
      </c>
      <c r="O33" s="258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8">
        <v>1</v>
      </c>
      <c r="CB33" s="258">
        <v>1</v>
      </c>
    </row>
    <row r="34" spans="1:15" ht="12.75">
      <c r="A34" s="267"/>
      <c r="B34" s="270"/>
      <c r="C34" s="924" t="s">
        <v>983</v>
      </c>
      <c r="D34" s="925"/>
      <c r="E34" s="271">
        <v>240.7225</v>
      </c>
      <c r="F34" s="830"/>
      <c r="G34" s="272"/>
      <c r="H34" s="273"/>
      <c r="I34" s="268"/>
      <c r="J34" s="274"/>
      <c r="K34" s="268"/>
      <c r="M34" s="269" t="s">
        <v>983</v>
      </c>
      <c r="O34" s="258"/>
    </row>
    <row r="35" spans="1:80" ht="12.75">
      <c r="A35" s="259">
        <v>9</v>
      </c>
      <c r="B35" s="260" t="s">
        <v>984</v>
      </c>
      <c r="C35" s="261" t="s">
        <v>985</v>
      </c>
      <c r="D35" s="262" t="s">
        <v>183</v>
      </c>
      <c r="E35" s="263">
        <v>240.7225</v>
      </c>
      <c r="F35" s="829"/>
      <c r="G35" s="264">
        <f>E35*F35</f>
        <v>0</v>
      </c>
      <c r="H35" s="265">
        <v>0</v>
      </c>
      <c r="I35" s="266">
        <f>E35*H35</f>
        <v>0</v>
      </c>
      <c r="J35" s="265">
        <v>0</v>
      </c>
      <c r="K35" s="266">
        <f>E35*J35</f>
        <v>0</v>
      </c>
      <c r="O35" s="258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8">
        <v>1</v>
      </c>
      <c r="CB35" s="258">
        <v>1</v>
      </c>
    </row>
    <row r="36" spans="1:15" ht="12.75">
      <c r="A36" s="267"/>
      <c r="B36" s="270"/>
      <c r="C36" s="924" t="s">
        <v>986</v>
      </c>
      <c r="D36" s="925"/>
      <c r="E36" s="271">
        <v>0</v>
      </c>
      <c r="F36" s="830"/>
      <c r="G36" s="272"/>
      <c r="H36" s="273"/>
      <c r="I36" s="268"/>
      <c r="J36" s="274"/>
      <c r="K36" s="268"/>
      <c r="M36" s="269" t="s">
        <v>986</v>
      </c>
      <c r="O36" s="258"/>
    </row>
    <row r="37" spans="1:15" ht="12.75">
      <c r="A37" s="267"/>
      <c r="B37" s="270"/>
      <c r="C37" s="924" t="s">
        <v>983</v>
      </c>
      <c r="D37" s="925"/>
      <c r="E37" s="271">
        <v>240.7225</v>
      </c>
      <c r="F37" s="830"/>
      <c r="G37" s="272"/>
      <c r="H37" s="273"/>
      <c r="I37" s="268"/>
      <c r="J37" s="274"/>
      <c r="K37" s="268"/>
      <c r="M37" s="269" t="s">
        <v>983</v>
      </c>
      <c r="O37" s="258"/>
    </row>
    <row r="38" spans="1:80" ht="12.75">
      <c r="A38" s="259">
        <v>10</v>
      </c>
      <c r="B38" s="260" t="s">
        <v>987</v>
      </c>
      <c r="C38" s="261" t="s">
        <v>988</v>
      </c>
      <c r="D38" s="262" t="s">
        <v>162</v>
      </c>
      <c r="E38" s="263">
        <v>11</v>
      </c>
      <c r="F38" s="829"/>
      <c r="G38" s="264">
        <f>E38*F38</f>
        <v>0</v>
      </c>
      <c r="H38" s="265">
        <v>0</v>
      </c>
      <c r="I38" s="266">
        <f>E38*H38</f>
        <v>0</v>
      </c>
      <c r="J38" s="265"/>
      <c r="K38" s="266">
        <f>E38*J38</f>
        <v>0</v>
      </c>
      <c r="O38" s="258">
        <v>2</v>
      </c>
      <c r="AA38" s="231">
        <v>12</v>
      </c>
      <c r="AB38" s="231">
        <v>0</v>
      </c>
      <c r="AC38" s="231">
        <v>47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8">
        <v>12</v>
      </c>
      <c r="CB38" s="258">
        <v>0</v>
      </c>
    </row>
    <row r="39" spans="1:57" ht="12.75">
      <c r="A39" s="275"/>
      <c r="B39" s="276" t="s">
        <v>103</v>
      </c>
      <c r="C39" s="277" t="s">
        <v>327</v>
      </c>
      <c r="D39" s="278"/>
      <c r="E39" s="279"/>
      <c r="F39" s="831"/>
      <c r="G39" s="281">
        <f>SUM(G15:G38)</f>
        <v>0</v>
      </c>
      <c r="H39" s="282"/>
      <c r="I39" s="283">
        <f>SUM(I15:I38)</f>
        <v>2.20816988</v>
      </c>
      <c r="J39" s="282"/>
      <c r="K39" s="283">
        <f>SUM(K15:K38)</f>
        <v>0</v>
      </c>
      <c r="O39" s="258">
        <v>4</v>
      </c>
      <c r="BA39" s="284">
        <f>SUM(BA15:BA38)</f>
        <v>0</v>
      </c>
      <c r="BB39" s="284">
        <f>SUM(BB15:BB38)</f>
        <v>0</v>
      </c>
      <c r="BC39" s="284">
        <f>SUM(BC15:BC38)</f>
        <v>0</v>
      </c>
      <c r="BD39" s="284">
        <f>SUM(BD15:BD38)</f>
        <v>0</v>
      </c>
      <c r="BE39" s="284">
        <f>SUM(BE15:BE38)</f>
        <v>0</v>
      </c>
    </row>
    <row r="40" spans="1:15" ht="12.75">
      <c r="A40" s="248" t="s">
        <v>98</v>
      </c>
      <c r="B40" s="249" t="s">
        <v>428</v>
      </c>
      <c r="C40" s="250" t="s">
        <v>429</v>
      </c>
      <c r="D40" s="251"/>
      <c r="E40" s="252"/>
      <c r="F40" s="832"/>
      <c r="G40" s="253"/>
      <c r="H40" s="254"/>
      <c r="I40" s="255"/>
      <c r="J40" s="256"/>
      <c r="K40" s="257"/>
      <c r="O40" s="258">
        <v>1</v>
      </c>
    </row>
    <row r="41" spans="1:80" ht="12.75">
      <c r="A41" s="259">
        <v>11</v>
      </c>
      <c r="B41" s="260" t="s">
        <v>989</v>
      </c>
      <c r="C41" s="261" t="s">
        <v>990</v>
      </c>
      <c r="D41" s="262" t="s">
        <v>183</v>
      </c>
      <c r="E41" s="263">
        <v>309.3433</v>
      </c>
      <c r="F41" s="829"/>
      <c r="G41" s="264">
        <f>E41*F41</f>
        <v>0</v>
      </c>
      <c r="H41" s="265">
        <v>0.01838</v>
      </c>
      <c r="I41" s="266">
        <f>E41*H41</f>
        <v>5.685729854</v>
      </c>
      <c r="J41" s="265">
        <v>0</v>
      </c>
      <c r="K41" s="266">
        <f>E41*J41</f>
        <v>0</v>
      </c>
      <c r="O41" s="258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8">
        <v>1</v>
      </c>
      <c r="CB41" s="258">
        <v>1</v>
      </c>
    </row>
    <row r="42" spans="1:15" ht="12.75">
      <c r="A42" s="267"/>
      <c r="B42" s="270"/>
      <c r="C42" s="924" t="s">
        <v>991</v>
      </c>
      <c r="D42" s="925"/>
      <c r="E42" s="271">
        <v>309.3433</v>
      </c>
      <c r="F42" s="830"/>
      <c r="G42" s="272"/>
      <c r="H42" s="273"/>
      <c r="I42" s="268"/>
      <c r="J42" s="274"/>
      <c r="K42" s="268"/>
      <c r="M42" s="269" t="s">
        <v>991</v>
      </c>
      <c r="O42" s="258"/>
    </row>
    <row r="43" spans="1:80" ht="12.75">
      <c r="A43" s="259">
        <v>12</v>
      </c>
      <c r="B43" s="260" t="s">
        <v>992</v>
      </c>
      <c r="C43" s="261" t="s">
        <v>993</v>
      </c>
      <c r="D43" s="262" t="s">
        <v>183</v>
      </c>
      <c r="E43" s="263">
        <v>618.6866</v>
      </c>
      <c r="F43" s="829"/>
      <c r="G43" s="264">
        <f>E43*F43</f>
        <v>0</v>
      </c>
      <c r="H43" s="265">
        <v>0.00097</v>
      </c>
      <c r="I43" s="266">
        <f>E43*H43</f>
        <v>0.600126002</v>
      </c>
      <c r="J43" s="265">
        <v>0</v>
      </c>
      <c r="K43" s="266">
        <f>E43*J43</f>
        <v>0</v>
      </c>
      <c r="O43" s="258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0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8">
        <v>1</v>
      </c>
      <c r="CB43" s="258">
        <v>1</v>
      </c>
    </row>
    <row r="44" spans="1:15" ht="12.75">
      <c r="A44" s="267"/>
      <c r="B44" s="270"/>
      <c r="C44" s="924" t="s">
        <v>994</v>
      </c>
      <c r="D44" s="925"/>
      <c r="E44" s="271">
        <v>618.6866</v>
      </c>
      <c r="F44" s="830"/>
      <c r="G44" s="272"/>
      <c r="H44" s="273"/>
      <c r="I44" s="268"/>
      <c r="J44" s="274"/>
      <c r="K44" s="268"/>
      <c r="M44" s="269" t="s">
        <v>994</v>
      </c>
      <c r="O44" s="258"/>
    </row>
    <row r="45" spans="1:80" ht="12.75">
      <c r="A45" s="259">
        <v>13</v>
      </c>
      <c r="B45" s="260" t="s">
        <v>995</v>
      </c>
      <c r="C45" s="261" t="s">
        <v>996</v>
      </c>
      <c r="D45" s="262" t="s">
        <v>183</v>
      </c>
      <c r="E45" s="263">
        <v>309.3433</v>
      </c>
      <c r="F45" s="829"/>
      <c r="G45" s="264">
        <f>E45*F45</f>
        <v>0</v>
      </c>
      <c r="H45" s="265">
        <v>0</v>
      </c>
      <c r="I45" s="266">
        <f>E45*H45</f>
        <v>0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80" ht="12.75">
      <c r="A46" s="259">
        <v>14</v>
      </c>
      <c r="B46" s="260" t="s">
        <v>997</v>
      </c>
      <c r="C46" s="261" t="s">
        <v>998</v>
      </c>
      <c r="D46" s="262" t="s">
        <v>183</v>
      </c>
      <c r="E46" s="263">
        <v>309.3433</v>
      </c>
      <c r="F46" s="829"/>
      <c r="G46" s="264">
        <f>E46*F46</f>
        <v>0</v>
      </c>
      <c r="H46" s="265">
        <v>0</v>
      </c>
      <c r="I46" s="266">
        <f>E46*H46</f>
        <v>0</v>
      </c>
      <c r="J46" s="265">
        <v>0</v>
      </c>
      <c r="K46" s="266">
        <f>E46*J46</f>
        <v>0</v>
      </c>
      <c r="O46" s="258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8">
        <v>1</v>
      </c>
      <c r="CB46" s="258">
        <v>1</v>
      </c>
    </row>
    <row r="47" spans="1:80" ht="12.75">
      <c r="A47" s="259">
        <v>15</v>
      </c>
      <c r="B47" s="260" t="s">
        <v>999</v>
      </c>
      <c r="C47" s="261" t="s">
        <v>1000</v>
      </c>
      <c r="D47" s="262" t="s">
        <v>183</v>
      </c>
      <c r="E47" s="263">
        <v>618.6866</v>
      </c>
      <c r="F47" s="829"/>
      <c r="G47" s="264">
        <f>E47*F47</f>
        <v>0</v>
      </c>
      <c r="H47" s="265">
        <v>5E-05</v>
      </c>
      <c r="I47" s="266">
        <f>E47*H47</f>
        <v>0.030934330000000003</v>
      </c>
      <c r="J47" s="265">
        <v>0</v>
      </c>
      <c r="K47" s="266">
        <f>E47*J47</f>
        <v>0</v>
      </c>
      <c r="O47" s="258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8">
        <v>1</v>
      </c>
      <c r="CB47" s="258">
        <v>1</v>
      </c>
    </row>
    <row r="48" spans="1:15" ht="12.75">
      <c r="A48" s="267"/>
      <c r="B48" s="270"/>
      <c r="C48" s="924" t="s">
        <v>994</v>
      </c>
      <c r="D48" s="925"/>
      <c r="E48" s="271">
        <v>618.6866</v>
      </c>
      <c r="F48" s="830"/>
      <c r="G48" s="272"/>
      <c r="H48" s="273"/>
      <c r="I48" s="268"/>
      <c r="J48" s="274"/>
      <c r="K48" s="268"/>
      <c r="M48" s="269" t="s">
        <v>994</v>
      </c>
      <c r="O48" s="258"/>
    </row>
    <row r="49" spans="1:80" ht="12.75">
      <c r="A49" s="259">
        <v>16</v>
      </c>
      <c r="B49" s="260" t="s">
        <v>1001</v>
      </c>
      <c r="C49" s="261" t="s">
        <v>1002</v>
      </c>
      <c r="D49" s="262" t="s">
        <v>183</v>
      </c>
      <c r="E49" s="263">
        <v>309.3433</v>
      </c>
      <c r="F49" s="829"/>
      <c r="G49" s="264">
        <f>E49*F49</f>
        <v>0</v>
      </c>
      <c r="H49" s="265">
        <v>0</v>
      </c>
      <c r="I49" s="266">
        <f>E49*H49</f>
        <v>0</v>
      </c>
      <c r="J49" s="265">
        <v>0</v>
      </c>
      <c r="K49" s="266">
        <f>E49*J49</f>
        <v>0</v>
      </c>
      <c r="O49" s="258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>IF(AZ49=1,G49,0)</f>
        <v>0</v>
      </c>
      <c r="BB49" s="231">
        <f>IF(AZ49=2,G49,0)</f>
        <v>0</v>
      </c>
      <c r="BC49" s="231">
        <f>IF(AZ49=3,G49,0)</f>
        <v>0</v>
      </c>
      <c r="BD49" s="231">
        <f>IF(AZ49=4,G49,0)</f>
        <v>0</v>
      </c>
      <c r="BE49" s="231">
        <f>IF(AZ49=5,G49,0)</f>
        <v>0</v>
      </c>
      <c r="CA49" s="258">
        <v>1</v>
      </c>
      <c r="CB49" s="258">
        <v>1</v>
      </c>
    </row>
    <row r="50" spans="1:80" ht="12.75">
      <c r="A50" s="259">
        <v>17</v>
      </c>
      <c r="B50" s="260" t="s">
        <v>1003</v>
      </c>
      <c r="C50" s="261" t="s">
        <v>1004</v>
      </c>
      <c r="D50" s="262" t="s">
        <v>142</v>
      </c>
      <c r="E50" s="263">
        <v>13.72</v>
      </c>
      <c r="F50" s="829"/>
      <c r="G50" s="264">
        <f>E50*F50</f>
        <v>0</v>
      </c>
      <c r="H50" s="265">
        <v>0.02191</v>
      </c>
      <c r="I50" s="266">
        <f>E50*H50</f>
        <v>0.3006052</v>
      </c>
      <c r="J50" s="265">
        <v>0</v>
      </c>
      <c r="K50" s="266">
        <f>E50*J50</f>
        <v>0</v>
      </c>
      <c r="O50" s="258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8">
        <v>1</v>
      </c>
      <c r="CB50" s="258">
        <v>1</v>
      </c>
    </row>
    <row r="51" spans="1:15" ht="12.75">
      <c r="A51" s="267"/>
      <c r="B51" s="270"/>
      <c r="C51" s="924" t="s">
        <v>1005</v>
      </c>
      <c r="D51" s="925"/>
      <c r="E51" s="271">
        <v>13.72</v>
      </c>
      <c r="F51" s="830"/>
      <c r="G51" s="272"/>
      <c r="H51" s="273"/>
      <c r="I51" s="268"/>
      <c r="J51" s="274"/>
      <c r="K51" s="268"/>
      <c r="M51" s="269" t="s">
        <v>1005</v>
      </c>
      <c r="O51" s="258"/>
    </row>
    <row r="52" spans="1:80" ht="12.75">
      <c r="A52" s="259">
        <v>18</v>
      </c>
      <c r="B52" s="260" t="s">
        <v>1006</v>
      </c>
      <c r="C52" s="261" t="s">
        <v>1007</v>
      </c>
      <c r="D52" s="262" t="s">
        <v>142</v>
      </c>
      <c r="E52" s="263">
        <v>27.44</v>
      </c>
      <c r="F52" s="829"/>
      <c r="G52" s="264">
        <f>E52*F52</f>
        <v>0</v>
      </c>
      <c r="H52" s="265">
        <v>0.00176</v>
      </c>
      <c r="I52" s="266">
        <f>E52*H52</f>
        <v>0.0482944</v>
      </c>
      <c r="J52" s="265">
        <v>0</v>
      </c>
      <c r="K52" s="266">
        <f>E52*J52</f>
        <v>0</v>
      </c>
      <c r="O52" s="258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8">
        <v>1</v>
      </c>
      <c r="CB52" s="258">
        <v>1</v>
      </c>
    </row>
    <row r="53" spans="1:15" ht="12.75">
      <c r="A53" s="267"/>
      <c r="B53" s="270"/>
      <c r="C53" s="924" t="s">
        <v>1008</v>
      </c>
      <c r="D53" s="925"/>
      <c r="E53" s="271">
        <v>27.44</v>
      </c>
      <c r="F53" s="830"/>
      <c r="G53" s="272"/>
      <c r="H53" s="273"/>
      <c r="I53" s="268"/>
      <c r="J53" s="274"/>
      <c r="K53" s="268"/>
      <c r="M53" s="269" t="s">
        <v>1008</v>
      </c>
      <c r="O53" s="258"/>
    </row>
    <row r="54" spans="1:80" ht="12.75">
      <c r="A54" s="259">
        <v>19</v>
      </c>
      <c r="B54" s="260" t="s">
        <v>1009</v>
      </c>
      <c r="C54" s="261" t="s">
        <v>1010</v>
      </c>
      <c r="D54" s="262" t="s">
        <v>142</v>
      </c>
      <c r="E54" s="263">
        <v>13.72</v>
      </c>
      <c r="F54" s="829"/>
      <c r="G54" s="264">
        <f>E54*F54</f>
        <v>0</v>
      </c>
      <c r="H54" s="265">
        <v>0</v>
      </c>
      <c r="I54" s="266">
        <f>E54*H54</f>
        <v>0</v>
      </c>
      <c r="J54" s="265">
        <v>0</v>
      </c>
      <c r="K54" s="266">
        <f>E54*J54</f>
        <v>0</v>
      </c>
      <c r="O54" s="258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8">
        <v>1</v>
      </c>
      <c r="CB54" s="258">
        <v>1</v>
      </c>
    </row>
    <row r="55" spans="1:57" ht="12.75">
      <c r="A55" s="275"/>
      <c r="B55" s="276" t="s">
        <v>103</v>
      </c>
      <c r="C55" s="277" t="s">
        <v>430</v>
      </c>
      <c r="D55" s="278"/>
      <c r="E55" s="279"/>
      <c r="F55" s="831"/>
      <c r="G55" s="281">
        <f>SUM(G40:G54)</f>
        <v>0</v>
      </c>
      <c r="H55" s="282"/>
      <c r="I55" s="283">
        <f>SUM(I40:I54)</f>
        <v>6.665689785999999</v>
      </c>
      <c r="J55" s="282"/>
      <c r="K55" s="283">
        <f>SUM(K40:K54)</f>
        <v>0</v>
      </c>
      <c r="O55" s="258">
        <v>4</v>
      </c>
      <c r="BA55" s="284">
        <f>SUM(BA40:BA54)</f>
        <v>0</v>
      </c>
      <c r="BB55" s="284">
        <f>SUM(BB40:BB54)</f>
        <v>0</v>
      </c>
      <c r="BC55" s="284">
        <f>SUM(BC40:BC54)</f>
        <v>0</v>
      </c>
      <c r="BD55" s="284">
        <f>SUM(BD40:BD54)</f>
        <v>0</v>
      </c>
      <c r="BE55" s="284">
        <f>SUM(BE40:BE54)</f>
        <v>0</v>
      </c>
    </row>
    <row r="56" spans="1:15" ht="12.75">
      <c r="A56" s="248" t="s">
        <v>98</v>
      </c>
      <c r="B56" s="249" t="s">
        <v>433</v>
      </c>
      <c r="C56" s="250" t="s">
        <v>434</v>
      </c>
      <c r="D56" s="251"/>
      <c r="E56" s="252"/>
      <c r="F56" s="832"/>
      <c r="G56" s="253"/>
      <c r="H56" s="254"/>
      <c r="I56" s="255"/>
      <c r="J56" s="256"/>
      <c r="K56" s="257"/>
      <c r="O56" s="258">
        <v>1</v>
      </c>
    </row>
    <row r="57" spans="1:80" ht="12.75">
      <c r="A57" s="259">
        <v>20</v>
      </c>
      <c r="B57" s="260" t="s">
        <v>1011</v>
      </c>
      <c r="C57" s="261" t="s">
        <v>1012</v>
      </c>
      <c r="D57" s="262" t="s">
        <v>183</v>
      </c>
      <c r="E57" s="263">
        <v>37.1808</v>
      </c>
      <c r="F57" s="829"/>
      <c r="G57" s="264">
        <f>E57*F57</f>
        <v>0</v>
      </c>
      <c r="H57" s="265">
        <v>1E-05</v>
      </c>
      <c r="I57" s="266">
        <f>E57*H57</f>
        <v>0.000371808</v>
      </c>
      <c r="J57" s="265">
        <v>0</v>
      </c>
      <c r="K57" s="266">
        <f>E57*J57</f>
        <v>0</v>
      </c>
      <c r="O57" s="258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8">
        <v>1</v>
      </c>
      <c r="CB57" s="258">
        <v>1</v>
      </c>
    </row>
    <row r="58" spans="1:80" ht="12.75">
      <c r="A58" s="259">
        <v>21</v>
      </c>
      <c r="B58" s="260" t="s">
        <v>443</v>
      </c>
      <c r="C58" s="261" t="s">
        <v>1013</v>
      </c>
      <c r="D58" s="262" t="s">
        <v>445</v>
      </c>
      <c r="E58" s="263">
        <v>1</v>
      </c>
      <c r="F58" s="829"/>
      <c r="G58" s="264">
        <f>E58*F58</f>
        <v>0</v>
      </c>
      <c r="H58" s="265">
        <v>0</v>
      </c>
      <c r="I58" s="266">
        <f>E58*H58</f>
        <v>0</v>
      </c>
      <c r="J58" s="265"/>
      <c r="K58" s="266">
        <f>E58*J58</f>
        <v>0</v>
      </c>
      <c r="O58" s="258">
        <v>2</v>
      </c>
      <c r="AA58" s="231">
        <v>12</v>
      </c>
      <c r="AB58" s="231">
        <v>0</v>
      </c>
      <c r="AC58" s="231">
        <v>55</v>
      </c>
      <c r="AZ58" s="231">
        <v>1</v>
      </c>
      <c r="BA58" s="231">
        <f>IF(AZ58=1,G58,0)</f>
        <v>0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8">
        <v>12</v>
      </c>
      <c r="CB58" s="258">
        <v>0</v>
      </c>
    </row>
    <row r="59" spans="1:57" ht="12.75">
      <c r="A59" s="275"/>
      <c r="B59" s="276" t="s">
        <v>103</v>
      </c>
      <c r="C59" s="277" t="s">
        <v>435</v>
      </c>
      <c r="D59" s="278"/>
      <c r="E59" s="279"/>
      <c r="F59" s="831"/>
      <c r="G59" s="281">
        <f>SUM(G56:G58)</f>
        <v>0</v>
      </c>
      <c r="H59" s="282"/>
      <c r="I59" s="283">
        <f>SUM(I56:I58)</f>
        <v>0.000371808</v>
      </c>
      <c r="J59" s="282"/>
      <c r="K59" s="283">
        <f>SUM(K56:K58)</f>
        <v>0</v>
      </c>
      <c r="O59" s="258">
        <v>4</v>
      </c>
      <c r="BA59" s="284">
        <f>SUM(BA56:BA58)</f>
        <v>0</v>
      </c>
      <c r="BB59" s="284">
        <f>SUM(BB56:BB58)</f>
        <v>0</v>
      </c>
      <c r="BC59" s="284">
        <f>SUM(BC56:BC58)</f>
        <v>0</v>
      </c>
      <c r="BD59" s="284">
        <f>SUM(BD56:BD58)</f>
        <v>0</v>
      </c>
      <c r="BE59" s="284">
        <f>SUM(BE56:BE58)</f>
        <v>0</v>
      </c>
    </row>
    <row r="60" spans="1:15" ht="12.75">
      <c r="A60" s="248" t="s">
        <v>98</v>
      </c>
      <c r="B60" s="249" t="s">
        <v>464</v>
      </c>
      <c r="C60" s="250" t="s">
        <v>465</v>
      </c>
      <c r="D60" s="251"/>
      <c r="E60" s="252"/>
      <c r="F60" s="832"/>
      <c r="G60" s="253"/>
      <c r="H60" s="254"/>
      <c r="I60" s="255"/>
      <c r="J60" s="256"/>
      <c r="K60" s="257"/>
      <c r="O60" s="258">
        <v>1</v>
      </c>
    </row>
    <row r="61" spans="1:80" ht="12.75">
      <c r="A61" s="259">
        <v>22</v>
      </c>
      <c r="B61" s="260" t="s">
        <v>508</v>
      </c>
      <c r="C61" s="261" t="s">
        <v>509</v>
      </c>
      <c r="D61" s="262" t="s">
        <v>183</v>
      </c>
      <c r="E61" s="263">
        <v>7.6806</v>
      </c>
      <c r="F61" s="829"/>
      <c r="G61" s="264">
        <f>E61*F61</f>
        <v>0</v>
      </c>
      <c r="H61" s="265">
        <v>0.001</v>
      </c>
      <c r="I61" s="266">
        <f>E61*H61</f>
        <v>0.0076806</v>
      </c>
      <c r="J61" s="265">
        <v>-0.062</v>
      </c>
      <c r="K61" s="266">
        <f>E61*J61</f>
        <v>-0.4761972</v>
      </c>
      <c r="O61" s="258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8">
        <v>1</v>
      </c>
      <c r="CB61" s="258">
        <v>1</v>
      </c>
    </row>
    <row r="62" spans="1:15" ht="12.75">
      <c r="A62" s="267"/>
      <c r="B62" s="270"/>
      <c r="C62" s="924" t="s">
        <v>1014</v>
      </c>
      <c r="D62" s="925"/>
      <c r="E62" s="271">
        <v>1.1979</v>
      </c>
      <c r="F62" s="830"/>
      <c r="G62" s="272"/>
      <c r="H62" s="273"/>
      <c r="I62" s="268"/>
      <c r="J62" s="274"/>
      <c r="K62" s="268"/>
      <c r="M62" s="269" t="s">
        <v>1014</v>
      </c>
      <c r="O62" s="258"/>
    </row>
    <row r="63" spans="1:15" ht="12.75">
      <c r="A63" s="267"/>
      <c r="B63" s="270"/>
      <c r="C63" s="924" t="s">
        <v>1015</v>
      </c>
      <c r="D63" s="925"/>
      <c r="E63" s="271">
        <v>1.6512</v>
      </c>
      <c r="F63" s="830"/>
      <c r="G63" s="272"/>
      <c r="H63" s="273"/>
      <c r="I63" s="268"/>
      <c r="J63" s="274"/>
      <c r="K63" s="268"/>
      <c r="M63" s="269" t="s">
        <v>1015</v>
      </c>
      <c r="O63" s="258"/>
    </row>
    <row r="64" spans="1:15" ht="12.75">
      <c r="A64" s="267"/>
      <c r="B64" s="270"/>
      <c r="C64" s="924" t="s">
        <v>1016</v>
      </c>
      <c r="D64" s="925"/>
      <c r="E64" s="271">
        <v>1.5675</v>
      </c>
      <c r="F64" s="830"/>
      <c r="G64" s="272"/>
      <c r="H64" s="273"/>
      <c r="I64" s="268"/>
      <c r="J64" s="274"/>
      <c r="K64" s="268"/>
      <c r="M64" s="269" t="s">
        <v>1016</v>
      </c>
      <c r="O64" s="258"/>
    </row>
    <row r="65" spans="1:15" ht="12.75">
      <c r="A65" s="267"/>
      <c r="B65" s="270"/>
      <c r="C65" s="924" t="s">
        <v>1017</v>
      </c>
      <c r="D65" s="925"/>
      <c r="E65" s="271">
        <v>3.264</v>
      </c>
      <c r="F65" s="830"/>
      <c r="G65" s="272"/>
      <c r="H65" s="273"/>
      <c r="I65" s="268"/>
      <c r="J65" s="274"/>
      <c r="K65" s="268"/>
      <c r="M65" s="269" t="s">
        <v>1017</v>
      </c>
      <c r="O65" s="258"/>
    </row>
    <row r="66" spans="1:80" ht="12.75">
      <c r="A66" s="259">
        <v>23</v>
      </c>
      <c r="B66" s="260" t="s">
        <v>1018</v>
      </c>
      <c r="C66" s="261" t="s">
        <v>1019</v>
      </c>
      <c r="D66" s="262" t="s">
        <v>183</v>
      </c>
      <c r="E66" s="263">
        <v>4.3542</v>
      </c>
      <c r="F66" s="829"/>
      <c r="G66" s="264">
        <f>E66*F66</f>
        <v>0</v>
      </c>
      <c r="H66" s="265">
        <v>0.00092</v>
      </c>
      <c r="I66" s="266">
        <f>E66*H66</f>
        <v>0.004005864</v>
      </c>
      <c r="J66" s="265">
        <v>-0.054</v>
      </c>
      <c r="K66" s="266">
        <f>E66*J66</f>
        <v>-0.23512679999999997</v>
      </c>
      <c r="O66" s="258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>IF(AZ66=1,G66,0)</f>
        <v>0</v>
      </c>
      <c r="BB66" s="231">
        <f>IF(AZ66=2,G66,0)</f>
        <v>0</v>
      </c>
      <c r="BC66" s="231">
        <f>IF(AZ66=3,G66,0)</f>
        <v>0</v>
      </c>
      <c r="BD66" s="231">
        <f>IF(AZ66=4,G66,0)</f>
        <v>0</v>
      </c>
      <c r="BE66" s="231">
        <f>IF(AZ66=5,G66,0)</f>
        <v>0</v>
      </c>
      <c r="CA66" s="258">
        <v>1</v>
      </c>
      <c r="CB66" s="258">
        <v>1</v>
      </c>
    </row>
    <row r="67" spans="1:15" ht="12.75">
      <c r="A67" s="267"/>
      <c r="B67" s="270"/>
      <c r="C67" s="924" t="s">
        <v>1020</v>
      </c>
      <c r="D67" s="925"/>
      <c r="E67" s="271">
        <v>2.1894</v>
      </c>
      <c r="F67" s="830"/>
      <c r="G67" s="272"/>
      <c r="H67" s="273"/>
      <c r="I67" s="268"/>
      <c r="J67" s="274"/>
      <c r="K67" s="268"/>
      <c r="M67" s="269" t="s">
        <v>1020</v>
      </c>
      <c r="O67" s="258"/>
    </row>
    <row r="68" spans="1:15" ht="12.75">
      <c r="A68" s="267"/>
      <c r="B68" s="270"/>
      <c r="C68" s="924" t="s">
        <v>1021</v>
      </c>
      <c r="D68" s="925"/>
      <c r="E68" s="271">
        <v>2.1648</v>
      </c>
      <c r="F68" s="830"/>
      <c r="G68" s="272"/>
      <c r="H68" s="273"/>
      <c r="I68" s="268"/>
      <c r="J68" s="274"/>
      <c r="K68" s="268"/>
      <c r="M68" s="269" t="s">
        <v>1021</v>
      </c>
      <c r="O68" s="258"/>
    </row>
    <row r="69" spans="1:80" ht="12.75">
      <c r="A69" s="259">
        <v>24</v>
      </c>
      <c r="B69" s="260" t="s">
        <v>1022</v>
      </c>
      <c r="C69" s="261" t="s">
        <v>1023</v>
      </c>
      <c r="D69" s="262" t="s">
        <v>183</v>
      </c>
      <c r="E69" s="263">
        <v>4.6176</v>
      </c>
      <c r="F69" s="829"/>
      <c r="G69" s="264">
        <f>E69*F69</f>
        <v>0</v>
      </c>
      <c r="H69" s="265">
        <v>0.001</v>
      </c>
      <c r="I69" s="266">
        <f>E69*H69</f>
        <v>0.0046176</v>
      </c>
      <c r="J69" s="265">
        <v>-0.067</v>
      </c>
      <c r="K69" s="266">
        <f>E69*J69</f>
        <v>-0.3093792</v>
      </c>
      <c r="O69" s="258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8">
        <v>1</v>
      </c>
      <c r="CB69" s="258">
        <v>1</v>
      </c>
    </row>
    <row r="70" spans="1:15" ht="12.75">
      <c r="A70" s="267"/>
      <c r="B70" s="270"/>
      <c r="C70" s="924" t="s">
        <v>1024</v>
      </c>
      <c r="D70" s="925"/>
      <c r="E70" s="271">
        <v>4.6176</v>
      </c>
      <c r="F70" s="830"/>
      <c r="G70" s="272"/>
      <c r="H70" s="273"/>
      <c r="I70" s="268"/>
      <c r="J70" s="274"/>
      <c r="K70" s="268"/>
      <c r="M70" s="269" t="s">
        <v>1024</v>
      </c>
      <c r="O70" s="258"/>
    </row>
    <row r="71" spans="1:57" ht="12.75">
      <c r="A71" s="275"/>
      <c r="B71" s="276" t="s">
        <v>103</v>
      </c>
      <c r="C71" s="277" t="s">
        <v>466</v>
      </c>
      <c r="D71" s="278"/>
      <c r="E71" s="279"/>
      <c r="F71" s="831"/>
      <c r="G71" s="281">
        <f>SUM(G60:G70)</f>
        <v>0</v>
      </c>
      <c r="H71" s="282"/>
      <c r="I71" s="283">
        <f>SUM(I60:I70)</f>
        <v>0.016304064</v>
      </c>
      <c r="J71" s="282"/>
      <c r="K71" s="283">
        <f>SUM(K60:K70)</f>
        <v>-1.0207032</v>
      </c>
      <c r="O71" s="258">
        <v>4</v>
      </c>
      <c r="BA71" s="284">
        <f>SUM(BA60:BA70)</f>
        <v>0</v>
      </c>
      <c r="BB71" s="284">
        <f>SUM(BB60:BB70)</f>
        <v>0</v>
      </c>
      <c r="BC71" s="284">
        <f>SUM(BC60:BC70)</f>
        <v>0</v>
      </c>
      <c r="BD71" s="284">
        <f>SUM(BD60:BD70)</f>
        <v>0</v>
      </c>
      <c r="BE71" s="284">
        <f>SUM(BE60:BE70)</f>
        <v>0</v>
      </c>
    </row>
    <row r="72" spans="1:15" ht="12.75">
      <c r="A72" s="248" t="s">
        <v>98</v>
      </c>
      <c r="B72" s="249" t="s">
        <v>532</v>
      </c>
      <c r="C72" s="250" t="s">
        <v>533</v>
      </c>
      <c r="D72" s="251"/>
      <c r="E72" s="252"/>
      <c r="F72" s="832"/>
      <c r="G72" s="253"/>
      <c r="H72" s="254"/>
      <c r="I72" s="255"/>
      <c r="J72" s="256"/>
      <c r="K72" s="257"/>
      <c r="O72" s="258">
        <v>1</v>
      </c>
    </row>
    <row r="73" spans="1:80" ht="12.75">
      <c r="A73" s="259">
        <v>25</v>
      </c>
      <c r="B73" s="260" t="s">
        <v>1025</v>
      </c>
      <c r="C73" s="261" t="s">
        <v>1026</v>
      </c>
      <c r="D73" s="262" t="s">
        <v>183</v>
      </c>
      <c r="E73" s="263">
        <v>215.2912</v>
      </c>
      <c r="F73" s="829"/>
      <c r="G73" s="264">
        <f>E73*F73</f>
        <v>0</v>
      </c>
      <c r="H73" s="265">
        <v>0</v>
      </c>
      <c r="I73" s="266">
        <f>E73*H73</f>
        <v>0</v>
      </c>
      <c r="J73" s="265">
        <v>-0.005</v>
      </c>
      <c r="K73" s="266">
        <f>E73*J73</f>
        <v>-1.076456</v>
      </c>
      <c r="O73" s="258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8">
        <v>1</v>
      </c>
      <c r="CB73" s="258">
        <v>1</v>
      </c>
    </row>
    <row r="74" spans="1:15" ht="12.75">
      <c r="A74" s="267"/>
      <c r="B74" s="270"/>
      <c r="C74" s="924" t="s">
        <v>1027</v>
      </c>
      <c r="D74" s="925"/>
      <c r="E74" s="271">
        <v>57.52</v>
      </c>
      <c r="F74" s="830"/>
      <c r="G74" s="272"/>
      <c r="H74" s="273"/>
      <c r="I74" s="268"/>
      <c r="J74" s="274"/>
      <c r="K74" s="268"/>
      <c r="M74" s="269" t="s">
        <v>1027</v>
      </c>
      <c r="O74" s="258"/>
    </row>
    <row r="75" spans="1:15" ht="33.75">
      <c r="A75" s="267"/>
      <c r="B75" s="270"/>
      <c r="C75" s="924" t="s">
        <v>1028</v>
      </c>
      <c r="D75" s="925"/>
      <c r="E75" s="271">
        <v>-7.5744</v>
      </c>
      <c r="F75" s="830"/>
      <c r="G75" s="272"/>
      <c r="H75" s="273"/>
      <c r="I75" s="268"/>
      <c r="J75" s="274"/>
      <c r="K75" s="268"/>
      <c r="M75" s="269" t="s">
        <v>1028</v>
      </c>
      <c r="O75" s="258"/>
    </row>
    <row r="76" spans="1:15" ht="33.75">
      <c r="A76" s="267"/>
      <c r="B76" s="270"/>
      <c r="C76" s="924" t="s">
        <v>1029</v>
      </c>
      <c r="D76" s="925"/>
      <c r="E76" s="271">
        <v>36.391</v>
      </c>
      <c r="F76" s="830"/>
      <c r="G76" s="272"/>
      <c r="H76" s="273"/>
      <c r="I76" s="268"/>
      <c r="J76" s="274"/>
      <c r="K76" s="268"/>
      <c r="M76" s="269" t="s">
        <v>1029</v>
      </c>
      <c r="O76" s="258"/>
    </row>
    <row r="77" spans="1:15" ht="22.5">
      <c r="A77" s="267"/>
      <c r="B77" s="270"/>
      <c r="C77" s="924" t="s">
        <v>1030</v>
      </c>
      <c r="D77" s="925"/>
      <c r="E77" s="271">
        <v>54.9012</v>
      </c>
      <c r="F77" s="830"/>
      <c r="G77" s="272"/>
      <c r="H77" s="273"/>
      <c r="I77" s="268"/>
      <c r="J77" s="274"/>
      <c r="K77" s="268"/>
      <c r="M77" s="269" t="s">
        <v>1030</v>
      </c>
      <c r="O77" s="258"/>
    </row>
    <row r="78" spans="1:15" ht="12.75">
      <c r="A78" s="267"/>
      <c r="B78" s="270"/>
      <c r="C78" s="924" t="s">
        <v>1031</v>
      </c>
      <c r="D78" s="925"/>
      <c r="E78" s="271">
        <v>82.93</v>
      </c>
      <c r="F78" s="830"/>
      <c r="G78" s="272"/>
      <c r="H78" s="273"/>
      <c r="I78" s="268"/>
      <c r="J78" s="274"/>
      <c r="K78" s="268"/>
      <c r="M78" s="269" t="s">
        <v>1031</v>
      </c>
      <c r="O78" s="258"/>
    </row>
    <row r="79" spans="1:15" ht="22.5">
      <c r="A79" s="267"/>
      <c r="B79" s="270"/>
      <c r="C79" s="924" t="s">
        <v>1032</v>
      </c>
      <c r="D79" s="925"/>
      <c r="E79" s="271">
        <v>-14.7491</v>
      </c>
      <c r="F79" s="830"/>
      <c r="G79" s="272"/>
      <c r="H79" s="273"/>
      <c r="I79" s="268"/>
      <c r="J79" s="274"/>
      <c r="K79" s="268"/>
      <c r="M79" s="269" t="s">
        <v>1032</v>
      </c>
      <c r="O79" s="258"/>
    </row>
    <row r="80" spans="1:15" ht="33.75">
      <c r="A80" s="267"/>
      <c r="B80" s="270"/>
      <c r="C80" s="924" t="s">
        <v>1033</v>
      </c>
      <c r="D80" s="925"/>
      <c r="E80" s="271">
        <v>5.8725</v>
      </c>
      <c r="F80" s="830"/>
      <c r="G80" s="272"/>
      <c r="H80" s="273"/>
      <c r="I80" s="268"/>
      <c r="J80" s="274"/>
      <c r="K80" s="268"/>
      <c r="M80" s="269" t="s">
        <v>1033</v>
      </c>
      <c r="O80" s="258"/>
    </row>
    <row r="81" spans="1:80" ht="12.75">
      <c r="A81" s="259">
        <v>26</v>
      </c>
      <c r="B81" s="260" t="s">
        <v>1034</v>
      </c>
      <c r="C81" s="261" t="s">
        <v>1035</v>
      </c>
      <c r="D81" s="262" t="s">
        <v>183</v>
      </c>
      <c r="E81" s="263">
        <v>6.5088</v>
      </c>
      <c r="F81" s="829"/>
      <c r="G81" s="264">
        <f>E81*F81</f>
        <v>0</v>
      </c>
      <c r="H81" s="265">
        <v>0</v>
      </c>
      <c r="I81" s="266">
        <f>E81*H81</f>
        <v>0</v>
      </c>
      <c r="J81" s="265">
        <v>-0.059</v>
      </c>
      <c r="K81" s="266">
        <f>E81*J81</f>
        <v>-0.38401919999999995</v>
      </c>
      <c r="O81" s="258">
        <v>2</v>
      </c>
      <c r="AA81" s="231">
        <v>1</v>
      </c>
      <c r="AB81" s="231">
        <v>1</v>
      </c>
      <c r="AC81" s="231">
        <v>1</v>
      </c>
      <c r="AZ81" s="231">
        <v>1</v>
      </c>
      <c r="BA81" s="231">
        <f>IF(AZ81=1,G81,0)</f>
        <v>0</v>
      </c>
      <c r="BB81" s="231">
        <f>IF(AZ81=2,G81,0)</f>
        <v>0</v>
      </c>
      <c r="BC81" s="231">
        <f>IF(AZ81=3,G81,0)</f>
        <v>0</v>
      </c>
      <c r="BD81" s="231">
        <f>IF(AZ81=4,G81,0)</f>
        <v>0</v>
      </c>
      <c r="BE81" s="231">
        <f>IF(AZ81=5,G81,0)</f>
        <v>0</v>
      </c>
      <c r="CA81" s="258">
        <v>1</v>
      </c>
      <c r="CB81" s="258">
        <v>1</v>
      </c>
    </row>
    <row r="82" spans="1:15" ht="12.75">
      <c r="A82" s="267"/>
      <c r="B82" s="270"/>
      <c r="C82" s="924" t="s">
        <v>974</v>
      </c>
      <c r="D82" s="925"/>
      <c r="E82" s="271">
        <v>6.5088</v>
      </c>
      <c r="F82" s="830"/>
      <c r="G82" s="272"/>
      <c r="H82" s="273"/>
      <c r="I82" s="268"/>
      <c r="J82" s="274"/>
      <c r="K82" s="268"/>
      <c r="M82" s="269" t="s">
        <v>974</v>
      </c>
      <c r="O82" s="258"/>
    </row>
    <row r="83" spans="1:80" ht="12.75">
      <c r="A83" s="259">
        <v>27</v>
      </c>
      <c r="B83" s="260" t="s">
        <v>1036</v>
      </c>
      <c r="C83" s="261" t="s">
        <v>1037</v>
      </c>
      <c r="D83" s="262" t="s">
        <v>183</v>
      </c>
      <c r="E83" s="263">
        <v>18.9225</v>
      </c>
      <c r="F83" s="829"/>
      <c r="G83" s="264">
        <f>E83*F83</f>
        <v>0</v>
      </c>
      <c r="H83" s="265">
        <v>0</v>
      </c>
      <c r="I83" s="266">
        <f>E83*H83</f>
        <v>0</v>
      </c>
      <c r="J83" s="265">
        <v>-0.01293</v>
      </c>
      <c r="K83" s="266">
        <f>E83*J83</f>
        <v>-0.244667925</v>
      </c>
      <c r="O83" s="258">
        <v>2</v>
      </c>
      <c r="AA83" s="231">
        <v>1</v>
      </c>
      <c r="AB83" s="231">
        <v>1</v>
      </c>
      <c r="AC83" s="231">
        <v>1</v>
      </c>
      <c r="AZ83" s="231">
        <v>1</v>
      </c>
      <c r="BA83" s="231">
        <f>IF(AZ83=1,G83,0)</f>
        <v>0</v>
      </c>
      <c r="BB83" s="231">
        <f>IF(AZ83=2,G83,0)</f>
        <v>0</v>
      </c>
      <c r="BC83" s="231">
        <f>IF(AZ83=3,G83,0)</f>
        <v>0</v>
      </c>
      <c r="BD83" s="231">
        <f>IF(AZ83=4,G83,0)</f>
        <v>0</v>
      </c>
      <c r="BE83" s="231">
        <f>IF(AZ83=5,G83,0)</f>
        <v>0</v>
      </c>
      <c r="CA83" s="258">
        <v>1</v>
      </c>
      <c r="CB83" s="258">
        <v>1</v>
      </c>
    </row>
    <row r="84" spans="1:15" ht="12.75">
      <c r="A84" s="267"/>
      <c r="B84" s="270"/>
      <c r="C84" s="924" t="s">
        <v>975</v>
      </c>
      <c r="D84" s="925"/>
      <c r="E84" s="271">
        <v>20.6509</v>
      </c>
      <c r="F84" s="830"/>
      <c r="G84" s="272"/>
      <c r="H84" s="273"/>
      <c r="I84" s="268"/>
      <c r="J84" s="274"/>
      <c r="K84" s="268"/>
      <c r="M84" s="269" t="s">
        <v>975</v>
      </c>
      <c r="O84" s="258"/>
    </row>
    <row r="85" spans="1:15" ht="12.75">
      <c r="A85" s="267"/>
      <c r="B85" s="270"/>
      <c r="C85" s="924" t="s">
        <v>976</v>
      </c>
      <c r="D85" s="925"/>
      <c r="E85" s="271">
        <v>-1.7284</v>
      </c>
      <c r="F85" s="830"/>
      <c r="G85" s="272"/>
      <c r="H85" s="273"/>
      <c r="I85" s="268"/>
      <c r="J85" s="274"/>
      <c r="K85" s="268"/>
      <c r="M85" s="269" t="s">
        <v>976</v>
      </c>
      <c r="O85" s="258"/>
    </row>
    <row r="86" spans="1:57" ht="12.75">
      <c r="A86" s="275"/>
      <c r="B86" s="276" t="s">
        <v>103</v>
      </c>
      <c r="C86" s="277" t="s">
        <v>534</v>
      </c>
      <c r="D86" s="278"/>
      <c r="E86" s="279"/>
      <c r="F86" s="831"/>
      <c r="G86" s="281">
        <f>SUM(G72:G85)</f>
        <v>0</v>
      </c>
      <c r="H86" s="282"/>
      <c r="I86" s="283">
        <f>SUM(I72:I85)</f>
        <v>0</v>
      </c>
      <c r="J86" s="282"/>
      <c r="K86" s="283">
        <f>SUM(K72:K85)</f>
        <v>-1.7051431250000002</v>
      </c>
      <c r="O86" s="258">
        <v>4</v>
      </c>
      <c r="BA86" s="284">
        <f>SUM(BA72:BA85)</f>
        <v>0</v>
      </c>
      <c r="BB86" s="284">
        <f>SUM(BB72:BB85)</f>
        <v>0</v>
      </c>
      <c r="BC86" s="284">
        <f>SUM(BC72:BC85)</f>
        <v>0</v>
      </c>
      <c r="BD86" s="284">
        <f>SUM(BD72:BD85)</f>
        <v>0</v>
      </c>
      <c r="BE86" s="284">
        <f>SUM(BE72:BE85)</f>
        <v>0</v>
      </c>
    </row>
    <row r="87" spans="1:15" ht="12.75">
      <c r="A87" s="248" t="s">
        <v>98</v>
      </c>
      <c r="B87" s="249" t="s">
        <v>581</v>
      </c>
      <c r="C87" s="250" t="s">
        <v>582</v>
      </c>
      <c r="D87" s="251"/>
      <c r="E87" s="252"/>
      <c r="F87" s="832"/>
      <c r="G87" s="253"/>
      <c r="H87" s="254"/>
      <c r="I87" s="255"/>
      <c r="J87" s="256"/>
      <c r="K87" s="257"/>
      <c r="O87" s="258">
        <v>1</v>
      </c>
    </row>
    <row r="88" spans="1:80" ht="12.75">
      <c r="A88" s="259">
        <v>28</v>
      </c>
      <c r="B88" s="260" t="s">
        <v>1038</v>
      </c>
      <c r="C88" s="261" t="s">
        <v>1039</v>
      </c>
      <c r="D88" s="262" t="s">
        <v>176</v>
      </c>
      <c r="E88" s="263">
        <v>9.585735538</v>
      </c>
      <c r="F88" s="829"/>
      <c r="G88" s="264">
        <f>E88*F88</f>
        <v>0</v>
      </c>
      <c r="H88" s="265">
        <v>0</v>
      </c>
      <c r="I88" s="266">
        <f>E88*H88</f>
        <v>0</v>
      </c>
      <c r="J88" s="265"/>
      <c r="K88" s="266">
        <f>E88*J88</f>
        <v>0</v>
      </c>
      <c r="O88" s="258">
        <v>2</v>
      </c>
      <c r="AA88" s="231">
        <v>7</v>
      </c>
      <c r="AB88" s="231">
        <v>1</v>
      </c>
      <c r="AC88" s="231">
        <v>2</v>
      </c>
      <c r="AZ88" s="231">
        <v>1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8">
        <v>7</v>
      </c>
      <c r="CB88" s="258">
        <v>1</v>
      </c>
    </row>
    <row r="89" spans="1:57" ht="12.75">
      <c r="A89" s="275"/>
      <c r="B89" s="276" t="s">
        <v>103</v>
      </c>
      <c r="C89" s="277" t="s">
        <v>583</v>
      </c>
      <c r="D89" s="278"/>
      <c r="E89" s="279"/>
      <c r="F89" s="831"/>
      <c r="G89" s="281">
        <f>SUM(G87:G88)</f>
        <v>0</v>
      </c>
      <c r="H89" s="282"/>
      <c r="I89" s="283">
        <f>SUM(I87:I88)</f>
        <v>0</v>
      </c>
      <c r="J89" s="282"/>
      <c r="K89" s="283">
        <f>SUM(K87:K88)</f>
        <v>0</v>
      </c>
      <c r="O89" s="258">
        <v>4</v>
      </c>
      <c r="BA89" s="284">
        <f>SUM(BA87:BA88)</f>
        <v>0</v>
      </c>
      <c r="BB89" s="284">
        <f>SUM(BB87:BB88)</f>
        <v>0</v>
      </c>
      <c r="BC89" s="284">
        <f>SUM(BC87:BC88)</f>
        <v>0</v>
      </c>
      <c r="BD89" s="284">
        <f>SUM(BD87:BD88)</f>
        <v>0</v>
      </c>
      <c r="BE89" s="284">
        <f>SUM(BE87:BE88)</f>
        <v>0</v>
      </c>
    </row>
    <row r="90" spans="1:15" ht="12.75">
      <c r="A90" s="248" t="s">
        <v>98</v>
      </c>
      <c r="B90" s="249" t="s">
        <v>586</v>
      </c>
      <c r="C90" s="250" t="s">
        <v>587</v>
      </c>
      <c r="D90" s="251"/>
      <c r="E90" s="252"/>
      <c r="F90" s="832"/>
      <c r="G90" s="253"/>
      <c r="H90" s="254"/>
      <c r="I90" s="255"/>
      <c r="J90" s="256"/>
      <c r="K90" s="257"/>
      <c r="O90" s="258">
        <v>1</v>
      </c>
    </row>
    <row r="91" spans="1:80" ht="12.75">
      <c r="A91" s="259">
        <v>29</v>
      </c>
      <c r="B91" s="260" t="s">
        <v>1040</v>
      </c>
      <c r="C91" s="261" t="s">
        <v>1041</v>
      </c>
      <c r="D91" s="262" t="s">
        <v>183</v>
      </c>
      <c r="E91" s="263">
        <v>17.2975</v>
      </c>
      <c r="F91" s="829"/>
      <c r="G91" s="264">
        <f>E91*F91</f>
        <v>0</v>
      </c>
      <c r="H91" s="265">
        <v>0.00115</v>
      </c>
      <c r="I91" s="266">
        <f>E91*H91</f>
        <v>0.019892125</v>
      </c>
      <c r="J91" s="265">
        <v>0</v>
      </c>
      <c r="K91" s="266">
        <f>E91*J91</f>
        <v>0</v>
      </c>
      <c r="O91" s="258">
        <v>2</v>
      </c>
      <c r="AA91" s="231">
        <v>1</v>
      </c>
      <c r="AB91" s="231">
        <v>7</v>
      </c>
      <c r="AC91" s="231">
        <v>7</v>
      </c>
      <c r="AZ91" s="231">
        <v>2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8">
        <v>1</v>
      </c>
      <c r="CB91" s="258">
        <v>7</v>
      </c>
    </row>
    <row r="92" spans="1:15" ht="12.75">
      <c r="A92" s="267"/>
      <c r="B92" s="270"/>
      <c r="C92" s="924" t="s">
        <v>1042</v>
      </c>
      <c r="D92" s="925"/>
      <c r="E92" s="271">
        <v>17.2975</v>
      </c>
      <c r="F92" s="830"/>
      <c r="G92" s="272"/>
      <c r="H92" s="273"/>
      <c r="I92" s="268"/>
      <c r="J92" s="274"/>
      <c r="K92" s="268"/>
      <c r="M92" s="269" t="s">
        <v>1042</v>
      </c>
      <c r="O92" s="258"/>
    </row>
    <row r="93" spans="1:80" ht="12.75">
      <c r="A93" s="259">
        <v>30</v>
      </c>
      <c r="B93" s="260" t="s">
        <v>607</v>
      </c>
      <c r="C93" s="261" t="s">
        <v>608</v>
      </c>
      <c r="D93" s="262" t="s">
        <v>12</v>
      </c>
      <c r="E93" s="829"/>
      <c r="F93" s="829"/>
      <c r="G93" s="264">
        <f>E93*F93</f>
        <v>0</v>
      </c>
      <c r="H93" s="265">
        <v>0</v>
      </c>
      <c r="I93" s="266">
        <f>E93*H93</f>
        <v>0</v>
      </c>
      <c r="J93" s="265"/>
      <c r="K93" s="266">
        <f>E93*J93</f>
        <v>0</v>
      </c>
      <c r="O93" s="258">
        <v>2</v>
      </c>
      <c r="AA93" s="231">
        <v>7</v>
      </c>
      <c r="AB93" s="231">
        <v>1002</v>
      </c>
      <c r="AC93" s="231">
        <v>5</v>
      </c>
      <c r="AZ93" s="231">
        <v>2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7</v>
      </c>
      <c r="CB93" s="258">
        <v>1002</v>
      </c>
    </row>
    <row r="94" spans="1:57" ht="12.75">
      <c r="A94" s="275"/>
      <c r="B94" s="276" t="s">
        <v>103</v>
      </c>
      <c r="C94" s="277" t="s">
        <v>588</v>
      </c>
      <c r="D94" s="278"/>
      <c r="E94" s="279"/>
      <c r="F94" s="831"/>
      <c r="G94" s="281">
        <f>SUM(G90:G93)</f>
        <v>0</v>
      </c>
      <c r="H94" s="282"/>
      <c r="I94" s="283">
        <f>SUM(I90:I93)</f>
        <v>0.019892125</v>
      </c>
      <c r="J94" s="282"/>
      <c r="K94" s="283">
        <f>SUM(K90:K93)</f>
        <v>0</v>
      </c>
      <c r="O94" s="258">
        <v>4</v>
      </c>
      <c r="BA94" s="284">
        <f>SUM(BA90:BA93)</f>
        <v>0</v>
      </c>
      <c r="BB94" s="284">
        <f>SUM(BB90:BB93)</f>
        <v>0</v>
      </c>
      <c r="BC94" s="284">
        <f>SUM(BC90:BC93)</f>
        <v>0</v>
      </c>
      <c r="BD94" s="284">
        <f>SUM(BD90:BD93)</f>
        <v>0</v>
      </c>
      <c r="BE94" s="284">
        <f>SUM(BE90:BE93)</f>
        <v>0</v>
      </c>
    </row>
    <row r="95" spans="1:15" ht="12.75">
      <c r="A95" s="248" t="s">
        <v>98</v>
      </c>
      <c r="B95" s="249" t="s">
        <v>692</v>
      </c>
      <c r="C95" s="250" t="s">
        <v>693</v>
      </c>
      <c r="D95" s="251"/>
      <c r="E95" s="252"/>
      <c r="F95" s="832"/>
      <c r="G95" s="253"/>
      <c r="H95" s="254"/>
      <c r="I95" s="255"/>
      <c r="J95" s="256"/>
      <c r="K95" s="257"/>
      <c r="O95" s="258">
        <v>1</v>
      </c>
    </row>
    <row r="96" spans="1:80" ht="12.75">
      <c r="A96" s="259">
        <v>31</v>
      </c>
      <c r="B96" s="260" t="s">
        <v>696</v>
      </c>
      <c r="C96" s="261" t="s">
        <v>697</v>
      </c>
      <c r="D96" s="262" t="s">
        <v>142</v>
      </c>
      <c r="E96" s="263">
        <v>7.28</v>
      </c>
      <c r="F96" s="829"/>
      <c r="G96" s="264">
        <f>E96*F96</f>
        <v>0</v>
      </c>
      <c r="H96" s="265">
        <v>0</v>
      </c>
      <c r="I96" s="266">
        <f>E96*H96</f>
        <v>0</v>
      </c>
      <c r="J96" s="265">
        <v>-0.00135</v>
      </c>
      <c r="K96" s="266">
        <f>E96*J96</f>
        <v>-0.009828000000000002</v>
      </c>
      <c r="O96" s="258">
        <v>2</v>
      </c>
      <c r="AA96" s="231">
        <v>1</v>
      </c>
      <c r="AB96" s="231">
        <v>7</v>
      </c>
      <c r="AC96" s="231">
        <v>7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1</v>
      </c>
      <c r="CB96" s="258">
        <v>7</v>
      </c>
    </row>
    <row r="97" spans="1:15" ht="12.75">
      <c r="A97" s="267"/>
      <c r="B97" s="270"/>
      <c r="C97" s="924" t="s">
        <v>1043</v>
      </c>
      <c r="D97" s="925"/>
      <c r="E97" s="271">
        <v>7.28</v>
      </c>
      <c r="F97" s="830"/>
      <c r="G97" s="272"/>
      <c r="H97" s="273"/>
      <c r="I97" s="268"/>
      <c r="J97" s="274"/>
      <c r="K97" s="268"/>
      <c r="M97" s="269" t="s">
        <v>1043</v>
      </c>
      <c r="O97" s="258"/>
    </row>
    <row r="98" spans="1:80" ht="12.75">
      <c r="A98" s="259">
        <v>32</v>
      </c>
      <c r="B98" s="260" t="s">
        <v>1044</v>
      </c>
      <c r="C98" s="261" t="s">
        <v>1045</v>
      </c>
      <c r="D98" s="262" t="s">
        <v>142</v>
      </c>
      <c r="E98" s="263">
        <v>0.99</v>
      </c>
      <c r="F98" s="829"/>
      <c r="G98" s="264">
        <f>E98*F98</f>
        <v>0</v>
      </c>
      <c r="H98" s="265">
        <v>0.00221</v>
      </c>
      <c r="I98" s="266">
        <f>E98*H98</f>
        <v>0.0021879</v>
      </c>
      <c r="J98" s="265">
        <v>0</v>
      </c>
      <c r="K98" s="266">
        <f>E98*J98</f>
        <v>0</v>
      </c>
      <c r="O98" s="258">
        <v>2</v>
      </c>
      <c r="AA98" s="231">
        <v>1</v>
      </c>
      <c r="AB98" s="231">
        <v>7</v>
      </c>
      <c r="AC98" s="231">
        <v>7</v>
      </c>
      <c r="AZ98" s="231">
        <v>2</v>
      </c>
      <c r="BA98" s="231">
        <f>IF(AZ98=1,G98,0)</f>
        <v>0</v>
      </c>
      <c r="BB98" s="231">
        <f>IF(AZ98=2,G98,0)</f>
        <v>0</v>
      </c>
      <c r="BC98" s="231">
        <f>IF(AZ98=3,G98,0)</f>
        <v>0</v>
      </c>
      <c r="BD98" s="231">
        <f>IF(AZ98=4,G98,0)</f>
        <v>0</v>
      </c>
      <c r="BE98" s="231">
        <f>IF(AZ98=5,G98,0)</f>
        <v>0</v>
      </c>
      <c r="CA98" s="258">
        <v>1</v>
      </c>
      <c r="CB98" s="258">
        <v>7</v>
      </c>
    </row>
    <row r="99" spans="1:15" ht="12.75">
      <c r="A99" s="267"/>
      <c r="B99" s="270"/>
      <c r="C99" s="924" t="s">
        <v>1046</v>
      </c>
      <c r="D99" s="925"/>
      <c r="E99" s="271">
        <v>0</v>
      </c>
      <c r="F99" s="830"/>
      <c r="G99" s="272"/>
      <c r="H99" s="273"/>
      <c r="I99" s="268"/>
      <c r="J99" s="274"/>
      <c r="K99" s="268"/>
      <c r="M99" s="269" t="s">
        <v>1046</v>
      </c>
      <c r="O99" s="258"/>
    </row>
    <row r="100" spans="1:15" ht="12.75">
      <c r="A100" s="267"/>
      <c r="B100" s="270"/>
      <c r="C100" s="924" t="s">
        <v>1047</v>
      </c>
      <c r="D100" s="925"/>
      <c r="E100" s="271">
        <v>0.99</v>
      </c>
      <c r="F100" s="830"/>
      <c r="G100" s="272"/>
      <c r="H100" s="273"/>
      <c r="I100" s="268"/>
      <c r="J100" s="274"/>
      <c r="K100" s="268"/>
      <c r="M100" s="269" t="s">
        <v>1047</v>
      </c>
      <c r="O100" s="258"/>
    </row>
    <row r="101" spans="1:80" ht="12.75">
      <c r="A101" s="259">
        <v>33</v>
      </c>
      <c r="B101" s="260" t="s">
        <v>1048</v>
      </c>
      <c r="C101" s="261" t="s">
        <v>1049</v>
      </c>
      <c r="D101" s="262" t="s">
        <v>142</v>
      </c>
      <c r="E101" s="263">
        <v>2.46</v>
      </c>
      <c r="F101" s="829"/>
      <c r="G101" s="264">
        <f>E101*F101</f>
        <v>0</v>
      </c>
      <c r="H101" s="265">
        <v>0.00242</v>
      </c>
      <c r="I101" s="266">
        <f>E101*H101</f>
        <v>0.0059532</v>
      </c>
      <c r="J101" s="265">
        <v>0</v>
      </c>
      <c r="K101" s="266">
        <f>E101*J101</f>
        <v>0</v>
      </c>
      <c r="O101" s="258">
        <v>2</v>
      </c>
      <c r="AA101" s="231">
        <v>1</v>
      </c>
      <c r="AB101" s="231">
        <v>7</v>
      </c>
      <c r="AC101" s="231">
        <v>7</v>
      </c>
      <c r="AZ101" s="231">
        <v>2</v>
      </c>
      <c r="BA101" s="231">
        <f>IF(AZ101=1,G101,0)</f>
        <v>0</v>
      </c>
      <c r="BB101" s="231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8">
        <v>1</v>
      </c>
      <c r="CB101" s="258">
        <v>7</v>
      </c>
    </row>
    <row r="102" spans="1:15" ht="12.75">
      <c r="A102" s="267"/>
      <c r="B102" s="270"/>
      <c r="C102" s="924" t="s">
        <v>1050</v>
      </c>
      <c r="D102" s="925"/>
      <c r="E102" s="271">
        <v>0</v>
      </c>
      <c r="F102" s="830"/>
      <c r="G102" s="272"/>
      <c r="H102" s="273"/>
      <c r="I102" s="268"/>
      <c r="J102" s="274"/>
      <c r="K102" s="268"/>
      <c r="M102" s="269" t="s">
        <v>1050</v>
      </c>
      <c r="O102" s="258"/>
    </row>
    <row r="103" spans="1:15" ht="12.75">
      <c r="A103" s="267"/>
      <c r="B103" s="270"/>
      <c r="C103" s="924" t="s">
        <v>1051</v>
      </c>
      <c r="D103" s="925"/>
      <c r="E103" s="271">
        <v>1.23</v>
      </c>
      <c r="F103" s="830"/>
      <c r="G103" s="272"/>
      <c r="H103" s="273"/>
      <c r="I103" s="268"/>
      <c r="J103" s="274"/>
      <c r="K103" s="268"/>
      <c r="M103" s="269" t="s">
        <v>1051</v>
      </c>
      <c r="O103" s="258"/>
    </row>
    <row r="104" spans="1:15" ht="12.75">
      <c r="A104" s="267"/>
      <c r="B104" s="270"/>
      <c r="C104" s="924" t="s">
        <v>1052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1052</v>
      </c>
      <c r="O104" s="258"/>
    </row>
    <row r="105" spans="1:15" ht="12.75">
      <c r="A105" s="267"/>
      <c r="B105" s="270"/>
      <c r="C105" s="924" t="s">
        <v>1051</v>
      </c>
      <c r="D105" s="925"/>
      <c r="E105" s="271">
        <v>1.23</v>
      </c>
      <c r="F105" s="830"/>
      <c r="G105" s="272"/>
      <c r="H105" s="273"/>
      <c r="I105" s="268"/>
      <c r="J105" s="274"/>
      <c r="K105" s="268"/>
      <c r="M105" s="269" t="s">
        <v>1051</v>
      </c>
      <c r="O105" s="258"/>
    </row>
    <row r="106" spans="1:80" ht="12.75">
      <c r="A106" s="259">
        <v>34</v>
      </c>
      <c r="B106" s="260" t="s">
        <v>1053</v>
      </c>
      <c r="C106" s="261" t="s">
        <v>1054</v>
      </c>
      <c r="D106" s="262" t="s">
        <v>142</v>
      </c>
      <c r="E106" s="263">
        <v>3.83</v>
      </c>
      <c r="F106" s="829"/>
      <c r="G106" s="264">
        <f>E106*F106</f>
        <v>0</v>
      </c>
      <c r="H106" s="265">
        <v>0.00209</v>
      </c>
      <c r="I106" s="266">
        <f>E106*H106</f>
        <v>0.0080047</v>
      </c>
      <c r="J106" s="265">
        <v>0</v>
      </c>
      <c r="K106" s="266">
        <f>E106*J106</f>
        <v>0</v>
      </c>
      <c r="O106" s="258">
        <v>2</v>
      </c>
      <c r="AA106" s="231">
        <v>1</v>
      </c>
      <c r="AB106" s="231">
        <v>7</v>
      </c>
      <c r="AC106" s="231">
        <v>7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</v>
      </c>
      <c r="CB106" s="258">
        <v>7</v>
      </c>
    </row>
    <row r="107" spans="1:15" ht="12.75">
      <c r="A107" s="267"/>
      <c r="B107" s="270"/>
      <c r="C107" s="924" t="s">
        <v>1055</v>
      </c>
      <c r="D107" s="925"/>
      <c r="E107" s="271">
        <v>0</v>
      </c>
      <c r="F107" s="830"/>
      <c r="G107" s="272"/>
      <c r="H107" s="273"/>
      <c r="I107" s="268"/>
      <c r="J107" s="274"/>
      <c r="K107" s="268"/>
      <c r="M107" s="269" t="s">
        <v>1055</v>
      </c>
      <c r="O107" s="258"/>
    </row>
    <row r="108" spans="1:15" ht="12.75">
      <c r="A108" s="267"/>
      <c r="B108" s="270"/>
      <c r="C108" s="924" t="s">
        <v>1056</v>
      </c>
      <c r="D108" s="925"/>
      <c r="E108" s="271">
        <v>0.96</v>
      </c>
      <c r="F108" s="830"/>
      <c r="G108" s="272"/>
      <c r="H108" s="273"/>
      <c r="I108" s="268"/>
      <c r="J108" s="274"/>
      <c r="K108" s="268"/>
      <c r="M108" s="269" t="s">
        <v>1056</v>
      </c>
      <c r="O108" s="258"/>
    </row>
    <row r="109" spans="1:15" ht="12.75">
      <c r="A109" s="267"/>
      <c r="B109" s="270"/>
      <c r="C109" s="924" t="s">
        <v>1057</v>
      </c>
      <c r="D109" s="925"/>
      <c r="E109" s="271">
        <v>0</v>
      </c>
      <c r="F109" s="830"/>
      <c r="G109" s="272"/>
      <c r="H109" s="273"/>
      <c r="I109" s="268"/>
      <c r="J109" s="274"/>
      <c r="K109" s="268"/>
      <c r="M109" s="269" t="s">
        <v>1057</v>
      </c>
      <c r="O109" s="258"/>
    </row>
    <row r="110" spans="1:15" ht="12.75">
      <c r="A110" s="267"/>
      <c r="B110" s="270"/>
      <c r="C110" s="924" t="s">
        <v>1058</v>
      </c>
      <c r="D110" s="925"/>
      <c r="E110" s="271">
        <v>0.95</v>
      </c>
      <c r="F110" s="830"/>
      <c r="G110" s="272"/>
      <c r="H110" s="273"/>
      <c r="I110" s="268"/>
      <c r="J110" s="274"/>
      <c r="K110" s="268"/>
      <c r="M110" s="269" t="s">
        <v>1058</v>
      </c>
      <c r="O110" s="258"/>
    </row>
    <row r="111" spans="1:15" ht="12.75">
      <c r="A111" s="267"/>
      <c r="B111" s="270"/>
      <c r="C111" s="924" t="s">
        <v>1059</v>
      </c>
      <c r="D111" s="925"/>
      <c r="E111" s="271">
        <v>0</v>
      </c>
      <c r="F111" s="830"/>
      <c r="G111" s="272"/>
      <c r="H111" s="273"/>
      <c r="I111" s="268"/>
      <c r="J111" s="274"/>
      <c r="K111" s="268"/>
      <c r="M111" s="269" t="s">
        <v>1059</v>
      </c>
      <c r="O111" s="258"/>
    </row>
    <row r="112" spans="1:15" ht="12.75">
      <c r="A112" s="267"/>
      <c r="B112" s="270"/>
      <c r="C112" s="924" t="s">
        <v>1056</v>
      </c>
      <c r="D112" s="925"/>
      <c r="E112" s="271">
        <v>0.96</v>
      </c>
      <c r="F112" s="830"/>
      <c r="G112" s="272"/>
      <c r="H112" s="273"/>
      <c r="I112" s="268"/>
      <c r="J112" s="274"/>
      <c r="K112" s="268"/>
      <c r="M112" s="269" t="s">
        <v>1056</v>
      </c>
      <c r="O112" s="258"/>
    </row>
    <row r="113" spans="1:15" ht="12.75">
      <c r="A113" s="267"/>
      <c r="B113" s="270"/>
      <c r="C113" s="924" t="s">
        <v>1060</v>
      </c>
      <c r="D113" s="925"/>
      <c r="E113" s="271">
        <v>0</v>
      </c>
      <c r="F113" s="830"/>
      <c r="G113" s="272"/>
      <c r="H113" s="273"/>
      <c r="I113" s="268"/>
      <c r="J113" s="274"/>
      <c r="K113" s="268"/>
      <c r="M113" s="269" t="s">
        <v>1060</v>
      </c>
      <c r="O113" s="258"/>
    </row>
    <row r="114" spans="1:15" ht="12.75">
      <c r="A114" s="267"/>
      <c r="B114" s="270"/>
      <c r="C114" s="924" t="s">
        <v>1056</v>
      </c>
      <c r="D114" s="925"/>
      <c r="E114" s="271">
        <v>0.96</v>
      </c>
      <c r="F114" s="830"/>
      <c r="G114" s="272"/>
      <c r="H114" s="273"/>
      <c r="I114" s="268"/>
      <c r="J114" s="274"/>
      <c r="K114" s="268"/>
      <c r="M114" s="269" t="s">
        <v>1056</v>
      </c>
      <c r="O114" s="258"/>
    </row>
    <row r="115" spans="1:80" ht="12.75">
      <c r="A115" s="259">
        <v>35</v>
      </c>
      <c r="B115" s="260" t="s">
        <v>725</v>
      </c>
      <c r="C115" s="261" t="s">
        <v>726</v>
      </c>
      <c r="D115" s="262" t="s">
        <v>12</v>
      </c>
      <c r="E115" s="829"/>
      <c r="F115" s="829"/>
      <c r="G115" s="264">
        <f>E115*F115</f>
        <v>0</v>
      </c>
      <c r="H115" s="265">
        <v>0</v>
      </c>
      <c r="I115" s="266">
        <f>E115*H115</f>
        <v>0</v>
      </c>
      <c r="J115" s="265"/>
      <c r="K115" s="266">
        <f>E115*J115</f>
        <v>0</v>
      </c>
      <c r="O115" s="258">
        <v>2</v>
      </c>
      <c r="AA115" s="231">
        <v>7</v>
      </c>
      <c r="AB115" s="231">
        <v>1002</v>
      </c>
      <c r="AC115" s="231">
        <v>5</v>
      </c>
      <c r="AZ115" s="231">
        <v>2</v>
      </c>
      <c r="BA115" s="231">
        <f>IF(AZ115=1,G115,0)</f>
        <v>0</v>
      </c>
      <c r="BB115" s="231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8">
        <v>7</v>
      </c>
      <c r="CB115" s="258">
        <v>1002</v>
      </c>
    </row>
    <row r="116" spans="1:57" ht="12.75">
      <c r="A116" s="275"/>
      <c r="B116" s="276" t="s">
        <v>103</v>
      </c>
      <c r="C116" s="277" t="s">
        <v>694</v>
      </c>
      <c r="D116" s="278"/>
      <c r="E116" s="279"/>
      <c r="F116" s="831"/>
      <c r="G116" s="281">
        <f>SUM(G95:G115)</f>
        <v>0</v>
      </c>
      <c r="H116" s="282"/>
      <c r="I116" s="283">
        <f>SUM(I95:I115)</f>
        <v>0.016145800000000002</v>
      </c>
      <c r="J116" s="282"/>
      <c r="K116" s="283">
        <f>SUM(K95:K115)</f>
        <v>-0.009828000000000002</v>
      </c>
      <c r="O116" s="258">
        <v>4</v>
      </c>
      <c r="BA116" s="284">
        <f>SUM(BA95:BA115)</f>
        <v>0</v>
      </c>
      <c r="BB116" s="284">
        <f>SUM(BB95:BB115)</f>
        <v>0</v>
      </c>
      <c r="BC116" s="284">
        <f>SUM(BC95:BC115)</f>
        <v>0</v>
      </c>
      <c r="BD116" s="284">
        <f>SUM(BD95:BD115)</f>
        <v>0</v>
      </c>
      <c r="BE116" s="284">
        <f>SUM(BE95:BE115)</f>
        <v>0</v>
      </c>
    </row>
    <row r="117" spans="1:15" ht="12.75">
      <c r="A117" s="248" t="s">
        <v>98</v>
      </c>
      <c r="B117" s="249" t="s">
        <v>734</v>
      </c>
      <c r="C117" s="250" t="s">
        <v>735</v>
      </c>
      <c r="D117" s="251"/>
      <c r="E117" s="252"/>
      <c r="F117" s="832"/>
      <c r="G117" s="253"/>
      <c r="H117" s="254"/>
      <c r="I117" s="255"/>
      <c r="J117" s="256"/>
      <c r="K117" s="257"/>
      <c r="O117" s="258">
        <v>1</v>
      </c>
    </row>
    <row r="118" spans="1:80" ht="22.5">
      <c r="A118" s="259">
        <v>36</v>
      </c>
      <c r="B118" s="260" t="s">
        <v>734</v>
      </c>
      <c r="C118" s="261" t="s">
        <v>737</v>
      </c>
      <c r="D118" s="262"/>
      <c r="E118" s="263">
        <v>0</v>
      </c>
      <c r="F118" s="829"/>
      <c r="G118" s="264">
        <f>E118*F118</f>
        <v>0</v>
      </c>
      <c r="H118" s="265">
        <v>0</v>
      </c>
      <c r="I118" s="266">
        <f>E118*H118</f>
        <v>0</v>
      </c>
      <c r="J118" s="265">
        <v>0</v>
      </c>
      <c r="K118" s="266">
        <f>E118*J118</f>
        <v>0</v>
      </c>
      <c r="O118" s="258">
        <v>2</v>
      </c>
      <c r="AA118" s="231">
        <v>1</v>
      </c>
      <c r="AB118" s="231">
        <v>7</v>
      </c>
      <c r="AC118" s="231">
        <v>7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58">
        <v>1</v>
      </c>
      <c r="CB118" s="258">
        <v>7</v>
      </c>
    </row>
    <row r="119" spans="1:80" ht="12.75">
      <c r="A119" s="259">
        <v>37</v>
      </c>
      <c r="B119" s="260" t="s">
        <v>738</v>
      </c>
      <c r="C119" s="261" t="s">
        <v>739</v>
      </c>
      <c r="D119" s="262" t="s">
        <v>142</v>
      </c>
      <c r="E119" s="263">
        <v>7.8</v>
      </c>
      <c r="F119" s="829"/>
      <c r="G119" s="264">
        <f>E119*F119</f>
        <v>0</v>
      </c>
      <c r="H119" s="265">
        <v>0</v>
      </c>
      <c r="I119" s="266">
        <f>E119*H119</f>
        <v>0</v>
      </c>
      <c r="J119" s="265">
        <v>-0.004</v>
      </c>
      <c r="K119" s="266">
        <f>E119*J119</f>
        <v>-0.0312</v>
      </c>
      <c r="O119" s="258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>IF(AZ119=1,G119,0)</f>
        <v>0</v>
      </c>
      <c r="BB119" s="231">
        <f>IF(AZ119=2,G119,0)</f>
        <v>0</v>
      </c>
      <c r="BC119" s="231">
        <f>IF(AZ119=3,G119,0)</f>
        <v>0</v>
      </c>
      <c r="BD119" s="231">
        <f>IF(AZ119=4,G119,0)</f>
        <v>0</v>
      </c>
      <c r="BE119" s="231">
        <f>IF(AZ119=5,G119,0)</f>
        <v>0</v>
      </c>
      <c r="CA119" s="258">
        <v>1</v>
      </c>
      <c r="CB119" s="258">
        <v>7</v>
      </c>
    </row>
    <row r="120" spans="1:15" ht="12.75">
      <c r="A120" s="267"/>
      <c r="B120" s="270"/>
      <c r="C120" s="924" t="s">
        <v>1061</v>
      </c>
      <c r="D120" s="925"/>
      <c r="E120" s="271">
        <v>7.8</v>
      </c>
      <c r="F120" s="830"/>
      <c r="G120" s="272"/>
      <c r="H120" s="273"/>
      <c r="I120" s="268"/>
      <c r="J120" s="274"/>
      <c r="K120" s="268"/>
      <c r="M120" s="269" t="s">
        <v>1061</v>
      </c>
      <c r="O120" s="258"/>
    </row>
    <row r="121" spans="1:80" ht="12.75">
      <c r="A121" s="259">
        <v>38</v>
      </c>
      <c r="B121" s="260" t="s">
        <v>1062</v>
      </c>
      <c r="C121" s="261" t="s">
        <v>1063</v>
      </c>
      <c r="D121" s="262" t="s">
        <v>142</v>
      </c>
      <c r="E121" s="263">
        <v>7.8</v>
      </c>
      <c r="F121" s="829"/>
      <c r="G121" s="264">
        <f>E121*F121</f>
        <v>0</v>
      </c>
      <c r="H121" s="265">
        <v>2E-05</v>
      </c>
      <c r="I121" s="266">
        <f>E121*H121</f>
        <v>0.000156</v>
      </c>
      <c r="J121" s="265">
        <v>0</v>
      </c>
      <c r="K121" s="266">
        <f>E121*J121</f>
        <v>0</v>
      </c>
      <c r="O121" s="258">
        <v>2</v>
      </c>
      <c r="AA121" s="231">
        <v>1</v>
      </c>
      <c r="AB121" s="231">
        <v>7</v>
      </c>
      <c r="AC121" s="231">
        <v>7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1</v>
      </c>
      <c r="CB121" s="258">
        <v>7</v>
      </c>
    </row>
    <row r="122" spans="1:15" ht="12.75">
      <c r="A122" s="267"/>
      <c r="B122" s="270"/>
      <c r="C122" s="924" t="s">
        <v>1061</v>
      </c>
      <c r="D122" s="925"/>
      <c r="E122" s="271">
        <v>7.8</v>
      </c>
      <c r="F122" s="830"/>
      <c r="G122" s="272"/>
      <c r="H122" s="273"/>
      <c r="I122" s="268"/>
      <c r="J122" s="274"/>
      <c r="K122" s="268"/>
      <c r="M122" s="269" t="s">
        <v>1061</v>
      </c>
      <c r="O122" s="258"/>
    </row>
    <row r="123" spans="1:80" ht="12.75">
      <c r="A123" s="259">
        <v>39</v>
      </c>
      <c r="B123" s="260" t="s">
        <v>1064</v>
      </c>
      <c r="C123" s="261" t="s">
        <v>1065</v>
      </c>
      <c r="D123" s="262" t="s">
        <v>142</v>
      </c>
      <c r="E123" s="263">
        <v>7.8</v>
      </c>
      <c r="F123" s="829"/>
      <c r="G123" s="264">
        <f aca="true" t="shared" si="0" ref="G123:G133">E123*F123</f>
        <v>0</v>
      </c>
      <c r="H123" s="265">
        <v>0</v>
      </c>
      <c r="I123" s="266">
        <f aca="true" t="shared" si="1" ref="I123:I133">E123*H123</f>
        <v>0</v>
      </c>
      <c r="J123" s="265"/>
      <c r="K123" s="266">
        <f aca="true" t="shared" si="2" ref="K123:K133">E123*J123</f>
        <v>0</v>
      </c>
      <c r="O123" s="258">
        <v>2</v>
      </c>
      <c r="AA123" s="231">
        <v>12</v>
      </c>
      <c r="AB123" s="231">
        <v>0</v>
      </c>
      <c r="AC123" s="231">
        <v>31</v>
      </c>
      <c r="AZ123" s="231">
        <v>2</v>
      </c>
      <c r="BA123" s="231">
        <f aca="true" t="shared" si="3" ref="BA123:BA133">IF(AZ123=1,G123,0)</f>
        <v>0</v>
      </c>
      <c r="BB123" s="231">
        <f aca="true" t="shared" si="4" ref="BB123:BB133">IF(AZ123=2,G123,0)</f>
        <v>0</v>
      </c>
      <c r="BC123" s="231">
        <f aca="true" t="shared" si="5" ref="BC123:BC133">IF(AZ123=3,G123,0)</f>
        <v>0</v>
      </c>
      <c r="BD123" s="231">
        <f aca="true" t="shared" si="6" ref="BD123:BD133">IF(AZ123=4,G123,0)</f>
        <v>0</v>
      </c>
      <c r="BE123" s="231">
        <f aca="true" t="shared" si="7" ref="BE123:BE133">IF(AZ123=5,G123,0)</f>
        <v>0</v>
      </c>
      <c r="CA123" s="258">
        <v>12</v>
      </c>
      <c r="CB123" s="258">
        <v>0</v>
      </c>
    </row>
    <row r="124" spans="1:80" ht="12.75">
      <c r="A124" s="259">
        <v>40</v>
      </c>
      <c r="B124" s="260" t="s">
        <v>1066</v>
      </c>
      <c r="C124" s="261" t="s">
        <v>1067</v>
      </c>
      <c r="D124" s="262" t="s">
        <v>162</v>
      </c>
      <c r="E124" s="263">
        <v>1</v>
      </c>
      <c r="F124" s="829"/>
      <c r="G124" s="264">
        <f t="shared" si="0"/>
        <v>0</v>
      </c>
      <c r="H124" s="265">
        <v>0</v>
      </c>
      <c r="I124" s="266">
        <f t="shared" si="1"/>
        <v>0</v>
      </c>
      <c r="J124" s="265"/>
      <c r="K124" s="266">
        <f t="shared" si="2"/>
        <v>0</v>
      </c>
      <c r="O124" s="258">
        <v>2</v>
      </c>
      <c r="AA124" s="231">
        <v>12</v>
      </c>
      <c r="AB124" s="231">
        <v>0</v>
      </c>
      <c r="AC124" s="231">
        <v>43</v>
      </c>
      <c r="AZ124" s="231">
        <v>2</v>
      </c>
      <c r="BA124" s="231">
        <f t="shared" si="3"/>
        <v>0</v>
      </c>
      <c r="BB124" s="231">
        <f t="shared" si="4"/>
        <v>0</v>
      </c>
      <c r="BC124" s="231">
        <f t="shared" si="5"/>
        <v>0</v>
      </c>
      <c r="BD124" s="231">
        <f t="shared" si="6"/>
        <v>0</v>
      </c>
      <c r="BE124" s="231">
        <f t="shared" si="7"/>
        <v>0</v>
      </c>
      <c r="CA124" s="258">
        <v>12</v>
      </c>
      <c r="CB124" s="258">
        <v>0</v>
      </c>
    </row>
    <row r="125" spans="1:80" ht="12.75">
      <c r="A125" s="259">
        <v>41</v>
      </c>
      <c r="B125" s="260" t="s">
        <v>1068</v>
      </c>
      <c r="C125" s="261" t="s">
        <v>1069</v>
      </c>
      <c r="D125" s="262" t="s">
        <v>162</v>
      </c>
      <c r="E125" s="263">
        <v>1</v>
      </c>
      <c r="F125" s="829"/>
      <c r="G125" s="264">
        <f t="shared" si="0"/>
        <v>0</v>
      </c>
      <c r="H125" s="265">
        <v>0</v>
      </c>
      <c r="I125" s="266">
        <f t="shared" si="1"/>
        <v>0</v>
      </c>
      <c r="J125" s="265"/>
      <c r="K125" s="266">
        <f t="shared" si="2"/>
        <v>0</v>
      </c>
      <c r="O125" s="258">
        <v>2</v>
      </c>
      <c r="AA125" s="231">
        <v>12</v>
      </c>
      <c r="AB125" s="231">
        <v>0</v>
      </c>
      <c r="AC125" s="231">
        <v>44</v>
      </c>
      <c r="AZ125" s="231">
        <v>2</v>
      </c>
      <c r="BA125" s="231">
        <f t="shared" si="3"/>
        <v>0</v>
      </c>
      <c r="BB125" s="231">
        <f t="shared" si="4"/>
        <v>0</v>
      </c>
      <c r="BC125" s="231">
        <f t="shared" si="5"/>
        <v>0</v>
      </c>
      <c r="BD125" s="231">
        <f t="shared" si="6"/>
        <v>0</v>
      </c>
      <c r="BE125" s="231">
        <f t="shared" si="7"/>
        <v>0</v>
      </c>
      <c r="CA125" s="258">
        <v>12</v>
      </c>
      <c r="CB125" s="258">
        <v>0</v>
      </c>
    </row>
    <row r="126" spans="1:80" ht="12.75">
      <c r="A126" s="259">
        <v>42</v>
      </c>
      <c r="B126" s="260" t="s">
        <v>1070</v>
      </c>
      <c r="C126" s="261" t="s">
        <v>1071</v>
      </c>
      <c r="D126" s="262" t="s">
        <v>162</v>
      </c>
      <c r="E126" s="263">
        <v>1</v>
      </c>
      <c r="F126" s="829"/>
      <c r="G126" s="264">
        <f t="shared" si="0"/>
        <v>0</v>
      </c>
      <c r="H126" s="265">
        <v>0</v>
      </c>
      <c r="I126" s="266">
        <f t="shared" si="1"/>
        <v>0</v>
      </c>
      <c r="J126" s="265"/>
      <c r="K126" s="266">
        <f t="shared" si="2"/>
        <v>0</v>
      </c>
      <c r="O126" s="258">
        <v>2</v>
      </c>
      <c r="AA126" s="231">
        <v>12</v>
      </c>
      <c r="AB126" s="231">
        <v>0</v>
      </c>
      <c r="AC126" s="231">
        <v>33</v>
      </c>
      <c r="AZ126" s="231">
        <v>2</v>
      </c>
      <c r="BA126" s="231">
        <f t="shared" si="3"/>
        <v>0</v>
      </c>
      <c r="BB126" s="231">
        <f t="shared" si="4"/>
        <v>0</v>
      </c>
      <c r="BC126" s="231">
        <f t="shared" si="5"/>
        <v>0</v>
      </c>
      <c r="BD126" s="231">
        <f t="shared" si="6"/>
        <v>0</v>
      </c>
      <c r="BE126" s="231">
        <f t="shared" si="7"/>
        <v>0</v>
      </c>
      <c r="CA126" s="258">
        <v>12</v>
      </c>
      <c r="CB126" s="258">
        <v>0</v>
      </c>
    </row>
    <row r="127" spans="1:80" ht="12.75">
      <c r="A127" s="259">
        <v>43</v>
      </c>
      <c r="B127" s="260" t="s">
        <v>1072</v>
      </c>
      <c r="C127" s="261" t="s">
        <v>1073</v>
      </c>
      <c r="D127" s="262" t="s">
        <v>162</v>
      </c>
      <c r="E127" s="263">
        <v>1</v>
      </c>
      <c r="F127" s="829"/>
      <c r="G127" s="264">
        <f t="shared" si="0"/>
        <v>0</v>
      </c>
      <c r="H127" s="265">
        <v>0</v>
      </c>
      <c r="I127" s="266">
        <f t="shared" si="1"/>
        <v>0</v>
      </c>
      <c r="J127" s="265"/>
      <c r="K127" s="266">
        <f t="shared" si="2"/>
        <v>0</v>
      </c>
      <c r="O127" s="258">
        <v>2</v>
      </c>
      <c r="AA127" s="231">
        <v>12</v>
      </c>
      <c r="AB127" s="231">
        <v>0</v>
      </c>
      <c r="AC127" s="231">
        <v>34</v>
      </c>
      <c r="AZ127" s="231">
        <v>2</v>
      </c>
      <c r="BA127" s="231">
        <f t="shared" si="3"/>
        <v>0</v>
      </c>
      <c r="BB127" s="231">
        <f t="shared" si="4"/>
        <v>0</v>
      </c>
      <c r="BC127" s="231">
        <f t="shared" si="5"/>
        <v>0</v>
      </c>
      <c r="BD127" s="231">
        <f t="shared" si="6"/>
        <v>0</v>
      </c>
      <c r="BE127" s="231">
        <f t="shared" si="7"/>
        <v>0</v>
      </c>
      <c r="CA127" s="258">
        <v>12</v>
      </c>
      <c r="CB127" s="258">
        <v>0</v>
      </c>
    </row>
    <row r="128" spans="1:80" ht="12.75">
      <c r="A128" s="259">
        <v>44</v>
      </c>
      <c r="B128" s="260" t="s">
        <v>1074</v>
      </c>
      <c r="C128" s="261" t="s">
        <v>1075</v>
      </c>
      <c r="D128" s="262" t="s">
        <v>162</v>
      </c>
      <c r="E128" s="263">
        <v>1</v>
      </c>
      <c r="F128" s="829"/>
      <c r="G128" s="264">
        <f t="shared" si="0"/>
        <v>0</v>
      </c>
      <c r="H128" s="265">
        <v>0</v>
      </c>
      <c r="I128" s="266">
        <f t="shared" si="1"/>
        <v>0</v>
      </c>
      <c r="J128" s="265"/>
      <c r="K128" s="266">
        <f t="shared" si="2"/>
        <v>0</v>
      </c>
      <c r="O128" s="258">
        <v>2</v>
      </c>
      <c r="AA128" s="231">
        <v>12</v>
      </c>
      <c r="AB128" s="231">
        <v>0</v>
      </c>
      <c r="AC128" s="231">
        <v>35</v>
      </c>
      <c r="AZ128" s="231">
        <v>2</v>
      </c>
      <c r="BA128" s="231">
        <f t="shared" si="3"/>
        <v>0</v>
      </c>
      <c r="BB128" s="231">
        <f t="shared" si="4"/>
        <v>0</v>
      </c>
      <c r="BC128" s="231">
        <f t="shared" si="5"/>
        <v>0</v>
      </c>
      <c r="BD128" s="231">
        <f t="shared" si="6"/>
        <v>0</v>
      </c>
      <c r="BE128" s="231">
        <f t="shared" si="7"/>
        <v>0</v>
      </c>
      <c r="CA128" s="258">
        <v>12</v>
      </c>
      <c r="CB128" s="258">
        <v>0</v>
      </c>
    </row>
    <row r="129" spans="1:80" ht="12.75">
      <c r="A129" s="259">
        <v>45</v>
      </c>
      <c r="B129" s="260" t="s">
        <v>1076</v>
      </c>
      <c r="C129" s="261" t="s">
        <v>1077</v>
      </c>
      <c r="D129" s="262" t="s">
        <v>162</v>
      </c>
      <c r="E129" s="263">
        <v>1</v>
      </c>
      <c r="F129" s="829"/>
      <c r="G129" s="264">
        <f t="shared" si="0"/>
        <v>0</v>
      </c>
      <c r="H129" s="265">
        <v>0</v>
      </c>
      <c r="I129" s="266">
        <f t="shared" si="1"/>
        <v>0</v>
      </c>
      <c r="J129" s="265"/>
      <c r="K129" s="266">
        <f t="shared" si="2"/>
        <v>0</v>
      </c>
      <c r="O129" s="258">
        <v>2</v>
      </c>
      <c r="AA129" s="231">
        <v>12</v>
      </c>
      <c r="AB129" s="231">
        <v>0</v>
      </c>
      <c r="AC129" s="231">
        <v>36</v>
      </c>
      <c r="AZ129" s="231">
        <v>2</v>
      </c>
      <c r="BA129" s="231">
        <f t="shared" si="3"/>
        <v>0</v>
      </c>
      <c r="BB129" s="231">
        <f t="shared" si="4"/>
        <v>0</v>
      </c>
      <c r="BC129" s="231">
        <f t="shared" si="5"/>
        <v>0</v>
      </c>
      <c r="BD129" s="231">
        <f t="shared" si="6"/>
        <v>0</v>
      </c>
      <c r="BE129" s="231">
        <f t="shared" si="7"/>
        <v>0</v>
      </c>
      <c r="CA129" s="258">
        <v>12</v>
      </c>
      <c r="CB129" s="258">
        <v>0</v>
      </c>
    </row>
    <row r="130" spans="1:80" ht="12.75">
      <c r="A130" s="259">
        <v>46</v>
      </c>
      <c r="B130" s="260" t="s">
        <v>1078</v>
      </c>
      <c r="C130" s="261" t="s">
        <v>1077</v>
      </c>
      <c r="D130" s="262" t="s">
        <v>162</v>
      </c>
      <c r="E130" s="263">
        <v>1</v>
      </c>
      <c r="F130" s="829"/>
      <c r="G130" s="264">
        <f t="shared" si="0"/>
        <v>0</v>
      </c>
      <c r="H130" s="265">
        <v>0</v>
      </c>
      <c r="I130" s="266">
        <f t="shared" si="1"/>
        <v>0</v>
      </c>
      <c r="J130" s="265"/>
      <c r="K130" s="266">
        <f t="shared" si="2"/>
        <v>0</v>
      </c>
      <c r="O130" s="258">
        <v>2</v>
      </c>
      <c r="AA130" s="231">
        <v>12</v>
      </c>
      <c r="AB130" s="231">
        <v>0</v>
      </c>
      <c r="AC130" s="231">
        <v>37</v>
      </c>
      <c r="AZ130" s="231">
        <v>2</v>
      </c>
      <c r="BA130" s="231">
        <f t="shared" si="3"/>
        <v>0</v>
      </c>
      <c r="BB130" s="231">
        <f t="shared" si="4"/>
        <v>0</v>
      </c>
      <c r="BC130" s="231">
        <f t="shared" si="5"/>
        <v>0</v>
      </c>
      <c r="BD130" s="231">
        <f t="shared" si="6"/>
        <v>0</v>
      </c>
      <c r="BE130" s="231">
        <f t="shared" si="7"/>
        <v>0</v>
      </c>
      <c r="CA130" s="258">
        <v>12</v>
      </c>
      <c r="CB130" s="258">
        <v>0</v>
      </c>
    </row>
    <row r="131" spans="1:80" ht="12.75">
      <c r="A131" s="259">
        <v>47</v>
      </c>
      <c r="B131" s="260" t="s">
        <v>1079</v>
      </c>
      <c r="C131" s="261" t="s">
        <v>1080</v>
      </c>
      <c r="D131" s="262" t="s">
        <v>162</v>
      </c>
      <c r="E131" s="263">
        <v>1</v>
      </c>
      <c r="F131" s="829"/>
      <c r="G131" s="264">
        <f t="shared" si="0"/>
        <v>0</v>
      </c>
      <c r="H131" s="265">
        <v>0</v>
      </c>
      <c r="I131" s="266">
        <f t="shared" si="1"/>
        <v>0</v>
      </c>
      <c r="J131" s="265"/>
      <c r="K131" s="266">
        <f t="shared" si="2"/>
        <v>0</v>
      </c>
      <c r="O131" s="258">
        <v>2</v>
      </c>
      <c r="AA131" s="231">
        <v>12</v>
      </c>
      <c r="AB131" s="231">
        <v>0</v>
      </c>
      <c r="AC131" s="231">
        <v>38</v>
      </c>
      <c r="AZ131" s="231">
        <v>2</v>
      </c>
      <c r="BA131" s="231">
        <f t="shared" si="3"/>
        <v>0</v>
      </c>
      <c r="BB131" s="231">
        <f t="shared" si="4"/>
        <v>0</v>
      </c>
      <c r="BC131" s="231">
        <f t="shared" si="5"/>
        <v>0</v>
      </c>
      <c r="BD131" s="231">
        <f t="shared" si="6"/>
        <v>0</v>
      </c>
      <c r="BE131" s="231">
        <f t="shared" si="7"/>
        <v>0</v>
      </c>
      <c r="CA131" s="258">
        <v>12</v>
      </c>
      <c r="CB131" s="258">
        <v>0</v>
      </c>
    </row>
    <row r="132" spans="1:80" ht="12.75">
      <c r="A132" s="259">
        <v>48</v>
      </c>
      <c r="B132" s="260" t="s">
        <v>1081</v>
      </c>
      <c r="C132" s="261" t="s">
        <v>1082</v>
      </c>
      <c r="D132" s="262" t="s">
        <v>162</v>
      </c>
      <c r="E132" s="263">
        <v>1</v>
      </c>
      <c r="F132" s="829"/>
      <c r="G132" s="264">
        <f t="shared" si="0"/>
        <v>0</v>
      </c>
      <c r="H132" s="265">
        <v>0</v>
      </c>
      <c r="I132" s="266">
        <f t="shared" si="1"/>
        <v>0</v>
      </c>
      <c r="J132" s="265"/>
      <c r="K132" s="266">
        <f t="shared" si="2"/>
        <v>0</v>
      </c>
      <c r="O132" s="258">
        <v>2</v>
      </c>
      <c r="AA132" s="231">
        <v>12</v>
      </c>
      <c r="AB132" s="231">
        <v>0</v>
      </c>
      <c r="AC132" s="231">
        <v>39</v>
      </c>
      <c r="AZ132" s="231">
        <v>2</v>
      </c>
      <c r="BA132" s="231">
        <f t="shared" si="3"/>
        <v>0</v>
      </c>
      <c r="BB132" s="231">
        <f t="shared" si="4"/>
        <v>0</v>
      </c>
      <c r="BC132" s="231">
        <f t="shared" si="5"/>
        <v>0</v>
      </c>
      <c r="BD132" s="231">
        <f t="shared" si="6"/>
        <v>0</v>
      </c>
      <c r="BE132" s="231">
        <f t="shared" si="7"/>
        <v>0</v>
      </c>
      <c r="CA132" s="258">
        <v>12</v>
      </c>
      <c r="CB132" s="258">
        <v>0</v>
      </c>
    </row>
    <row r="133" spans="1:80" ht="12.75">
      <c r="A133" s="259">
        <v>49</v>
      </c>
      <c r="B133" s="260" t="s">
        <v>1083</v>
      </c>
      <c r="C133" s="261" t="s">
        <v>1084</v>
      </c>
      <c r="D133" s="262" t="s">
        <v>142</v>
      </c>
      <c r="E133" s="263">
        <v>8.58</v>
      </c>
      <c r="F133" s="829"/>
      <c r="G133" s="264">
        <f t="shared" si="0"/>
        <v>0</v>
      </c>
      <c r="H133" s="265">
        <v>0.00628</v>
      </c>
      <c r="I133" s="266">
        <f t="shared" si="1"/>
        <v>0.0538824</v>
      </c>
      <c r="J133" s="265"/>
      <c r="K133" s="266">
        <f t="shared" si="2"/>
        <v>0</v>
      </c>
      <c r="O133" s="258">
        <v>2</v>
      </c>
      <c r="AA133" s="231">
        <v>3</v>
      </c>
      <c r="AB133" s="231">
        <v>7</v>
      </c>
      <c r="AC133" s="231">
        <v>60775308</v>
      </c>
      <c r="AZ133" s="231">
        <v>2</v>
      </c>
      <c r="BA133" s="231">
        <f t="shared" si="3"/>
        <v>0</v>
      </c>
      <c r="BB133" s="231">
        <f t="shared" si="4"/>
        <v>0</v>
      </c>
      <c r="BC133" s="231">
        <f t="shared" si="5"/>
        <v>0</v>
      </c>
      <c r="BD133" s="231">
        <f t="shared" si="6"/>
        <v>0</v>
      </c>
      <c r="BE133" s="231">
        <f t="shared" si="7"/>
        <v>0</v>
      </c>
      <c r="CA133" s="258">
        <v>3</v>
      </c>
      <c r="CB133" s="258">
        <v>7</v>
      </c>
    </row>
    <row r="134" spans="1:15" ht="12.75">
      <c r="A134" s="267"/>
      <c r="B134" s="270"/>
      <c r="C134" s="924" t="s">
        <v>1085</v>
      </c>
      <c r="D134" s="925"/>
      <c r="E134" s="271">
        <v>8.58</v>
      </c>
      <c r="F134" s="830"/>
      <c r="G134" s="272"/>
      <c r="H134" s="273"/>
      <c r="I134" s="268"/>
      <c r="J134" s="274"/>
      <c r="K134" s="268"/>
      <c r="M134" s="269" t="s">
        <v>1085</v>
      </c>
      <c r="O134" s="258"/>
    </row>
    <row r="135" spans="1:80" ht="12.75">
      <c r="A135" s="259">
        <v>50</v>
      </c>
      <c r="B135" s="260" t="s">
        <v>808</v>
      </c>
      <c r="C135" s="261" t="s">
        <v>809</v>
      </c>
      <c r="D135" s="262" t="s">
        <v>12</v>
      </c>
      <c r="E135" s="829"/>
      <c r="F135" s="829"/>
      <c r="G135" s="264">
        <f>E135*F135</f>
        <v>0</v>
      </c>
      <c r="H135" s="265">
        <v>0</v>
      </c>
      <c r="I135" s="266">
        <f>E135*H135</f>
        <v>0</v>
      </c>
      <c r="J135" s="265"/>
      <c r="K135" s="266">
        <f>E135*J135</f>
        <v>0</v>
      </c>
      <c r="O135" s="258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8">
        <v>7</v>
      </c>
      <c r="CB135" s="258">
        <v>1002</v>
      </c>
    </row>
    <row r="136" spans="1:57" ht="12.75">
      <c r="A136" s="275"/>
      <c r="B136" s="276" t="s">
        <v>103</v>
      </c>
      <c r="C136" s="277" t="s">
        <v>736</v>
      </c>
      <c r="D136" s="278"/>
      <c r="E136" s="279"/>
      <c r="F136" s="831"/>
      <c r="G136" s="281">
        <f>SUM(G117:G135)</f>
        <v>0</v>
      </c>
      <c r="H136" s="282"/>
      <c r="I136" s="283">
        <f>SUM(I117:I135)</f>
        <v>0.0540384</v>
      </c>
      <c r="J136" s="282"/>
      <c r="K136" s="283">
        <f>SUM(K117:K135)</f>
        <v>-0.0312</v>
      </c>
      <c r="O136" s="258">
        <v>4</v>
      </c>
      <c r="BA136" s="284">
        <f>SUM(BA117:BA135)</f>
        <v>0</v>
      </c>
      <c r="BB136" s="284">
        <f>SUM(BB117:BB135)</f>
        <v>0</v>
      </c>
      <c r="BC136" s="284">
        <f>SUM(BC117:BC135)</f>
        <v>0</v>
      </c>
      <c r="BD136" s="284">
        <f>SUM(BD117:BD135)</f>
        <v>0</v>
      </c>
      <c r="BE136" s="284">
        <f>SUM(BE117:BE135)</f>
        <v>0</v>
      </c>
    </row>
    <row r="137" spans="1:15" ht="12.75">
      <c r="A137" s="248" t="s">
        <v>98</v>
      </c>
      <c r="B137" s="249" t="s">
        <v>874</v>
      </c>
      <c r="C137" s="250" t="s">
        <v>875</v>
      </c>
      <c r="D137" s="251"/>
      <c r="E137" s="252"/>
      <c r="F137" s="832"/>
      <c r="G137" s="253"/>
      <c r="H137" s="254"/>
      <c r="I137" s="255"/>
      <c r="J137" s="256"/>
      <c r="K137" s="257"/>
      <c r="O137" s="258">
        <v>1</v>
      </c>
    </row>
    <row r="138" spans="1:80" ht="12.75">
      <c r="A138" s="259">
        <v>51</v>
      </c>
      <c r="B138" s="260" t="s">
        <v>881</v>
      </c>
      <c r="C138" s="261" t="s">
        <v>1086</v>
      </c>
      <c r="D138" s="262" t="s">
        <v>445</v>
      </c>
      <c r="E138" s="263">
        <v>1</v>
      </c>
      <c r="F138" s="829"/>
      <c r="G138" s="264">
        <f>E138*F138</f>
        <v>0</v>
      </c>
      <c r="H138" s="265">
        <v>0</v>
      </c>
      <c r="I138" s="266">
        <f>E138*H138</f>
        <v>0</v>
      </c>
      <c r="J138" s="265"/>
      <c r="K138" s="266">
        <f>E138*J138</f>
        <v>0</v>
      </c>
      <c r="O138" s="258">
        <v>2</v>
      </c>
      <c r="AA138" s="231">
        <v>12</v>
      </c>
      <c r="AB138" s="231">
        <v>0</v>
      </c>
      <c r="AC138" s="231">
        <v>56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58">
        <v>12</v>
      </c>
      <c r="CB138" s="258">
        <v>0</v>
      </c>
    </row>
    <row r="139" spans="1:57" ht="12.75">
      <c r="A139" s="275"/>
      <c r="B139" s="276" t="s">
        <v>103</v>
      </c>
      <c r="C139" s="277" t="s">
        <v>876</v>
      </c>
      <c r="D139" s="278"/>
      <c r="E139" s="279"/>
      <c r="F139" s="831"/>
      <c r="G139" s="281">
        <f>SUM(G137:G138)</f>
        <v>0</v>
      </c>
      <c r="H139" s="282"/>
      <c r="I139" s="283">
        <f>SUM(I137:I138)</f>
        <v>0</v>
      </c>
      <c r="J139" s="282"/>
      <c r="K139" s="283">
        <f>SUM(K137:K138)</f>
        <v>0</v>
      </c>
      <c r="O139" s="258">
        <v>4</v>
      </c>
      <c r="BA139" s="284">
        <f>SUM(BA137:BA138)</f>
        <v>0</v>
      </c>
      <c r="BB139" s="284">
        <f>SUM(BB137:BB138)</f>
        <v>0</v>
      </c>
      <c r="BC139" s="284">
        <f>SUM(BC137:BC138)</f>
        <v>0</v>
      </c>
      <c r="BD139" s="284">
        <f>SUM(BD137:BD138)</f>
        <v>0</v>
      </c>
      <c r="BE139" s="284">
        <f>SUM(BE137:BE138)</f>
        <v>0</v>
      </c>
    </row>
    <row r="140" spans="1:15" ht="12.75">
      <c r="A140" s="248" t="s">
        <v>98</v>
      </c>
      <c r="B140" s="249" t="s">
        <v>924</v>
      </c>
      <c r="C140" s="250" t="s">
        <v>925</v>
      </c>
      <c r="D140" s="251"/>
      <c r="E140" s="252"/>
      <c r="F140" s="832"/>
      <c r="G140" s="253"/>
      <c r="H140" s="254"/>
      <c r="I140" s="255"/>
      <c r="J140" s="256"/>
      <c r="K140" s="257"/>
      <c r="O140" s="258">
        <v>1</v>
      </c>
    </row>
    <row r="141" spans="1:80" ht="12.75">
      <c r="A141" s="259">
        <v>52</v>
      </c>
      <c r="B141" s="260" t="s">
        <v>927</v>
      </c>
      <c r="C141" s="261" t="s">
        <v>928</v>
      </c>
      <c r="D141" s="262" t="s">
        <v>176</v>
      </c>
      <c r="E141" s="263">
        <v>2.766874325</v>
      </c>
      <c r="F141" s="829"/>
      <c r="G141" s="264">
        <f aca="true" t="shared" si="8" ref="G141:G147">E141*F141</f>
        <v>0</v>
      </c>
      <c r="H141" s="265">
        <v>0</v>
      </c>
      <c r="I141" s="266">
        <f aca="true" t="shared" si="9" ref="I141:I147">E141*H141</f>
        <v>0</v>
      </c>
      <c r="J141" s="265"/>
      <c r="K141" s="266">
        <f aca="true" t="shared" si="10" ref="K141:K147">E141*J141</f>
        <v>0</v>
      </c>
      <c r="O141" s="258">
        <v>2</v>
      </c>
      <c r="AA141" s="231">
        <v>8</v>
      </c>
      <c r="AB141" s="231">
        <v>0</v>
      </c>
      <c r="AC141" s="231">
        <v>3</v>
      </c>
      <c r="AZ141" s="231">
        <v>1</v>
      </c>
      <c r="BA141" s="231">
        <f aca="true" t="shared" si="11" ref="BA141:BA147">IF(AZ141=1,G141,0)</f>
        <v>0</v>
      </c>
      <c r="BB141" s="231">
        <f aca="true" t="shared" si="12" ref="BB141:BB147">IF(AZ141=2,G141,0)</f>
        <v>0</v>
      </c>
      <c r="BC141" s="231">
        <f aca="true" t="shared" si="13" ref="BC141:BC147">IF(AZ141=3,G141,0)</f>
        <v>0</v>
      </c>
      <c r="BD141" s="231">
        <f aca="true" t="shared" si="14" ref="BD141:BD147">IF(AZ141=4,G141,0)</f>
        <v>0</v>
      </c>
      <c r="BE141" s="231">
        <f aca="true" t="shared" si="15" ref="BE141:BE147">IF(AZ141=5,G141,0)</f>
        <v>0</v>
      </c>
      <c r="CA141" s="258">
        <v>8</v>
      </c>
      <c r="CB141" s="258">
        <v>0</v>
      </c>
    </row>
    <row r="142" spans="1:80" ht="12.75">
      <c r="A142" s="259">
        <v>53</v>
      </c>
      <c r="B142" s="260" t="s">
        <v>929</v>
      </c>
      <c r="C142" s="261" t="s">
        <v>930</v>
      </c>
      <c r="D142" s="262" t="s">
        <v>176</v>
      </c>
      <c r="E142" s="263">
        <v>52.570612175</v>
      </c>
      <c r="F142" s="829"/>
      <c r="G142" s="264">
        <f t="shared" si="8"/>
        <v>0</v>
      </c>
      <c r="H142" s="265">
        <v>0</v>
      </c>
      <c r="I142" s="266">
        <f t="shared" si="9"/>
        <v>0</v>
      </c>
      <c r="J142" s="265"/>
      <c r="K142" s="266">
        <f t="shared" si="10"/>
        <v>0</v>
      </c>
      <c r="O142" s="258">
        <v>2</v>
      </c>
      <c r="AA142" s="231">
        <v>8</v>
      </c>
      <c r="AB142" s="231">
        <v>0</v>
      </c>
      <c r="AC142" s="231">
        <v>3</v>
      </c>
      <c r="AZ142" s="231">
        <v>1</v>
      </c>
      <c r="BA142" s="231">
        <f t="shared" si="11"/>
        <v>0</v>
      </c>
      <c r="BB142" s="231">
        <f t="shared" si="12"/>
        <v>0</v>
      </c>
      <c r="BC142" s="231">
        <f t="shared" si="13"/>
        <v>0</v>
      </c>
      <c r="BD142" s="231">
        <f t="shared" si="14"/>
        <v>0</v>
      </c>
      <c r="BE142" s="231">
        <f t="shared" si="15"/>
        <v>0</v>
      </c>
      <c r="CA142" s="258">
        <v>8</v>
      </c>
      <c r="CB142" s="258">
        <v>0</v>
      </c>
    </row>
    <row r="143" spans="1:80" ht="12.75">
      <c r="A143" s="259">
        <v>54</v>
      </c>
      <c r="B143" s="260" t="s">
        <v>931</v>
      </c>
      <c r="C143" s="261" t="s">
        <v>932</v>
      </c>
      <c r="D143" s="262" t="s">
        <v>176</v>
      </c>
      <c r="E143" s="263">
        <v>2.766874325</v>
      </c>
      <c r="F143" s="829"/>
      <c r="G143" s="264">
        <f t="shared" si="8"/>
        <v>0</v>
      </c>
      <c r="H143" s="265">
        <v>0</v>
      </c>
      <c r="I143" s="266">
        <f t="shared" si="9"/>
        <v>0</v>
      </c>
      <c r="J143" s="265"/>
      <c r="K143" s="266">
        <f t="shared" si="10"/>
        <v>0</v>
      </c>
      <c r="O143" s="258">
        <v>2</v>
      </c>
      <c r="AA143" s="231">
        <v>8</v>
      </c>
      <c r="AB143" s="231">
        <v>0</v>
      </c>
      <c r="AC143" s="231">
        <v>3</v>
      </c>
      <c r="AZ143" s="231">
        <v>1</v>
      </c>
      <c r="BA143" s="231">
        <f t="shared" si="11"/>
        <v>0</v>
      </c>
      <c r="BB143" s="231">
        <f t="shared" si="12"/>
        <v>0</v>
      </c>
      <c r="BC143" s="231">
        <f t="shared" si="13"/>
        <v>0</v>
      </c>
      <c r="BD143" s="231">
        <f t="shared" si="14"/>
        <v>0</v>
      </c>
      <c r="BE143" s="231">
        <f t="shared" si="15"/>
        <v>0</v>
      </c>
      <c r="CA143" s="258">
        <v>8</v>
      </c>
      <c r="CB143" s="258">
        <v>0</v>
      </c>
    </row>
    <row r="144" spans="1:80" ht="12.75">
      <c r="A144" s="259">
        <v>55</v>
      </c>
      <c r="B144" s="260" t="s">
        <v>933</v>
      </c>
      <c r="C144" s="261" t="s">
        <v>934</v>
      </c>
      <c r="D144" s="262" t="s">
        <v>176</v>
      </c>
      <c r="E144" s="263">
        <v>11.0674973</v>
      </c>
      <c r="F144" s="829"/>
      <c r="G144" s="264">
        <f t="shared" si="8"/>
        <v>0</v>
      </c>
      <c r="H144" s="265">
        <v>0</v>
      </c>
      <c r="I144" s="266">
        <f t="shared" si="9"/>
        <v>0</v>
      </c>
      <c r="J144" s="265"/>
      <c r="K144" s="266">
        <f t="shared" si="10"/>
        <v>0</v>
      </c>
      <c r="O144" s="258">
        <v>2</v>
      </c>
      <c r="AA144" s="231">
        <v>8</v>
      </c>
      <c r="AB144" s="231">
        <v>0</v>
      </c>
      <c r="AC144" s="231">
        <v>3</v>
      </c>
      <c r="AZ144" s="231">
        <v>1</v>
      </c>
      <c r="BA144" s="231">
        <f t="shared" si="11"/>
        <v>0</v>
      </c>
      <c r="BB144" s="231">
        <f t="shared" si="12"/>
        <v>0</v>
      </c>
      <c r="BC144" s="231">
        <f t="shared" si="13"/>
        <v>0</v>
      </c>
      <c r="BD144" s="231">
        <f t="shared" si="14"/>
        <v>0</v>
      </c>
      <c r="BE144" s="231">
        <f t="shared" si="15"/>
        <v>0</v>
      </c>
      <c r="CA144" s="258">
        <v>8</v>
      </c>
      <c r="CB144" s="258">
        <v>0</v>
      </c>
    </row>
    <row r="145" spans="1:80" ht="12.75">
      <c r="A145" s="259">
        <v>56</v>
      </c>
      <c r="B145" s="260" t="s">
        <v>935</v>
      </c>
      <c r="C145" s="261" t="s">
        <v>936</v>
      </c>
      <c r="D145" s="262" t="s">
        <v>176</v>
      </c>
      <c r="E145" s="263">
        <v>2.766874325</v>
      </c>
      <c r="F145" s="829"/>
      <c r="G145" s="264">
        <f t="shared" si="8"/>
        <v>0</v>
      </c>
      <c r="H145" s="265">
        <v>0</v>
      </c>
      <c r="I145" s="266">
        <f t="shared" si="9"/>
        <v>0</v>
      </c>
      <c r="J145" s="265"/>
      <c r="K145" s="266">
        <f t="shared" si="10"/>
        <v>0</v>
      </c>
      <c r="O145" s="258">
        <v>2</v>
      </c>
      <c r="AA145" s="231">
        <v>8</v>
      </c>
      <c r="AB145" s="231">
        <v>0</v>
      </c>
      <c r="AC145" s="231">
        <v>3</v>
      </c>
      <c r="AZ145" s="231">
        <v>1</v>
      </c>
      <c r="BA145" s="231">
        <f t="shared" si="11"/>
        <v>0</v>
      </c>
      <c r="BB145" s="231">
        <f t="shared" si="12"/>
        <v>0</v>
      </c>
      <c r="BC145" s="231">
        <f t="shared" si="13"/>
        <v>0</v>
      </c>
      <c r="BD145" s="231">
        <f t="shared" si="14"/>
        <v>0</v>
      </c>
      <c r="BE145" s="231">
        <f t="shared" si="15"/>
        <v>0</v>
      </c>
      <c r="CA145" s="258">
        <v>8</v>
      </c>
      <c r="CB145" s="258">
        <v>0</v>
      </c>
    </row>
    <row r="146" spans="1:80" ht="12.75">
      <c r="A146" s="259">
        <v>57</v>
      </c>
      <c r="B146" s="260" t="s">
        <v>937</v>
      </c>
      <c r="C146" s="261" t="s">
        <v>938</v>
      </c>
      <c r="D146" s="262" t="s">
        <v>176</v>
      </c>
      <c r="E146" s="263">
        <v>2.766874325</v>
      </c>
      <c r="F146" s="829"/>
      <c r="G146" s="264">
        <f t="shared" si="8"/>
        <v>0</v>
      </c>
      <c r="H146" s="265">
        <v>0</v>
      </c>
      <c r="I146" s="266">
        <f t="shared" si="9"/>
        <v>0</v>
      </c>
      <c r="J146" s="265"/>
      <c r="K146" s="266">
        <f t="shared" si="10"/>
        <v>0</v>
      </c>
      <c r="O146" s="258">
        <v>2</v>
      </c>
      <c r="AA146" s="231">
        <v>8</v>
      </c>
      <c r="AB146" s="231">
        <v>0</v>
      </c>
      <c r="AC146" s="231">
        <v>3</v>
      </c>
      <c r="AZ146" s="231">
        <v>1</v>
      </c>
      <c r="BA146" s="231">
        <f t="shared" si="11"/>
        <v>0</v>
      </c>
      <c r="BB146" s="231">
        <f t="shared" si="12"/>
        <v>0</v>
      </c>
      <c r="BC146" s="231">
        <f t="shared" si="13"/>
        <v>0</v>
      </c>
      <c r="BD146" s="231">
        <f t="shared" si="14"/>
        <v>0</v>
      </c>
      <c r="BE146" s="231">
        <f t="shared" si="15"/>
        <v>0</v>
      </c>
      <c r="CA146" s="258">
        <v>8</v>
      </c>
      <c r="CB146" s="258">
        <v>0</v>
      </c>
    </row>
    <row r="147" spans="1:80" ht="12.75">
      <c r="A147" s="259">
        <v>58</v>
      </c>
      <c r="B147" s="260" t="s">
        <v>939</v>
      </c>
      <c r="C147" s="261" t="s">
        <v>940</v>
      </c>
      <c r="D147" s="262" t="s">
        <v>176</v>
      </c>
      <c r="E147" s="263">
        <v>2.766874325</v>
      </c>
      <c r="F147" s="829"/>
      <c r="G147" s="264">
        <f t="shared" si="8"/>
        <v>0</v>
      </c>
      <c r="H147" s="265">
        <v>0</v>
      </c>
      <c r="I147" s="266">
        <f t="shared" si="9"/>
        <v>0</v>
      </c>
      <c r="J147" s="265"/>
      <c r="K147" s="266">
        <f t="shared" si="10"/>
        <v>0</v>
      </c>
      <c r="O147" s="258">
        <v>2</v>
      </c>
      <c r="AA147" s="231">
        <v>8</v>
      </c>
      <c r="AB147" s="231">
        <v>0</v>
      </c>
      <c r="AC147" s="231">
        <v>3</v>
      </c>
      <c r="AZ147" s="231">
        <v>1</v>
      </c>
      <c r="BA147" s="231">
        <f t="shared" si="11"/>
        <v>0</v>
      </c>
      <c r="BB147" s="231">
        <f t="shared" si="12"/>
        <v>0</v>
      </c>
      <c r="BC147" s="231">
        <f t="shared" si="13"/>
        <v>0</v>
      </c>
      <c r="BD147" s="231">
        <f t="shared" si="14"/>
        <v>0</v>
      </c>
      <c r="BE147" s="231">
        <f t="shared" si="15"/>
        <v>0</v>
      </c>
      <c r="CA147" s="258">
        <v>8</v>
      </c>
      <c r="CB147" s="258">
        <v>0</v>
      </c>
    </row>
    <row r="148" spans="1:57" ht="12.75">
      <c r="A148" s="275"/>
      <c r="B148" s="276" t="s">
        <v>103</v>
      </c>
      <c r="C148" s="277" t="s">
        <v>926</v>
      </c>
      <c r="D148" s="278"/>
      <c r="E148" s="279"/>
      <c r="F148" s="280"/>
      <c r="G148" s="281">
        <f>SUM(G140:G147)</f>
        <v>0</v>
      </c>
      <c r="H148" s="282"/>
      <c r="I148" s="283">
        <f>SUM(I140:I147)</f>
        <v>0</v>
      </c>
      <c r="J148" s="282"/>
      <c r="K148" s="283">
        <f>SUM(K140:K147)</f>
        <v>0</v>
      </c>
      <c r="O148" s="258">
        <v>4</v>
      </c>
      <c r="BA148" s="284">
        <f>SUM(BA140:BA147)</f>
        <v>0</v>
      </c>
      <c r="BB148" s="284">
        <f>SUM(BB140:BB147)</f>
        <v>0</v>
      </c>
      <c r="BC148" s="284">
        <f>SUM(BC140:BC147)</f>
        <v>0</v>
      </c>
      <c r="BD148" s="284">
        <f>SUM(BD140:BD147)</f>
        <v>0</v>
      </c>
      <c r="BE148" s="284">
        <f>SUM(BE140:BE147)</f>
        <v>0</v>
      </c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ht="12.75">
      <c r="E155" s="231"/>
    </row>
    <row r="156" ht="12.75">
      <c r="E156" s="231"/>
    </row>
    <row r="157" ht="12.75">
      <c r="E157" s="231"/>
    </row>
    <row r="158" ht="12.75">
      <c r="E158" s="231"/>
    </row>
    <row r="159" ht="12.75">
      <c r="E159" s="231"/>
    </row>
    <row r="160" ht="12.75">
      <c r="E160" s="231"/>
    </row>
    <row r="161" ht="12.75">
      <c r="E161" s="231"/>
    </row>
    <row r="162" ht="12.75">
      <c r="E162" s="231"/>
    </row>
    <row r="163" ht="12.75">
      <c r="E163" s="231"/>
    </row>
    <row r="164" ht="12.75">
      <c r="E164" s="231"/>
    </row>
    <row r="165" ht="12.75">
      <c r="E165" s="231"/>
    </row>
    <row r="166" ht="12.75">
      <c r="E166" s="231"/>
    </row>
    <row r="167" ht="12.75">
      <c r="E167" s="231"/>
    </row>
    <row r="168" ht="12.75">
      <c r="E168" s="231"/>
    </row>
    <row r="169" ht="12.75">
      <c r="E169" s="231"/>
    </row>
    <row r="170" ht="12.75">
      <c r="E170" s="231"/>
    </row>
    <row r="171" ht="12.75">
      <c r="E171" s="231"/>
    </row>
    <row r="172" spans="1:7" ht="12.75">
      <c r="A172" s="274"/>
      <c r="B172" s="274"/>
      <c r="C172" s="274"/>
      <c r="D172" s="274"/>
      <c r="E172" s="274"/>
      <c r="F172" s="274"/>
      <c r="G172" s="274"/>
    </row>
    <row r="173" spans="1:7" ht="12.75">
      <c r="A173" s="274"/>
      <c r="B173" s="274"/>
      <c r="C173" s="274"/>
      <c r="D173" s="274"/>
      <c r="E173" s="274"/>
      <c r="F173" s="274"/>
      <c r="G173" s="274"/>
    </row>
    <row r="174" spans="1:7" ht="12.75">
      <c r="A174" s="274"/>
      <c r="B174" s="274"/>
      <c r="C174" s="274"/>
      <c r="D174" s="274"/>
      <c r="E174" s="274"/>
      <c r="F174" s="274"/>
      <c r="G174" s="274"/>
    </row>
    <row r="175" spans="1:7" ht="12.75">
      <c r="A175" s="274"/>
      <c r="B175" s="274"/>
      <c r="C175" s="274"/>
      <c r="D175" s="274"/>
      <c r="E175" s="274"/>
      <c r="F175" s="274"/>
      <c r="G175" s="274"/>
    </row>
    <row r="176" ht="12.75">
      <c r="E176" s="231"/>
    </row>
    <row r="177" ht="12.75">
      <c r="E177" s="231"/>
    </row>
    <row r="178" ht="12.75">
      <c r="E178" s="231"/>
    </row>
    <row r="179" ht="12.75">
      <c r="E179" s="231"/>
    </row>
    <row r="180" ht="12.75">
      <c r="E180" s="231"/>
    </row>
    <row r="181" ht="12.75">
      <c r="E181" s="231"/>
    </row>
    <row r="182" ht="12.75">
      <c r="E182" s="231"/>
    </row>
    <row r="183" ht="12.75">
      <c r="E183" s="231"/>
    </row>
    <row r="184" ht="12.75">
      <c r="E184" s="231"/>
    </row>
    <row r="185" ht="12.75">
      <c r="E185" s="231"/>
    </row>
    <row r="186" ht="12.75">
      <c r="E186" s="231"/>
    </row>
    <row r="187" ht="12.75">
      <c r="E187" s="231"/>
    </row>
    <row r="188" ht="12.75">
      <c r="E188" s="231"/>
    </row>
    <row r="189" ht="12.75">
      <c r="E189" s="231"/>
    </row>
    <row r="190" ht="12.75">
      <c r="E190" s="231"/>
    </row>
    <row r="191" ht="12.75">
      <c r="E191" s="231"/>
    </row>
    <row r="192" ht="12.75">
      <c r="E192" s="231"/>
    </row>
    <row r="193" ht="12.75">
      <c r="E193" s="231"/>
    </row>
    <row r="194" ht="12.75">
      <c r="E194" s="231"/>
    </row>
    <row r="195" ht="12.75">
      <c r="E195" s="231"/>
    </row>
    <row r="196" ht="12.75">
      <c r="E196" s="231"/>
    </row>
    <row r="197" ht="12.75">
      <c r="E197" s="231"/>
    </row>
    <row r="198" ht="12.75">
      <c r="E198" s="231"/>
    </row>
    <row r="199" ht="12.75">
      <c r="E199" s="231"/>
    </row>
    <row r="200" ht="12.75">
      <c r="E200" s="231"/>
    </row>
    <row r="201" ht="12.75">
      <c r="E201" s="231"/>
    </row>
    <row r="202" ht="12.75">
      <c r="E202" s="231"/>
    </row>
    <row r="203" ht="12.75">
      <c r="E203" s="231"/>
    </row>
    <row r="204" ht="12.75">
      <c r="E204" s="231"/>
    </row>
    <row r="205" ht="12.75">
      <c r="E205" s="231"/>
    </row>
    <row r="206" ht="12.75">
      <c r="E206" s="231"/>
    </row>
    <row r="207" spans="1:2" ht="12.75">
      <c r="A207" s="285"/>
      <c r="B207" s="285"/>
    </row>
    <row r="208" spans="1:7" ht="12.75">
      <c r="A208" s="274"/>
      <c r="B208" s="274"/>
      <c r="C208" s="286"/>
      <c r="D208" s="286"/>
      <c r="E208" s="287"/>
      <c r="F208" s="286"/>
      <c r="G208" s="288"/>
    </row>
    <row r="209" spans="1:7" ht="12.75">
      <c r="A209" s="289"/>
      <c r="B209" s="289"/>
      <c r="C209" s="274"/>
      <c r="D209" s="274"/>
      <c r="E209" s="290"/>
      <c r="F209" s="274"/>
      <c r="G209" s="274"/>
    </row>
    <row r="210" spans="1:7" ht="12.75">
      <c r="A210" s="274"/>
      <c r="B210" s="274"/>
      <c r="C210" s="274"/>
      <c r="D210" s="274"/>
      <c r="E210" s="290"/>
      <c r="F210" s="274"/>
      <c r="G210" s="274"/>
    </row>
    <row r="211" spans="1:7" ht="12.75">
      <c r="A211" s="274"/>
      <c r="B211" s="274"/>
      <c r="C211" s="274"/>
      <c r="D211" s="274"/>
      <c r="E211" s="290"/>
      <c r="F211" s="274"/>
      <c r="G211" s="274"/>
    </row>
    <row r="212" spans="1:7" ht="12.75">
      <c r="A212" s="274"/>
      <c r="B212" s="274"/>
      <c r="C212" s="274"/>
      <c r="D212" s="274"/>
      <c r="E212" s="290"/>
      <c r="F212" s="274"/>
      <c r="G212" s="274"/>
    </row>
    <row r="213" spans="1:7" ht="12.75">
      <c r="A213" s="274"/>
      <c r="B213" s="274"/>
      <c r="C213" s="274"/>
      <c r="D213" s="274"/>
      <c r="E213" s="290"/>
      <c r="F213" s="274"/>
      <c r="G213" s="274"/>
    </row>
    <row r="214" spans="1:7" ht="12.75">
      <c r="A214" s="274"/>
      <c r="B214" s="274"/>
      <c r="C214" s="274"/>
      <c r="D214" s="274"/>
      <c r="E214" s="290"/>
      <c r="F214" s="274"/>
      <c r="G214" s="274"/>
    </row>
    <row r="215" spans="1:7" ht="12.75">
      <c r="A215" s="274"/>
      <c r="B215" s="274"/>
      <c r="C215" s="274"/>
      <c r="D215" s="274"/>
      <c r="E215" s="290"/>
      <c r="F215" s="274"/>
      <c r="G215" s="274"/>
    </row>
    <row r="216" spans="1:7" ht="12.75">
      <c r="A216" s="274"/>
      <c r="B216" s="274"/>
      <c r="C216" s="274"/>
      <c r="D216" s="274"/>
      <c r="E216" s="290"/>
      <c r="F216" s="274"/>
      <c r="G216" s="274"/>
    </row>
    <row r="217" spans="1:7" ht="12.75">
      <c r="A217" s="274"/>
      <c r="B217" s="274"/>
      <c r="C217" s="274"/>
      <c r="D217" s="274"/>
      <c r="E217" s="290"/>
      <c r="F217" s="274"/>
      <c r="G217" s="274"/>
    </row>
    <row r="218" spans="1:7" ht="12.75">
      <c r="A218" s="274"/>
      <c r="B218" s="274"/>
      <c r="C218" s="274"/>
      <c r="D218" s="274"/>
      <c r="E218" s="290"/>
      <c r="F218" s="274"/>
      <c r="G218" s="274"/>
    </row>
    <row r="219" spans="1:7" ht="12.75">
      <c r="A219" s="274"/>
      <c r="B219" s="274"/>
      <c r="C219" s="274"/>
      <c r="D219" s="274"/>
      <c r="E219" s="290"/>
      <c r="F219" s="274"/>
      <c r="G219" s="274"/>
    </row>
    <row r="220" spans="1:7" ht="12.75">
      <c r="A220" s="274"/>
      <c r="B220" s="274"/>
      <c r="C220" s="274"/>
      <c r="D220" s="274"/>
      <c r="E220" s="290"/>
      <c r="F220" s="274"/>
      <c r="G220" s="274"/>
    </row>
    <row r="221" spans="1:7" ht="12.75">
      <c r="A221" s="274"/>
      <c r="B221" s="274"/>
      <c r="C221" s="274"/>
      <c r="D221" s="274"/>
      <c r="E221" s="290"/>
      <c r="F221" s="274"/>
      <c r="G221" s="274"/>
    </row>
  </sheetData>
  <sheetProtection password="F5C7" sheet="1" objects="1" scenarios="1"/>
  <mergeCells count="62">
    <mergeCell ref="C134:D134"/>
    <mergeCell ref="C105:D105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20:D120"/>
    <mergeCell ref="C122:D122"/>
    <mergeCell ref="C103:D103"/>
    <mergeCell ref="C104:D104"/>
    <mergeCell ref="C82:D82"/>
    <mergeCell ref="C84:D84"/>
    <mergeCell ref="C85:D85"/>
    <mergeCell ref="C92:D92"/>
    <mergeCell ref="C97:D97"/>
    <mergeCell ref="C99:D99"/>
    <mergeCell ref="C100:D100"/>
    <mergeCell ref="C102:D102"/>
    <mergeCell ref="C78:D78"/>
    <mergeCell ref="C79:D79"/>
    <mergeCell ref="C80:D80"/>
    <mergeCell ref="C62:D62"/>
    <mergeCell ref="C63:D63"/>
    <mergeCell ref="C64:D64"/>
    <mergeCell ref="C65:D65"/>
    <mergeCell ref="C67:D67"/>
    <mergeCell ref="C68:D68"/>
    <mergeCell ref="C70:D70"/>
    <mergeCell ref="C74:D74"/>
    <mergeCell ref="C75:D75"/>
    <mergeCell ref="C76:D76"/>
    <mergeCell ref="C77:D77"/>
    <mergeCell ref="C42:D42"/>
    <mergeCell ref="C44:D44"/>
    <mergeCell ref="C48:D48"/>
    <mergeCell ref="C51:D51"/>
    <mergeCell ref="C53:D53"/>
    <mergeCell ref="C31:D31"/>
    <mergeCell ref="C32:D32"/>
    <mergeCell ref="C34:D34"/>
    <mergeCell ref="C36:D36"/>
    <mergeCell ref="C37:D37"/>
    <mergeCell ref="A1:G1"/>
    <mergeCell ref="A3:B3"/>
    <mergeCell ref="A4:B4"/>
    <mergeCell ref="E4:G4"/>
    <mergeCell ref="C29:D29"/>
    <mergeCell ref="C12:D12"/>
    <mergeCell ref="C13:D13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1" sqref="A1:XFD104857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1087</v>
      </c>
      <c r="D2" s="98" t="s">
        <v>1088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1087</v>
      </c>
      <c r="B5" s="111"/>
      <c r="C5" s="112" t="s">
        <v>1088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'03 03 Rek'!E21</f>
        <v>0</v>
      </c>
      <c r="D15" s="150" t="str">
        <f>'03 03 Rek'!A26</f>
        <v>Ztížené výrobní podmínky</v>
      </c>
      <c r="E15" s="151"/>
      <c r="F15" s="152"/>
      <c r="G15" s="149">
        <f>'03 03 Rek'!I26</f>
        <v>0</v>
      </c>
    </row>
    <row r="16" spans="1:7" ht="15.95" customHeight="1">
      <c r="A16" s="147" t="s">
        <v>53</v>
      </c>
      <c r="B16" s="148" t="s">
        <v>54</v>
      </c>
      <c r="C16" s="149">
        <f>'03 03 Rek'!F21</f>
        <v>0</v>
      </c>
      <c r="D16" s="102" t="str">
        <f>'03 03 Rek'!A27</f>
        <v>Oborová přirážka</v>
      </c>
      <c r="E16" s="153"/>
      <c r="F16" s="154"/>
      <c r="G16" s="149">
        <f>'03 03 Rek'!I27</f>
        <v>0</v>
      </c>
    </row>
    <row r="17" spans="1:7" ht="15.95" customHeight="1">
      <c r="A17" s="147" t="s">
        <v>55</v>
      </c>
      <c r="B17" s="148" t="s">
        <v>56</v>
      </c>
      <c r="C17" s="149">
        <f>'03 03 Rek'!H21</f>
        <v>0</v>
      </c>
      <c r="D17" s="102" t="str">
        <f>'03 03 Rek'!A28</f>
        <v>Přesun stavebních kapacit</v>
      </c>
      <c r="E17" s="153"/>
      <c r="F17" s="154"/>
      <c r="G17" s="149">
        <f>'03 03 Rek'!I28</f>
        <v>0</v>
      </c>
    </row>
    <row r="18" spans="1:7" ht="15.95" customHeight="1">
      <c r="A18" s="155" t="s">
        <v>57</v>
      </c>
      <c r="B18" s="156" t="s">
        <v>58</v>
      </c>
      <c r="C18" s="149">
        <f>'03 03 Rek'!G21</f>
        <v>0</v>
      </c>
      <c r="D18" s="102" t="str">
        <f>'03 03 Rek'!A29</f>
        <v>Mimostaveništní doprava</v>
      </c>
      <c r="E18" s="153"/>
      <c r="F18" s="154"/>
      <c r="G18" s="149">
        <f>'03 03 Rek'!I29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'03 03 Rek'!A30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'03 03 Rek'!I30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'03 03 Rek'!I21</f>
        <v>0</v>
      </c>
      <c r="D21" s="102" t="str">
        <f>'03 03 Rek'!A31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'03 03 Rek'!I31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'03 03 Rek'!H32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83"/>
  <sheetViews>
    <sheetView workbookViewId="0" topLeftCell="A1">
      <selection activeCell="G31" sqref="G31"/>
    </sheetView>
  </sheetViews>
  <sheetFormatPr defaultColWidth="9.00390625" defaultRowHeight="12.75"/>
  <cols>
    <col min="1" max="1" width="5.875" style="841" customWidth="1"/>
    <col min="2" max="2" width="6.125" style="841" customWidth="1"/>
    <col min="3" max="3" width="11.375" style="841" customWidth="1"/>
    <col min="4" max="4" width="15.875" style="841" customWidth="1"/>
    <col min="5" max="5" width="11.25390625" style="841" customWidth="1"/>
    <col min="6" max="6" width="10.875" style="841" customWidth="1"/>
    <col min="7" max="7" width="11.00390625" style="841" customWidth="1"/>
    <col min="8" max="8" width="11.125" style="841" customWidth="1"/>
    <col min="9" max="9" width="10.75390625" style="841" customWidth="1"/>
    <col min="10" max="16384" width="9.125" style="841" customWidth="1"/>
  </cols>
  <sheetData>
    <row r="1" spans="1:9" ht="13.5" thickTop="1">
      <c r="A1" s="931" t="s">
        <v>2</v>
      </c>
      <c r="B1" s="932"/>
      <c r="C1" s="835" t="s">
        <v>106</v>
      </c>
      <c r="D1" s="836"/>
      <c r="E1" s="837"/>
      <c r="F1" s="836"/>
      <c r="G1" s="838" t="s">
        <v>75</v>
      </c>
      <c r="H1" s="839" t="s">
        <v>1087</v>
      </c>
      <c r="I1" s="840"/>
    </row>
    <row r="2" spans="1:9" ht="13.5" thickBot="1">
      <c r="A2" s="933" t="s">
        <v>76</v>
      </c>
      <c r="B2" s="934"/>
      <c r="C2" s="842" t="s">
        <v>1089</v>
      </c>
      <c r="D2" s="843"/>
      <c r="E2" s="844"/>
      <c r="F2" s="843"/>
      <c r="G2" s="935" t="s">
        <v>1088</v>
      </c>
      <c r="H2" s="936"/>
      <c r="I2" s="937"/>
    </row>
    <row r="3" ht="13.5" thickTop="1">
      <c r="F3" s="845"/>
    </row>
    <row r="4" spans="1:9" ht="19.5" customHeight="1">
      <c r="A4" s="846" t="s">
        <v>77</v>
      </c>
      <c r="B4" s="847"/>
      <c r="C4" s="847"/>
      <c r="D4" s="847"/>
      <c r="E4" s="848"/>
      <c r="F4" s="847"/>
      <c r="G4" s="847"/>
      <c r="H4" s="847"/>
      <c r="I4" s="847"/>
    </row>
    <row r="5" ht="13.5" thickBot="1"/>
    <row r="6" spans="1:9" s="845" customFormat="1" ht="13.5" thickBot="1">
      <c r="A6" s="849"/>
      <c r="B6" s="850" t="s">
        <v>78</v>
      </c>
      <c r="C6" s="850"/>
      <c r="D6" s="851"/>
      <c r="E6" s="852" t="s">
        <v>25</v>
      </c>
      <c r="F6" s="853" t="s">
        <v>26</v>
      </c>
      <c r="G6" s="853" t="s">
        <v>27</v>
      </c>
      <c r="H6" s="853" t="s">
        <v>28</v>
      </c>
      <c r="I6" s="854" t="s">
        <v>29</v>
      </c>
    </row>
    <row r="7" spans="1:9" s="845" customFormat="1" ht="12.75">
      <c r="A7" s="855" t="str">
        <f>'03 03 Pol'!B7</f>
        <v>1</v>
      </c>
      <c r="B7" s="856" t="str">
        <f>'03 03 Pol'!C7</f>
        <v>Zemní práce</v>
      </c>
      <c r="D7" s="857"/>
      <c r="E7" s="858">
        <f>'03 03 Pol'!BA30</f>
        <v>0</v>
      </c>
      <c r="F7" s="859">
        <f>'03 03 Pol'!BB30</f>
        <v>0</v>
      </c>
      <c r="G7" s="859">
        <f>'03 03 Pol'!BC30</f>
        <v>0</v>
      </c>
      <c r="H7" s="859">
        <f>'03 03 Pol'!BD30</f>
        <v>0</v>
      </c>
      <c r="I7" s="860">
        <f>'03 03 Pol'!BE30</f>
        <v>0</v>
      </c>
    </row>
    <row r="8" spans="1:9" s="845" customFormat="1" ht="12.75">
      <c r="A8" s="855" t="str">
        <f>'03 03 Pol'!B31</f>
        <v>2</v>
      </c>
      <c r="B8" s="856" t="str">
        <f>'03 03 Pol'!C31</f>
        <v>Základy a zvláštní zakládání</v>
      </c>
      <c r="D8" s="857"/>
      <c r="E8" s="858">
        <f>'03 03 Pol'!BA35</f>
        <v>0</v>
      </c>
      <c r="F8" s="859">
        <f>'03 03 Pol'!BB35</f>
        <v>0</v>
      </c>
      <c r="G8" s="859">
        <f>'03 03 Pol'!BC35</f>
        <v>0</v>
      </c>
      <c r="H8" s="859">
        <f>'03 03 Pol'!BD35</f>
        <v>0</v>
      </c>
      <c r="I8" s="860">
        <f>'03 03 Pol'!BE35</f>
        <v>0</v>
      </c>
    </row>
    <row r="9" spans="1:9" s="845" customFormat="1" ht="12.75">
      <c r="A9" s="855" t="str">
        <f>'03 03 Pol'!B36</f>
        <v>5</v>
      </c>
      <c r="B9" s="856" t="str">
        <f>'03 03 Pol'!C36</f>
        <v>Komunikace</v>
      </c>
      <c r="D9" s="857"/>
      <c r="E9" s="858">
        <f>'03 03 Pol'!BA46</f>
        <v>0</v>
      </c>
      <c r="F9" s="859">
        <f>'03 03 Pol'!BB46</f>
        <v>0</v>
      </c>
      <c r="G9" s="859">
        <f>'03 03 Pol'!BC46</f>
        <v>0</v>
      </c>
      <c r="H9" s="859">
        <f>'03 03 Pol'!BD46</f>
        <v>0</v>
      </c>
      <c r="I9" s="860">
        <f>'03 03 Pol'!BE46</f>
        <v>0</v>
      </c>
    </row>
    <row r="10" spans="1:9" s="845" customFormat="1" ht="12.75">
      <c r="A10" s="855" t="str">
        <f>'03 03 Pol'!B47</f>
        <v>91</v>
      </c>
      <c r="B10" s="856" t="str">
        <f>'03 03 Pol'!C47</f>
        <v>Doplňující práce na komunikaci</v>
      </c>
      <c r="D10" s="857"/>
      <c r="E10" s="858">
        <f>'03 03 Pol'!BA51</f>
        <v>0</v>
      </c>
      <c r="F10" s="859">
        <f>'03 03 Pol'!BB51</f>
        <v>0</v>
      </c>
      <c r="G10" s="859">
        <f>'03 03 Pol'!BC51</f>
        <v>0</v>
      </c>
      <c r="H10" s="859">
        <f>'03 03 Pol'!BD51</f>
        <v>0</v>
      </c>
      <c r="I10" s="860">
        <f>'03 03 Pol'!BE51</f>
        <v>0</v>
      </c>
    </row>
    <row r="11" spans="1:9" s="845" customFormat="1" ht="12.75">
      <c r="A11" s="855" t="str">
        <f>'03 03 Pol'!B52</f>
        <v>94</v>
      </c>
      <c r="B11" s="856" t="str">
        <f>'03 03 Pol'!C52</f>
        <v>Lešení a stavební výtahy</v>
      </c>
      <c r="D11" s="857"/>
      <c r="E11" s="858">
        <f>'03 03 Pol'!BA54</f>
        <v>0</v>
      </c>
      <c r="F11" s="859">
        <f>'03 03 Pol'!BB54</f>
        <v>0</v>
      </c>
      <c r="G11" s="859">
        <f>'03 03 Pol'!BC54</f>
        <v>0</v>
      </c>
      <c r="H11" s="859">
        <f>'03 03 Pol'!BD54</f>
        <v>0</v>
      </c>
      <c r="I11" s="860">
        <f>'03 03 Pol'!BE54</f>
        <v>0</v>
      </c>
    </row>
    <row r="12" spans="1:9" s="845" customFormat="1" ht="12.75">
      <c r="A12" s="855" t="str">
        <f>'03 03 Pol'!B55</f>
        <v>95</v>
      </c>
      <c r="B12" s="856" t="str">
        <f>'03 03 Pol'!C55</f>
        <v>Dokončovací konstrukce na pozemních stavbách</v>
      </c>
      <c r="D12" s="857"/>
      <c r="E12" s="858">
        <f>'03 03 Pol'!BA60</f>
        <v>0</v>
      </c>
      <c r="F12" s="859">
        <f>'03 03 Pol'!BB60</f>
        <v>0</v>
      </c>
      <c r="G12" s="859">
        <f>'03 03 Pol'!BC60</f>
        <v>0</v>
      </c>
      <c r="H12" s="859">
        <f>'03 03 Pol'!BD60</f>
        <v>0</v>
      </c>
      <c r="I12" s="860">
        <f>'03 03 Pol'!BE60</f>
        <v>0</v>
      </c>
    </row>
    <row r="13" spans="1:9" s="845" customFormat="1" ht="12.75">
      <c r="A13" s="855" t="str">
        <f>'03 03 Pol'!B61</f>
        <v>99</v>
      </c>
      <c r="B13" s="856" t="str">
        <f>'03 03 Pol'!C61</f>
        <v>Staveništní přesun hmot</v>
      </c>
      <c r="D13" s="857"/>
      <c r="E13" s="858">
        <f>'03 03 Pol'!BA63</f>
        <v>0</v>
      </c>
      <c r="F13" s="859">
        <f>'03 03 Pol'!BB63</f>
        <v>0</v>
      </c>
      <c r="G13" s="859">
        <f>'03 03 Pol'!BC63</f>
        <v>0</v>
      </c>
      <c r="H13" s="859">
        <f>'03 03 Pol'!BD63</f>
        <v>0</v>
      </c>
      <c r="I13" s="860">
        <f>'03 03 Pol'!BE63</f>
        <v>0</v>
      </c>
    </row>
    <row r="14" spans="1:9" s="845" customFormat="1" ht="12.75">
      <c r="A14" s="855" t="str">
        <f>'03 03 Pol'!B64</f>
        <v>711</v>
      </c>
      <c r="B14" s="856" t="str">
        <f>'03 03 Pol'!C64</f>
        <v>Izolace proti vodě</v>
      </c>
      <c r="D14" s="857"/>
      <c r="E14" s="858">
        <f>'03 03 Pol'!BA68</f>
        <v>0</v>
      </c>
      <c r="F14" s="859">
        <f>'03 03 Pol'!BB68</f>
        <v>0</v>
      </c>
      <c r="G14" s="859">
        <f>'03 03 Pol'!BC68</f>
        <v>0</v>
      </c>
      <c r="H14" s="859">
        <f>'03 03 Pol'!BD68</f>
        <v>0</v>
      </c>
      <c r="I14" s="860">
        <f>'03 03 Pol'!BE68</f>
        <v>0</v>
      </c>
    </row>
    <row r="15" spans="1:9" s="845" customFormat="1" ht="12.75">
      <c r="A15" s="855" t="str">
        <f>'03 03 Pol'!B69</f>
        <v>762</v>
      </c>
      <c r="B15" s="856" t="str">
        <f>'03 03 Pol'!C69</f>
        <v>Konstrukce tesařské</v>
      </c>
      <c r="D15" s="857"/>
      <c r="E15" s="858">
        <f>'03 03 Pol'!BA103</f>
        <v>0</v>
      </c>
      <c r="F15" s="859">
        <f>'03 03 Pol'!BB103</f>
        <v>0</v>
      </c>
      <c r="G15" s="859">
        <f>'03 03 Pol'!BC103</f>
        <v>0</v>
      </c>
      <c r="H15" s="859">
        <f>'03 03 Pol'!BD103</f>
        <v>0</v>
      </c>
      <c r="I15" s="860">
        <f>'03 03 Pol'!BE103</f>
        <v>0</v>
      </c>
    </row>
    <row r="16" spans="1:9" s="845" customFormat="1" ht="12.75">
      <c r="A16" s="855" t="str">
        <f>'03 03 Pol'!B104</f>
        <v>764</v>
      </c>
      <c r="B16" s="856" t="str">
        <f>'03 03 Pol'!C104</f>
        <v>Konstrukce klempířské</v>
      </c>
      <c r="D16" s="857"/>
      <c r="E16" s="858">
        <f>'03 03 Pol'!BA109</f>
        <v>0</v>
      </c>
      <c r="F16" s="859">
        <f>'03 03 Pol'!BB109</f>
        <v>0</v>
      </c>
      <c r="G16" s="859">
        <f>'03 03 Pol'!BC109</f>
        <v>0</v>
      </c>
      <c r="H16" s="859">
        <f>'03 03 Pol'!BD109</f>
        <v>0</v>
      </c>
      <c r="I16" s="860">
        <f>'03 03 Pol'!BE109</f>
        <v>0</v>
      </c>
    </row>
    <row r="17" spans="1:9" s="845" customFormat="1" ht="12.75">
      <c r="A17" s="855" t="str">
        <f>'03 03 Pol'!B110</f>
        <v>767</v>
      </c>
      <c r="B17" s="856" t="str">
        <f>'03 03 Pol'!C110</f>
        <v>Konstrukce zámečnické</v>
      </c>
      <c r="D17" s="857"/>
      <c r="E17" s="858">
        <f>'03 03 Pol'!BA119</f>
        <v>0</v>
      </c>
      <c r="F17" s="859">
        <f>'03 03 Pol'!BB119</f>
        <v>0</v>
      </c>
      <c r="G17" s="859">
        <f>'03 03 Pol'!BC119</f>
        <v>0</v>
      </c>
      <c r="H17" s="859">
        <f>'03 03 Pol'!BD119</f>
        <v>0</v>
      </c>
      <c r="I17" s="860">
        <f>'03 03 Pol'!BE119</f>
        <v>0</v>
      </c>
    </row>
    <row r="18" spans="1:9" s="845" customFormat="1" ht="12.75">
      <c r="A18" s="855" t="str">
        <f>'03 03 Pol'!B120</f>
        <v>783</v>
      </c>
      <c r="B18" s="856" t="str">
        <f>'03 03 Pol'!C120</f>
        <v>Nátěry</v>
      </c>
      <c r="D18" s="857"/>
      <c r="E18" s="858">
        <f>'03 03 Pol'!BA128</f>
        <v>0</v>
      </c>
      <c r="F18" s="859">
        <f>'03 03 Pol'!BB128</f>
        <v>0</v>
      </c>
      <c r="G18" s="859">
        <f>'03 03 Pol'!BC128</f>
        <v>0</v>
      </c>
      <c r="H18" s="859">
        <f>'03 03 Pol'!BD128</f>
        <v>0</v>
      </c>
      <c r="I18" s="860">
        <f>'03 03 Pol'!BE128</f>
        <v>0</v>
      </c>
    </row>
    <row r="19" spans="1:9" s="845" customFormat="1" ht="12.75">
      <c r="A19" s="855" t="str">
        <f>'03 03 Pol'!B129</f>
        <v>787</v>
      </c>
      <c r="B19" s="856" t="str">
        <f>'03 03 Pol'!C129</f>
        <v>Zasklívání</v>
      </c>
      <c r="D19" s="857"/>
      <c r="E19" s="858">
        <f>'03 03 Pol'!BA132</f>
        <v>0</v>
      </c>
      <c r="F19" s="859">
        <f>'03 03 Pol'!BB132</f>
        <v>0</v>
      </c>
      <c r="G19" s="859">
        <f>'03 03 Pol'!BC132</f>
        <v>0</v>
      </c>
      <c r="H19" s="859">
        <f>'03 03 Pol'!BD132</f>
        <v>0</v>
      </c>
      <c r="I19" s="860">
        <f>'03 03 Pol'!BE132</f>
        <v>0</v>
      </c>
    </row>
    <row r="20" spans="1:9" s="845" customFormat="1" ht="13.5" thickBot="1">
      <c r="A20" s="855" t="str">
        <f>'03 03 Pol'!B133</f>
        <v>D96</v>
      </c>
      <c r="B20" s="856" t="str">
        <f>'03 03 Pol'!C133</f>
        <v>Přesuny suti a vybouraných hmot</v>
      </c>
      <c r="D20" s="857"/>
      <c r="E20" s="858">
        <f>'03 03 Pol'!BA141</f>
        <v>0</v>
      </c>
      <c r="F20" s="859">
        <f>'03 03 Pol'!BB141</f>
        <v>0</v>
      </c>
      <c r="G20" s="859">
        <f>'03 03 Pol'!BC141</f>
        <v>0</v>
      </c>
      <c r="H20" s="859">
        <f>'03 03 Pol'!BD141</f>
        <v>0</v>
      </c>
      <c r="I20" s="860">
        <f>'03 03 Pol'!BE141</f>
        <v>0</v>
      </c>
    </row>
    <row r="21" spans="1:9" s="867" customFormat="1" ht="13.5" thickBot="1">
      <c r="A21" s="861"/>
      <c r="B21" s="862" t="s">
        <v>79</v>
      </c>
      <c r="C21" s="862"/>
      <c r="D21" s="863"/>
      <c r="E21" s="864">
        <f>SUM(E7:E20)</f>
        <v>0</v>
      </c>
      <c r="F21" s="865">
        <f>SUM(F7:F20)</f>
        <v>0</v>
      </c>
      <c r="G21" s="865">
        <f>SUM(G7:G20)</f>
        <v>0</v>
      </c>
      <c r="H21" s="865">
        <f>SUM(H7:H20)</f>
        <v>0</v>
      </c>
      <c r="I21" s="866">
        <f>SUM(I7:I20)</f>
        <v>0</v>
      </c>
    </row>
    <row r="22" spans="1:9" ht="12.75">
      <c r="A22" s="845"/>
      <c r="B22" s="845"/>
      <c r="C22" s="845"/>
      <c r="D22" s="845"/>
      <c r="E22" s="845"/>
      <c r="F22" s="845"/>
      <c r="G22" s="845"/>
      <c r="H22" s="845"/>
      <c r="I22" s="845"/>
    </row>
    <row r="23" spans="1:57" ht="19.5" customHeight="1">
      <c r="A23" s="847" t="s">
        <v>80</v>
      </c>
      <c r="B23" s="847"/>
      <c r="C23" s="847"/>
      <c r="D23" s="847"/>
      <c r="E23" s="847"/>
      <c r="F23" s="847"/>
      <c r="G23" s="868"/>
      <c r="H23" s="847"/>
      <c r="I23" s="847"/>
      <c r="BA23" s="869"/>
      <c r="BB23" s="869"/>
      <c r="BC23" s="869"/>
      <c r="BD23" s="869"/>
      <c r="BE23" s="869"/>
    </row>
    <row r="24" ht="13.5" thickBot="1"/>
    <row r="25" spans="1:9" ht="12.75">
      <c r="A25" s="870" t="s">
        <v>81</v>
      </c>
      <c r="B25" s="871"/>
      <c r="C25" s="871"/>
      <c r="D25" s="872"/>
      <c r="E25" s="873" t="s">
        <v>82</v>
      </c>
      <c r="F25" s="874" t="s">
        <v>12</v>
      </c>
      <c r="G25" s="875" t="s">
        <v>83</v>
      </c>
      <c r="H25" s="876"/>
      <c r="I25" s="877" t="s">
        <v>82</v>
      </c>
    </row>
    <row r="26" spans="1:53" ht="12.75">
      <c r="A26" s="878" t="s">
        <v>941</v>
      </c>
      <c r="B26" s="879"/>
      <c r="C26" s="879"/>
      <c r="D26" s="880"/>
      <c r="E26" s="833">
        <v>0</v>
      </c>
      <c r="F26" s="834">
        <v>0</v>
      </c>
      <c r="G26" s="881">
        <f>E21+F21+G21+H21+I21</f>
        <v>0</v>
      </c>
      <c r="H26" s="882"/>
      <c r="I26" s="883">
        <f aca="true" t="shared" si="0" ref="I26:I31">E26+F26*G26/100</f>
        <v>0</v>
      </c>
      <c r="BA26" s="841">
        <v>2</v>
      </c>
    </row>
    <row r="27" spans="1:53" ht="12.75">
      <c r="A27" s="878" t="s">
        <v>942</v>
      </c>
      <c r="B27" s="879"/>
      <c r="C27" s="879"/>
      <c r="D27" s="880"/>
      <c r="E27" s="833">
        <v>0</v>
      </c>
      <c r="F27" s="834">
        <v>0</v>
      </c>
      <c r="G27" s="881">
        <f>G26</f>
        <v>0</v>
      </c>
      <c r="H27" s="882"/>
      <c r="I27" s="883">
        <f t="shared" si="0"/>
        <v>0</v>
      </c>
      <c r="BA27" s="841">
        <v>2</v>
      </c>
    </row>
    <row r="28" spans="1:53" ht="12.75">
      <c r="A28" s="878" t="s">
        <v>943</v>
      </c>
      <c r="B28" s="879"/>
      <c r="C28" s="879"/>
      <c r="D28" s="880"/>
      <c r="E28" s="833">
        <v>0</v>
      </c>
      <c r="F28" s="834">
        <v>0</v>
      </c>
      <c r="G28" s="881">
        <f>G26</f>
        <v>0</v>
      </c>
      <c r="H28" s="882"/>
      <c r="I28" s="883">
        <f t="shared" si="0"/>
        <v>0</v>
      </c>
      <c r="BA28" s="841">
        <v>2</v>
      </c>
    </row>
    <row r="29" spans="1:53" ht="12.75">
      <c r="A29" s="878" t="s">
        <v>944</v>
      </c>
      <c r="B29" s="879"/>
      <c r="C29" s="879"/>
      <c r="D29" s="880"/>
      <c r="E29" s="833">
        <v>0</v>
      </c>
      <c r="F29" s="834">
        <v>0</v>
      </c>
      <c r="G29" s="881">
        <f>G26</f>
        <v>0</v>
      </c>
      <c r="H29" s="882"/>
      <c r="I29" s="883">
        <f t="shared" si="0"/>
        <v>0</v>
      </c>
      <c r="BA29" s="841">
        <v>2</v>
      </c>
    </row>
    <row r="30" spans="1:53" ht="51" customHeight="1">
      <c r="A30" s="940" t="s">
        <v>1905</v>
      </c>
      <c r="B30" s="941"/>
      <c r="C30" s="941"/>
      <c r="D30" s="942"/>
      <c r="E30" s="833">
        <v>0</v>
      </c>
      <c r="F30" s="834">
        <v>0</v>
      </c>
      <c r="G30" s="881">
        <f>G26</f>
        <v>0</v>
      </c>
      <c r="H30" s="882"/>
      <c r="I30" s="883">
        <f t="shared" si="0"/>
        <v>0</v>
      </c>
      <c r="BA30" s="841">
        <v>2</v>
      </c>
    </row>
    <row r="31" spans="1:53" ht="51.95" customHeight="1">
      <c r="A31" s="940" t="s">
        <v>1906</v>
      </c>
      <c r="B31" s="941"/>
      <c r="C31" s="941"/>
      <c r="D31" s="942"/>
      <c r="E31" s="833">
        <v>0</v>
      </c>
      <c r="F31" s="834">
        <v>0</v>
      </c>
      <c r="G31" s="881">
        <f>G26</f>
        <v>0</v>
      </c>
      <c r="H31" s="882"/>
      <c r="I31" s="883">
        <f t="shared" si="0"/>
        <v>0</v>
      </c>
      <c r="BA31" s="841">
        <v>2</v>
      </c>
    </row>
    <row r="32" spans="1:9" ht="13.5" thickBot="1">
      <c r="A32" s="884"/>
      <c r="B32" s="885" t="s">
        <v>84</v>
      </c>
      <c r="C32" s="886"/>
      <c r="D32" s="887"/>
      <c r="E32" s="888"/>
      <c r="F32" s="889"/>
      <c r="G32" s="889"/>
      <c r="H32" s="938">
        <f>SUM(I26:I31)</f>
        <v>0</v>
      </c>
      <c r="I32" s="939"/>
    </row>
    <row r="34" spans="2:9" ht="12.75">
      <c r="B34" s="867"/>
      <c r="F34" s="890"/>
      <c r="G34" s="891"/>
      <c r="H34" s="891"/>
      <c r="I34" s="892"/>
    </row>
    <row r="35" spans="6:9" ht="12.75">
      <c r="F35" s="890"/>
      <c r="G35" s="891"/>
      <c r="H35" s="891"/>
      <c r="I35" s="892"/>
    </row>
    <row r="36" spans="6:9" ht="12.75">
      <c r="F36" s="890"/>
      <c r="G36" s="891"/>
      <c r="H36" s="891"/>
      <c r="I36" s="892"/>
    </row>
    <row r="37" spans="6:9" ht="12.75">
      <c r="F37" s="890"/>
      <c r="G37" s="891"/>
      <c r="H37" s="891"/>
      <c r="I37" s="892"/>
    </row>
    <row r="38" spans="6:9" ht="12.75">
      <c r="F38" s="890"/>
      <c r="G38" s="891"/>
      <c r="H38" s="891"/>
      <c r="I38" s="892"/>
    </row>
    <row r="39" spans="6:9" ht="12.75">
      <c r="F39" s="890"/>
      <c r="G39" s="891"/>
      <c r="H39" s="891"/>
      <c r="I39" s="892"/>
    </row>
    <row r="40" spans="6:9" ht="12.75">
      <c r="F40" s="890"/>
      <c r="G40" s="891"/>
      <c r="H40" s="891"/>
      <c r="I40" s="892"/>
    </row>
    <row r="41" spans="6:9" ht="12.75">
      <c r="F41" s="890"/>
      <c r="G41" s="891"/>
      <c r="H41" s="891"/>
      <c r="I41" s="892"/>
    </row>
    <row r="42" spans="6:9" ht="12.75">
      <c r="F42" s="890"/>
      <c r="G42" s="891"/>
      <c r="H42" s="891"/>
      <c r="I42" s="892"/>
    </row>
    <row r="43" spans="6:9" ht="12.75">
      <c r="F43" s="890"/>
      <c r="G43" s="891"/>
      <c r="H43" s="891"/>
      <c r="I43" s="892"/>
    </row>
    <row r="44" spans="6:9" ht="12.75">
      <c r="F44" s="890"/>
      <c r="G44" s="891"/>
      <c r="H44" s="891"/>
      <c r="I44" s="892"/>
    </row>
    <row r="45" spans="6:9" ht="12.75">
      <c r="F45" s="890"/>
      <c r="G45" s="891"/>
      <c r="H45" s="891"/>
      <c r="I45" s="892"/>
    </row>
    <row r="46" spans="6:9" ht="12.75">
      <c r="F46" s="890"/>
      <c r="G46" s="891"/>
      <c r="H46" s="891"/>
      <c r="I46" s="892"/>
    </row>
    <row r="47" spans="6:9" ht="12.75">
      <c r="F47" s="890"/>
      <c r="G47" s="891"/>
      <c r="H47" s="891"/>
      <c r="I47" s="892"/>
    </row>
    <row r="48" spans="6:9" ht="12.75">
      <c r="F48" s="890"/>
      <c r="G48" s="891"/>
      <c r="H48" s="891"/>
      <c r="I48" s="892"/>
    </row>
    <row r="49" spans="6:9" ht="12.75">
      <c r="F49" s="890"/>
      <c r="G49" s="891"/>
      <c r="H49" s="891"/>
      <c r="I49" s="892"/>
    </row>
    <row r="50" spans="6:9" ht="12.75">
      <c r="F50" s="890"/>
      <c r="G50" s="891"/>
      <c r="H50" s="891"/>
      <c r="I50" s="892"/>
    </row>
    <row r="51" spans="6:9" ht="12.75">
      <c r="F51" s="890"/>
      <c r="G51" s="891"/>
      <c r="H51" s="891"/>
      <c r="I51" s="892"/>
    </row>
    <row r="52" spans="6:9" ht="12.75">
      <c r="F52" s="890"/>
      <c r="G52" s="891"/>
      <c r="H52" s="891"/>
      <c r="I52" s="892"/>
    </row>
    <row r="53" spans="6:9" ht="12.75">
      <c r="F53" s="890"/>
      <c r="G53" s="891"/>
      <c r="H53" s="891"/>
      <c r="I53" s="892"/>
    </row>
    <row r="54" spans="6:9" ht="12.75">
      <c r="F54" s="890"/>
      <c r="G54" s="891"/>
      <c r="H54" s="891"/>
      <c r="I54" s="892"/>
    </row>
    <row r="55" spans="6:9" ht="12.75">
      <c r="F55" s="890"/>
      <c r="G55" s="891"/>
      <c r="H55" s="891"/>
      <c r="I55" s="892"/>
    </row>
    <row r="56" spans="6:9" ht="12.75">
      <c r="F56" s="890"/>
      <c r="G56" s="891"/>
      <c r="H56" s="891"/>
      <c r="I56" s="892"/>
    </row>
    <row r="57" spans="6:9" ht="12.75">
      <c r="F57" s="890"/>
      <c r="G57" s="891"/>
      <c r="H57" s="891"/>
      <c r="I57" s="892"/>
    </row>
    <row r="58" spans="6:9" ht="12.75">
      <c r="F58" s="890"/>
      <c r="G58" s="891"/>
      <c r="H58" s="891"/>
      <c r="I58" s="892"/>
    </row>
    <row r="59" spans="6:9" ht="12.75">
      <c r="F59" s="890"/>
      <c r="G59" s="891"/>
      <c r="H59" s="891"/>
      <c r="I59" s="892"/>
    </row>
    <row r="60" spans="6:9" ht="12.75">
      <c r="F60" s="890"/>
      <c r="G60" s="891"/>
      <c r="H60" s="891"/>
      <c r="I60" s="892"/>
    </row>
    <row r="61" spans="6:9" ht="12.75">
      <c r="F61" s="890"/>
      <c r="G61" s="891"/>
      <c r="H61" s="891"/>
      <c r="I61" s="892"/>
    </row>
    <row r="62" spans="6:9" ht="12.75">
      <c r="F62" s="890"/>
      <c r="G62" s="891"/>
      <c r="H62" s="891"/>
      <c r="I62" s="892"/>
    </row>
    <row r="63" spans="6:9" ht="12.75">
      <c r="F63" s="890"/>
      <c r="G63" s="891"/>
      <c r="H63" s="891"/>
      <c r="I63" s="892"/>
    </row>
    <row r="64" spans="6:9" ht="12.75">
      <c r="F64" s="890"/>
      <c r="G64" s="891"/>
      <c r="H64" s="891"/>
      <c r="I64" s="892"/>
    </row>
    <row r="65" spans="6:9" ht="12.75">
      <c r="F65" s="890"/>
      <c r="G65" s="891"/>
      <c r="H65" s="891"/>
      <c r="I65" s="892"/>
    </row>
    <row r="66" spans="6:9" ht="12.75">
      <c r="F66" s="890"/>
      <c r="G66" s="891"/>
      <c r="H66" s="891"/>
      <c r="I66" s="892"/>
    </row>
    <row r="67" spans="6:9" ht="12.75">
      <c r="F67" s="890"/>
      <c r="G67" s="891"/>
      <c r="H67" s="891"/>
      <c r="I67" s="892"/>
    </row>
    <row r="68" spans="6:9" ht="12.75">
      <c r="F68" s="890"/>
      <c r="G68" s="891"/>
      <c r="H68" s="891"/>
      <c r="I68" s="892"/>
    </row>
    <row r="69" spans="6:9" ht="12.75">
      <c r="F69" s="890"/>
      <c r="G69" s="891"/>
      <c r="H69" s="891"/>
      <c r="I69" s="892"/>
    </row>
    <row r="70" spans="6:9" ht="12.75">
      <c r="F70" s="890"/>
      <c r="G70" s="891"/>
      <c r="H70" s="891"/>
      <c r="I70" s="892"/>
    </row>
    <row r="71" spans="6:9" ht="12.75">
      <c r="F71" s="890"/>
      <c r="G71" s="891"/>
      <c r="H71" s="891"/>
      <c r="I71" s="892"/>
    </row>
    <row r="72" spans="6:9" ht="12.75">
      <c r="F72" s="890"/>
      <c r="G72" s="891"/>
      <c r="H72" s="891"/>
      <c r="I72" s="892"/>
    </row>
    <row r="73" spans="6:9" ht="12.75">
      <c r="F73" s="890"/>
      <c r="G73" s="891"/>
      <c r="H73" s="891"/>
      <c r="I73" s="892"/>
    </row>
    <row r="74" spans="6:9" ht="12.75">
      <c r="F74" s="890"/>
      <c r="G74" s="891"/>
      <c r="H74" s="891"/>
      <c r="I74" s="892"/>
    </row>
    <row r="75" spans="6:9" ht="12.75">
      <c r="F75" s="890"/>
      <c r="G75" s="891"/>
      <c r="H75" s="891"/>
      <c r="I75" s="892"/>
    </row>
    <row r="76" spans="6:9" ht="12.75">
      <c r="F76" s="890"/>
      <c r="G76" s="891"/>
      <c r="H76" s="891"/>
      <c r="I76" s="892"/>
    </row>
    <row r="77" spans="6:9" ht="12.75">
      <c r="F77" s="890"/>
      <c r="G77" s="891"/>
      <c r="H77" s="891"/>
      <c r="I77" s="892"/>
    </row>
    <row r="78" spans="6:9" ht="12.75">
      <c r="F78" s="890"/>
      <c r="G78" s="891"/>
      <c r="H78" s="891"/>
      <c r="I78" s="892"/>
    </row>
    <row r="79" spans="6:9" ht="12.75">
      <c r="F79" s="890"/>
      <c r="G79" s="891"/>
      <c r="H79" s="891"/>
      <c r="I79" s="892"/>
    </row>
    <row r="80" spans="6:9" ht="12.75">
      <c r="F80" s="890"/>
      <c r="G80" s="891"/>
      <c r="H80" s="891"/>
      <c r="I80" s="892"/>
    </row>
    <row r="81" spans="6:9" ht="12.75">
      <c r="F81" s="890"/>
      <c r="G81" s="891"/>
      <c r="H81" s="891"/>
      <c r="I81" s="892"/>
    </row>
    <row r="82" spans="6:9" ht="12.75">
      <c r="F82" s="890"/>
      <c r="G82" s="891"/>
      <c r="H82" s="891"/>
      <c r="I82" s="892"/>
    </row>
    <row r="83" spans="6:9" ht="12.75">
      <c r="F83" s="890"/>
      <c r="G83" s="891"/>
      <c r="H83" s="891"/>
      <c r="I83" s="892"/>
    </row>
  </sheetData>
  <sheetProtection password="F5C7" sheet="1" objects="1" scenarios="1"/>
  <mergeCells count="6">
    <mergeCell ref="A1:B1"/>
    <mergeCell ref="A2:B2"/>
    <mergeCell ref="G2:I2"/>
    <mergeCell ref="H32:I32"/>
    <mergeCell ref="A30:D30"/>
    <mergeCell ref="A31:D3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2018-10-28T08:49:34Z</cp:lastPrinted>
  <dcterms:created xsi:type="dcterms:W3CDTF">2018-10-12T06:17:00Z</dcterms:created>
  <dcterms:modified xsi:type="dcterms:W3CDTF">2019-05-16T18:40:43Z</dcterms:modified>
  <cp:category/>
  <cp:version/>
  <cp:contentType/>
  <cp:contentStatus/>
</cp:coreProperties>
</file>