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Z:\Smyrna\SUNCAD\Táborská\"/>
    </mc:Choice>
  </mc:AlternateContent>
  <xr:revisionPtr revIDLastSave="0" documentId="8_{4C85FB59-2CE0-4D79-B612-43A9A61173C6}"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D.1.1 - Architektonicko-s..." sheetId="2" r:id="rId2"/>
    <sheet name="D.1.4.a - UT" sheetId="3" r:id="rId3"/>
    <sheet name="D.1.4.c - Vzduchotechnika" sheetId="4" r:id="rId4"/>
    <sheet name="1.4.d_K - Podkrovní byty ..." sheetId="5" r:id="rId5"/>
    <sheet name="1.4.d_V - Podkrovní byty ..." sheetId="6" r:id="rId6"/>
    <sheet name="D.1.4.e - Elektroinstalace" sheetId="7" r:id="rId7"/>
    <sheet name="VRN - VRN a ostatní" sheetId="8" r:id="rId8"/>
    <sheet name="D.1.1 - Architektonicko-s..._01" sheetId="9" r:id="rId9"/>
    <sheet name="D.1.4.a - UT_01" sheetId="10" r:id="rId10"/>
    <sheet name="D.1.4.c - Vzduchotechnika_01" sheetId="11" r:id="rId11"/>
    <sheet name="18052020_2.4_K - Podkrovn..." sheetId="12" r:id="rId12"/>
    <sheet name="18052020_2.4_V - Podkrovn..." sheetId="13" r:id="rId13"/>
    <sheet name="D.1.4.e - Elektroinstalace_01" sheetId="14" r:id="rId14"/>
    <sheet name="VRN - VRN a ostatní_01" sheetId="15" r:id="rId15"/>
    <sheet name="D.1.1 - Architektonicko-s..._02" sheetId="16" r:id="rId16"/>
    <sheet name="D.1.4.a - UT_02" sheetId="17" r:id="rId17"/>
    <sheet name="D.1.4.c - Vzduchotechnika_02" sheetId="18" r:id="rId18"/>
    <sheet name="18052020_3.4_K - Podkrovn..." sheetId="19" r:id="rId19"/>
    <sheet name="18052020_3.4_V - Podkrovn..." sheetId="20" r:id="rId20"/>
    <sheet name="D.1.4.e - Elektroinstalace_02" sheetId="21" r:id="rId21"/>
    <sheet name="VRN - VRN a ostatní_02" sheetId="22" r:id="rId22"/>
    <sheet name="D.1.1 - Architektonicko-s..._03" sheetId="23" r:id="rId23"/>
    <sheet name="D.1.4.a - UT_03" sheetId="24" r:id="rId24"/>
    <sheet name="D.1.4.c - Vzduchotechnika_03" sheetId="25" r:id="rId25"/>
    <sheet name="18052020_4.4_K - Podkrovn..." sheetId="26" r:id="rId26"/>
    <sheet name="18052020_4.4_V - Podkrovn..." sheetId="27" r:id="rId27"/>
    <sheet name="D.1.4.e - Elektroinstalace_03" sheetId="28" r:id="rId28"/>
    <sheet name="VRN - VRN a ostatní_03" sheetId="29" r:id="rId29"/>
    <sheet name="D.1.1 - Architektonicko-s..._04" sheetId="30" r:id="rId30"/>
    <sheet name="D.1.4.a - UT_04" sheetId="31" r:id="rId31"/>
    <sheet name="D.1.4.c - Vzduchotechnika_04" sheetId="32" r:id="rId32"/>
    <sheet name="18052020_5.4_K - Podkrovn..." sheetId="33" r:id="rId33"/>
    <sheet name="18052020_5.4_V - Podkrovn..." sheetId="34" r:id="rId34"/>
    <sheet name="D.1.4.e - Elektroinstalace_04" sheetId="35" r:id="rId35"/>
    <sheet name="VRN - VRN a ostatní_04" sheetId="36" r:id="rId36"/>
    <sheet name="Pokyny pro vyplnění" sheetId="37" r:id="rId37"/>
  </sheets>
  <definedNames>
    <definedName name="_xlnm._FilterDatabase" localSheetId="4" hidden="1">'1.4.d_K - Podkrovní byty ...'!$C$94:$K$145</definedName>
    <definedName name="_xlnm._FilterDatabase" localSheetId="5" hidden="1">'1.4.d_V - Podkrovní byty ...'!$C$93:$K$149</definedName>
    <definedName name="_xlnm._FilterDatabase" localSheetId="11" hidden="1">'18052020_2.4_K - Podkrovn...'!$C$94:$K$154</definedName>
    <definedName name="_xlnm._FilterDatabase" localSheetId="12" hidden="1">'18052020_2.4_V - Podkrovn...'!$C$93:$K$163</definedName>
    <definedName name="_xlnm._FilterDatabase" localSheetId="18" hidden="1">'18052020_3.4_K - Podkrovn...'!$C$95:$K$166</definedName>
    <definedName name="_xlnm._FilterDatabase" localSheetId="19" hidden="1">'18052020_3.4_V - Podkrovn...'!$C$93:$K$180</definedName>
    <definedName name="_xlnm._FilterDatabase" localSheetId="25" hidden="1">'18052020_4.4_K - Podkrovn...'!$C$94:$K$148</definedName>
    <definedName name="_xlnm._FilterDatabase" localSheetId="26" hidden="1">'18052020_4.4_V - Podkrovn...'!$C$93:$K$161</definedName>
    <definedName name="_xlnm._FilterDatabase" localSheetId="32" hidden="1">'18052020_5.4_K - Podkrovn...'!$C$94:$K$157</definedName>
    <definedName name="_xlnm._FilterDatabase" localSheetId="33" hidden="1">'18052020_5.4_V - Podkrovn...'!$C$93:$K$161</definedName>
    <definedName name="_xlnm._FilterDatabase" localSheetId="1" hidden="1">'D.1.1 - Architektonicko-s...'!$C$101:$K$503</definedName>
    <definedName name="_xlnm._FilterDatabase" localSheetId="8" hidden="1">'D.1.1 - Architektonicko-s..._01'!$C$100:$K$523</definedName>
    <definedName name="_xlnm._FilterDatabase" localSheetId="15" hidden="1">'D.1.1 - Architektonicko-s..._02'!$C$100:$K$507</definedName>
    <definedName name="_xlnm._FilterDatabase" localSheetId="22" hidden="1">'D.1.1 - Architektonicko-s..._03'!$C$101:$K$511</definedName>
    <definedName name="_xlnm._FilterDatabase" localSheetId="29" hidden="1">'D.1.1 - Architektonicko-s..._04'!$C$101:$K$527</definedName>
    <definedName name="_xlnm._FilterDatabase" localSheetId="2" hidden="1">'D.1.4.a - UT'!$C$89:$K$141</definedName>
    <definedName name="_xlnm._FilterDatabase" localSheetId="9" hidden="1">'D.1.4.a - UT_01'!$C$89:$K$141</definedName>
    <definedName name="_xlnm._FilterDatabase" localSheetId="16" hidden="1">'D.1.4.a - UT_02'!$C$89:$K$142</definedName>
    <definedName name="_xlnm._FilterDatabase" localSheetId="23" hidden="1">'D.1.4.a - UT_03'!$C$89:$K$143</definedName>
    <definedName name="_xlnm._FilterDatabase" localSheetId="30" hidden="1">'D.1.4.a - UT_04'!$C$89:$K$142</definedName>
    <definedName name="_xlnm._FilterDatabase" localSheetId="3" hidden="1">'D.1.4.c - Vzduchotechnika'!$C$87:$K$118</definedName>
    <definedName name="_xlnm._FilterDatabase" localSheetId="10" hidden="1">'D.1.4.c - Vzduchotechnika_01'!$C$87:$K$115</definedName>
    <definedName name="_xlnm._FilterDatabase" localSheetId="17" hidden="1">'D.1.4.c - Vzduchotechnika_02'!$C$87:$K$117</definedName>
    <definedName name="_xlnm._FilterDatabase" localSheetId="24" hidden="1">'D.1.4.c - Vzduchotechnika_03'!$C$87:$K$117</definedName>
    <definedName name="_xlnm._FilterDatabase" localSheetId="31" hidden="1">'D.1.4.c - Vzduchotechnika_04'!$C$87:$K$119</definedName>
    <definedName name="_xlnm._FilterDatabase" localSheetId="6" hidden="1">'D.1.4.e - Elektroinstalace'!$C$86:$K$178</definedName>
    <definedName name="_xlnm._FilterDatabase" localSheetId="13" hidden="1">'D.1.4.e - Elektroinstalace_01'!$C$86:$K$178</definedName>
    <definedName name="_xlnm._FilterDatabase" localSheetId="20" hidden="1">'D.1.4.e - Elektroinstalace_02'!$C$86:$K$178</definedName>
    <definedName name="_xlnm._FilterDatabase" localSheetId="27" hidden="1">'D.1.4.e - Elektroinstalace_03'!$C$86:$K$178</definedName>
    <definedName name="_xlnm._FilterDatabase" localSheetId="34" hidden="1">'D.1.4.e - Elektroinstalace_04'!$C$86:$K$175</definedName>
    <definedName name="_xlnm._FilterDatabase" localSheetId="7" hidden="1">'VRN - VRN a ostatní'!$C$90:$K$108</definedName>
    <definedName name="_xlnm._FilterDatabase" localSheetId="14" hidden="1">'VRN - VRN a ostatní_01'!$C$90:$K$108</definedName>
    <definedName name="_xlnm._FilterDatabase" localSheetId="21" hidden="1">'VRN - VRN a ostatní_02'!$C$90:$K$108</definedName>
    <definedName name="_xlnm._FilterDatabase" localSheetId="28" hidden="1">'VRN - VRN a ostatní_03'!$C$90:$K$108</definedName>
    <definedName name="_xlnm._FilterDatabase" localSheetId="35" hidden="1">'VRN - VRN a ostatní_04'!$C$90:$K$108</definedName>
    <definedName name="_xlnm.Print_Titles" localSheetId="4">'1.4.d_K - Podkrovní byty ...'!$94:$94</definedName>
    <definedName name="_xlnm.Print_Titles" localSheetId="5">'1.4.d_V - Podkrovní byty ...'!$93:$93</definedName>
    <definedName name="_xlnm.Print_Titles" localSheetId="11">'18052020_2.4_K - Podkrovn...'!$94:$94</definedName>
    <definedName name="_xlnm.Print_Titles" localSheetId="12">'18052020_2.4_V - Podkrovn...'!$93:$93</definedName>
    <definedName name="_xlnm.Print_Titles" localSheetId="18">'18052020_3.4_K - Podkrovn...'!$95:$95</definedName>
    <definedName name="_xlnm.Print_Titles" localSheetId="19">'18052020_3.4_V - Podkrovn...'!$93:$93</definedName>
    <definedName name="_xlnm.Print_Titles" localSheetId="25">'18052020_4.4_K - Podkrovn...'!$94:$94</definedName>
    <definedName name="_xlnm.Print_Titles" localSheetId="26">'18052020_4.4_V - Podkrovn...'!$93:$93</definedName>
    <definedName name="_xlnm.Print_Titles" localSheetId="32">'18052020_5.4_K - Podkrovn...'!$94:$94</definedName>
    <definedName name="_xlnm.Print_Titles" localSheetId="33">'18052020_5.4_V - Podkrovn...'!$93:$93</definedName>
    <definedName name="_xlnm.Print_Titles" localSheetId="1">'D.1.1 - Architektonicko-s...'!$101:$101</definedName>
    <definedName name="_xlnm.Print_Titles" localSheetId="8">'D.1.1 - Architektonicko-s..._01'!$100:$100</definedName>
    <definedName name="_xlnm.Print_Titles" localSheetId="15">'D.1.1 - Architektonicko-s..._02'!$100:$100</definedName>
    <definedName name="_xlnm.Print_Titles" localSheetId="22">'D.1.1 - Architektonicko-s..._03'!$101:$101</definedName>
    <definedName name="_xlnm.Print_Titles" localSheetId="29">'D.1.1 - Architektonicko-s..._04'!$101:$101</definedName>
    <definedName name="_xlnm.Print_Titles" localSheetId="2">'D.1.4.a - UT'!$89:$89</definedName>
    <definedName name="_xlnm.Print_Titles" localSheetId="9">'D.1.4.a - UT_01'!$89:$89</definedName>
    <definedName name="_xlnm.Print_Titles" localSheetId="16">'D.1.4.a - UT_02'!$89:$89</definedName>
    <definedName name="_xlnm.Print_Titles" localSheetId="23">'D.1.4.a - UT_03'!$89:$89</definedName>
    <definedName name="_xlnm.Print_Titles" localSheetId="30">'D.1.4.a - UT_04'!$89:$89</definedName>
    <definedName name="_xlnm.Print_Titles" localSheetId="3">'D.1.4.c - Vzduchotechnika'!$87:$87</definedName>
    <definedName name="_xlnm.Print_Titles" localSheetId="10">'D.1.4.c - Vzduchotechnika_01'!$87:$87</definedName>
    <definedName name="_xlnm.Print_Titles" localSheetId="17">'D.1.4.c - Vzduchotechnika_02'!$87:$87</definedName>
    <definedName name="_xlnm.Print_Titles" localSheetId="24">'D.1.4.c - Vzduchotechnika_03'!$87:$87</definedName>
    <definedName name="_xlnm.Print_Titles" localSheetId="31">'D.1.4.c - Vzduchotechnika_04'!$87:$87</definedName>
    <definedName name="_xlnm.Print_Titles" localSheetId="6">'D.1.4.e - Elektroinstalace'!$86:$86</definedName>
    <definedName name="_xlnm.Print_Titles" localSheetId="13">'D.1.4.e - Elektroinstalace_01'!$86:$86</definedName>
    <definedName name="_xlnm.Print_Titles" localSheetId="20">'D.1.4.e - Elektroinstalace_02'!$86:$86</definedName>
    <definedName name="_xlnm.Print_Titles" localSheetId="27">'D.1.4.e - Elektroinstalace_03'!$86:$86</definedName>
    <definedName name="_xlnm.Print_Titles" localSheetId="34">'D.1.4.e - Elektroinstalace_04'!$86:$86</definedName>
    <definedName name="_xlnm.Print_Titles" localSheetId="0">'Rekapitulace stavby'!$52:$52</definedName>
    <definedName name="_xlnm.Print_Titles" localSheetId="7">'VRN - VRN a ostatní'!$90:$90</definedName>
    <definedName name="_xlnm.Print_Titles" localSheetId="14">'VRN - VRN a ostatní_01'!$90:$90</definedName>
    <definedName name="_xlnm.Print_Titles" localSheetId="21">'VRN - VRN a ostatní_02'!$90:$90</definedName>
    <definedName name="_xlnm.Print_Titles" localSheetId="28">'VRN - VRN a ostatní_03'!$90:$90</definedName>
    <definedName name="_xlnm.Print_Titles" localSheetId="35">'VRN - VRN a ostatní_04'!$90:$90</definedName>
    <definedName name="_xlnm.Print_Area" localSheetId="4">'1.4.d_K - Podkrovní byty ...'!$C$4:$J$43,'1.4.d_K - Podkrovní byty ...'!$C$49:$J$72,'1.4.d_K - Podkrovní byty ...'!$C$78:$K$145</definedName>
    <definedName name="_xlnm.Print_Area" localSheetId="5">'1.4.d_V - Podkrovní byty ...'!$C$4:$J$43,'1.4.d_V - Podkrovní byty ...'!$C$49:$J$71,'1.4.d_V - Podkrovní byty ...'!$C$77:$K$149</definedName>
    <definedName name="_xlnm.Print_Area" localSheetId="11">'18052020_2.4_K - Podkrovn...'!$C$4:$J$43,'18052020_2.4_K - Podkrovn...'!$C$49:$J$72,'18052020_2.4_K - Podkrovn...'!$C$78:$K$154</definedName>
    <definedName name="_xlnm.Print_Area" localSheetId="12">'18052020_2.4_V - Podkrovn...'!$C$4:$J$43,'18052020_2.4_V - Podkrovn...'!$C$49:$J$71,'18052020_2.4_V - Podkrovn...'!$C$77:$K$163</definedName>
    <definedName name="_xlnm.Print_Area" localSheetId="18">'18052020_3.4_K - Podkrovn...'!$C$4:$J$43,'18052020_3.4_K - Podkrovn...'!$C$49:$J$73,'18052020_3.4_K - Podkrovn...'!$C$79:$K$166</definedName>
    <definedName name="_xlnm.Print_Area" localSheetId="19">'18052020_3.4_V - Podkrovn...'!$C$4:$J$43,'18052020_3.4_V - Podkrovn...'!$C$49:$J$71,'18052020_3.4_V - Podkrovn...'!$C$77:$K$180</definedName>
    <definedName name="_xlnm.Print_Area" localSheetId="25">'18052020_4.4_K - Podkrovn...'!$C$4:$J$43,'18052020_4.4_K - Podkrovn...'!$C$49:$J$72,'18052020_4.4_K - Podkrovn...'!$C$78:$K$148</definedName>
    <definedName name="_xlnm.Print_Area" localSheetId="26">'18052020_4.4_V - Podkrovn...'!$C$4:$J$43,'18052020_4.4_V - Podkrovn...'!$C$49:$J$71,'18052020_4.4_V - Podkrovn...'!$C$77:$K$161</definedName>
    <definedName name="_xlnm.Print_Area" localSheetId="32">'18052020_5.4_K - Podkrovn...'!$C$4:$J$43,'18052020_5.4_K - Podkrovn...'!$C$49:$J$72,'18052020_5.4_K - Podkrovn...'!$C$78:$K$157</definedName>
    <definedName name="_xlnm.Print_Area" localSheetId="33">'18052020_5.4_V - Podkrovn...'!$C$4:$J$43,'18052020_5.4_V - Podkrovn...'!$C$49:$J$71,'18052020_5.4_V - Podkrovn...'!$C$77:$K$161</definedName>
    <definedName name="_xlnm.Print_Area" localSheetId="1">'D.1.1 - Architektonicko-s...'!$C$4:$J$41,'D.1.1 - Architektonicko-s...'!$C$47:$J$81,'D.1.1 - Architektonicko-s...'!$C$87:$K$503</definedName>
    <definedName name="_xlnm.Print_Area" localSheetId="8">'D.1.1 - Architektonicko-s..._01'!$C$4:$J$41,'D.1.1 - Architektonicko-s..._01'!$C$47:$J$80,'D.1.1 - Architektonicko-s..._01'!$C$86:$K$523</definedName>
    <definedName name="_xlnm.Print_Area" localSheetId="15">'D.1.1 - Architektonicko-s..._02'!$C$4:$J$41,'D.1.1 - Architektonicko-s..._02'!$C$47:$J$80,'D.1.1 - Architektonicko-s..._02'!$C$86:$K$507</definedName>
    <definedName name="_xlnm.Print_Area" localSheetId="22">'D.1.1 - Architektonicko-s..._03'!$C$4:$J$41,'D.1.1 - Architektonicko-s..._03'!$C$47:$J$81,'D.1.1 - Architektonicko-s..._03'!$C$87:$K$511</definedName>
    <definedName name="_xlnm.Print_Area" localSheetId="29">'D.1.1 - Architektonicko-s..._04'!$C$4:$J$41,'D.1.1 - Architektonicko-s..._04'!$C$47:$J$81,'D.1.1 - Architektonicko-s..._04'!$C$87:$K$527</definedName>
    <definedName name="_xlnm.Print_Area" localSheetId="2">'D.1.4.a - UT'!$C$4:$J$41,'D.1.4.a - UT'!$C$47:$J$69,'D.1.4.a - UT'!$C$75:$K$141</definedName>
    <definedName name="_xlnm.Print_Area" localSheetId="9">'D.1.4.a - UT_01'!$C$4:$J$41,'D.1.4.a - UT_01'!$C$47:$J$69,'D.1.4.a - UT_01'!$C$75:$K$141</definedName>
    <definedName name="_xlnm.Print_Area" localSheetId="16">'D.1.4.a - UT_02'!$C$4:$J$41,'D.1.4.a - UT_02'!$C$47:$J$69,'D.1.4.a - UT_02'!$C$75:$K$142</definedName>
    <definedName name="_xlnm.Print_Area" localSheetId="23">'D.1.4.a - UT_03'!$C$4:$J$41,'D.1.4.a - UT_03'!$C$47:$J$69,'D.1.4.a - UT_03'!$C$75:$K$143</definedName>
    <definedName name="_xlnm.Print_Area" localSheetId="30">'D.1.4.a - UT_04'!$C$4:$J$41,'D.1.4.a - UT_04'!$C$47:$J$69,'D.1.4.a - UT_04'!$C$75:$K$142</definedName>
    <definedName name="_xlnm.Print_Area" localSheetId="3">'D.1.4.c - Vzduchotechnika'!$C$4:$J$41,'D.1.4.c - Vzduchotechnika'!$C$47:$J$67,'D.1.4.c - Vzduchotechnika'!$C$73:$K$118</definedName>
    <definedName name="_xlnm.Print_Area" localSheetId="10">'D.1.4.c - Vzduchotechnika_01'!$C$4:$J$41,'D.1.4.c - Vzduchotechnika_01'!$C$47:$J$67,'D.1.4.c - Vzduchotechnika_01'!$C$73:$K$115</definedName>
    <definedName name="_xlnm.Print_Area" localSheetId="17">'D.1.4.c - Vzduchotechnika_02'!$C$4:$J$41,'D.1.4.c - Vzduchotechnika_02'!$C$47:$J$67,'D.1.4.c - Vzduchotechnika_02'!$C$73:$K$117</definedName>
    <definedName name="_xlnm.Print_Area" localSheetId="24">'D.1.4.c - Vzduchotechnika_03'!$C$4:$J$41,'D.1.4.c - Vzduchotechnika_03'!$C$47:$J$67,'D.1.4.c - Vzduchotechnika_03'!$C$73:$K$117</definedName>
    <definedName name="_xlnm.Print_Area" localSheetId="31">'D.1.4.c - Vzduchotechnika_04'!$C$4:$J$41,'D.1.4.c - Vzduchotechnika_04'!$C$47:$J$67,'D.1.4.c - Vzduchotechnika_04'!$C$73:$K$119</definedName>
    <definedName name="_xlnm.Print_Area" localSheetId="6">'D.1.4.e - Elektroinstalace'!$C$4:$J$41,'D.1.4.e - Elektroinstalace'!$C$47:$J$66,'D.1.4.e - Elektroinstalace'!$C$72:$K$178</definedName>
    <definedName name="_xlnm.Print_Area" localSheetId="13">'D.1.4.e - Elektroinstalace_01'!$C$4:$J$41,'D.1.4.e - Elektroinstalace_01'!$C$47:$J$66,'D.1.4.e - Elektroinstalace_01'!$C$72:$K$178</definedName>
    <definedName name="_xlnm.Print_Area" localSheetId="20">'D.1.4.e - Elektroinstalace_02'!$C$4:$J$41,'D.1.4.e - Elektroinstalace_02'!$C$47:$J$66,'D.1.4.e - Elektroinstalace_02'!$C$72:$K$178</definedName>
    <definedName name="_xlnm.Print_Area" localSheetId="27">'D.1.4.e - Elektroinstalace_03'!$C$4:$J$41,'D.1.4.e - Elektroinstalace_03'!$C$47:$J$66,'D.1.4.e - Elektroinstalace_03'!$C$72:$K$178</definedName>
    <definedName name="_xlnm.Print_Area" localSheetId="34">'D.1.4.e - Elektroinstalace_04'!$C$4:$J$41,'D.1.4.e - Elektroinstalace_04'!$C$47:$J$66,'D.1.4.e - Elektroinstalace_04'!$C$72:$K$175</definedName>
    <definedName name="_xlnm.Print_Area" localSheetId="36">'Pokyny pro vyplnění'!$B$2:$K$71,'Pokyny pro vyplnění'!$B$74:$K$118,'Pokyny pro vyplnění'!$B$121:$K$161,'Pokyny pro vyplnění'!$B$164:$K$218</definedName>
    <definedName name="_xlnm.Print_Area" localSheetId="0">'Rekapitulace stavby'!$D$4:$AO$36,'Rekapitulace stavby'!$C$42:$AQ$100</definedName>
    <definedName name="_xlnm.Print_Area" localSheetId="7">'VRN - VRN a ostatní'!$C$4:$J$41,'VRN - VRN a ostatní'!$C$47:$J$70,'VRN - VRN a ostatní'!$C$76:$K$108</definedName>
    <definedName name="_xlnm.Print_Area" localSheetId="14">'VRN - VRN a ostatní_01'!$C$4:$J$41,'VRN - VRN a ostatní_01'!$C$47:$J$70,'VRN - VRN a ostatní_01'!$C$76:$K$108</definedName>
    <definedName name="_xlnm.Print_Area" localSheetId="21">'VRN - VRN a ostatní_02'!$C$4:$J$41,'VRN - VRN a ostatní_02'!$C$47:$J$70,'VRN - VRN a ostatní_02'!$C$76:$K$108</definedName>
    <definedName name="_xlnm.Print_Area" localSheetId="28">'VRN - VRN a ostatní_03'!$C$4:$J$41,'VRN - VRN a ostatní_03'!$C$47:$J$70,'VRN - VRN a ostatní_03'!$C$76:$K$108</definedName>
    <definedName name="_xlnm.Print_Area" localSheetId="35">'VRN - VRN a ostatní_04'!$C$4:$J$41,'VRN - VRN a ostatní_04'!$C$47:$J$70,'VRN - VRN a ostatní_04'!$C$76:$K$108</definedName>
  </definedNames>
  <calcPr calcId="191029"/>
</workbook>
</file>

<file path=xl/calcChain.xml><?xml version="1.0" encoding="utf-8"?>
<calcChain xmlns="http://schemas.openxmlformats.org/spreadsheetml/2006/main">
  <c r="J39" i="36" l="1"/>
  <c r="J38" i="36"/>
  <c r="AY99" i="1" s="1"/>
  <c r="J37" i="36"/>
  <c r="AX99" i="1" s="1"/>
  <c r="BI108" i="36"/>
  <c r="BH108" i="36"/>
  <c r="BG108" i="36"/>
  <c r="BF108" i="36"/>
  <c r="T108" i="36"/>
  <c r="T107" i="36"/>
  <c r="R108" i="36"/>
  <c r="R107" i="36"/>
  <c r="P108" i="36"/>
  <c r="P107" i="36" s="1"/>
  <c r="BI106" i="36"/>
  <c r="BH106" i="36"/>
  <c r="BG106" i="36"/>
  <c r="BF106" i="36"/>
  <c r="T106" i="36"/>
  <c r="T105" i="36"/>
  <c r="R106" i="36"/>
  <c r="R105" i="36"/>
  <c r="P106" i="36"/>
  <c r="P105" i="36" s="1"/>
  <c r="BI103" i="36"/>
  <c r="BH103" i="36"/>
  <c r="BG103" i="36"/>
  <c r="BF103" i="36"/>
  <c r="T103" i="36"/>
  <c r="T102" i="36"/>
  <c r="R103" i="36"/>
  <c r="R102" i="36"/>
  <c r="P103" i="36"/>
  <c r="P102" i="36"/>
  <c r="BI99" i="36"/>
  <c r="BH99" i="36"/>
  <c r="BG99" i="36"/>
  <c r="BF99" i="36"/>
  <c r="T99" i="36"/>
  <c r="R99" i="36"/>
  <c r="P99" i="36"/>
  <c r="BI98" i="36"/>
  <c r="BH98" i="36"/>
  <c r="BG98" i="36"/>
  <c r="BF98" i="36"/>
  <c r="T98" i="36"/>
  <c r="R98" i="36"/>
  <c r="P98" i="36"/>
  <c r="BI94" i="36"/>
  <c r="BH94" i="36"/>
  <c r="BG94" i="36"/>
  <c r="BF94" i="36"/>
  <c r="T94" i="36"/>
  <c r="T93" i="36"/>
  <c r="R94" i="36"/>
  <c r="R93" i="36"/>
  <c r="P94" i="36"/>
  <c r="P93" i="36"/>
  <c r="J87" i="36"/>
  <c r="F87" i="36"/>
  <c r="F85" i="36"/>
  <c r="E83" i="36"/>
  <c r="J58" i="36"/>
  <c r="F58" i="36"/>
  <c r="F56" i="36"/>
  <c r="E54" i="36"/>
  <c r="J26" i="36"/>
  <c r="E26" i="36"/>
  <c r="J59" i="36" s="1"/>
  <c r="J25" i="36"/>
  <c r="J20" i="36"/>
  <c r="E20" i="36"/>
  <c r="F88" i="36" s="1"/>
  <c r="J19" i="36"/>
  <c r="J14" i="36"/>
  <c r="J56" i="36"/>
  <c r="E7" i="36"/>
  <c r="E79" i="36" s="1"/>
  <c r="J39" i="35"/>
  <c r="J38" i="35"/>
  <c r="AY98" i="1"/>
  <c r="J37" i="35"/>
  <c r="AX98" i="1" s="1"/>
  <c r="BI175" i="35"/>
  <c r="BH175" i="35"/>
  <c r="BG175" i="35"/>
  <c r="BE175" i="35"/>
  <c r="T175" i="35"/>
  <c r="R175" i="35"/>
  <c r="P175" i="35"/>
  <c r="BI174" i="35"/>
  <c r="BH174" i="35"/>
  <c r="BG174" i="35"/>
  <c r="BE174" i="35"/>
  <c r="T174" i="35"/>
  <c r="R174" i="35"/>
  <c r="P174" i="35"/>
  <c r="BI173" i="35"/>
  <c r="BH173" i="35"/>
  <c r="BG173" i="35"/>
  <c r="BE173" i="35"/>
  <c r="T173" i="35"/>
  <c r="R173" i="35"/>
  <c r="P173" i="35"/>
  <c r="BI172" i="35"/>
  <c r="BH172" i="35"/>
  <c r="BG172" i="35"/>
  <c r="BE172" i="35"/>
  <c r="T172" i="35"/>
  <c r="R172" i="35"/>
  <c r="P172" i="35"/>
  <c r="BI171" i="35"/>
  <c r="BH171" i="35"/>
  <c r="BG171" i="35"/>
  <c r="BE171" i="35"/>
  <c r="T171" i="35"/>
  <c r="R171" i="35"/>
  <c r="P171" i="35"/>
  <c r="BI170" i="35"/>
  <c r="BH170" i="35"/>
  <c r="BG170" i="35"/>
  <c r="BE170" i="35"/>
  <c r="T170" i="35"/>
  <c r="R170" i="35"/>
  <c r="P170" i="35"/>
  <c r="BI169" i="35"/>
  <c r="BH169" i="35"/>
  <c r="BG169" i="35"/>
  <c r="BE169" i="35"/>
  <c r="T169" i="35"/>
  <c r="R169" i="35"/>
  <c r="P169" i="35"/>
  <c r="BI168" i="35"/>
  <c r="BH168" i="35"/>
  <c r="BG168" i="35"/>
  <c r="BE168" i="35"/>
  <c r="T168" i="35"/>
  <c r="R168" i="35"/>
  <c r="P168" i="35"/>
  <c r="BI167" i="35"/>
  <c r="BH167" i="35"/>
  <c r="BG167" i="35"/>
  <c r="BE167" i="35"/>
  <c r="T167" i="35"/>
  <c r="R167" i="35"/>
  <c r="P167" i="35"/>
  <c r="BI166" i="35"/>
  <c r="BH166" i="35"/>
  <c r="BG166" i="35"/>
  <c r="BE166" i="35"/>
  <c r="T166" i="35"/>
  <c r="R166" i="35"/>
  <c r="P166" i="35"/>
  <c r="BI165" i="35"/>
  <c r="BH165" i="35"/>
  <c r="BG165" i="35"/>
  <c r="BE165" i="35"/>
  <c r="T165" i="35"/>
  <c r="R165" i="35"/>
  <c r="P165" i="35"/>
  <c r="BI164" i="35"/>
  <c r="BH164" i="35"/>
  <c r="BG164" i="35"/>
  <c r="BE164" i="35"/>
  <c r="T164" i="35"/>
  <c r="R164" i="35"/>
  <c r="P164" i="35"/>
  <c r="BI163" i="35"/>
  <c r="BH163" i="35"/>
  <c r="BG163" i="35"/>
  <c r="BE163" i="35"/>
  <c r="T163" i="35"/>
  <c r="R163" i="35"/>
  <c r="P163" i="35"/>
  <c r="BI162" i="35"/>
  <c r="BH162" i="35"/>
  <c r="BG162" i="35"/>
  <c r="BE162" i="35"/>
  <c r="T162" i="35"/>
  <c r="R162" i="35"/>
  <c r="P162" i="35"/>
  <c r="BI161" i="35"/>
  <c r="BH161" i="35"/>
  <c r="BG161" i="35"/>
  <c r="BE161" i="35"/>
  <c r="T161" i="35"/>
  <c r="R161" i="35"/>
  <c r="P161" i="35"/>
  <c r="BI160" i="35"/>
  <c r="BH160" i="35"/>
  <c r="BG160" i="35"/>
  <c r="BE160" i="35"/>
  <c r="T160" i="35"/>
  <c r="R160" i="35"/>
  <c r="P160" i="35"/>
  <c r="BI159" i="35"/>
  <c r="BH159" i="35"/>
  <c r="BG159" i="35"/>
  <c r="BE159" i="35"/>
  <c r="T159" i="35"/>
  <c r="R159" i="35"/>
  <c r="P159" i="35"/>
  <c r="BI158" i="35"/>
  <c r="BH158" i="35"/>
  <c r="BG158" i="35"/>
  <c r="BE158" i="35"/>
  <c r="T158" i="35"/>
  <c r="R158" i="35"/>
  <c r="P158" i="35"/>
  <c r="BI157" i="35"/>
  <c r="BH157" i="35"/>
  <c r="BG157" i="35"/>
  <c r="BE157" i="35"/>
  <c r="T157" i="35"/>
  <c r="R157" i="35"/>
  <c r="P157" i="35"/>
  <c r="BI156" i="35"/>
  <c r="BH156" i="35"/>
  <c r="BG156" i="35"/>
  <c r="BE156" i="35"/>
  <c r="T156" i="35"/>
  <c r="R156" i="35"/>
  <c r="P156" i="35"/>
  <c r="BI155" i="35"/>
  <c r="BH155" i="35"/>
  <c r="BG155" i="35"/>
  <c r="BE155" i="35"/>
  <c r="T155" i="35"/>
  <c r="R155" i="35"/>
  <c r="P155" i="35"/>
  <c r="BI154" i="35"/>
  <c r="BH154" i="35"/>
  <c r="BG154" i="35"/>
  <c r="BE154" i="35"/>
  <c r="T154" i="35"/>
  <c r="R154" i="35"/>
  <c r="P154" i="35"/>
  <c r="BI153" i="35"/>
  <c r="BH153" i="35"/>
  <c r="BG153" i="35"/>
  <c r="BE153" i="35"/>
  <c r="T153" i="35"/>
  <c r="R153" i="35"/>
  <c r="P153" i="35"/>
  <c r="BI152" i="35"/>
  <c r="BH152" i="35"/>
  <c r="BG152" i="35"/>
  <c r="BE152" i="35"/>
  <c r="T152" i="35"/>
  <c r="R152" i="35"/>
  <c r="P152" i="35"/>
  <c r="BI151" i="35"/>
  <c r="BH151" i="35"/>
  <c r="BG151" i="35"/>
  <c r="BE151" i="35"/>
  <c r="T151" i="35"/>
  <c r="R151" i="35"/>
  <c r="P151" i="35"/>
  <c r="BI150" i="35"/>
  <c r="BH150" i="35"/>
  <c r="BG150" i="35"/>
  <c r="BE150" i="35"/>
  <c r="T150" i="35"/>
  <c r="R150" i="35"/>
  <c r="P150" i="35"/>
  <c r="BI149" i="35"/>
  <c r="BH149" i="35"/>
  <c r="BG149" i="35"/>
  <c r="BE149" i="35"/>
  <c r="T149" i="35"/>
  <c r="R149" i="35"/>
  <c r="P149" i="35"/>
  <c r="BI148" i="35"/>
  <c r="BH148" i="35"/>
  <c r="BG148" i="35"/>
  <c r="BE148" i="35"/>
  <c r="T148" i="35"/>
  <c r="R148" i="35"/>
  <c r="P148" i="35"/>
  <c r="BI147" i="35"/>
  <c r="BH147" i="35"/>
  <c r="BG147" i="35"/>
  <c r="BE147" i="35"/>
  <c r="T147" i="35"/>
  <c r="R147" i="35"/>
  <c r="P147" i="35"/>
  <c r="BI146" i="35"/>
  <c r="BH146" i="35"/>
  <c r="BG146" i="35"/>
  <c r="BE146" i="35"/>
  <c r="T146" i="35"/>
  <c r="R146" i="35"/>
  <c r="P146" i="35"/>
  <c r="BI145" i="35"/>
  <c r="BH145" i="35"/>
  <c r="BG145" i="35"/>
  <c r="BE145" i="35"/>
  <c r="T145" i="35"/>
  <c r="R145" i="35"/>
  <c r="P145" i="35"/>
  <c r="BI144" i="35"/>
  <c r="BH144" i="35"/>
  <c r="BG144" i="35"/>
  <c r="BE144" i="35"/>
  <c r="T144" i="35"/>
  <c r="R144" i="35"/>
  <c r="P144" i="35"/>
  <c r="BI143" i="35"/>
  <c r="BH143" i="35"/>
  <c r="BG143" i="35"/>
  <c r="BE143" i="35"/>
  <c r="T143" i="35"/>
  <c r="R143" i="35"/>
  <c r="P143" i="35"/>
  <c r="BI142" i="35"/>
  <c r="BH142" i="35"/>
  <c r="BG142" i="35"/>
  <c r="BE142" i="35"/>
  <c r="T142" i="35"/>
  <c r="R142" i="35"/>
  <c r="P142" i="35"/>
  <c r="BI141" i="35"/>
  <c r="BH141" i="35"/>
  <c r="BG141" i="35"/>
  <c r="BE141" i="35"/>
  <c r="T141" i="35"/>
  <c r="R141" i="35"/>
  <c r="P141" i="35"/>
  <c r="BI140" i="35"/>
  <c r="BH140" i="35"/>
  <c r="BG140" i="35"/>
  <c r="BE140" i="35"/>
  <c r="T140" i="35"/>
  <c r="R140" i="35"/>
  <c r="P140" i="35"/>
  <c r="BI139" i="35"/>
  <c r="BH139" i="35"/>
  <c r="BG139" i="35"/>
  <c r="BE139" i="35"/>
  <c r="T139" i="35"/>
  <c r="R139" i="35"/>
  <c r="P139" i="35"/>
  <c r="BI138" i="35"/>
  <c r="BH138" i="35"/>
  <c r="BG138" i="35"/>
  <c r="BE138" i="35"/>
  <c r="T138" i="35"/>
  <c r="R138" i="35"/>
  <c r="P138" i="35"/>
  <c r="BI137" i="35"/>
  <c r="BH137" i="35"/>
  <c r="BG137" i="35"/>
  <c r="BE137" i="35"/>
  <c r="T137" i="35"/>
  <c r="R137" i="35"/>
  <c r="P137" i="35"/>
  <c r="BI136" i="35"/>
  <c r="BH136" i="35"/>
  <c r="BG136" i="35"/>
  <c r="BE136" i="35"/>
  <c r="T136" i="35"/>
  <c r="R136" i="35"/>
  <c r="P136" i="35"/>
  <c r="BI135" i="35"/>
  <c r="BH135" i="35"/>
  <c r="BG135" i="35"/>
  <c r="BE135" i="35"/>
  <c r="T135" i="35"/>
  <c r="R135" i="35"/>
  <c r="P135" i="35"/>
  <c r="BI134" i="35"/>
  <c r="BH134" i="35"/>
  <c r="BG134" i="35"/>
  <c r="BE134" i="35"/>
  <c r="T134" i="35"/>
  <c r="R134" i="35"/>
  <c r="P134" i="35"/>
  <c r="BI133" i="35"/>
  <c r="BH133" i="35"/>
  <c r="BG133" i="35"/>
  <c r="BE133" i="35"/>
  <c r="T133" i="35"/>
  <c r="R133" i="35"/>
  <c r="P133" i="35"/>
  <c r="BI132" i="35"/>
  <c r="BH132" i="35"/>
  <c r="BG132" i="35"/>
  <c r="BE132" i="35"/>
  <c r="T132" i="35"/>
  <c r="R132" i="35"/>
  <c r="P132" i="35"/>
  <c r="BI131" i="35"/>
  <c r="BH131" i="35"/>
  <c r="BG131" i="35"/>
  <c r="BE131" i="35"/>
  <c r="T131" i="35"/>
  <c r="R131" i="35"/>
  <c r="P131" i="35"/>
  <c r="BI130" i="35"/>
  <c r="BH130" i="35"/>
  <c r="BG130" i="35"/>
  <c r="BE130" i="35"/>
  <c r="T130" i="35"/>
  <c r="R130" i="35"/>
  <c r="P130" i="35"/>
  <c r="BI129" i="35"/>
  <c r="BH129" i="35"/>
  <c r="BG129" i="35"/>
  <c r="BE129" i="35"/>
  <c r="T129" i="35"/>
  <c r="R129" i="35"/>
  <c r="P129" i="35"/>
  <c r="BI128" i="35"/>
  <c r="BH128" i="35"/>
  <c r="BG128" i="35"/>
  <c r="BE128" i="35"/>
  <c r="T128" i="35"/>
  <c r="R128" i="35"/>
  <c r="P128" i="35"/>
  <c r="BI127" i="35"/>
  <c r="BH127" i="35"/>
  <c r="BG127" i="35"/>
  <c r="BE127" i="35"/>
  <c r="T127" i="35"/>
  <c r="R127" i="35"/>
  <c r="P127" i="35"/>
  <c r="BI126" i="35"/>
  <c r="BH126" i="35"/>
  <c r="BG126" i="35"/>
  <c r="BE126" i="35"/>
  <c r="T126" i="35"/>
  <c r="R126" i="35"/>
  <c r="P126" i="35"/>
  <c r="BI125" i="35"/>
  <c r="BH125" i="35"/>
  <c r="BG125" i="35"/>
  <c r="BE125" i="35"/>
  <c r="T125" i="35"/>
  <c r="R125" i="35"/>
  <c r="P125" i="35"/>
  <c r="BI124" i="35"/>
  <c r="BH124" i="35"/>
  <c r="BG124" i="35"/>
  <c r="BE124" i="35"/>
  <c r="T124" i="35"/>
  <c r="R124" i="35"/>
  <c r="P124" i="35"/>
  <c r="BI123" i="35"/>
  <c r="BH123" i="35"/>
  <c r="BG123" i="35"/>
  <c r="BE123" i="35"/>
  <c r="T123" i="35"/>
  <c r="R123" i="35"/>
  <c r="P123" i="35"/>
  <c r="BI122" i="35"/>
  <c r="BH122" i="35"/>
  <c r="BG122" i="35"/>
  <c r="BE122" i="35"/>
  <c r="T122" i="35"/>
  <c r="R122" i="35"/>
  <c r="P122" i="35"/>
  <c r="BI121" i="35"/>
  <c r="BH121" i="35"/>
  <c r="BG121" i="35"/>
  <c r="BE121" i="35"/>
  <c r="T121" i="35"/>
  <c r="R121" i="35"/>
  <c r="P121" i="35"/>
  <c r="BI120" i="35"/>
  <c r="BH120" i="35"/>
  <c r="BG120" i="35"/>
  <c r="BE120" i="35"/>
  <c r="T120" i="35"/>
  <c r="R120" i="35"/>
  <c r="P120" i="35"/>
  <c r="BI119" i="35"/>
  <c r="BH119" i="35"/>
  <c r="BG119" i="35"/>
  <c r="BE119" i="35"/>
  <c r="T119" i="35"/>
  <c r="R119" i="35"/>
  <c r="P119" i="35"/>
  <c r="BI118" i="35"/>
  <c r="BH118" i="35"/>
  <c r="BG118" i="35"/>
  <c r="BE118" i="35"/>
  <c r="T118" i="35"/>
  <c r="R118" i="35"/>
  <c r="P118" i="35"/>
  <c r="BI117" i="35"/>
  <c r="BH117" i="35"/>
  <c r="BG117" i="35"/>
  <c r="BE117" i="35"/>
  <c r="T117" i="35"/>
  <c r="R117" i="35"/>
  <c r="P117" i="35"/>
  <c r="BI116" i="35"/>
  <c r="BH116" i="35"/>
  <c r="BG116" i="35"/>
  <c r="BE116" i="35"/>
  <c r="T116" i="35"/>
  <c r="R116" i="35"/>
  <c r="P116" i="35"/>
  <c r="BI115" i="35"/>
  <c r="BH115" i="35"/>
  <c r="BG115" i="35"/>
  <c r="BE115" i="35"/>
  <c r="T115" i="35"/>
  <c r="R115" i="35"/>
  <c r="P115" i="35"/>
  <c r="BI114" i="35"/>
  <c r="BH114" i="35"/>
  <c r="BG114" i="35"/>
  <c r="BE114" i="35"/>
  <c r="T114" i="35"/>
  <c r="R114" i="35"/>
  <c r="P114" i="35"/>
  <c r="BI113" i="35"/>
  <c r="BH113" i="35"/>
  <c r="BG113" i="35"/>
  <c r="BE113" i="35"/>
  <c r="T113" i="35"/>
  <c r="R113" i="35"/>
  <c r="P113" i="35"/>
  <c r="BI112" i="35"/>
  <c r="BH112" i="35"/>
  <c r="BG112" i="35"/>
  <c r="BE112" i="35"/>
  <c r="T112" i="35"/>
  <c r="R112" i="35"/>
  <c r="P112" i="35"/>
  <c r="BI111" i="35"/>
  <c r="BH111" i="35"/>
  <c r="BG111" i="35"/>
  <c r="BE111" i="35"/>
  <c r="T111" i="35"/>
  <c r="R111" i="35"/>
  <c r="P111" i="35"/>
  <c r="BI110" i="35"/>
  <c r="BH110" i="35"/>
  <c r="BG110" i="35"/>
  <c r="BE110" i="35"/>
  <c r="T110" i="35"/>
  <c r="R110" i="35"/>
  <c r="P110" i="35"/>
  <c r="BI109" i="35"/>
  <c r="BH109" i="35"/>
  <c r="BG109" i="35"/>
  <c r="BE109" i="35"/>
  <c r="T109" i="35"/>
  <c r="R109" i="35"/>
  <c r="P109" i="35"/>
  <c r="BI108" i="35"/>
  <c r="BH108" i="35"/>
  <c r="BG108" i="35"/>
  <c r="BE108" i="35"/>
  <c r="T108" i="35"/>
  <c r="R108" i="35"/>
  <c r="P108" i="35"/>
  <c r="BI107" i="35"/>
  <c r="BH107" i="35"/>
  <c r="BG107" i="35"/>
  <c r="BE107" i="35"/>
  <c r="T107" i="35"/>
  <c r="R107" i="35"/>
  <c r="P107" i="35"/>
  <c r="BI106" i="35"/>
  <c r="BH106" i="35"/>
  <c r="BG106" i="35"/>
  <c r="BE106" i="35"/>
  <c r="T106" i="35"/>
  <c r="R106" i="35"/>
  <c r="P106" i="35"/>
  <c r="BI105" i="35"/>
  <c r="BH105" i="35"/>
  <c r="BG105" i="35"/>
  <c r="BE105" i="35"/>
  <c r="T105" i="35"/>
  <c r="R105" i="35"/>
  <c r="P105" i="35"/>
  <c r="BI104" i="35"/>
  <c r="BH104" i="35"/>
  <c r="BG104" i="35"/>
  <c r="BE104" i="35"/>
  <c r="T104" i="35"/>
  <c r="R104" i="35"/>
  <c r="P104" i="35"/>
  <c r="BI103" i="35"/>
  <c r="BH103" i="35"/>
  <c r="BG103" i="35"/>
  <c r="BE103" i="35"/>
  <c r="T103" i="35"/>
  <c r="R103" i="35"/>
  <c r="P103" i="35"/>
  <c r="BI102" i="35"/>
  <c r="BH102" i="35"/>
  <c r="BG102" i="35"/>
  <c r="BE102" i="35"/>
  <c r="T102" i="35"/>
  <c r="R102" i="35"/>
  <c r="P102" i="35"/>
  <c r="BI101" i="35"/>
  <c r="BH101" i="35"/>
  <c r="BG101" i="35"/>
  <c r="BE101" i="35"/>
  <c r="T101" i="35"/>
  <c r="R101" i="35"/>
  <c r="P101" i="35"/>
  <c r="BI100" i="35"/>
  <c r="BH100" i="35"/>
  <c r="BG100" i="35"/>
  <c r="BE100" i="35"/>
  <c r="T100" i="35"/>
  <c r="R100" i="35"/>
  <c r="P100" i="35"/>
  <c r="BI99" i="35"/>
  <c r="BH99" i="35"/>
  <c r="BG99" i="35"/>
  <c r="BE99" i="35"/>
  <c r="T99" i="35"/>
  <c r="R99" i="35"/>
  <c r="P99" i="35"/>
  <c r="BI98" i="35"/>
  <c r="BH98" i="35"/>
  <c r="BG98" i="35"/>
  <c r="BE98" i="35"/>
  <c r="T98" i="35"/>
  <c r="R98" i="35"/>
  <c r="P98" i="35"/>
  <c r="BI97" i="35"/>
  <c r="BH97" i="35"/>
  <c r="BG97" i="35"/>
  <c r="BE97" i="35"/>
  <c r="T97" i="35"/>
  <c r="R97" i="35"/>
  <c r="P97" i="35"/>
  <c r="BI96" i="35"/>
  <c r="BH96" i="35"/>
  <c r="BG96" i="35"/>
  <c r="BE96" i="35"/>
  <c r="T96" i="35"/>
  <c r="R96" i="35"/>
  <c r="P96" i="35"/>
  <c r="BI95" i="35"/>
  <c r="BH95" i="35"/>
  <c r="BG95" i="35"/>
  <c r="BE95" i="35"/>
  <c r="T95" i="35"/>
  <c r="R95" i="35"/>
  <c r="P95" i="35"/>
  <c r="BI94" i="35"/>
  <c r="BH94" i="35"/>
  <c r="BG94" i="35"/>
  <c r="BE94" i="35"/>
  <c r="T94" i="35"/>
  <c r="R94" i="35"/>
  <c r="P94" i="35"/>
  <c r="BI93" i="35"/>
  <c r="BH93" i="35"/>
  <c r="BG93" i="35"/>
  <c r="BE93" i="35"/>
  <c r="T93" i="35"/>
  <c r="R93" i="35"/>
  <c r="P93" i="35"/>
  <c r="BI92" i="35"/>
  <c r="BH92" i="35"/>
  <c r="BG92" i="35"/>
  <c r="BE92" i="35"/>
  <c r="T92" i="35"/>
  <c r="R92" i="35"/>
  <c r="P92" i="35"/>
  <c r="BI91" i="35"/>
  <c r="BH91" i="35"/>
  <c r="BG91" i="35"/>
  <c r="BE91" i="35"/>
  <c r="T91" i="35"/>
  <c r="R91" i="35"/>
  <c r="P91" i="35"/>
  <c r="BI90" i="35"/>
  <c r="BH90" i="35"/>
  <c r="BG90" i="35"/>
  <c r="BE90" i="35"/>
  <c r="T90" i="35"/>
  <c r="R90" i="35"/>
  <c r="P90" i="35"/>
  <c r="J83" i="35"/>
  <c r="F83" i="35"/>
  <c r="F81" i="35"/>
  <c r="E79" i="35"/>
  <c r="J58" i="35"/>
  <c r="F58" i="35"/>
  <c r="F56" i="35"/>
  <c r="E54" i="35"/>
  <c r="J26" i="35"/>
  <c r="E26" i="35"/>
  <c r="J59" i="35" s="1"/>
  <c r="J25" i="35"/>
  <c r="J20" i="35"/>
  <c r="E20" i="35"/>
  <c r="F59" i="35" s="1"/>
  <c r="J19" i="35"/>
  <c r="J14" i="35"/>
  <c r="J81" i="35"/>
  <c r="E7" i="35"/>
  <c r="E75" i="35"/>
  <c r="J41" i="34"/>
  <c r="J40" i="34"/>
  <c r="AY97" i="1" s="1"/>
  <c r="J39" i="34"/>
  <c r="AX97" i="1" s="1"/>
  <c r="BI161" i="34"/>
  <c r="BH161" i="34"/>
  <c r="BG161" i="34"/>
  <c r="BE161" i="34"/>
  <c r="T161" i="34"/>
  <c r="R161" i="34"/>
  <c r="P161" i="34"/>
  <c r="BI160" i="34"/>
  <c r="BH160" i="34"/>
  <c r="BG160" i="34"/>
  <c r="BE160" i="34"/>
  <c r="T160" i="34"/>
  <c r="R160" i="34"/>
  <c r="P160" i="34"/>
  <c r="BI157" i="34"/>
  <c r="BH157" i="34"/>
  <c r="BG157" i="34"/>
  <c r="BE157" i="34"/>
  <c r="T157" i="34"/>
  <c r="R157" i="34"/>
  <c r="P157" i="34"/>
  <c r="BI156" i="34"/>
  <c r="BH156" i="34"/>
  <c r="BG156" i="34"/>
  <c r="BE156" i="34"/>
  <c r="T156" i="34"/>
  <c r="R156" i="34"/>
  <c r="P156" i="34"/>
  <c r="BI155" i="34"/>
  <c r="BH155" i="34"/>
  <c r="BG155" i="34"/>
  <c r="BE155" i="34"/>
  <c r="T155" i="34"/>
  <c r="R155" i="34"/>
  <c r="P155" i="34"/>
  <c r="BI152" i="34"/>
  <c r="BH152" i="34"/>
  <c r="BG152" i="34"/>
  <c r="BE152" i="34"/>
  <c r="T152" i="34"/>
  <c r="R152" i="34"/>
  <c r="P152" i="34"/>
  <c r="BI150" i="34"/>
  <c r="BH150" i="34"/>
  <c r="BG150" i="34"/>
  <c r="BE150" i="34"/>
  <c r="T150" i="34"/>
  <c r="R150" i="34"/>
  <c r="P150" i="34"/>
  <c r="BI149" i="34"/>
  <c r="BH149" i="34"/>
  <c r="BG149" i="34"/>
  <c r="BE149" i="34"/>
  <c r="T149" i="34"/>
  <c r="R149" i="34"/>
  <c r="P149" i="34"/>
  <c r="BI146" i="34"/>
  <c r="BH146" i="34"/>
  <c r="BG146" i="34"/>
  <c r="BE146" i="34"/>
  <c r="T146" i="34"/>
  <c r="R146" i="34"/>
  <c r="P146" i="34"/>
  <c r="BI143" i="34"/>
  <c r="BH143" i="34"/>
  <c r="BG143" i="34"/>
  <c r="BE143" i="34"/>
  <c r="T143" i="34"/>
  <c r="R143" i="34"/>
  <c r="P143" i="34"/>
  <c r="BI140" i="34"/>
  <c r="BH140" i="34"/>
  <c r="BG140" i="34"/>
  <c r="BE140" i="34"/>
  <c r="T140" i="34"/>
  <c r="R140" i="34"/>
  <c r="P140" i="34"/>
  <c r="BI137" i="34"/>
  <c r="BH137" i="34"/>
  <c r="BG137" i="34"/>
  <c r="BE137" i="34"/>
  <c r="T137" i="34"/>
  <c r="R137" i="34"/>
  <c r="P137" i="34"/>
  <c r="BI134" i="34"/>
  <c r="BH134" i="34"/>
  <c r="BG134" i="34"/>
  <c r="BE134" i="34"/>
  <c r="T134" i="34"/>
  <c r="R134" i="34"/>
  <c r="P134" i="34"/>
  <c r="BI131" i="34"/>
  <c r="BH131" i="34"/>
  <c r="BG131" i="34"/>
  <c r="BE131" i="34"/>
  <c r="T131" i="34"/>
  <c r="R131" i="34"/>
  <c r="P131" i="34"/>
  <c r="BI128" i="34"/>
  <c r="BH128" i="34"/>
  <c r="BG128" i="34"/>
  <c r="BE128" i="34"/>
  <c r="T128" i="34"/>
  <c r="R128" i="34"/>
  <c r="P128" i="34"/>
  <c r="BI125" i="34"/>
  <c r="BH125" i="34"/>
  <c r="BG125" i="34"/>
  <c r="BE125" i="34"/>
  <c r="T125" i="34"/>
  <c r="R125" i="34"/>
  <c r="P125" i="34"/>
  <c r="BI122" i="34"/>
  <c r="BH122" i="34"/>
  <c r="BG122" i="34"/>
  <c r="BE122" i="34"/>
  <c r="T122" i="34"/>
  <c r="R122" i="34"/>
  <c r="P122" i="34"/>
  <c r="BI119" i="34"/>
  <c r="BH119" i="34"/>
  <c r="BG119" i="34"/>
  <c r="BE119" i="34"/>
  <c r="T119" i="34"/>
  <c r="R119" i="34"/>
  <c r="P119" i="34"/>
  <c r="BI116" i="34"/>
  <c r="BH116" i="34"/>
  <c r="BG116" i="34"/>
  <c r="BE116" i="34"/>
  <c r="T116" i="34"/>
  <c r="R116" i="34"/>
  <c r="P116" i="34"/>
  <c r="BI113" i="34"/>
  <c r="BH113" i="34"/>
  <c r="BG113" i="34"/>
  <c r="BE113" i="34"/>
  <c r="T113" i="34"/>
  <c r="R113" i="34"/>
  <c r="P113" i="34"/>
  <c r="BI110" i="34"/>
  <c r="BH110" i="34"/>
  <c r="BG110" i="34"/>
  <c r="BE110" i="34"/>
  <c r="T110" i="34"/>
  <c r="R110" i="34"/>
  <c r="P110" i="34"/>
  <c r="BI107" i="34"/>
  <c r="BH107" i="34"/>
  <c r="BG107" i="34"/>
  <c r="BE107" i="34"/>
  <c r="T107" i="34"/>
  <c r="R107" i="34"/>
  <c r="P107" i="34"/>
  <c r="BI104" i="34"/>
  <c r="BH104" i="34"/>
  <c r="BG104" i="34"/>
  <c r="BE104" i="34"/>
  <c r="T104" i="34"/>
  <c r="R104" i="34"/>
  <c r="P104" i="34"/>
  <c r="BI101" i="34"/>
  <c r="BH101" i="34"/>
  <c r="BG101" i="34"/>
  <c r="BE101" i="34"/>
  <c r="T101" i="34"/>
  <c r="R101" i="34"/>
  <c r="P101" i="34"/>
  <c r="BI100" i="34"/>
  <c r="BH100" i="34"/>
  <c r="BG100" i="34"/>
  <c r="BE100" i="34"/>
  <c r="T100" i="34"/>
  <c r="R100" i="34"/>
  <c r="P100" i="34"/>
  <c r="BI97" i="34"/>
  <c r="BH97" i="34"/>
  <c r="BG97" i="34"/>
  <c r="BE97" i="34"/>
  <c r="T97" i="34"/>
  <c r="R97" i="34"/>
  <c r="P97" i="34"/>
  <c r="J91" i="34"/>
  <c r="J90" i="34"/>
  <c r="F90" i="34"/>
  <c r="F88" i="34"/>
  <c r="E86" i="34"/>
  <c r="J63" i="34"/>
  <c r="J62" i="34"/>
  <c r="F62" i="34"/>
  <c r="F60" i="34"/>
  <c r="E58" i="34"/>
  <c r="J22" i="34"/>
  <c r="E22" i="34"/>
  <c r="F91" i="34"/>
  <c r="J21" i="34"/>
  <c r="J16" i="34"/>
  <c r="J60" i="34" s="1"/>
  <c r="E7" i="34"/>
  <c r="E52" i="34" s="1"/>
  <c r="J41" i="33"/>
  <c r="J40" i="33"/>
  <c r="AY96" i="1"/>
  <c r="J39" i="33"/>
  <c r="AX96" i="1"/>
  <c r="BI155" i="33"/>
  <c r="BH155" i="33"/>
  <c r="BG155" i="33"/>
  <c r="BE155" i="33"/>
  <c r="T155" i="33"/>
  <c r="R155" i="33"/>
  <c r="P155" i="33"/>
  <c r="BI152" i="33"/>
  <c r="BH152" i="33"/>
  <c r="BG152" i="33"/>
  <c r="BE152" i="33"/>
  <c r="T152" i="33"/>
  <c r="R152" i="33"/>
  <c r="P152" i="33"/>
  <c r="BI150" i="33"/>
  <c r="BH150" i="33"/>
  <c r="BG150" i="33"/>
  <c r="BE150" i="33"/>
  <c r="T150" i="33"/>
  <c r="R150" i="33"/>
  <c r="P150" i="33"/>
  <c r="BI149" i="33"/>
  <c r="BH149" i="33"/>
  <c r="BG149" i="33"/>
  <c r="BE149" i="33"/>
  <c r="T149" i="33"/>
  <c r="R149" i="33"/>
  <c r="P149" i="33"/>
  <c r="BI146" i="33"/>
  <c r="BH146" i="33"/>
  <c r="BG146" i="33"/>
  <c r="BE146" i="33"/>
  <c r="T146" i="33"/>
  <c r="R146" i="33"/>
  <c r="P146" i="33"/>
  <c r="BI145" i="33"/>
  <c r="BH145" i="33"/>
  <c r="BG145" i="33"/>
  <c r="BE145" i="33"/>
  <c r="T145" i="33"/>
  <c r="R145" i="33"/>
  <c r="P145" i="33"/>
  <c r="BI144" i="33"/>
  <c r="BH144" i="33"/>
  <c r="BG144" i="33"/>
  <c r="BE144" i="33"/>
  <c r="T144" i="33"/>
  <c r="R144" i="33"/>
  <c r="P144" i="33"/>
  <c r="BI141" i="33"/>
  <c r="BH141" i="33"/>
  <c r="BG141" i="33"/>
  <c r="BE141" i="33"/>
  <c r="T141" i="33"/>
  <c r="R141" i="33"/>
  <c r="P141" i="33"/>
  <c r="BI138" i="33"/>
  <c r="BH138" i="33"/>
  <c r="BG138" i="33"/>
  <c r="BE138" i="33"/>
  <c r="T138" i="33"/>
  <c r="R138" i="33"/>
  <c r="P138" i="33"/>
  <c r="BI137" i="33"/>
  <c r="BH137" i="33"/>
  <c r="BG137" i="33"/>
  <c r="BE137" i="33"/>
  <c r="T137" i="33"/>
  <c r="R137" i="33"/>
  <c r="P137" i="33"/>
  <c r="BI136" i="33"/>
  <c r="BH136" i="33"/>
  <c r="BG136" i="33"/>
  <c r="BE136" i="33"/>
  <c r="T136" i="33"/>
  <c r="R136" i="33"/>
  <c r="P136" i="33"/>
  <c r="BI133" i="33"/>
  <c r="BH133" i="33"/>
  <c r="BG133" i="33"/>
  <c r="BE133" i="33"/>
  <c r="T133" i="33"/>
  <c r="R133" i="33"/>
  <c r="P133" i="33"/>
  <c r="BI130" i="33"/>
  <c r="BH130" i="33"/>
  <c r="BG130" i="33"/>
  <c r="BE130" i="33"/>
  <c r="T130" i="33"/>
  <c r="R130" i="33"/>
  <c r="P130" i="33"/>
  <c r="BI128" i="33"/>
  <c r="BH128" i="33"/>
  <c r="BG128" i="33"/>
  <c r="BE128" i="33"/>
  <c r="T128" i="33"/>
  <c r="R128" i="33"/>
  <c r="P128" i="33"/>
  <c r="BI127" i="33"/>
  <c r="BH127" i="33"/>
  <c r="BG127" i="33"/>
  <c r="BE127" i="33"/>
  <c r="T127" i="33"/>
  <c r="R127" i="33"/>
  <c r="P127" i="33"/>
  <c r="BI124" i="33"/>
  <c r="BH124" i="33"/>
  <c r="BG124" i="33"/>
  <c r="BE124" i="33"/>
  <c r="T124" i="33"/>
  <c r="R124" i="33"/>
  <c r="P124" i="33"/>
  <c r="BI121" i="33"/>
  <c r="BH121" i="33"/>
  <c r="BG121" i="33"/>
  <c r="BE121" i="33"/>
  <c r="T121" i="33"/>
  <c r="R121" i="33"/>
  <c r="P121" i="33"/>
  <c r="BI118" i="33"/>
  <c r="BH118" i="33"/>
  <c r="BG118" i="33"/>
  <c r="BE118" i="33"/>
  <c r="T118" i="33"/>
  <c r="R118" i="33"/>
  <c r="P118" i="33"/>
  <c r="BI114" i="33"/>
  <c r="BH114" i="33"/>
  <c r="BG114" i="33"/>
  <c r="BE114" i="33"/>
  <c r="T114" i="33"/>
  <c r="R114" i="33"/>
  <c r="P114" i="33"/>
  <c r="BI111" i="33"/>
  <c r="BH111" i="33"/>
  <c r="BG111" i="33"/>
  <c r="BE111" i="33"/>
  <c r="T111" i="33"/>
  <c r="R111" i="33"/>
  <c r="P111" i="33"/>
  <c r="BI108" i="33"/>
  <c r="BH108" i="33"/>
  <c r="BG108" i="33"/>
  <c r="BE108" i="33"/>
  <c r="T108" i="33"/>
  <c r="R108" i="33"/>
  <c r="P108" i="33"/>
  <c r="BI105" i="33"/>
  <c r="BH105" i="33"/>
  <c r="BG105" i="33"/>
  <c r="BE105" i="33"/>
  <c r="T105" i="33"/>
  <c r="R105" i="33"/>
  <c r="P105" i="33"/>
  <c r="BI102" i="33"/>
  <c r="BH102" i="33"/>
  <c r="BG102" i="33"/>
  <c r="BE102" i="33"/>
  <c r="T102" i="33"/>
  <c r="R102" i="33"/>
  <c r="P102" i="33"/>
  <c r="BI99" i="33"/>
  <c r="BH99" i="33"/>
  <c r="BG99" i="33"/>
  <c r="BE99" i="33"/>
  <c r="T99" i="33"/>
  <c r="R99" i="33"/>
  <c r="P99" i="33"/>
  <c r="BI98" i="33"/>
  <c r="BH98" i="33"/>
  <c r="BG98" i="33"/>
  <c r="BE98" i="33"/>
  <c r="T98" i="33"/>
  <c r="R98" i="33"/>
  <c r="P98" i="33"/>
  <c r="J92" i="33"/>
  <c r="J91" i="33"/>
  <c r="F91" i="33"/>
  <c r="F89" i="33"/>
  <c r="E87" i="33"/>
  <c r="J63" i="33"/>
  <c r="J62" i="33"/>
  <c r="F62" i="33"/>
  <c r="F60" i="33"/>
  <c r="E58" i="33"/>
  <c r="J22" i="33"/>
  <c r="E22" i="33"/>
  <c r="F92" i="33"/>
  <c r="J21" i="33"/>
  <c r="J16" i="33"/>
  <c r="J89" i="33" s="1"/>
  <c r="E7" i="33"/>
  <c r="E81" i="33" s="1"/>
  <c r="J39" i="32"/>
  <c r="J38" i="32"/>
  <c r="AY94" i="1"/>
  <c r="J37" i="32"/>
  <c r="AX94" i="1"/>
  <c r="BI119" i="32"/>
  <c r="BH119" i="32"/>
  <c r="BG119" i="32"/>
  <c r="BE119" i="32"/>
  <c r="T119" i="32"/>
  <c r="R119" i="32"/>
  <c r="P119" i="32"/>
  <c r="BI118" i="32"/>
  <c r="BH118" i="32"/>
  <c r="BG118" i="32"/>
  <c r="BE118" i="32"/>
  <c r="T118" i="32"/>
  <c r="R118" i="32"/>
  <c r="P118" i="32"/>
  <c r="BI115" i="32"/>
  <c r="BH115" i="32"/>
  <c r="BG115" i="32"/>
  <c r="BE115" i="32"/>
  <c r="T115" i="32"/>
  <c r="T114" i="32"/>
  <c r="R115" i="32"/>
  <c r="R114" i="32"/>
  <c r="P115" i="32"/>
  <c r="P114" i="32"/>
  <c r="BI113" i="32"/>
  <c r="BH113" i="32"/>
  <c r="BG113" i="32"/>
  <c r="BE113" i="32"/>
  <c r="T113" i="32"/>
  <c r="R113" i="32"/>
  <c r="P113" i="32"/>
  <c r="BI112" i="32"/>
  <c r="BH112" i="32"/>
  <c r="BG112" i="32"/>
  <c r="BE112" i="32"/>
  <c r="T112" i="32"/>
  <c r="R112" i="32"/>
  <c r="P112" i="32"/>
  <c r="BI111" i="32"/>
  <c r="BH111" i="32"/>
  <c r="BG111" i="32"/>
  <c r="BE111" i="32"/>
  <c r="T111" i="32"/>
  <c r="R111" i="32"/>
  <c r="P111" i="32"/>
  <c r="BI110" i="32"/>
  <c r="BH110" i="32"/>
  <c r="BG110" i="32"/>
  <c r="BE110" i="32"/>
  <c r="T110" i="32"/>
  <c r="R110" i="32"/>
  <c r="P110" i="32"/>
  <c r="BI109" i="32"/>
  <c r="BH109" i="32"/>
  <c r="BG109" i="32"/>
  <c r="BE109" i="32"/>
  <c r="T109" i="32"/>
  <c r="R109" i="32"/>
  <c r="P109" i="32"/>
  <c r="BI108" i="32"/>
  <c r="BH108" i="32"/>
  <c r="BG108" i="32"/>
  <c r="BE108" i="32"/>
  <c r="T108" i="32"/>
  <c r="R108" i="32"/>
  <c r="P108" i="32"/>
  <c r="BI107" i="32"/>
  <c r="BH107" i="32"/>
  <c r="BG107" i="32"/>
  <c r="BE107" i="32"/>
  <c r="T107" i="32"/>
  <c r="R107" i="32"/>
  <c r="P107" i="32"/>
  <c r="BI106" i="32"/>
  <c r="BH106" i="32"/>
  <c r="BG106" i="32"/>
  <c r="BE106" i="32"/>
  <c r="T106" i="32"/>
  <c r="R106" i="32"/>
  <c r="P106" i="32"/>
  <c r="BI105" i="32"/>
  <c r="BH105" i="32"/>
  <c r="BG105" i="32"/>
  <c r="BE105" i="32"/>
  <c r="T105" i="32"/>
  <c r="R105" i="32"/>
  <c r="P105" i="32"/>
  <c r="BI104" i="32"/>
  <c r="BH104" i="32"/>
  <c r="BG104" i="32"/>
  <c r="BE104" i="32"/>
  <c r="T104" i="32"/>
  <c r="R104" i="32"/>
  <c r="P104" i="32"/>
  <c r="BI103" i="32"/>
  <c r="BH103" i="32"/>
  <c r="BG103" i="32"/>
  <c r="BE103" i="32"/>
  <c r="T103" i="32"/>
  <c r="R103" i="32"/>
  <c r="P103" i="32"/>
  <c r="BI102" i="32"/>
  <c r="BH102" i="32"/>
  <c r="BG102" i="32"/>
  <c r="BE102" i="32"/>
  <c r="T102" i="32"/>
  <c r="R102" i="32"/>
  <c r="P102" i="32"/>
  <c r="BI101" i="32"/>
  <c r="BH101" i="32"/>
  <c r="BG101" i="32"/>
  <c r="BE101" i="32"/>
  <c r="T101" i="32"/>
  <c r="R101" i="32"/>
  <c r="P101" i="32"/>
  <c r="BI100" i="32"/>
  <c r="BH100" i="32"/>
  <c r="BG100" i="32"/>
  <c r="BE100" i="32"/>
  <c r="T100" i="32"/>
  <c r="R100" i="32"/>
  <c r="P100" i="32"/>
  <c r="BI99" i="32"/>
  <c r="BH99" i="32"/>
  <c r="BG99" i="32"/>
  <c r="BE99" i="32"/>
  <c r="T99" i="32"/>
  <c r="R99" i="32"/>
  <c r="P99" i="32"/>
  <c r="BI98" i="32"/>
  <c r="BH98" i="32"/>
  <c r="BG98" i="32"/>
  <c r="BE98" i="32"/>
  <c r="T98" i="32"/>
  <c r="R98" i="32"/>
  <c r="P98" i="32"/>
  <c r="BI97" i="32"/>
  <c r="BH97" i="32"/>
  <c r="BG97" i="32"/>
  <c r="BE97" i="32"/>
  <c r="T97" i="32"/>
  <c r="R97" i="32"/>
  <c r="P97" i="32"/>
  <c r="BI96" i="32"/>
  <c r="BH96" i="32"/>
  <c r="BG96" i="32"/>
  <c r="BE96" i="32"/>
  <c r="T96" i="32"/>
  <c r="R96" i="32"/>
  <c r="P96" i="32"/>
  <c r="BI95" i="32"/>
  <c r="BH95" i="32"/>
  <c r="BG95" i="32"/>
  <c r="BE95" i="32"/>
  <c r="T95" i="32"/>
  <c r="R95" i="32"/>
  <c r="P95" i="32"/>
  <c r="BI94" i="32"/>
  <c r="BH94" i="32"/>
  <c r="BG94" i="32"/>
  <c r="BE94" i="32"/>
  <c r="T94" i="32"/>
  <c r="R94" i="32"/>
  <c r="P94" i="32"/>
  <c r="BI92" i="32"/>
  <c r="BH92" i="32"/>
  <c r="BG92" i="32"/>
  <c r="BE92" i="32"/>
  <c r="T92" i="32"/>
  <c r="R92" i="32"/>
  <c r="P92" i="32"/>
  <c r="BI90" i="32"/>
  <c r="BH90" i="32"/>
  <c r="BG90" i="32"/>
  <c r="BE90" i="32"/>
  <c r="T90" i="32"/>
  <c r="R90" i="32"/>
  <c r="P90" i="32"/>
  <c r="J84" i="32"/>
  <c r="F84" i="32"/>
  <c r="F82" i="32"/>
  <c r="E80" i="32"/>
  <c r="J58" i="32"/>
  <c r="F58" i="32"/>
  <c r="F56" i="32"/>
  <c r="E54" i="32"/>
  <c r="J26" i="32"/>
  <c r="E26" i="32"/>
  <c r="J59" i="32" s="1"/>
  <c r="J25" i="32"/>
  <c r="J20" i="32"/>
  <c r="E20" i="32"/>
  <c r="F85" i="32" s="1"/>
  <c r="J19" i="32"/>
  <c r="J14" i="32"/>
  <c r="J56" i="32"/>
  <c r="E7" i="32"/>
  <c r="E50" i="32"/>
  <c r="J39" i="31"/>
  <c r="J38" i="31"/>
  <c r="AY93" i="1" s="1"/>
  <c r="J37" i="31"/>
  <c r="AX93" i="1" s="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P132" i="31"/>
  <c r="BI131" i="31"/>
  <c r="BH131" i="31"/>
  <c r="BG131" i="31"/>
  <c r="BF131" i="31"/>
  <c r="T131" i="31"/>
  <c r="R131" i="31"/>
  <c r="P131" i="31"/>
  <c r="BI129" i="31"/>
  <c r="BH129" i="31"/>
  <c r="BG129" i="31"/>
  <c r="BF129" i="31"/>
  <c r="T129" i="31"/>
  <c r="R129" i="31"/>
  <c r="P129" i="31"/>
  <c r="BI128" i="31"/>
  <c r="BH128" i="31"/>
  <c r="BG128" i="31"/>
  <c r="BF128" i="31"/>
  <c r="T128" i="31"/>
  <c r="R128" i="31"/>
  <c r="P128" i="31"/>
  <c r="BI127" i="31"/>
  <c r="BH127" i="31"/>
  <c r="BG127" i="31"/>
  <c r="BF127" i="31"/>
  <c r="T127" i="31"/>
  <c r="R127" i="31"/>
  <c r="P127" i="31"/>
  <c r="BI126" i="31"/>
  <c r="BH126" i="31"/>
  <c r="BG126" i="31"/>
  <c r="BF126" i="31"/>
  <c r="T126" i="31"/>
  <c r="R126" i="31"/>
  <c r="P126" i="31"/>
  <c r="BI125" i="31"/>
  <c r="BH125" i="31"/>
  <c r="BG125" i="31"/>
  <c r="BF125" i="31"/>
  <c r="T125" i="31"/>
  <c r="R125" i="31"/>
  <c r="P125" i="31"/>
  <c r="BI124" i="31"/>
  <c r="BH124" i="31"/>
  <c r="BG124" i="31"/>
  <c r="BF124" i="31"/>
  <c r="T124" i="31"/>
  <c r="R124" i="31"/>
  <c r="P124" i="31"/>
  <c r="BI123" i="31"/>
  <c r="BH123" i="31"/>
  <c r="BG123" i="31"/>
  <c r="BF123" i="31"/>
  <c r="T123" i="31"/>
  <c r="R123" i="31"/>
  <c r="P123" i="31"/>
  <c r="BI122" i="31"/>
  <c r="BH122" i="31"/>
  <c r="BG122" i="31"/>
  <c r="BF122" i="31"/>
  <c r="T122" i="31"/>
  <c r="R122" i="31"/>
  <c r="P122" i="31"/>
  <c r="BI121" i="31"/>
  <c r="BH121" i="31"/>
  <c r="BG121" i="31"/>
  <c r="BF121" i="31"/>
  <c r="T121" i="31"/>
  <c r="R121" i="31"/>
  <c r="P121" i="31"/>
  <c r="BI120" i="31"/>
  <c r="BH120" i="31"/>
  <c r="BG120" i="31"/>
  <c r="BF120" i="31"/>
  <c r="T120" i="31"/>
  <c r="R120" i="31"/>
  <c r="P120" i="31"/>
  <c r="BI119" i="31"/>
  <c r="BH119" i="31"/>
  <c r="BG119" i="31"/>
  <c r="BF119" i="31"/>
  <c r="T119" i="31"/>
  <c r="R119" i="31"/>
  <c r="P119" i="31"/>
  <c r="BI118" i="31"/>
  <c r="BH118" i="31"/>
  <c r="BG118" i="31"/>
  <c r="BF118" i="31"/>
  <c r="T118" i="31"/>
  <c r="R118" i="31"/>
  <c r="P118" i="31"/>
  <c r="BI116" i="31"/>
  <c r="BH116" i="31"/>
  <c r="BG116" i="31"/>
  <c r="BF116" i="31"/>
  <c r="T116" i="31"/>
  <c r="R116" i="31"/>
  <c r="P116" i="31"/>
  <c r="BI115" i="31"/>
  <c r="BH115" i="31"/>
  <c r="BG115" i="31"/>
  <c r="BF115" i="31"/>
  <c r="T115" i="31"/>
  <c r="R115" i="31"/>
  <c r="P115" i="31"/>
  <c r="BI114" i="31"/>
  <c r="BH114" i="31"/>
  <c r="BG114" i="31"/>
  <c r="BF114" i="31"/>
  <c r="T114" i="31"/>
  <c r="R114" i="31"/>
  <c r="P114" i="31"/>
  <c r="BI113" i="31"/>
  <c r="BH113" i="31"/>
  <c r="BG113" i="31"/>
  <c r="BF113" i="31"/>
  <c r="T113" i="31"/>
  <c r="R113" i="31"/>
  <c r="P113" i="31"/>
  <c r="BI112" i="31"/>
  <c r="BH112" i="31"/>
  <c r="BG112" i="31"/>
  <c r="BF112" i="31"/>
  <c r="T112" i="31"/>
  <c r="R112" i="31"/>
  <c r="P112" i="31"/>
  <c r="BI111" i="31"/>
  <c r="BH111" i="31"/>
  <c r="BG111" i="31"/>
  <c r="BF111" i="31"/>
  <c r="T111" i="31"/>
  <c r="R111" i="31"/>
  <c r="P111" i="31"/>
  <c r="BI110" i="31"/>
  <c r="BH110" i="31"/>
  <c r="BG110" i="31"/>
  <c r="BF110" i="31"/>
  <c r="T110" i="31"/>
  <c r="R110" i="31"/>
  <c r="P110" i="31"/>
  <c r="BI109" i="31"/>
  <c r="BH109" i="31"/>
  <c r="BG109" i="31"/>
  <c r="BF109" i="31"/>
  <c r="T109" i="31"/>
  <c r="R109" i="31"/>
  <c r="P109" i="31"/>
  <c r="BI108" i="31"/>
  <c r="BH108" i="31"/>
  <c r="BG108" i="31"/>
  <c r="BF108" i="31"/>
  <c r="T108" i="31"/>
  <c r="R108" i="31"/>
  <c r="P108" i="31"/>
  <c r="BI107" i="31"/>
  <c r="BH107" i="31"/>
  <c r="BG107" i="31"/>
  <c r="BF107" i="31"/>
  <c r="T107" i="31"/>
  <c r="R107" i="31"/>
  <c r="P107" i="31"/>
  <c r="BI106" i="31"/>
  <c r="BH106" i="31"/>
  <c r="BG106" i="31"/>
  <c r="BF106" i="31"/>
  <c r="T106" i="31"/>
  <c r="R106" i="31"/>
  <c r="P106" i="31"/>
  <c r="BI105" i="31"/>
  <c r="BH105" i="31"/>
  <c r="BG105" i="31"/>
  <c r="BF105" i="31"/>
  <c r="T105" i="31"/>
  <c r="R105" i="31"/>
  <c r="P105" i="31"/>
  <c r="BI104" i="31"/>
  <c r="BH104" i="31"/>
  <c r="BG104" i="31"/>
  <c r="BF104" i="31"/>
  <c r="T104" i="31"/>
  <c r="R104" i="31"/>
  <c r="P104" i="31"/>
  <c r="BI103" i="31"/>
  <c r="BH103" i="31"/>
  <c r="BG103" i="31"/>
  <c r="BF103" i="31"/>
  <c r="T103" i="31"/>
  <c r="R103" i="31"/>
  <c r="P103" i="31"/>
  <c r="BI102" i="31"/>
  <c r="BH102" i="31"/>
  <c r="BG102" i="31"/>
  <c r="BF102" i="31"/>
  <c r="T102" i="31"/>
  <c r="R102" i="31"/>
  <c r="P102" i="31"/>
  <c r="BI101" i="31"/>
  <c r="BH101" i="31"/>
  <c r="BG101" i="31"/>
  <c r="BF101" i="31"/>
  <c r="T101" i="31"/>
  <c r="R101" i="31"/>
  <c r="P101" i="31"/>
  <c r="BI100" i="31"/>
  <c r="BH100" i="31"/>
  <c r="BG100" i="31"/>
  <c r="BF100" i="31"/>
  <c r="T100" i="31"/>
  <c r="R100" i="31"/>
  <c r="P100" i="31"/>
  <c r="BI99" i="31"/>
  <c r="BH99" i="31"/>
  <c r="BG99" i="31"/>
  <c r="BF99" i="31"/>
  <c r="T99" i="31"/>
  <c r="R99" i="31"/>
  <c r="P99" i="31"/>
  <c r="BI98" i="31"/>
  <c r="BH98" i="31"/>
  <c r="BG98" i="31"/>
  <c r="BF98" i="31"/>
  <c r="T98" i="31"/>
  <c r="R98" i="31"/>
  <c r="P98" i="31"/>
  <c r="BI96" i="31"/>
  <c r="BH96" i="31"/>
  <c r="BG96" i="31"/>
  <c r="BF96" i="31"/>
  <c r="T96" i="31"/>
  <c r="R96" i="31"/>
  <c r="P96" i="31"/>
  <c r="BI95" i="31"/>
  <c r="BH95" i="31"/>
  <c r="BG95" i="31"/>
  <c r="BF95" i="31"/>
  <c r="T95" i="31"/>
  <c r="R95" i="31"/>
  <c r="P95" i="31"/>
  <c r="BI94" i="31"/>
  <c r="BH94" i="31"/>
  <c r="BG94" i="31"/>
  <c r="BF94" i="31"/>
  <c r="T94" i="31"/>
  <c r="R94" i="31"/>
  <c r="P94" i="31"/>
  <c r="BI93" i="31"/>
  <c r="BH93" i="31"/>
  <c r="BG93" i="31"/>
  <c r="BF93" i="31"/>
  <c r="T93" i="31"/>
  <c r="R93" i="31"/>
  <c r="P93" i="31"/>
  <c r="BI92" i="31"/>
  <c r="BH92" i="31"/>
  <c r="BG92" i="31"/>
  <c r="BF92" i="31"/>
  <c r="T92" i="31"/>
  <c r="R92" i="31"/>
  <c r="P92" i="31"/>
  <c r="J86" i="31"/>
  <c r="F86" i="31"/>
  <c r="F84" i="31"/>
  <c r="E82" i="31"/>
  <c r="J58" i="31"/>
  <c r="F58" i="31"/>
  <c r="F56" i="31"/>
  <c r="E54" i="31"/>
  <c r="J26" i="31"/>
  <c r="E26" i="31"/>
  <c r="J87" i="31" s="1"/>
  <c r="J25" i="31"/>
  <c r="J20" i="31"/>
  <c r="E20" i="31"/>
  <c r="F87" i="31" s="1"/>
  <c r="J19" i="31"/>
  <c r="J14" i="31"/>
  <c r="J56" i="31"/>
  <c r="E7" i="31"/>
  <c r="E78" i="31"/>
  <c r="J39" i="30"/>
  <c r="J38" i="30"/>
  <c r="AY92" i="1" s="1"/>
  <c r="J37" i="30"/>
  <c r="AX92" i="1" s="1"/>
  <c r="BI503" i="30"/>
  <c r="BH503" i="30"/>
  <c r="BG503" i="30"/>
  <c r="BE503" i="30"/>
  <c r="T503" i="30"/>
  <c r="R503" i="30"/>
  <c r="P503" i="30"/>
  <c r="BI498" i="30"/>
  <c r="BH498" i="30"/>
  <c r="BG498" i="30"/>
  <c r="BE498" i="30"/>
  <c r="T498" i="30"/>
  <c r="R498" i="30"/>
  <c r="P498" i="30"/>
  <c r="BI493" i="30"/>
  <c r="BH493" i="30"/>
  <c r="BG493" i="30"/>
  <c r="BE493" i="30"/>
  <c r="T493" i="30"/>
  <c r="R493" i="30"/>
  <c r="P493" i="30"/>
  <c r="BI491" i="30"/>
  <c r="BH491" i="30"/>
  <c r="BG491" i="30"/>
  <c r="BE491" i="30"/>
  <c r="T491" i="30"/>
  <c r="R491" i="30"/>
  <c r="P491" i="30"/>
  <c r="BI486" i="30"/>
  <c r="BH486" i="30"/>
  <c r="BG486" i="30"/>
  <c r="BE486" i="30"/>
  <c r="T486" i="30"/>
  <c r="R486" i="30"/>
  <c r="P486" i="30"/>
  <c r="BI484" i="30"/>
  <c r="BH484" i="30"/>
  <c r="BG484" i="30"/>
  <c r="BE484" i="30"/>
  <c r="T484" i="30"/>
  <c r="R484" i="30"/>
  <c r="P484" i="30"/>
  <c r="BI482" i="30"/>
  <c r="BH482" i="30"/>
  <c r="BG482" i="30"/>
  <c r="BE482" i="30"/>
  <c r="T482" i="30"/>
  <c r="R482" i="30"/>
  <c r="P482" i="30"/>
  <c r="BI480" i="30"/>
  <c r="BH480" i="30"/>
  <c r="BG480" i="30"/>
  <c r="BE480" i="30"/>
  <c r="T480" i="30"/>
  <c r="R480" i="30"/>
  <c r="P480" i="30"/>
  <c r="BI479" i="30"/>
  <c r="BH479" i="30"/>
  <c r="BG479" i="30"/>
  <c r="BE479" i="30"/>
  <c r="T479" i="30"/>
  <c r="R479" i="30"/>
  <c r="P479" i="30"/>
  <c r="BI477" i="30"/>
  <c r="BH477" i="30"/>
  <c r="BG477" i="30"/>
  <c r="BE477" i="30"/>
  <c r="T477" i="30"/>
  <c r="R477" i="30"/>
  <c r="P477" i="30"/>
  <c r="BI472" i="30"/>
  <c r="BH472" i="30"/>
  <c r="BG472" i="30"/>
  <c r="BE472" i="30"/>
  <c r="T472" i="30"/>
  <c r="R472" i="30"/>
  <c r="P472" i="30"/>
  <c r="BI470" i="30"/>
  <c r="BH470" i="30"/>
  <c r="BG470" i="30"/>
  <c r="BE470" i="30"/>
  <c r="T470" i="30"/>
  <c r="R470" i="30"/>
  <c r="P470" i="30"/>
  <c r="BI464" i="30"/>
  <c r="BH464" i="30"/>
  <c r="BG464" i="30"/>
  <c r="BE464" i="30"/>
  <c r="T464" i="30"/>
  <c r="R464" i="30"/>
  <c r="P464" i="30"/>
  <c r="BI462" i="30"/>
  <c r="BH462" i="30"/>
  <c r="BG462" i="30"/>
  <c r="BE462" i="30"/>
  <c r="T462" i="30"/>
  <c r="R462" i="30"/>
  <c r="P462" i="30"/>
  <c r="BI457" i="30"/>
  <c r="BH457" i="30"/>
  <c r="BG457" i="30"/>
  <c r="BE457" i="30"/>
  <c r="T457" i="30"/>
  <c r="R457" i="30"/>
  <c r="P457" i="30"/>
  <c r="BI451" i="30"/>
  <c r="BH451" i="30"/>
  <c r="BG451" i="30"/>
  <c r="BE451" i="30"/>
  <c r="T451" i="30"/>
  <c r="R451" i="30"/>
  <c r="P451" i="30"/>
  <c r="BI449" i="30"/>
  <c r="BH449" i="30"/>
  <c r="BG449" i="30"/>
  <c r="BE449" i="30"/>
  <c r="T449" i="30"/>
  <c r="R449" i="30"/>
  <c r="P449" i="30"/>
  <c r="BI446" i="30"/>
  <c r="BH446" i="30"/>
  <c r="BG446" i="30"/>
  <c r="BE446" i="30"/>
  <c r="T446" i="30"/>
  <c r="R446" i="30"/>
  <c r="P446" i="30"/>
  <c r="BI444" i="30"/>
  <c r="BH444" i="30"/>
  <c r="BG444" i="30"/>
  <c r="BE444" i="30"/>
  <c r="T444" i="30"/>
  <c r="R444" i="30"/>
  <c r="P444" i="30"/>
  <c r="BI442" i="30"/>
  <c r="BH442" i="30"/>
  <c r="BG442" i="30"/>
  <c r="BE442" i="30"/>
  <c r="T442" i="30"/>
  <c r="R442" i="30"/>
  <c r="P442" i="30"/>
  <c r="BI440" i="30"/>
  <c r="BH440" i="30"/>
  <c r="BG440" i="30"/>
  <c r="BE440" i="30"/>
  <c r="T440" i="30"/>
  <c r="R440" i="30"/>
  <c r="P440" i="30"/>
  <c r="BI438" i="30"/>
  <c r="BH438" i="30"/>
  <c r="BG438" i="30"/>
  <c r="BE438" i="30"/>
  <c r="T438" i="30"/>
  <c r="R438" i="30"/>
  <c r="P438" i="30"/>
  <c r="BI436" i="30"/>
  <c r="BH436" i="30"/>
  <c r="BG436" i="30"/>
  <c r="BE436" i="30"/>
  <c r="T436" i="30"/>
  <c r="R436" i="30"/>
  <c r="P436" i="30"/>
  <c r="BI431" i="30"/>
  <c r="BH431" i="30"/>
  <c r="BG431" i="30"/>
  <c r="BE431" i="30"/>
  <c r="T431" i="30"/>
  <c r="R431" i="30"/>
  <c r="P431" i="30"/>
  <c r="BI429" i="30"/>
  <c r="BH429" i="30"/>
  <c r="BG429" i="30"/>
  <c r="BE429" i="30"/>
  <c r="T429" i="30"/>
  <c r="R429" i="30"/>
  <c r="P429" i="30"/>
  <c r="BI428" i="30"/>
  <c r="BH428" i="30"/>
  <c r="BG428" i="30"/>
  <c r="BE428" i="30"/>
  <c r="T428" i="30"/>
  <c r="R428" i="30"/>
  <c r="P428" i="30"/>
  <c r="BI423" i="30"/>
  <c r="BH423" i="30"/>
  <c r="BG423" i="30"/>
  <c r="BE423" i="30"/>
  <c r="T423" i="30"/>
  <c r="R423" i="30"/>
  <c r="P423" i="30"/>
  <c r="BI421" i="30"/>
  <c r="BH421" i="30"/>
  <c r="BG421" i="30"/>
  <c r="BE421" i="30"/>
  <c r="T421" i="30"/>
  <c r="R421" i="30"/>
  <c r="P421" i="30"/>
  <c r="BI416" i="30"/>
  <c r="BH416" i="30"/>
  <c r="BG416" i="30"/>
  <c r="BE416" i="30"/>
  <c r="T416" i="30"/>
  <c r="R416" i="30"/>
  <c r="P416" i="30"/>
  <c r="BI411" i="30"/>
  <c r="BH411" i="30"/>
  <c r="BG411" i="30"/>
  <c r="BE411" i="30"/>
  <c r="T411" i="30"/>
  <c r="R411" i="30"/>
  <c r="P411" i="30"/>
  <c r="BI409" i="30"/>
  <c r="BH409" i="30"/>
  <c r="BG409" i="30"/>
  <c r="BE409" i="30"/>
  <c r="T409" i="30"/>
  <c r="R409" i="30"/>
  <c r="P409" i="30"/>
  <c r="BI408" i="30"/>
  <c r="BH408" i="30"/>
  <c r="BG408" i="30"/>
  <c r="BE408" i="30"/>
  <c r="T408" i="30"/>
  <c r="R408" i="30"/>
  <c r="P408" i="30"/>
  <c r="BI406" i="30"/>
  <c r="BH406" i="30"/>
  <c r="BG406" i="30"/>
  <c r="BE406" i="30"/>
  <c r="T406" i="30"/>
  <c r="R406" i="30"/>
  <c r="P406" i="30"/>
  <c r="BI405" i="30"/>
  <c r="BH405" i="30"/>
  <c r="BG405" i="30"/>
  <c r="BE405" i="30"/>
  <c r="T405" i="30"/>
  <c r="R405" i="30"/>
  <c r="P405" i="30"/>
  <c r="BI404" i="30"/>
  <c r="BH404" i="30"/>
  <c r="BG404" i="30"/>
  <c r="BE404" i="30"/>
  <c r="T404" i="30"/>
  <c r="R404" i="30"/>
  <c r="P404" i="30"/>
  <c r="BI403" i="30"/>
  <c r="BH403" i="30"/>
  <c r="BG403" i="30"/>
  <c r="BE403" i="30"/>
  <c r="T403" i="30"/>
  <c r="R403" i="30"/>
  <c r="P403" i="30"/>
  <c r="BI402" i="30"/>
  <c r="BH402" i="30"/>
  <c r="BG402" i="30"/>
  <c r="BE402" i="30"/>
  <c r="T402" i="30"/>
  <c r="R402" i="30"/>
  <c r="P402" i="30"/>
  <c r="BI401" i="30"/>
  <c r="BH401" i="30"/>
  <c r="BG401" i="30"/>
  <c r="BE401" i="30"/>
  <c r="T401" i="30"/>
  <c r="R401" i="30"/>
  <c r="P401" i="30"/>
  <c r="BI400" i="30"/>
  <c r="BH400" i="30"/>
  <c r="BG400" i="30"/>
  <c r="BE400" i="30"/>
  <c r="T400" i="30"/>
  <c r="R400" i="30"/>
  <c r="P400" i="30"/>
  <c r="BI399" i="30"/>
  <c r="BH399" i="30"/>
  <c r="BG399" i="30"/>
  <c r="BE399" i="30"/>
  <c r="T399" i="30"/>
  <c r="R399" i="30"/>
  <c r="P399" i="30"/>
  <c r="BI398" i="30"/>
  <c r="BH398" i="30"/>
  <c r="BG398" i="30"/>
  <c r="BE398" i="30"/>
  <c r="T398" i="30"/>
  <c r="R398" i="30"/>
  <c r="P398" i="30"/>
  <c r="BI397" i="30"/>
  <c r="BH397" i="30"/>
  <c r="BG397" i="30"/>
  <c r="BE397" i="30"/>
  <c r="T397" i="30"/>
  <c r="R397" i="30"/>
  <c r="P397" i="30"/>
  <c r="BI396" i="30"/>
  <c r="BH396" i="30"/>
  <c r="BG396" i="30"/>
  <c r="BE396" i="30"/>
  <c r="T396" i="30"/>
  <c r="R396" i="30"/>
  <c r="P396" i="30"/>
  <c r="BI394" i="30"/>
  <c r="BH394" i="30"/>
  <c r="BG394" i="30"/>
  <c r="BE394" i="30"/>
  <c r="T394" i="30"/>
  <c r="R394" i="30"/>
  <c r="P394" i="30"/>
  <c r="BI392" i="30"/>
  <c r="BH392" i="30"/>
  <c r="BG392" i="30"/>
  <c r="BE392" i="30"/>
  <c r="T392" i="30"/>
  <c r="R392" i="30"/>
  <c r="P392" i="30"/>
  <c r="BI390" i="30"/>
  <c r="BH390" i="30"/>
  <c r="BG390" i="30"/>
  <c r="BE390" i="30"/>
  <c r="T390" i="30"/>
  <c r="R390" i="30"/>
  <c r="P390" i="30"/>
  <c r="BI389" i="30"/>
  <c r="BH389" i="30"/>
  <c r="BG389" i="30"/>
  <c r="BE389" i="30"/>
  <c r="T389" i="30"/>
  <c r="R389" i="30"/>
  <c r="P389" i="30"/>
  <c r="BI387" i="30"/>
  <c r="BH387" i="30"/>
  <c r="BG387" i="30"/>
  <c r="BE387" i="30"/>
  <c r="T387" i="30"/>
  <c r="R387" i="30"/>
  <c r="P387" i="30"/>
  <c r="BI386" i="30"/>
  <c r="BH386" i="30"/>
  <c r="BG386" i="30"/>
  <c r="BE386" i="30"/>
  <c r="T386" i="30"/>
  <c r="R386" i="30"/>
  <c r="P386" i="30"/>
  <c r="BI384" i="30"/>
  <c r="BH384" i="30"/>
  <c r="BG384" i="30"/>
  <c r="BE384" i="30"/>
  <c r="T384" i="30"/>
  <c r="R384" i="30"/>
  <c r="P384" i="30"/>
  <c r="BI382" i="30"/>
  <c r="BH382" i="30"/>
  <c r="BG382" i="30"/>
  <c r="BE382" i="30"/>
  <c r="T382" i="30"/>
  <c r="R382" i="30"/>
  <c r="P382" i="30"/>
  <c r="BI377" i="30"/>
  <c r="BH377" i="30"/>
  <c r="BG377" i="30"/>
  <c r="BE377" i="30"/>
  <c r="T377" i="30"/>
  <c r="R377" i="30"/>
  <c r="P377" i="30"/>
  <c r="BI372" i="30"/>
  <c r="BH372" i="30"/>
  <c r="BG372" i="30"/>
  <c r="BE372" i="30"/>
  <c r="T372" i="30"/>
  <c r="R372" i="30"/>
  <c r="P372" i="30"/>
  <c r="BI370" i="30"/>
  <c r="BH370" i="30"/>
  <c r="BG370" i="30"/>
  <c r="BE370" i="30"/>
  <c r="T370" i="30"/>
  <c r="R370" i="30"/>
  <c r="P370" i="30"/>
  <c r="BI365" i="30"/>
  <c r="BH365" i="30"/>
  <c r="BG365" i="30"/>
  <c r="BE365" i="30"/>
  <c r="T365" i="30"/>
  <c r="R365" i="30"/>
  <c r="P365" i="30"/>
  <c r="BI364" i="30"/>
  <c r="BH364" i="30"/>
  <c r="BG364" i="30"/>
  <c r="BE364" i="30"/>
  <c r="T364" i="30"/>
  <c r="R364" i="30"/>
  <c r="P364" i="30"/>
  <c r="BI363" i="30"/>
  <c r="BH363" i="30"/>
  <c r="BG363" i="30"/>
  <c r="BE363" i="30"/>
  <c r="T363" i="30"/>
  <c r="R363" i="30"/>
  <c r="P363" i="30"/>
  <c r="BI358" i="30"/>
  <c r="BH358" i="30"/>
  <c r="BG358" i="30"/>
  <c r="BE358" i="30"/>
  <c r="T358" i="30"/>
  <c r="R358" i="30"/>
  <c r="P358" i="30"/>
  <c r="BI353" i="30"/>
  <c r="BH353" i="30"/>
  <c r="BG353" i="30"/>
  <c r="BE353" i="30"/>
  <c r="T353" i="30"/>
  <c r="R353" i="30"/>
  <c r="P353" i="30"/>
  <c r="BI348" i="30"/>
  <c r="BH348" i="30"/>
  <c r="BG348" i="30"/>
  <c r="BE348" i="30"/>
  <c r="T348" i="30"/>
  <c r="R348" i="30"/>
  <c r="P348" i="30"/>
  <c r="BI343" i="30"/>
  <c r="BH343" i="30"/>
  <c r="BG343" i="30"/>
  <c r="BE343" i="30"/>
  <c r="T343" i="30"/>
  <c r="R343" i="30"/>
  <c r="P343" i="30"/>
  <c r="BI337" i="30"/>
  <c r="BH337" i="30"/>
  <c r="BG337" i="30"/>
  <c r="BE337" i="30"/>
  <c r="T337" i="30"/>
  <c r="R337" i="30"/>
  <c r="P337" i="30"/>
  <c r="BI331" i="30"/>
  <c r="BH331" i="30"/>
  <c r="BG331" i="30"/>
  <c r="BE331" i="30"/>
  <c r="T331" i="30"/>
  <c r="R331" i="30"/>
  <c r="P331" i="30"/>
  <c r="BI329" i="30"/>
  <c r="BH329" i="30"/>
  <c r="BG329" i="30"/>
  <c r="BE329" i="30"/>
  <c r="T329" i="30"/>
  <c r="R329" i="30"/>
  <c r="P329" i="30"/>
  <c r="BI326" i="30"/>
  <c r="BH326" i="30"/>
  <c r="BG326" i="30"/>
  <c r="BE326" i="30"/>
  <c r="T326" i="30"/>
  <c r="R326" i="30"/>
  <c r="P326" i="30"/>
  <c r="BI324" i="30"/>
  <c r="BH324" i="30"/>
  <c r="BG324" i="30"/>
  <c r="BE324" i="30"/>
  <c r="T324" i="30"/>
  <c r="R324" i="30"/>
  <c r="P324" i="30"/>
  <c r="BI319" i="30"/>
  <c r="BH319" i="30"/>
  <c r="BG319" i="30"/>
  <c r="BE319" i="30"/>
  <c r="T319" i="30"/>
  <c r="R319" i="30"/>
  <c r="P319" i="30"/>
  <c r="BI317" i="30"/>
  <c r="BH317" i="30"/>
  <c r="BG317" i="30"/>
  <c r="BE317" i="30"/>
  <c r="T317" i="30"/>
  <c r="R317" i="30"/>
  <c r="P317" i="30"/>
  <c r="BI314" i="30"/>
  <c r="BH314" i="30"/>
  <c r="BG314" i="30"/>
  <c r="BE314" i="30"/>
  <c r="T314" i="30"/>
  <c r="R314" i="30"/>
  <c r="P314" i="30"/>
  <c r="BI312" i="30"/>
  <c r="BH312" i="30"/>
  <c r="BG312" i="30"/>
  <c r="BE312" i="30"/>
  <c r="T312" i="30"/>
  <c r="R312" i="30"/>
  <c r="P312" i="30"/>
  <c r="BI306" i="30"/>
  <c r="BH306" i="30"/>
  <c r="BG306" i="30"/>
  <c r="BE306" i="30"/>
  <c r="T306" i="30"/>
  <c r="R306" i="30"/>
  <c r="P306" i="30"/>
  <c r="BI300" i="30"/>
  <c r="BH300" i="30"/>
  <c r="BG300" i="30"/>
  <c r="BE300" i="30"/>
  <c r="T300" i="30"/>
  <c r="R300" i="30"/>
  <c r="P300" i="30"/>
  <c r="BI297" i="30"/>
  <c r="BH297" i="30"/>
  <c r="BG297" i="30"/>
  <c r="BE297" i="30"/>
  <c r="T297" i="30"/>
  <c r="R297" i="30"/>
  <c r="P297" i="30"/>
  <c r="BI294" i="30"/>
  <c r="BH294" i="30"/>
  <c r="BG294" i="30"/>
  <c r="BE294" i="30"/>
  <c r="T294" i="30"/>
  <c r="R294" i="30"/>
  <c r="P294" i="30"/>
  <c r="BI291" i="30"/>
  <c r="BH291" i="30"/>
  <c r="BG291" i="30"/>
  <c r="BE291" i="30"/>
  <c r="T291" i="30"/>
  <c r="R291" i="30"/>
  <c r="P291" i="30"/>
  <c r="BI286" i="30"/>
  <c r="BH286" i="30"/>
  <c r="BG286" i="30"/>
  <c r="BE286" i="30"/>
  <c r="T286" i="30"/>
  <c r="R286" i="30"/>
  <c r="P286" i="30"/>
  <c r="BI277" i="30"/>
  <c r="BH277" i="30"/>
  <c r="BG277" i="30"/>
  <c r="BE277" i="30"/>
  <c r="T277" i="30"/>
  <c r="R277" i="30"/>
  <c r="P277" i="30"/>
  <c r="BI268" i="30"/>
  <c r="BH268" i="30"/>
  <c r="BG268" i="30"/>
  <c r="BE268" i="30"/>
  <c r="T268" i="30"/>
  <c r="R268" i="30"/>
  <c r="P268" i="30"/>
  <c r="BI265" i="30"/>
  <c r="BH265" i="30"/>
  <c r="BG265" i="30"/>
  <c r="BE265" i="30"/>
  <c r="T265" i="30"/>
  <c r="R265" i="30"/>
  <c r="P265" i="30"/>
  <c r="BI262" i="30"/>
  <c r="BH262" i="30"/>
  <c r="BG262" i="30"/>
  <c r="BE262" i="30"/>
  <c r="T262" i="30"/>
  <c r="R262" i="30"/>
  <c r="P262" i="30"/>
  <c r="BI257" i="30"/>
  <c r="BH257" i="30"/>
  <c r="BG257" i="30"/>
  <c r="BE257" i="30"/>
  <c r="T257" i="30"/>
  <c r="R257" i="30"/>
  <c r="P257" i="30"/>
  <c r="BI252" i="30"/>
  <c r="BH252" i="30"/>
  <c r="BG252" i="30"/>
  <c r="BE252" i="30"/>
  <c r="T252" i="30"/>
  <c r="R252" i="30"/>
  <c r="P252" i="30"/>
  <c r="BI247" i="30"/>
  <c r="BH247" i="30"/>
  <c r="BG247" i="30"/>
  <c r="BE247" i="30"/>
  <c r="T247" i="30"/>
  <c r="R247" i="30"/>
  <c r="P247" i="30"/>
  <c r="BI239" i="30"/>
  <c r="BH239" i="30"/>
  <c r="BG239" i="30"/>
  <c r="BE239" i="30"/>
  <c r="T239" i="30"/>
  <c r="R239" i="30"/>
  <c r="P239" i="30"/>
  <c r="BI231" i="30"/>
  <c r="BH231" i="30"/>
  <c r="BG231" i="30"/>
  <c r="BE231" i="30"/>
  <c r="T231" i="30"/>
  <c r="R231" i="30"/>
  <c r="P231" i="30"/>
  <c r="BI228" i="30"/>
  <c r="BH228" i="30"/>
  <c r="BG228" i="30"/>
  <c r="BE228" i="30"/>
  <c r="T228" i="30"/>
  <c r="R228" i="30"/>
  <c r="P228" i="30"/>
  <c r="BI223" i="30"/>
  <c r="BH223" i="30"/>
  <c r="BG223" i="30"/>
  <c r="BE223" i="30"/>
  <c r="T223" i="30"/>
  <c r="R223" i="30"/>
  <c r="P223" i="30"/>
  <c r="BI218" i="30"/>
  <c r="BH218" i="30"/>
  <c r="BG218" i="30"/>
  <c r="BE218" i="30"/>
  <c r="T218" i="30"/>
  <c r="R218" i="30"/>
  <c r="P218" i="30"/>
  <c r="BI216" i="30"/>
  <c r="BH216" i="30"/>
  <c r="BG216" i="30"/>
  <c r="BE216" i="30"/>
  <c r="T216" i="30"/>
  <c r="R216" i="30"/>
  <c r="P216" i="30"/>
  <c r="BI215" i="30"/>
  <c r="BH215" i="30"/>
  <c r="BG215" i="30"/>
  <c r="BE215" i="30"/>
  <c r="T215" i="30"/>
  <c r="R215" i="30"/>
  <c r="P215" i="30"/>
  <c r="BI210" i="30"/>
  <c r="BH210" i="30"/>
  <c r="BG210" i="30"/>
  <c r="BE210" i="30"/>
  <c r="T210" i="30"/>
  <c r="R210" i="30"/>
  <c r="P210" i="30"/>
  <c r="BI205" i="30"/>
  <c r="BH205" i="30"/>
  <c r="BG205" i="30"/>
  <c r="BE205" i="30"/>
  <c r="T205" i="30"/>
  <c r="R205" i="30"/>
  <c r="P205" i="30"/>
  <c r="BI200" i="30"/>
  <c r="BH200" i="30"/>
  <c r="BG200" i="30"/>
  <c r="BE200" i="30"/>
  <c r="T200" i="30"/>
  <c r="R200" i="30"/>
  <c r="P200" i="30"/>
  <c r="BI195" i="30"/>
  <c r="BH195" i="30"/>
  <c r="BG195" i="30"/>
  <c r="BE195" i="30"/>
  <c r="T195" i="30"/>
  <c r="R195" i="30"/>
  <c r="P195" i="30"/>
  <c r="BI193" i="30"/>
  <c r="BH193" i="30"/>
  <c r="BG193" i="30"/>
  <c r="BE193" i="30"/>
  <c r="T193" i="30"/>
  <c r="R193" i="30"/>
  <c r="P193" i="30"/>
  <c r="BI188" i="30"/>
  <c r="BH188" i="30"/>
  <c r="BG188" i="30"/>
  <c r="BE188" i="30"/>
  <c r="T188" i="30"/>
  <c r="R188" i="30"/>
  <c r="P188" i="30"/>
  <c r="BI186" i="30"/>
  <c r="BH186" i="30"/>
  <c r="BG186" i="30"/>
  <c r="BE186" i="30"/>
  <c r="T186" i="30"/>
  <c r="R186" i="30"/>
  <c r="P186" i="30"/>
  <c r="BI185" i="30"/>
  <c r="BH185" i="30"/>
  <c r="BG185" i="30"/>
  <c r="BE185" i="30"/>
  <c r="T185" i="30"/>
  <c r="R185" i="30"/>
  <c r="P185" i="30"/>
  <c r="BI183" i="30"/>
  <c r="BH183" i="30"/>
  <c r="BG183" i="30"/>
  <c r="BE183" i="30"/>
  <c r="T183" i="30"/>
  <c r="R183" i="30"/>
  <c r="P183" i="30"/>
  <c r="BI181" i="30"/>
  <c r="BH181" i="30"/>
  <c r="BG181" i="30"/>
  <c r="BE181" i="30"/>
  <c r="T181" i="30"/>
  <c r="R181" i="30"/>
  <c r="P181" i="30"/>
  <c r="BI178" i="30"/>
  <c r="BH178" i="30"/>
  <c r="BG178" i="30"/>
  <c r="BE178" i="30"/>
  <c r="T178" i="30"/>
  <c r="R178" i="30"/>
  <c r="P178" i="30"/>
  <c r="BI173" i="30"/>
  <c r="BH173" i="30"/>
  <c r="BG173" i="30"/>
  <c r="BE173" i="30"/>
  <c r="T173" i="30"/>
  <c r="R173" i="30"/>
  <c r="P173" i="30"/>
  <c r="BI172" i="30"/>
  <c r="BH172" i="30"/>
  <c r="BG172" i="30"/>
  <c r="BE172" i="30"/>
  <c r="T172" i="30"/>
  <c r="R172" i="30"/>
  <c r="P172" i="30"/>
  <c r="BI167" i="30"/>
  <c r="BH167" i="30"/>
  <c r="BG167" i="30"/>
  <c r="BE167" i="30"/>
  <c r="T167" i="30"/>
  <c r="R167" i="30"/>
  <c r="P167" i="30"/>
  <c r="BI162" i="30"/>
  <c r="BH162" i="30"/>
  <c r="BG162" i="30"/>
  <c r="BE162" i="30"/>
  <c r="T162" i="30"/>
  <c r="R162" i="30"/>
  <c r="P162" i="30"/>
  <c r="BI159" i="30"/>
  <c r="BH159" i="30"/>
  <c r="BG159" i="30"/>
  <c r="BE159" i="30"/>
  <c r="T159" i="30"/>
  <c r="T158" i="30"/>
  <c r="R159" i="30"/>
  <c r="R158" i="30"/>
  <c r="P159" i="30"/>
  <c r="P158" i="30"/>
  <c r="BI157" i="30"/>
  <c r="BH157" i="30"/>
  <c r="BG157" i="30"/>
  <c r="BE157" i="30"/>
  <c r="T157" i="30"/>
  <c r="R157" i="30"/>
  <c r="P157" i="30"/>
  <c r="BI156" i="30"/>
  <c r="BH156" i="30"/>
  <c r="BG156" i="30"/>
  <c r="BE156" i="30"/>
  <c r="T156" i="30"/>
  <c r="R156" i="30"/>
  <c r="P156" i="30"/>
  <c r="BI155" i="30"/>
  <c r="BH155" i="30"/>
  <c r="BG155" i="30"/>
  <c r="BE155" i="30"/>
  <c r="T155" i="30"/>
  <c r="R155" i="30"/>
  <c r="P155" i="30"/>
  <c r="BI153" i="30"/>
  <c r="BH153" i="30"/>
  <c r="BG153" i="30"/>
  <c r="BE153" i="30"/>
  <c r="T153" i="30"/>
  <c r="R153" i="30"/>
  <c r="P153" i="30"/>
  <c r="BI152" i="30"/>
  <c r="BH152" i="30"/>
  <c r="BG152" i="30"/>
  <c r="BE152" i="30"/>
  <c r="T152" i="30"/>
  <c r="R152" i="30"/>
  <c r="P152" i="30"/>
  <c r="BI151" i="30"/>
  <c r="BH151" i="30"/>
  <c r="BG151" i="30"/>
  <c r="BE151" i="30"/>
  <c r="T151" i="30"/>
  <c r="R151" i="30"/>
  <c r="P151" i="30"/>
  <c r="BI149" i="30"/>
  <c r="BH149" i="30"/>
  <c r="BG149" i="30"/>
  <c r="BE149" i="30"/>
  <c r="T149" i="30"/>
  <c r="R149" i="30"/>
  <c r="P149" i="30"/>
  <c r="BI144" i="30"/>
  <c r="BH144" i="30"/>
  <c r="BG144" i="30"/>
  <c r="BE144" i="30"/>
  <c r="T144" i="30"/>
  <c r="R144" i="30"/>
  <c r="P144" i="30"/>
  <c r="BI139" i="30"/>
  <c r="BH139" i="30"/>
  <c r="BG139" i="30"/>
  <c r="BE139" i="30"/>
  <c r="T139" i="30"/>
  <c r="R139" i="30"/>
  <c r="P139" i="30"/>
  <c r="BI133" i="30"/>
  <c r="BH133" i="30"/>
  <c r="BG133" i="30"/>
  <c r="BE133" i="30"/>
  <c r="T133" i="30"/>
  <c r="R133" i="30"/>
  <c r="P133" i="30"/>
  <c r="BI128" i="30"/>
  <c r="BH128" i="30"/>
  <c r="BG128" i="30"/>
  <c r="BE128" i="30"/>
  <c r="T128" i="30"/>
  <c r="R128" i="30"/>
  <c r="P128" i="30"/>
  <c r="BI122" i="30"/>
  <c r="BH122" i="30"/>
  <c r="BG122" i="30"/>
  <c r="BE122" i="30"/>
  <c r="T122" i="30"/>
  <c r="R122" i="30"/>
  <c r="P122" i="30"/>
  <c r="BI121" i="30"/>
  <c r="BH121" i="30"/>
  <c r="BG121" i="30"/>
  <c r="BE121" i="30"/>
  <c r="T121" i="30"/>
  <c r="R121" i="30"/>
  <c r="P121" i="30"/>
  <c r="BI120" i="30"/>
  <c r="BH120" i="30"/>
  <c r="BG120" i="30"/>
  <c r="BE120" i="30"/>
  <c r="T120" i="30"/>
  <c r="R120" i="30"/>
  <c r="P120" i="30"/>
  <c r="BI118" i="30"/>
  <c r="BH118" i="30"/>
  <c r="BG118" i="30"/>
  <c r="BE118" i="30"/>
  <c r="T118" i="30"/>
  <c r="R118" i="30"/>
  <c r="P118" i="30"/>
  <c r="BI114" i="30"/>
  <c r="BH114" i="30"/>
  <c r="BG114" i="30"/>
  <c r="BE114" i="30"/>
  <c r="T114" i="30"/>
  <c r="R114" i="30"/>
  <c r="P114" i="30"/>
  <c r="BI108" i="30"/>
  <c r="BH108" i="30"/>
  <c r="BG108" i="30"/>
  <c r="BE108" i="30"/>
  <c r="T108" i="30"/>
  <c r="R108" i="30"/>
  <c r="P108" i="30"/>
  <c r="BI105" i="30"/>
  <c r="BH105" i="30"/>
  <c r="BG105" i="30"/>
  <c r="BE105" i="30"/>
  <c r="T105" i="30"/>
  <c r="R105" i="30"/>
  <c r="P105" i="30"/>
  <c r="J98" i="30"/>
  <c r="F98" i="30"/>
  <c r="F96" i="30"/>
  <c r="E94" i="30"/>
  <c r="J58" i="30"/>
  <c r="F58" i="30"/>
  <c r="F56" i="30"/>
  <c r="E54" i="30"/>
  <c r="J26" i="30"/>
  <c r="E26" i="30"/>
  <c r="J99" i="30" s="1"/>
  <c r="J25" i="30"/>
  <c r="J20" i="30"/>
  <c r="E20" i="30"/>
  <c r="F59" i="30" s="1"/>
  <c r="J19" i="30"/>
  <c r="J14" i="30"/>
  <c r="J96" i="30"/>
  <c r="E7" i="30"/>
  <c r="E90" i="30"/>
  <c r="J39" i="29"/>
  <c r="J38" i="29"/>
  <c r="AY90" i="1" s="1"/>
  <c r="J37" i="29"/>
  <c r="AX90" i="1" s="1"/>
  <c r="BI108" i="29"/>
  <c r="BH108" i="29"/>
  <c r="BG108" i="29"/>
  <c r="BF108" i="29"/>
  <c r="T108" i="29"/>
  <c r="T107" i="29" s="1"/>
  <c r="R108" i="29"/>
  <c r="R107" i="29" s="1"/>
  <c r="P108" i="29"/>
  <c r="P107" i="29" s="1"/>
  <c r="BI106" i="29"/>
  <c r="BH106" i="29"/>
  <c r="BG106" i="29"/>
  <c r="BF106" i="29"/>
  <c r="T106" i="29"/>
  <c r="T105" i="29" s="1"/>
  <c r="R106" i="29"/>
  <c r="R105" i="29" s="1"/>
  <c r="P106" i="29"/>
  <c r="P105" i="29" s="1"/>
  <c r="BI103" i="29"/>
  <c r="BH103" i="29"/>
  <c r="BG103" i="29"/>
  <c r="BF103" i="29"/>
  <c r="T103" i="29"/>
  <c r="T102" i="29" s="1"/>
  <c r="R103" i="29"/>
  <c r="R102" i="29" s="1"/>
  <c r="P103" i="29"/>
  <c r="P102" i="29" s="1"/>
  <c r="BI99" i="29"/>
  <c r="BH99" i="29"/>
  <c r="BG99" i="29"/>
  <c r="BF99" i="29"/>
  <c r="T99" i="29"/>
  <c r="R99" i="29"/>
  <c r="P99" i="29"/>
  <c r="BI98" i="29"/>
  <c r="BH98" i="29"/>
  <c r="BG98" i="29"/>
  <c r="BF98" i="29"/>
  <c r="T98" i="29"/>
  <c r="R98" i="29"/>
  <c r="P98" i="29"/>
  <c r="BI94" i="29"/>
  <c r="BH94" i="29"/>
  <c r="BG94" i="29"/>
  <c r="BF94" i="29"/>
  <c r="T94" i="29"/>
  <c r="T93" i="29" s="1"/>
  <c r="R94" i="29"/>
  <c r="R93" i="29" s="1"/>
  <c r="P94" i="29"/>
  <c r="P93" i="29" s="1"/>
  <c r="J87" i="29"/>
  <c r="F87" i="29"/>
  <c r="F85" i="29"/>
  <c r="E83" i="29"/>
  <c r="J58" i="29"/>
  <c r="F58" i="29"/>
  <c r="F56" i="29"/>
  <c r="E54" i="29"/>
  <c r="J26" i="29"/>
  <c r="E26" i="29"/>
  <c r="J88" i="29"/>
  <c r="J25" i="29"/>
  <c r="J20" i="29"/>
  <c r="E20" i="29"/>
  <c r="F59" i="29"/>
  <c r="J19" i="29"/>
  <c r="J14" i="29"/>
  <c r="J56" i="29" s="1"/>
  <c r="E7" i="29"/>
  <c r="E50" i="29" s="1"/>
  <c r="J39" i="28"/>
  <c r="J38" i="28"/>
  <c r="AY89" i="1"/>
  <c r="J37" i="28"/>
  <c r="AX89" i="1"/>
  <c r="BI178" i="28"/>
  <c r="BH178" i="28"/>
  <c r="BG178" i="28"/>
  <c r="BE178" i="28"/>
  <c r="T178" i="28"/>
  <c r="R178" i="28"/>
  <c r="P178" i="28"/>
  <c r="BI177" i="28"/>
  <c r="BH177" i="28"/>
  <c r="BG177" i="28"/>
  <c r="BE177" i="28"/>
  <c r="T177" i="28"/>
  <c r="R177" i="28"/>
  <c r="P177" i="28"/>
  <c r="BI176" i="28"/>
  <c r="BH176" i="28"/>
  <c r="BG176" i="28"/>
  <c r="BE176" i="28"/>
  <c r="T176" i="28"/>
  <c r="R176" i="28"/>
  <c r="P176" i="28"/>
  <c r="BI175" i="28"/>
  <c r="BH175" i="28"/>
  <c r="BG175" i="28"/>
  <c r="BE175" i="28"/>
  <c r="T175" i="28"/>
  <c r="R175" i="28"/>
  <c r="P175" i="28"/>
  <c r="BI174" i="28"/>
  <c r="BH174" i="28"/>
  <c r="BG174" i="28"/>
  <c r="BE174" i="28"/>
  <c r="T174" i="28"/>
  <c r="R174" i="28"/>
  <c r="P174" i="28"/>
  <c r="BI173" i="28"/>
  <c r="BH173" i="28"/>
  <c r="BG173" i="28"/>
  <c r="BE173" i="28"/>
  <c r="T173" i="28"/>
  <c r="R173" i="28"/>
  <c r="P173" i="28"/>
  <c r="BI172" i="28"/>
  <c r="BH172" i="28"/>
  <c r="BG172" i="28"/>
  <c r="BE172" i="28"/>
  <c r="T172" i="28"/>
  <c r="R172" i="28"/>
  <c r="P172" i="28"/>
  <c r="BI171" i="28"/>
  <c r="BH171" i="28"/>
  <c r="BG171" i="28"/>
  <c r="BE171" i="28"/>
  <c r="T171" i="28"/>
  <c r="R171" i="28"/>
  <c r="P171" i="28"/>
  <c r="BI170" i="28"/>
  <c r="BH170" i="28"/>
  <c r="BG170" i="28"/>
  <c r="BE170" i="28"/>
  <c r="T170" i="28"/>
  <c r="R170" i="28"/>
  <c r="P170" i="28"/>
  <c r="BI169" i="28"/>
  <c r="BH169" i="28"/>
  <c r="BG169" i="28"/>
  <c r="BE169" i="28"/>
  <c r="T169" i="28"/>
  <c r="R169" i="28"/>
  <c r="P169" i="28"/>
  <c r="BI168" i="28"/>
  <c r="BH168" i="28"/>
  <c r="BG168" i="28"/>
  <c r="BE168" i="28"/>
  <c r="T168" i="28"/>
  <c r="R168" i="28"/>
  <c r="P168" i="28"/>
  <c r="BI167" i="28"/>
  <c r="BH167" i="28"/>
  <c r="BG167" i="28"/>
  <c r="BE167" i="28"/>
  <c r="T167" i="28"/>
  <c r="R167" i="28"/>
  <c r="P167" i="28"/>
  <c r="BI166" i="28"/>
  <c r="BH166" i="28"/>
  <c r="BG166" i="28"/>
  <c r="BE166" i="28"/>
  <c r="T166" i="28"/>
  <c r="R166" i="28"/>
  <c r="P166" i="28"/>
  <c r="BI165" i="28"/>
  <c r="BH165" i="28"/>
  <c r="BG165" i="28"/>
  <c r="BE165" i="28"/>
  <c r="T165" i="28"/>
  <c r="R165" i="28"/>
  <c r="P165" i="28"/>
  <c r="BI164" i="28"/>
  <c r="BH164" i="28"/>
  <c r="BG164" i="28"/>
  <c r="BE164" i="28"/>
  <c r="T164" i="28"/>
  <c r="R164" i="28"/>
  <c r="P164" i="28"/>
  <c r="BI163" i="28"/>
  <c r="BH163" i="28"/>
  <c r="BG163" i="28"/>
  <c r="BE163" i="28"/>
  <c r="T163" i="28"/>
  <c r="R163" i="28"/>
  <c r="P163" i="28"/>
  <c r="BI162" i="28"/>
  <c r="BH162" i="28"/>
  <c r="BG162" i="28"/>
  <c r="BE162" i="28"/>
  <c r="T162" i="28"/>
  <c r="R162" i="28"/>
  <c r="P162" i="28"/>
  <c r="BI161" i="28"/>
  <c r="BH161" i="28"/>
  <c r="BG161" i="28"/>
  <c r="BE161" i="28"/>
  <c r="T161" i="28"/>
  <c r="R161" i="28"/>
  <c r="P161" i="28"/>
  <c r="BI160" i="28"/>
  <c r="BH160" i="28"/>
  <c r="BG160" i="28"/>
  <c r="BE160" i="28"/>
  <c r="T160" i="28"/>
  <c r="R160" i="28"/>
  <c r="P160" i="28"/>
  <c r="BI159" i="28"/>
  <c r="BH159" i="28"/>
  <c r="BG159" i="28"/>
  <c r="BE159" i="28"/>
  <c r="T159" i="28"/>
  <c r="R159" i="28"/>
  <c r="P159" i="28"/>
  <c r="BI158" i="28"/>
  <c r="BH158" i="28"/>
  <c r="BG158" i="28"/>
  <c r="BE158" i="28"/>
  <c r="T158" i="28"/>
  <c r="R158" i="28"/>
  <c r="P158" i="28"/>
  <c r="BI157" i="28"/>
  <c r="BH157" i="28"/>
  <c r="BG157" i="28"/>
  <c r="BE157" i="28"/>
  <c r="T157" i="28"/>
  <c r="R157" i="28"/>
  <c r="P157" i="28"/>
  <c r="BI156" i="28"/>
  <c r="BH156" i="28"/>
  <c r="BG156" i="28"/>
  <c r="BE156" i="28"/>
  <c r="T156" i="28"/>
  <c r="R156" i="28"/>
  <c r="P156" i="28"/>
  <c r="BI155" i="28"/>
  <c r="BH155" i="28"/>
  <c r="BG155" i="28"/>
  <c r="BE155" i="28"/>
  <c r="T155" i="28"/>
  <c r="R155" i="28"/>
  <c r="P155" i="28"/>
  <c r="BI154" i="28"/>
  <c r="BH154" i="28"/>
  <c r="BG154" i="28"/>
  <c r="BE154" i="28"/>
  <c r="T154" i="28"/>
  <c r="R154" i="28"/>
  <c r="P154" i="28"/>
  <c r="BI153" i="28"/>
  <c r="BH153" i="28"/>
  <c r="BG153" i="28"/>
  <c r="BE153" i="28"/>
  <c r="T153" i="28"/>
  <c r="R153" i="28"/>
  <c r="P153" i="28"/>
  <c r="BI152" i="28"/>
  <c r="BH152" i="28"/>
  <c r="BG152" i="28"/>
  <c r="BE152" i="28"/>
  <c r="T152" i="28"/>
  <c r="R152" i="28"/>
  <c r="P152" i="28"/>
  <c r="BI151" i="28"/>
  <c r="BH151" i="28"/>
  <c r="BG151" i="28"/>
  <c r="BE151" i="28"/>
  <c r="T151" i="28"/>
  <c r="R151" i="28"/>
  <c r="P151" i="28"/>
  <c r="BI150" i="28"/>
  <c r="BH150" i="28"/>
  <c r="BG150" i="28"/>
  <c r="BE150" i="28"/>
  <c r="T150" i="28"/>
  <c r="R150" i="28"/>
  <c r="P150" i="28"/>
  <c r="BI149" i="28"/>
  <c r="BH149" i="28"/>
  <c r="BG149" i="28"/>
  <c r="BE149" i="28"/>
  <c r="T149" i="28"/>
  <c r="R149" i="28"/>
  <c r="P149" i="28"/>
  <c r="BI148" i="28"/>
  <c r="BH148" i="28"/>
  <c r="BG148" i="28"/>
  <c r="BE148" i="28"/>
  <c r="T148" i="28"/>
  <c r="R148" i="28"/>
  <c r="P148" i="28"/>
  <c r="BI147" i="28"/>
  <c r="BH147" i="28"/>
  <c r="BG147" i="28"/>
  <c r="BE147" i="28"/>
  <c r="T147" i="28"/>
  <c r="R147" i="28"/>
  <c r="P147" i="28"/>
  <c r="BI146" i="28"/>
  <c r="BH146" i="28"/>
  <c r="BG146" i="28"/>
  <c r="BE146" i="28"/>
  <c r="T146" i="28"/>
  <c r="R146" i="28"/>
  <c r="P146" i="28"/>
  <c r="BI145" i="28"/>
  <c r="BH145" i="28"/>
  <c r="BG145" i="28"/>
  <c r="BE145" i="28"/>
  <c r="T145" i="28"/>
  <c r="R145" i="28"/>
  <c r="P145" i="28"/>
  <c r="BI144" i="28"/>
  <c r="BH144" i="28"/>
  <c r="BG144" i="28"/>
  <c r="BE144" i="28"/>
  <c r="T144" i="28"/>
  <c r="R144" i="28"/>
  <c r="P144" i="28"/>
  <c r="BI143" i="28"/>
  <c r="BH143" i="28"/>
  <c r="BG143" i="28"/>
  <c r="BE143" i="28"/>
  <c r="T143" i="28"/>
  <c r="R143" i="28"/>
  <c r="P143" i="28"/>
  <c r="BI142" i="28"/>
  <c r="BH142" i="28"/>
  <c r="BG142" i="28"/>
  <c r="BE142" i="28"/>
  <c r="T142" i="28"/>
  <c r="R142" i="28"/>
  <c r="P142" i="28"/>
  <c r="BI141" i="28"/>
  <c r="BH141" i="28"/>
  <c r="BG141" i="28"/>
  <c r="BE141" i="28"/>
  <c r="T141" i="28"/>
  <c r="R141" i="28"/>
  <c r="P141" i="28"/>
  <c r="BI140" i="28"/>
  <c r="BH140" i="28"/>
  <c r="BG140" i="28"/>
  <c r="BE140" i="28"/>
  <c r="T140" i="28"/>
  <c r="R140" i="28"/>
  <c r="P140" i="28"/>
  <c r="BI139" i="28"/>
  <c r="BH139" i="28"/>
  <c r="BG139" i="28"/>
  <c r="BE139" i="28"/>
  <c r="T139" i="28"/>
  <c r="R139" i="28"/>
  <c r="P139" i="28"/>
  <c r="BI138" i="28"/>
  <c r="BH138" i="28"/>
  <c r="BG138" i="28"/>
  <c r="BE138" i="28"/>
  <c r="T138" i="28"/>
  <c r="R138" i="28"/>
  <c r="P138" i="28"/>
  <c r="BI137" i="28"/>
  <c r="BH137" i="28"/>
  <c r="BG137" i="28"/>
  <c r="BE137" i="28"/>
  <c r="T137" i="28"/>
  <c r="R137" i="28"/>
  <c r="P137" i="28"/>
  <c r="BI136" i="28"/>
  <c r="BH136" i="28"/>
  <c r="BG136" i="28"/>
  <c r="BE136" i="28"/>
  <c r="T136" i="28"/>
  <c r="R136" i="28"/>
  <c r="P136" i="28"/>
  <c r="BI135" i="28"/>
  <c r="BH135" i="28"/>
  <c r="BG135" i="28"/>
  <c r="BE135" i="28"/>
  <c r="T135" i="28"/>
  <c r="R135" i="28"/>
  <c r="P135" i="28"/>
  <c r="BI134" i="28"/>
  <c r="BH134" i="28"/>
  <c r="BG134" i="28"/>
  <c r="BE134" i="28"/>
  <c r="T134" i="28"/>
  <c r="R134" i="28"/>
  <c r="P134" i="28"/>
  <c r="BI133" i="28"/>
  <c r="BH133" i="28"/>
  <c r="BG133" i="28"/>
  <c r="BE133" i="28"/>
  <c r="T133" i="28"/>
  <c r="R133" i="28"/>
  <c r="P133" i="28"/>
  <c r="BI132" i="28"/>
  <c r="BH132" i="28"/>
  <c r="BG132" i="28"/>
  <c r="BE132" i="28"/>
  <c r="T132" i="28"/>
  <c r="R132" i="28"/>
  <c r="P132" i="28"/>
  <c r="BI131" i="28"/>
  <c r="BH131" i="28"/>
  <c r="BG131" i="28"/>
  <c r="BE131" i="28"/>
  <c r="T131" i="28"/>
  <c r="R131" i="28"/>
  <c r="P131" i="28"/>
  <c r="BI130" i="28"/>
  <c r="BH130" i="28"/>
  <c r="BG130" i="28"/>
  <c r="BE130" i="28"/>
  <c r="T130" i="28"/>
  <c r="R130" i="28"/>
  <c r="P130" i="28"/>
  <c r="BI129" i="28"/>
  <c r="BH129" i="28"/>
  <c r="BG129" i="28"/>
  <c r="BE129" i="28"/>
  <c r="T129" i="28"/>
  <c r="R129" i="28"/>
  <c r="P129" i="28"/>
  <c r="BI128" i="28"/>
  <c r="BH128" i="28"/>
  <c r="BG128" i="28"/>
  <c r="BE128" i="28"/>
  <c r="T128" i="28"/>
  <c r="R128" i="28"/>
  <c r="P128" i="28"/>
  <c r="BI127" i="28"/>
  <c r="BH127" i="28"/>
  <c r="BG127" i="28"/>
  <c r="BE127" i="28"/>
  <c r="T127" i="28"/>
  <c r="R127" i="28"/>
  <c r="P127" i="28"/>
  <c r="BI126" i="28"/>
  <c r="BH126" i="28"/>
  <c r="BG126" i="28"/>
  <c r="BE126" i="28"/>
  <c r="T126" i="28"/>
  <c r="R126" i="28"/>
  <c r="P126" i="28"/>
  <c r="BI125" i="28"/>
  <c r="BH125" i="28"/>
  <c r="BG125" i="28"/>
  <c r="BE125" i="28"/>
  <c r="T125" i="28"/>
  <c r="R125" i="28"/>
  <c r="P125" i="28"/>
  <c r="BI124" i="28"/>
  <c r="BH124" i="28"/>
  <c r="BG124" i="28"/>
  <c r="BE124" i="28"/>
  <c r="T124" i="28"/>
  <c r="R124" i="28"/>
  <c r="P124" i="28"/>
  <c r="BI123" i="28"/>
  <c r="BH123" i="28"/>
  <c r="BG123" i="28"/>
  <c r="BE123" i="28"/>
  <c r="T123" i="28"/>
  <c r="R123" i="28"/>
  <c r="P123" i="28"/>
  <c r="BI122" i="28"/>
  <c r="BH122" i="28"/>
  <c r="BG122" i="28"/>
  <c r="BE122" i="28"/>
  <c r="T122" i="28"/>
  <c r="R122" i="28"/>
  <c r="P122" i="28"/>
  <c r="BI121" i="28"/>
  <c r="BH121" i="28"/>
  <c r="BG121" i="28"/>
  <c r="BE121" i="28"/>
  <c r="T121" i="28"/>
  <c r="R121" i="28"/>
  <c r="P121" i="28"/>
  <c r="BI120" i="28"/>
  <c r="BH120" i="28"/>
  <c r="BG120" i="28"/>
  <c r="BE120" i="28"/>
  <c r="T120" i="28"/>
  <c r="R120" i="28"/>
  <c r="P120" i="28"/>
  <c r="BI119" i="28"/>
  <c r="BH119" i="28"/>
  <c r="BG119" i="28"/>
  <c r="BE119" i="28"/>
  <c r="T119" i="28"/>
  <c r="R119" i="28"/>
  <c r="P119" i="28"/>
  <c r="BI118" i="28"/>
  <c r="BH118" i="28"/>
  <c r="BG118" i="28"/>
  <c r="BE118" i="28"/>
  <c r="T118" i="28"/>
  <c r="R118" i="28"/>
  <c r="P118" i="28"/>
  <c r="BI117" i="28"/>
  <c r="BH117" i="28"/>
  <c r="BG117" i="28"/>
  <c r="BE117" i="28"/>
  <c r="T117" i="28"/>
  <c r="R117" i="28"/>
  <c r="P117" i="28"/>
  <c r="BI116" i="28"/>
  <c r="BH116" i="28"/>
  <c r="BG116" i="28"/>
  <c r="BE116" i="28"/>
  <c r="T116" i="28"/>
  <c r="R116" i="28"/>
  <c r="P116" i="28"/>
  <c r="BI115" i="28"/>
  <c r="BH115" i="28"/>
  <c r="BG115" i="28"/>
  <c r="BE115" i="28"/>
  <c r="T115" i="28"/>
  <c r="R115" i="28"/>
  <c r="P115" i="28"/>
  <c r="BI114" i="28"/>
  <c r="BH114" i="28"/>
  <c r="BG114" i="28"/>
  <c r="BE114" i="28"/>
  <c r="T114" i="28"/>
  <c r="R114" i="28"/>
  <c r="P114" i="28"/>
  <c r="BI113" i="28"/>
  <c r="BH113" i="28"/>
  <c r="BG113" i="28"/>
  <c r="BE113" i="28"/>
  <c r="T113" i="28"/>
  <c r="R113" i="28"/>
  <c r="P113" i="28"/>
  <c r="BI112" i="28"/>
  <c r="BH112" i="28"/>
  <c r="BG112" i="28"/>
  <c r="BE112" i="28"/>
  <c r="T112" i="28"/>
  <c r="R112" i="28"/>
  <c r="P112" i="28"/>
  <c r="BI111" i="28"/>
  <c r="BH111" i="28"/>
  <c r="BG111" i="28"/>
  <c r="BE111" i="28"/>
  <c r="T111" i="28"/>
  <c r="R111" i="28"/>
  <c r="P111" i="28"/>
  <c r="BI110" i="28"/>
  <c r="BH110" i="28"/>
  <c r="BG110" i="28"/>
  <c r="BE110" i="28"/>
  <c r="T110" i="28"/>
  <c r="R110" i="28"/>
  <c r="P110" i="28"/>
  <c r="BI109" i="28"/>
  <c r="BH109" i="28"/>
  <c r="BG109" i="28"/>
  <c r="BE109" i="28"/>
  <c r="T109" i="28"/>
  <c r="R109" i="28"/>
  <c r="P109" i="28"/>
  <c r="BI108" i="28"/>
  <c r="BH108" i="28"/>
  <c r="BG108" i="28"/>
  <c r="BE108" i="28"/>
  <c r="T108" i="28"/>
  <c r="R108" i="28"/>
  <c r="P108" i="28"/>
  <c r="BI107" i="28"/>
  <c r="BH107" i="28"/>
  <c r="BG107" i="28"/>
  <c r="BE107" i="28"/>
  <c r="T107" i="28"/>
  <c r="R107" i="28"/>
  <c r="P107" i="28"/>
  <c r="BI106" i="28"/>
  <c r="BH106" i="28"/>
  <c r="BG106" i="28"/>
  <c r="BE106" i="28"/>
  <c r="T106" i="28"/>
  <c r="R106" i="28"/>
  <c r="P106" i="28"/>
  <c r="BI105" i="28"/>
  <c r="BH105" i="28"/>
  <c r="BG105" i="28"/>
  <c r="BE105" i="28"/>
  <c r="T105" i="28"/>
  <c r="R105" i="28"/>
  <c r="P105" i="28"/>
  <c r="BI104" i="28"/>
  <c r="BH104" i="28"/>
  <c r="BG104" i="28"/>
  <c r="BE104" i="28"/>
  <c r="T104" i="28"/>
  <c r="R104" i="28"/>
  <c r="P104" i="28"/>
  <c r="BI103" i="28"/>
  <c r="BH103" i="28"/>
  <c r="BG103" i="28"/>
  <c r="BE103" i="28"/>
  <c r="T103" i="28"/>
  <c r="R103" i="28"/>
  <c r="P103" i="28"/>
  <c r="BI102" i="28"/>
  <c r="BH102" i="28"/>
  <c r="BG102" i="28"/>
  <c r="BE102" i="28"/>
  <c r="T102" i="28"/>
  <c r="R102" i="28"/>
  <c r="P102" i="28"/>
  <c r="BI101" i="28"/>
  <c r="BH101" i="28"/>
  <c r="BG101" i="28"/>
  <c r="BE101" i="28"/>
  <c r="T101" i="28"/>
  <c r="R101" i="28"/>
  <c r="P101" i="28"/>
  <c r="BI100" i="28"/>
  <c r="BH100" i="28"/>
  <c r="BG100" i="28"/>
  <c r="BE100" i="28"/>
  <c r="T100" i="28"/>
  <c r="R100" i="28"/>
  <c r="P100" i="28"/>
  <c r="BI99" i="28"/>
  <c r="BH99" i="28"/>
  <c r="BG99" i="28"/>
  <c r="BE99" i="28"/>
  <c r="T99" i="28"/>
  <c r="R99" i="28"/>
  <c r="P99" i="28"/>
  <c r="BI98" i="28"/>
  <c r="BH98" i="28"/>
  <c r="BG98" i="28"/>
  <c r="BE98" i="28"/>
  <c r="T98" i="28"/>
  <c r="R98" i="28"/>
  <c r="P98" i="28"/>
  <c r="BI97" i="28"/>
  <c r="BH97" i="28"/>
  <c r="BG97" i="28"/>
  <c r="BE97" i="28"/>
  <c r="T97" i="28"/>
  <c r="R97" i="28"/>
  <c r="P97" i="28"/>
  <c r="BI96" i="28"/>
  <c r="BH96" i="28"/>
  <c r="BG96" i="28"/>
  <c r="BE96" i="28"/>
  <c r="T96" i="28"/>
  <c r="R96" i="28"/>
  <c r="P96" i="28"/>
  <c r="BI95" i="28"/>
  <c r="BH95" i="28"/>
  <c r="BG95" i="28"/>
  <c r="BE95" i="28"/>
  <c r="T95" i="28"/>
  <c r="R95" i="28"/>
  <c r="P95" i="28"/>
  <c r="BI94" i="28"/>
  <c r="BH94" i="28"/>
  <c r="BG94" i="28"/>
  <c r="BE94" i="28"/>
  <c r="T94" i="28"/>
  <c r="R94" i="28"/>
  <c r="P94" i="28"/>
  <c r="BI93" i="28"/>
  <c r="BH93" i="28"/>
  <c r="BG93" i="28"/>
  <c r="BE93" i="28"/>
  <c r="T93" i="28"/>
  <c r="R93" i="28"/>
  <c r="P93" i="28"/>
  <c r="BI92" i="28"/>
  <c r="BH92" i="28"/>
  <c r="BG92" i="28"/>
  <c r="BE92" i="28"/>
  <c r="T92" i="28"/>
  <c r="R92" i="28"/>
  <c r="P92" i="28"/>
  <c r="BI91" i="28"/>
  <c r="BH91" i="28"/>
  <c r="BG91" i="28"/>
  <c r="BE91" i="28"/>
  <c r="T91" i="28"/>
  <c r="R91" i="28"/>
  <c r="P91" i="28"/>
  <c r="BI90" i="28"/>
  <c r="BH90" i="28"/>
  <c r="BG90" i="28"/>
  <c r="BE90" i="28"/>
  <c r="T90" i="28"/>
  <c r="R90" i="28"/>
  <c r="P90" i="28"/>
  <c r="J83" i="28"/>
  <c r="F83" i="28"/>
  <c r="F81" i="28"/>
  <c r="E79" i="28"/>
  <c r="J58" i="28"/>
  <c r="F58" i="28"/>
  <c r="F56" i="28"/>
  <c r="E54" i="28"/>
  <c r="J26" i="28"/>
  <c r="E26" i="28"/>
  <c r="J84" i="28"/>
  <c r="J25" i="28"/>
  <c r="J20" i="28"/>
  <c r="E20" i="28"/>
  <c r="F59" i="28"/>
  <c r="J19" i="28"/>
  <c r="J14" i="28"/>
  <c r="J56" i="28" s="1"/>
  <c r="E7" i="28"/>
  <c r="E75" i="28" s="1"/>
  <c r="J41" i="27"/>
  <c r="J40" i="27"/>
  <c r="AY88" i="1"/>
  <c r="J39" i="27"/>
  <c r="AX88" i="1"/>
  <c r="BI161" i="27"/>
  <c r="BH161" i="27"/>
  <c r="BG161" i="27"/>
  <c r="BE161" i="27"/>
  <c r="T161" i="27"/>
  <c r="R161" i="27"/>
  <c r="P161" i="27"/>
  <c r="BI160" i="27"/>
  <c r="BH160" i="27"/>
  <c r="BG160" i="27"/>
  <c r="BE160" i="27"/>
  <c r="T160" i="27"/>
  <c r="R160" i="27"/>
  <c r="P160" i="27"/>
  <c r="BI157" i="27"/>
  <c r="BH157" i="27"/>
  <c r="BG157" i="27"/>
  <c r="BE157" i="27"/>
  <c r="T157" i="27"/>
  <c r="R157" i="27"/>
  <c r="P157" i="27"/>
  <c r="BI156" i="27"/>
  <c r="BH156" i="27"/>
  <c r="BG156" i="27"/>
  <c r="BE156" i="27"/>
  <c r="T156" i="27"/>
  <c r="R156" i="27"/>
  <c r="P156" i="27"/>
  <c r="BI155" i="27"/>
  <c r="BH155" i="27"/>
  <c r="BG155" i="27"/>
  <c r="BE155" i="27"/>
  <c r="T155" i="27"/>
  <c r="R155" i="27"/>
  <c r="P155" i="27"/>
  <c r="BI152" i="27"/>
  <c r="BH152" i="27"/>
  <c r="BG152" i="27"/>
  <c r="BE152" i="27"/>
  <c r="T152" i="27"/>
  <c r="R152" i="27"/>
  <c r="P152" i="27"/>
  <c r="BI150" i="27"/>
  <c r="BH150" i="27"/>
  <c r="BG150" i="27"/>
  <c r="BE150" i="27"/>
  <c r="T150" i="27"/>
  <c r="R150" i="27"/>
  <c r="P150" i="27"/>
  <c r="BI149" i="27"/>
  <c r="BH149" i="27"/>
  <c r="BG149" i="27"/>
  <c r="BE149" i="27"/>
  <c r="T149" i="27"/>
  <c r="R149" i="27"/>
  <c r="P149" i="27"/>
  <c r="BI146" i="27"/>
  <c r="BH146" i="27"/>
  <c r="BG146" i="27"/>
  <c r="BE146" i="27"/>
  <c r="T146" i="27"/>
  <c r="R146" i="27"/>
  <c r="P146" i="27"/>
  <c r="BI143" i="27"/>
  <c r="BH143" i="27"/>
  <c r="BG143" i="27"/>
  <c r="BE143" i="27"/>
  <c r="T143" i="27"/>
  <c r="R143" i="27"/>
  <c r="P143" i="27"/>
  <c r="BI140" i="27"/>
  <c r="BH140" i="27"/>
  <c r="BG140" i="27"/>
  <c r="BE140" i="27"/>
  <c r="T140" i="27"/>
  <c r="R140" i="27"/>
  <c r="P140" i="27"/>
  <c r="BI137" i="27"/>
  <c r="BH137" i="27"/>
  <c r="BG137" i="27"/>
  <c r="BE137" i="27"/>
  <c r="T137" i="27"/>
  <c r="R137" i="27"/>
  <c r="P137" i="27"/>
  <c r="BI134" i="27"/>
  <c r="BH134" i="27"/>
  <c r="BG134" i="27"/>
  <c r="BE134" i="27"/>
  <c r="T134" i="27"/>
  <c r="R134" i="27"/>
  <c r="P134" i="27"/>
  <c r="BI131" i="27"/>
  <c r="BH131" i="27"/>
  <c r="BG131" i="27"/>
  <c r="BE131" i="27"/>
  <c r="T131" i="27"/>
  <c r="R131" i="27"/>
  <c r="P131" i="27"/>
  <c r="BI130" i="27"/>
  <c r="BH130" i="27"/>
  <c r="BG130" i="27"/>
  <c r="BE130" i="27"/>
  <c r="T130" i="27"/>
  <c r="R130" i="27"/>
  <c r="P130" i="27"/>
  <c r="BI127" i="27"/>
  <c r="BH127" i="27"/>
  <c r="BG127" i="27"/>
  <c r="BE127" i="27"/>
  <c r="T127" i="27"/>
  <c r="R127" i="27"/>
  <c r="P127" i="27"/>
  <c r="BI124" i="27"/>
  <c r="BH124" i="27"/>
  <c r="BG124" i="27"/>
  <c r="BE124" i="27"/>
  <c r="T124" i="27"/>
  <c r="R124" i="27"/>
  <c r="P124" i="27"/>
  <c r="BI121" i="27"/>
  <c r="BH121" i="27"/>
  <c r="BG121" i="27"/>
  <c r="BE121" i="27"/>
  <c r="T121" i="27"/>
  <c r="R121" i="27"/>
  <c r="P121" i="27"/>
  <c r="BI118" i="27"/>
  <c r="BH118" i="27"/>
  <c r="BG118" i="27"/>
  <c r="BE118" i="27"/>
  <c r="T118" i="27"/>
  <c r="R118" i="27"/>
  <c r="P118" i="27"/>
  <c r="BI115" i="27"/>
  <c r="BH115" i="27"/>
  <c r="BG115" i="27"/>
  <c r="BE115" i="27"/>
  <c r="T115" i="27"/>
  <c r="R115" i="27"/>
  <c r="P115" i="27"/>
  <c r="BI112" i="27"/>
  <c r="BH112" i="27"/>
  <c r="BG112" i="27"/>
  <c r="BE112" i="27"/>
  <c r="T112" i="27"/>
  <c r="R112" i="27"/>
  <c r="P112" i="27"/>
  <c r="BI109" i="27"/>
  <c r="BH109" i="27"/>
  <c r="BG109" i="27"/>
  <c r="BE109" i="27"/>
  <c r="T109" i="27"/>
  <c r="R109" i="27"/>
  <c r="P109" i="27"/>
  <c r="BI106" i="27"/>
  <c r="BH106" i="27"/>
  <c r="BG106" i="27"/>
  <c r="BE106" i="27"/>
  <c r="T106" i="27"/>
  <c r="R106" i="27"/>
  <c r="P106" i="27"/>
  <c r="BI103" i="27"/>
  <c r="BH103" i="27"/>
  <c r="BG103" i="27"/>
  <c r="BE103" i="27"/>
  <c r="T103" i="27"/>
  <c r="R103" i="27"/>
  <c r="P103" i="27"/>
  <c r="BI100" i="27"/>
  <c r="BH100" i="27"/>
  <c r="BG100" i="27"/>
  <c r="BE100" i="27"/>
  <c r="T100" i="27"/>
  <c r="R100" i="27"/>
  <c r="P100" i="27"/>
  <c r="BI97" i="27"/>
  <c r="BH97" i="27"/>
  <c r="BG97" i="27"/>
  <c r="BE97" i="27"/>
  <c r="T97" i="27"/>
  <c r="R97" i="27"/>
  <c r="P97" i="27"/>
  <c r="J91" i="27"/>
  <c r="J90" i="27"/>
  <c r="F90" i="27"/>
  <c r="F88" i="27"/>
  <c r="E86" i="27"/>
  <c r="J63" i="27"/>
  <c r="J62" i="27"/>
  <c r="F62" i="27"/>
  <c r="F60" i="27"/>
  <c r="E58" i="27"/>
  <c r="J22" i="27"/>
  <c r="E22" i="27"/>
  <c r="F91" i="27" s="1"/>
  <c r="J21" i="27"/>
  <c r="J16" i="27"/>
  <c r="J88" i="27"/>
  <c r="E7" i="27"/>
  <c r="E52" i="27"/>
  <c r="J41" i="26"/>
  <c r="J40" i="26"/>
  <c r="AY87" i="1" s="1"/>
  <c r="J39" i="26"/>
  <c r="AX87" i="1" s="1"/>
  <c r="BI148" i="26"/>
  <c r="BH148" i="26"/>
  <c r="BG148" i="26"/>
  <c r="BE148" i="26"/>
  <c r="T148" i="26"/>
  <c r="R148" i="26"/>
  <c r="P148" i="26"/>
  <c r="BI145" i="26"/>
  <c r="BH145" i="26"/>
  <c r="BG145" i="26"/>
  <c r="BE145" i="26"/>
  <c r="T145" i="26"/>
  <c r="R145" i="26"/>
  <c r="P145" i="26"/>
  <c r="BI143" i="26"/>
  <c r="BH143" i="26"/>
  <c r="BG143" i="26"/>
  <c r="BE143" i="26"/>
  <c r="T143" i="26"/>
  <c r="R143" i="26"/>
  <c r="P143" i="26"/>
  <c r="BI142" i="26"/>
  <c r="BH142" i="26"/>
  <c r="BG142" i="26"/>
  <c r="BE142" i="26"/>
  <c r="T142" i="26"/>
  <c r="R142" i="26"/>
  <c r="P142" i="26"/>
  <c r="BI139" i="26"/>
  <c r="BH139" i="26"/>
  <c r="BG139" i="26"/>
  <c r="BE139" i="26"/>
  <c r="T139" i="26"/>
  <c r="R139" i="26"/>
  <c r="P139" i="26"/>
  <c r="BI138" i="26"/>
  <c r="BH138" i="26"/>
  <c r="BG138" i="26"/>
  <c r="BE138" i="26"/>
  <c r="T138" i="26"/>
  <c r="R138" i="26"/>
  <c r="P138" i="26"/>
  <c r="BI137" i="26"/>
  <c r="BH137" i="26"/>
  <c r="BG137" i="26"/>
  <c r="BE137" i="26"/>
  <c r="T137" i="26"/>
  <c r="R137" i="26"/>
  <c r="P137" i="26"/>
  <c r="BI134" i="26"/>
  <c r="BH134" i="26"/>
  <c r="BG134" i="26"/>
  <c r="BE134" i="26"/>
  <c r="T134" i="26"/>
  <c r="R134" i="26"/>
  <c r="P134" i="26"/>
  <c r="BI131" i="26"/>
  <c r="BH131" i="26"/>
  <c r="BG131" i="26"/>
  <c r="BE131" i="26"/>
  <c r="T131" i="26"/>
  <c r="R131" i="26"/>
  <c r="P131" i="26"/>
  <c r="BI130" i="26"/>
  <c r="BH130" i="26"/>
  <c r="BG130" i="26"/>
  <c r="BE130" i="26"/>
  <c r="T130" i="26"/>
  <c r="R130" i="26"/>
  <c r="P130" i="26"/>
  <c r="BI129" i="26"/>
  <c r="BH129" i="26"/>
  <c r="BG129" i="26"/>
  <c r="BE129" i="26"/>
  <c r="T129" i="26"/>
  <c r="R129" i="26"/>
  <c r="P129" i="26"/>
  <c r="BI126" i="26"/>
  <c r="BH126" i="26"/>
  <c r="BG126" i="26"/>
  <c r="BE126" i="26"/>
  <c r="T126" i="26"/>
  <c r="R126" i="26"/>
  <c r="P126" i="26"/>
  <c r="BI123" i="26"/>
  <c r="BH123" i="26"/>
  <c r="BG123" i="26"/>
  <c r="BE123" i="26"/>
  <c r="T123" i="26"/>
  <c r="R123" i="26"/>
  <c r="P123" i="26"/>
  <c r="BI121" i="26"/>
  <c r="BH121" i="26"/>
  <c r="BG121" i="26"/>
  <c r="BE121" i="26"/>
  <c r="T121" i="26"/>
  <c r="R121" i="26"/>
  <c r="P121" i="26"/>
  <c r="BI120" i="26"/>
  <c r="BH120" i="26"/>
  <c r="BG120" i="26"/>
  <c r="BE120" i="26"/>
  <c r="T120" i="26"/>
  <c r="R120" i="26"/>
  <c r="P120" i="26"/>
  <c r="BI117" i="26"/>
  <c r="BH117" i="26"/>
  <c r="BG117" i="26"/>
  <c r="BE117" i="26"/>
  <c r="T117" i="26"/>
  <c r="R117" i="26"/>
  <c r="P117" i="26"/>
  <c r="BI114" i="26"/>
  <c r="BH114" i="26"/>
  <c r="BG114" i="26"/>
  <c r="BE114" i="26"/>
  <c r="T114" i="26"/>
  <c r="R114" i="26"/>
  <c r="P114" i="26"/>
  <c r="BI110" i="26"/>
  <c r="BH110" i="26"/>
  <c r="BG110" i="26"/>
  <c r="BE110" i="26"/>
  <c r="T110" i="26"/>
  <c r="R110" i="26"/>
  <c r="P110" i="26"/>
  <c r="BI107" i="26"/>
  <c r="BH107" i="26"/>
  <c r="BG107" i="26"/>
  <c r="BE107" i="26"/>
  <c r="T107" i="26"/>
  <c r="R107" i="26"/>
  <c r="P107" i="26"/>
  <c r="BI104" i="26"/>
  <c r="BH104" i="26"/>
  <c r="BG104" i="26"/>
  <c r="BE104" i="26"/>
  <c r="T104" i="26"/>
  <c r="R104" i="26"/>
  <c r="P104" i="26"/>
  <c r="BI101" i="26"/>
  <c r="BH101" i="26"/>
  <c r="BG101" i="26"/>
  <c r="BE101" i="26"/>
  <c r="T101" i="26"/>
  <c r="R101" i="26"/>
  <c r="P101" i="26"/>
  <c r="BI98" i="26"/>
  <c r="BH98" i="26"/>
  <c r="BG98" i="26"/>
  <c r="BE98" i="26"/>
  <c r="T98" i="26"/>
  <c r="R98" i="26"/>
  <c r="P98" i="26"/>
  <c r="J92" i="26"/>
  <c r="J91" i="26"/>
  <c r="F91" i="26"/>
  <c r="F89" i="26"/>
  <c r="E87" i="26"/>
  <c r="J63" i="26"/>
  <c r="J62" i="26"/>
  <c r="F62" i="26"/>
  <c r="F60" i="26"/>
  <c r="E58" i="26"/>
  <c r="J22" i="26"/>
  <c r="E22" i="26"/>
  <c r="F92" i="26"/>
  <c r="J21" i="26"/>
  <c r="J16" i="26"/>
  <c r="J89" i="26" s="1"/>
  <c r="E7" i="26"/>
  <c r="E81" i="26" s="1"/>
  <c r="J39" i="25"/>
  <c r="J38" i="25"/>
  <c r="AY85" i="1"/>
  <c r="J37" i="25"/>
  <c r="AX85" i="1"/>
  <c r="BI117" i="25"/>
  <c r="BH117" i="25"/>
  <c r="BG117" i="25"/>
  <c r="BE117" i="25"/>
  <c r="T117" i="25"/>
  <c r="R117" i="25"/>
  <c r="P117" i="25"/>
  <c r="BI116" i="25"/>
  <c r="BH116" i="25"/>
  <c r="BG116" i="25"/>
  <c r="BE116" i="25"/>
  <c r="T116" i="25"/>
  <c r="R116" i="25"/>
  <c r="P116" i="25"/>
  <c r="BI113" i="25"/>
  <c r="BH113" i="25"/>
  <c r="BG113" i="25"/>
  <c r="BE113" i="25"/>
  <c r="T113" i="25"/>
  <c r="T112" i="25"/>
  <c r="R113" i="25"/>
  <c r="R112" i="25"/>
  <c r="P113" i="25"/>
  <c r="P112" i="25"/>
  <c r="BI111" i="25"/>
  <c r="BH111" i="25"/>
  <c r="BG111" i="25"/>
  <c r="BE111" i="25"/>
  <c r="T111" i="25"/>
  <c r="R111" i="25"/>
  <c r="P111" i="25"/>
  <c r="BI110" i="25"/>
  <c r="BH110" i="25"/>
  <c r="BG110" i="25"/>
  <c r="BE110" i="25"/>
  <c r="T110" i="25"/>
  <c r="R110" i="25"/>
  <c r="P110" i="25"/>
  <c r="BI109" i="25"/>
  <c r="BH109" i="25"/>
  <c r="BG109" i="25"/>
  <c r="BE109" i="25"/>
  <c r="T109" i="25"/>
  <c r="R109" i="25"/>
  <c r="P109" i="25"/>
  <c r="BI108" i="25"/>
  <c r="BH108" i="25"/>
  <c r="BG108" i="25"/>
  <c r="BE108" i="25"/>
  <c r="T108" i="25"/>
  <c r="R108" i="25"/>
  <c r="P108" i="25"/>
  <c r="BI107" i="25"/>
  <c r="BH107" i="25"/>
  <c r="BG107" i="25"/>
  <c r="BE107" i="25"/>
  <c r="T107" i="25"/>
  <c r="R107" i="25"/>
  <c r="P107" i="25"/>
  <c r="BI106" i="25"/>
  <c r="BH106" i="25"/>
  <c r="BG106" i="25"/>
  <c r="BE106" i="25"/>
  <c r="T106" i="25"/>
  <c r="R106" i="25"/>
  <c r="P106" i="25"/>
  <c r="BI105" i="25"/>
  <c r="BH105" i="25"/>
  <c r="BG105" i="25"/>
  <c r="BE105" i="25"/>
  <c r="T105" i="25"/>
  <c r="R105" i="25"/>
  <c r="P105" i="25"/>
  <c r="BI104" i="25"/>
  <c r="BH104" i="25"/>
  <c r="BG104" i="25"/>
  <c r="BE104" i="25"/>
  <c r="T104" i="25"/>
  <c r="R104" i="25"/>
  <c r="P104" i="25"/>
  <c r="BI103" i="25"/>
  <c r="BH103" i="25"/>
  <c r="BG103" i="25"/>
  <c r="BE103" i="25"/>
  <c r="T103" i="25"/>
  <c r="R103" i="25"/>
  <c r="P103" i="25"/>
  <c r="BI102" i="25"/>
  <c r="BH102" i="25"/>
  <c r="BG102" i="25"/>
  <c r="BE102" i="25"/>
  <c r="T102" i="25"/>
  <c r="R102" i="25"/>
  <c r="P102" i="25"/>
  <c r="BI101" i="25"/>
  <c r="BH101" i="25"/>
  <c r="BG101" i="25"/>
  <c r="BE101" i="25"/>
  <c r="T101" i="25"/>
  <c r="R101" i="25"/>
  <c r="P101" i="25"/>
  <c r="BI100" i="25"/>
  <c r="BH100" i="25"/>
  <c r="BG100" i="25"/>
  <c r="BE100" i="25"/>
  <c r="T100" i="25"/>
  <c r="R100" i="25"/>
  <c r="P100" i="25"/>
  <c r="BI99" i="25"/>
  <c r="BH99" i="25"/>
  <c r="BG99" i="25"/>
  <c r="BE99" i="25"/>
  <c r="T99" i="25"/>
  <c r="R99" i="25"/>
  <c r="P99" i="25"/>
  <c r="BI98" i="25"/>
  <c r="BH98" i="25"/>
  <c r="BG98" i="25"/>
  <c r="BE98" i="25"/>
  <c r="T98" i="25"/>
  <c r="R98" i="25"/>
  <c r="P98" i="25"/>
  <c r="BI97" i="25"/>
  <c r="BH97" i="25"/>
  <c r="BG97" i="25"/>
  <c r="BE97" i="25"/>
  <c r="T97" i="25"/>
  <c r="R97" i="25"/>
  <c r="P97" i="25"/>
  <c r="BI96" i="25"/>
  <c r="BH96" i="25"/>
  <c r="BG96" i="25"/>
  <c r="BE96" i="25"/>
  <c r="T96" i="25"/>
  <c r="R96" i="25"/>
  <c r="P96" i="25"/>
  <c r="BI95" i="25"/>
  <c r="BH95" i="25"/>
  <c r="BG95" i="25"/>
  <c r="BE95" i="25"/>
  <c r="T95" i="25"/>
  <c r="R95" i="25"/>
  <c r="P95" i="25"/>
  <c r="BI94" i="25"/>
  <c r="BH94" i="25"/>
  <c r="BG94" i="25"/>
  <c r="BE94" i="25"/>
  <c r="T94" i="25"/>
  <c r="R94" i="25"/>
  <c r="P94" i="25"/>
  <c r="BI92" i="25"/>
  <c r="BH92" i="25"/>
  <c r="BG92" i="25"/>
  <c r="BE92" i="25"/>
  <c r="T92" i="25"/>
  <c r="R92" i="25"/>
  <c r="P92" i="25"/>
  <c r="BI90" i="25"/>
  <c r="BH90" i="25"/>
  <c r="BG90" i="25"/>
  <c r="BE90" i="25"/>
  <c r="T90" i="25"/>
  <c r="R90" i="25"/>
  <c r="P90" i="25"/>
  <c r="J84" i="25"/>
  <c r="F84" i="25"/>
  <c r="F82" i="25"/>
  <c r="E80" i="25"/>
  <c r="J58" i="25"/>
  <c r="F58" i="25"/>
  <c r="F56" i="25"/>
  <c r="E54" i="25"/>
  <c r="J26" i="25"/>
  <c r="E26" i="25"/>
  <c r="J85" i="25" s="1"/>
  <c r="J25" i="25"/>
  <c r="J20" i="25"/>
  <c r="E20" i="25"/>
  <c r="F85" i="25" s="1"/>
  <c r="J19" i="25"/>
  <c r="J14" i="25"/>
  <c r="J82" i="25"/>
  <c r="E7" i="25"/>
  <c r="E76" i="25"/>
  <c r="J39" i="24"/>
  <c r="J38" i="24"/>
  <c r="AY84" i="1" s="1"/>
  <c r="J37" i="24"/>
  <c r="AX84" i="1" s="1"/>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9" i="24"/>
  <c r="BH109" i="24"/>
  <c r="BG109" i="24"/>
  <c r="BF109" i="24"/>
  <c r="T109" i="24"/>
  <c r="R109" i="24"/>
  <c r="P109" i="24"/>
  <c r="BI108" i="24"/>
  <c r="BH108" i="24"/>
  <c r="BG108" i="24"/>
  <c r="BF108" i="24"/>
  <c r="T108" i="24"/>
  <c r="R108" i="24"/>
  <c r="P108" i="24"/>
  <c r="BI107" i="24"/>
  <c r="BH107" i="24"/>
  <c r="BG107" i="24"/>
  <c r="BF107" i="24"/>
  <c r="T107" i="24"/>
  <c r="R107" i="24"/>
  <c r="P107"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BI99" i="24"/>
  <c r="BH99" i="24"/>
  <c r="BG99" i="24"/>
  <c r="BF99" i="24"/>
  <c r="T99" i="24"/>
  <c r="R99" i="24"/>
  <c r="P99" i="24"/>
  <c r="BI98" i="24"/>
  <c r="BH98" i="24"/>
  <c r="BG98" i="24"/>
  <c r="BF98" i="24"/>
  <c r="T98" i="24"/>
  <c r="R98" i="24"/>
  <c r="P98" i="24"/>
  <c r="BI96" i="24"/>
  <c r="BH96" i="24"/>
  <c r="BG96" i="24"/>
  <c r="BF96" i="24"/>
  <c r="T96" i="24"/>
  <c r="R96" i="24"/>
  <c r="P96" i="24"/>
  <c r="BI95" i="24"/>
  <c r="BH95" i="24"/>
  <c r="BG95" i="24"/>
  <c r="BF95" i="24"/>
  <c r="T95" i="24"/>
  <c r="R95" i="24"/>
  <c r="P95" i="24"/>
  <c r="BI94" i="24"/>
  <c r="BH94" i="24"/>
  <c r="BG94" i="24"/>
  <c r="BF94" i="24"/>
  <c r="T94" i="24"/>
  <c r="R94" i="24"/>
  <c r="P94" i="24"/>
  <c r="BI93" i="24"/>
  <c r="BH93" i="24"/>
  <c r="BG93" i="24"/>
  <c r="BF93" i="24"/>
  <c r="T93" i="24"/>
  <c r="R93" i="24"/>
  <c r="P93" i="24"/>
  <c r="BI92" i="24"/>
  <c r="BH92" i="24"/>
  <c r="BG92" i="24"/>
  <c r="BF92" i="24"/>
  <c r="T92" i="24"/>
  <c r="R92" i="24"/>
  <c r="P92" i="24"/>
  <c r="J86" i="24"/>
  <c r="F86" i="24"/>
  <c r="F84" i="24"/>
  <c r="E82" i="24"/>
  <c r="J58" i="24"/>
  <c r="F58" i="24"/>
  <c r="F56" i="24"/>
  <c r="E54" i="24"/>
  <c r="J26" i="24"/>
  <c r="E26" i="24"/>
  <c r="J59" i="24"/>
  <c r="J25" i="24"/>
  <c r="J20" i="24"/>
  <c r="E20" i="24"/>
  <c r="F59" i="24"/>
  <c r="J19" i="24"/>
  <c r="J14" i="24"/>
  <c r="J84" i="24" s="1"/>
  <c r="E7" i="24"/>
  <c r="E50" i="24" s="1"/>
  <c r="J39" i="23"/>
  <c r="J38" i="23"/>
  <c r="AY83" i="1"/>
  <c r="J37" i="23"/>
  <c r="AX83" i="1"/>
  <c r="BI486" i="23"/>
  <c r="BH486" i="23"/>
  <c r="BG486" i="23"/>
  <c r="BE486" i="23"/>
  <c r="T486" i="23"/>
  <c r="R486" i="23"/>
  <c r="P486" i="23"/>
  <c r="BI481" i="23"/>
  <c r="BH481" i="23"/>
  <c r="BG481" i="23"/>
  <c r="BE481" i="23"/>
  <c r="T481" i="23"/>
  <c r="R481" i="23"/>
  <c r="P481" i="23"/>
  <c r="BI476" i="23"/>
  <c r="BH476" i="23"/>
  <c r="BG476" i="23"/>
  <c r="BE476" i="23"/>
  <c r="T476" i="23"/>
  <c r="R476" i="23"/>
  <c r="P476" i="23"/>
  <c r="BI474" i="23"/>
  <c r="BH474" i="23"/>
  <c r="BG474" i="23"/>
  <c r="BE474" i="23"/>
  <c r="T474" i="23"/>
  <c r="R474" i="23"/>
  <c r="P474" i="23"/>
  <c r="BI469" i="23"/>
  <c r="BH469" i="23"/>
  <c r="BG469" i="23"/>
  <c r="BE469" i="23"/>
  <c r="T469" i="23"/>
  <c r="R469" i="23"/>
  <c r="P469" i="23"/>
  <c r="BI467" i="23"/>
  <c r="BH467" i="23"/>
  <c r="BG467" i="23"/>
  <c r="BE467" i="23"/>
  <c r="T467" i="23"/>
  <c r="R467" i="23"/>
  <c r="P467" i="23"/>
  <c r="BI465" i="23"/>
  <c r="BH465" i="23"/>
  <c r="BG465" i="23"/>
  <c r="BE465" i="23"/>
  <c r="T465" i="23"/>
  <c r="R465" i="23"/>
  <c r="P465" i="23"/>
  <c r="BI463" i="23"/>
  <c r="BH463" i="23"/>
  <c r="BG463" i="23"/>
  <c r="BE463" i="23"/>
  <c r="T463" i="23"/>
  <c r="R463" i="23"/>
  <c r="P463" i="23"/>
  <c r="BI462" i="23"/>
  <c r="BH462" i="23"/>
  <c r="BG462" i="23"/>
  <c r="BE462" i="23"/>
  <c r="T462" i="23"/>
  <c r="R462" i="23"/>
  <c r="P462" i="23"/>
  <c r="BI460" i="23"/>
  <c r="BH460" i="23"/>
  <c r="BG460" i="23"/>
  <c r="BE460" i="23"/>
  <c r="T460" i="23"/>
  <c r="R460" i="23"/>
  <c r="P460" i="23"/>
  <c r="BI455" i="23"/>
  <c r="BH455" i="23"/>
  <c r="BG455" i="23"/>
  <c r="BE455" i="23"/>
  <c r="T455" i="23"/>
  <c r="R455" i="23"/>
  <c r="P455" i="23"/>
  <c r="BI453" i="23"/>
  <c r="BH453" i="23"/>
  <c r="BG453" i="23"/>
  <c r="BE453" i="23"/>
  <c r="T453" i="23"/>
  <c r="R453" i="23"/>
  <c r="P453" i="23"/>
  <c r="BI448" i="23"/>
  <c r="BH448" i="23"/>
  <c r="BG448" i="23"/>
  <c r="BE448" i="23"/>
  <c r="T448" i="23"/>
  <c r="R448" i="23"/>
  <c r="P448" i="23"/>
  <c r="BI446" i="23"/>
  <c r="BH446" i="23"/>
  <c r="BG446" i="23"/>
  <c r="BE446" i="23"/>
  <c r="T446" i="23"/>
  <c r="R446" i="23"/>
  <c r="P446" i="23"/>
  <c r="BI441" i="23"/>
  <c r="BH441" i="23"/>
  <c r="BG441" i="23"/>
  <c r="BE441" i="23"/>
  <c r="T441" i="23"/>
  <c r="R441" i="23"/>
  <c r="P441" i="23"/>
  <c r="BI436" i="23"/>
  <c r="BH436" i="23"/>
  <c r="BG436" i="23"/>
  <c r="BE436" i="23"/>
  <c r="T436" i="23"/>
  <c r="R436" i="23"/>
  <c r="P436" i="23"/>
  <c r="BI434" i="23"/>
  <c r="BH434" i="23"/>
  <c r="BG434" i="23"/>
  <c r="BE434" i="23"/>
  <c r="T434" i="23"/>
  <c r="R434" i="23"/>
  <c r="P434" i="23"/>
  <c r="BI431" i="23"/>
  <c r="BH431" i="23"/>
  <c r="BG431" i="23"/>
  <c r="BE431" i="23"/>
  <c r="T431" i="23"/>
  <c r="R431" i="23"/>
  <c r="P431" i="23"/>
  <c r="BI429" i="23"/>
  <c r="BH429" i="23"/>
  <c r="BG429" i="23"/>
  <c r="BE429" i="23"/>
  <c r="T429" i="23"/>
  <c r="R429" i="23"/>
  <c r="P429" i="23"/>
  <c r="BI427" i="23"/>
  <c r="BH427" i="23"/>
  <c r="BG427" i="23"/>
  <c r="BE427" i="23"/>
  <c r="T427" i="23"/>
  <c r="R427" i="23"/>
  <c r="P427" i="23"/>
  <c r="BI425" i="23"/>
  <c r="BH425" i="23"/>
  <c r="BG425" i="23"/>
  <c r="BE425" i="23"/>
  <c r="T425" i="23"/>
  <c r="R425" i="23"/>
  <c r="P425" i="23"/>
  <c r="BI423" i="23"/>
  <c r="BH423" i="23"/>
  <c r="BG423" i="23"/>
  <c r="BE423" i="23"/>
  <c r="T423" i="23"/>
  <c r="R423" i="23"/>
  <c r="P423" i="23"/>
  <c r="BI421" i="23"/>
  <c r="BH421" i="23"/>
  <c r="BG421" i="23"/>
  <c r="BE421" i="23"/>
  <c r="T421" i="23"/>
  <c r="R421" i="23"/>
  <c r="P421" i="23"/>
  <c r="BI416" i="23"/>
  <c r="BH416" i="23"/>
  <c r="BG416" i="23"/>
  <c r="BE416" i="23"/>
  <c r="T416" i="23"/>
  <c r="R416" i="23"/>
  <c r="P416" i="23"/>
  <c r="BI414" i="23"/>
  <c r="BH414" i="23"/>
  <c r="BG414" i="23"/>
  <c r="BE414" i="23"/>
  <c r="T414" i="23"/>
  <c r="R414" i="23"/>
  <c r="P414" i="23"/>
  <c r="BI413" i="23"/>
  <c r="BH413" i="23"/>
  <c r="BG413" i="23"/>
  <c r="BE413" i="23"/>
  <c r="T413" i="23"/>
  <c r="R413" i="23"/>
  <c r="P413" i="23"/>
  <c r="BI408" i="23"/>
  <c r="BH408" i="23"/>
  <c r="BG408" i="23"/>
  <c r="BE408" i="23"/>
  <c r="T408" i="23"/>
  <c r="R408" i="23"/>
  <c r="P408" i="23"/>
  <c r="BI406" i="23"/>
  <c r="BH406" i="23"/>
  <c r="BG406" i="23"/>
  <c r="BE406" i="23"/>
  <c r="T406" i="23"/>
  <c r="R406" i="23"/>
  <c r="P406" i="23"/>
  <c r="BI401" i="23"/>
  <c r="BH401" i="23"/>
  <c r="BG401" i="23"/>
  <c r="BE401" i="23"/>
  <c r="T401" i="23"/>
  <c r="R401" i="23"/>
  <c r="P401" i="23"/>
  <c r="BI396" i="23"/>
  <c r="BH396" i="23"/>
  <c r="BG396" i="23"/>
  <c r="BE396" i="23"/>
  <c r="T396" i="23"/>
  <c r="R396" i="23"/>
  <c r="P396" i="23"/>
  <c r="BI394" i="23"/>
  <c r="BH394" i="23"/>
  <c r="BG394" i="23"/>
  <c r="BE394" i="23"/>
  <c r="T394" i="23"/>
  <c r="R394" i="23"/>
  <c r="P394" i="23"/>
  <c r="BI393" i="23"/>
  <c r="BH393" i="23"/>
  <c r="BG393" i="23"/>
  <c r="BE393" i="23"/>
  <c r="T393" i="23"/>
  <c r="R393" i="23"/>
  <c r="P393" i="23"/>
  <c r="BI391" i="23"/>
  <c r="BH391" i="23"/>
  <c r="BG391" i="23"/>
  <c r="BE391" i="23"/>
  <c r="T391" i="23"/>
  <c r="R391" i="23"/>
  <c r="P391" i="23"/>
  <c r="BI390" i="23"/>
  <c r="BH390" i="23"/>
  <c r="BG390" i="23"/>
  <c r="BE390" i="23"/>
  <c r="T390" i="23"/>
  <c r="R390" i="23"/>
  <c r="P390" i="23"/>
  <c r="BI389" i="23"/>
  <c r="BH389" i="23"/>
  <c r="BG389" i="23"/>
  <c r="BE389" i="23"/>
  <c r="T389" i="23"/>
  <c r="R389" i="23"/>
  <c r="P389" i="23"/>
  <c r="BI388" i="23"/>
  <c r="BH388" i="23"/>
  <c r="BG388" i="23"/>
  <c r="BE388" i="23"/>
  <c r="T388" i="23"/>
  <c r="R388" i="23"/>
  <c r="P388" i="23"/>
  <c r="BI387" i="23"/>
  <c r="BH387" i="23"/>
  <c r="BG387" i="23"/>
  <c r="BE387" i="23"/>
  <c r="T387" i="23"/>
  <c r="R387" i="23"/>
  <c r="P387" i="23"/>
  <c r="BI386" i="23"/>
  <c r="BH386" i="23"/>
  <c r="BG386" i="23"/>
  <c r="BE386" i="23"/>
  <c r="T386" i="23"/>
  <c r="R386" i="23"/>
  <c r="P386" i="23"/>
  <c r="BI385" i="23"/>
  <c r="BH385" i="23"/>
  <c r="BG385" i="23"/>
  <c r="BE385" i="23"/>
  <c r="T385" i="23"/>
  <c r="R385" i="23"/>
  <c r="P385" i="23"/>
  <c r="BI384" i="23"/>
  <c r="BH384" i="23"/>
  <c r="BG384" i="23"/>
  <c r="BE384" i="23"/>
  <c r="T384" i="23"/>
  <c r="R384" i="23"/>
  <c r="P384" i="23"/>
  <c r="BI383" i="23"/>
  <c r="BH383" i="23"/>
  <c r="BG383" i="23"/>
  <c r="BE383" i="23"/>
  <c r="T383" i="23"/>
  <c r="R383" i="23"/>
  <c r="P383" i="23"/>
  <c r="BI382" i="23"/>
  <c r="BH382" i="23"/>
  <c r="BG382" i="23"/>
  <c r="BE382" i="23"/>
  <c r="T382" i="23"/>
  <c r="R382" i="23"/>
  <c r="P382" i="23"/>
  <c r="BI381" i="23"/>
  <c r="BH381" i="23"/>
  <c r="BG381" i="23"/>
  <c r="BE381" i="23"/>
  <c r="T381" i="23"/>
  <c r="R381" i="23"/>
  <c r="P381" i="23"/>
  <c r="BI380" i="23"/>
  <c r="BH380" i="23"/>
  <c r="BG380" i="23"/>
  <c r="BE380" i="23"/>
  <c r="T380" i="23"/>
  <c r="R380" i="23"/>
  <c r="P380" i="23"/>
  <c r="BI378" i="23"/>
  <c r="BH378" i="23"/>
  <c r="BG378" i="23"/>
  <c r="BE378" i="23"/>
  <c r="T378" i="23"/>
  <c r="R378" i="23"/>
  <c r="P378" i="23"/>
  <c r="BI376" i="23"/>
  <c r="BH376" i="23"/>
  <c r="BG376" i="23"/>
  <c r="BE376" i="23"/>
  <c r="T376" i="23"/>
  <c r="R376" i="23"/>
  <c r="P376" i="23"/>
  <c r="BI374" i="23"/>
  <c r="BH374" i="23"/>
  <c r="BG374" i="23"/>
  <c r="BE374" i="23"/>
  <c r="T374" i="23"/>
  <c r="R374" i="23"/>
  <c r="P374" i="23"/>
  <c r="BI373" i="23"/>
  <c r="BH373" i="23"/>
  <c r="BG373" i="23"/>
  <c r="BE373" i="23"/>
  <c r="T373" i="23"/>
  <c r="R373" i="23"/>
  <c r="P373" i="23"/>
  <c r="BI371" i="23"/>
  <c r="BH371" i="23"/>
  <c r="BG371" i="23"/>
  <c r="BE371" i="23"/>
  <c r="T371" i="23"/>
  <c r="R371" i="23"/>
  <c r="P371" i="23"/>
  <c r="BI370" i="23"/>
  <c r="BH370" i="23"/>
  <c r="BG370" i="23"/>
  <c r="BE370" i="23"/>
  <c r="T370" i="23"/>
  <c r="R370" i="23"/>
  <c r="P370" i="23"/>
  <c r="BI368" i="23"/>
  <c r="BH368" i="23"/>
  <c r="BG368" i="23"/>
  <c r="BE368" i="23"/>
  <c r="T368" i="23"/>
  <c r="R368" i="23"/>
  <c r="P368" i="23"/>
  <c r="BI366" i="23"/>
  <c r="BH366" i="23"/>
  <c r="BG366" i="23"/>
  <c r="BE366" i="23"/>
  <c r="T366" i="23"/>
  <c r="R366" i="23"/>
  <c r="P366" i="23"/>
  <c r="BI361" i="23"/>
  <c r="BH361" i="23"/>
  <c r="BG361" i="23"/>
  <c r="BE361" i="23"/>
  <c r="T361" i="23"/>
  <c r="R361" i="23"/>
  <c r="P361" i="23"/>
  <c r="BI356" i="23"/>
  <c r="BH356" i="23"/>
  <c r="BG356" i="23"/>
  <c r="BE356" i="23"/>
  <c r="T356" i="23"/>
  <c r="R356" i="23"/>
  <c r="P356" i="23"/>
  <c r="BI354" i="23"/>
  <c r="BH354" i="23"/>
  <c r="BG354" i="23"/>
  <c r="BE354" i="23"/>
  <c r="T354" i="23"/>
  <c r="R354" i="23"/>
  <c r="P354" i="23"/>
  <c r="BI349" i="23"/>
  <c r="BH349" i="23"/>
  <c r="BG349" i="23"/>
  <c r="BE349" i="23"/>
  <c r="T349" i="23"/>
  <c r="R349" i="23"/>
  <c r="P349" i="23"/>
  <c r="BI348" i="23"/>
  <c r="BH348" i="23"/>
  <c r="BG348" i="23"/>
  <c r="BE348" i="23"/>
  <c r="T348" i="23"/>
  <c r="R348" i="23"/>
  <c r="P348" i="23"/>
  <c r="BI347" i="23"/>
  <c r="BH347" i="23"/>
  <c r="BG347" i="23"/>
  <c r="BE347" i="23"/>
  <c r="T347" i="23"/>
  <c r="R347" i="23"/>
  <c r="P347" i="23"/>
  <c r="BI342" i="23"/>
  <c r="BH342" i="23"/>
  <c r="BG342" i="23"/>
  <c r="BE342" i="23"/>
  <c r="T342" i="23"/>
  <c r="R342" i="23"/>
  <c r="P342" i="23"/>
  <c r="BI339" i="23"/>
  <c r="BH339" i="23"/>
  <c r="BG339" i="23"/>
  <c r="BE339" i="23"/>
  <c r="T339" i="23"/>
  <c r="R339" i="23"/>
  <c r="P339" i="23"/>
  <c r="BI334" i="23"/>
  <c r="BH334" i="23"/>
  <c r="BG334" i="23"/>
  <c r="BE334" i="23"/>
  <c r="T334" i="23"/>
  <c r="R334" i="23"/>
  <c r="P334" i="23"/>
  <c r="BI329" i="23"/>
  <c r="BH329" i="23"/>
  <c r="BG329" i="23"/>
  <c r="BE329" i="23"/>
  <c r="T329" i="23"/>
  <c r="R329" i="23"/>
  <c r="P329" i="23"/>
  <c r="BI323" i="23"/>
  <c r="BH323" i="23"/>
  <c r="BG323" i="23"/>
  <c r="BE323" i="23"/>
  <c r="T323" i="23"/>
  <c r="R323" i="23"/>
  <c r="P323" i="23"/>
  <c r="BI317" i="23"/>
  <c r="BH317" i="23"/>
  <c r="BG317" i="23"/>
  <c r="BE317" i="23"/>
  <c r="T317" i="23"/>
  <c r="R317" i="23"/>
  <c r="P317" i="23"/>
  <c r="BI315" i="23"/>
  <c r="BH315" i="23"/>
  <c r="BG315" i="23"/>
  <c r="BE315" i="23"/>
  <c r="T315" i="23"/>
  <c r="R315" i="23"/>
  <c r="P315" i="23"/>
  <c r="BI312" i="23"/>
  <c r="BH312" i="23"/>
  <c r="BG312" i="23"/>
  <c r="BE312" i="23"/>
  <c r="T312" i="23"/>
  <c r="R312" i="23"/>
  <c r="P312" i="23"/>
  <c r="BI310" i="23"/>
  <c r="BH310" i="23"/>
  <c r="BG310" i="23"/>
  <c r="BE310" i="23"/>
  <c r="T310" i="23"/>
  <c r="R310" i="23"/>
  <c r="P310" i="23"/>
  <c r="BI305" i="23"/>
  <c r="BH305" i="23"/>
  <c r="BG305" i="23"/>
  <c r="BE305" i="23"/>
  <c r="T305" i="23"/>
  <c r="R305" i="23"/>
  <c r="P305" i="23"/>
  <c r="BI303" i="23"/>
  <c r="BH303" i="23"/>
  <c r="BG303" i="23"/>
  <c r="BE303" i="23"/>
  <c r="T303" i="23"/>
  <c r="R303" i="23"/>
  <c r="P303" i="23"/>
  <c r="BI300" i="23"/>
  <c r="BH300" i="23"/>
  <c r="BG300" i="23"/>
  <c r="BE300" i="23"/>
  <c r="T300" i="23"/>
  <c r="R300" i="23"/>
  <c r="P300" i="23"/>
  <c r="BI298" i="23"/>
  <c r="BH298" i="23"/>
  <c r="BG298" i="23"/>
  <c r="BE298" i="23"/>
  <c r="T298" i="23"/>
  <c r="R298" i="23"/>
  <c r="P298" i="23"/>
  <c r="BI292" i="23"/>
  <c r="BH292" i="23"/>
  <c r="BG292" i="23"/>
  <c r="BE292" i="23"/>
  <c r="T292" i="23"/>
  <c r="R292" i="23"/>
  <c r="P292" i="23"/>
  <c r="BI286" i="23"/>
  <c r="BH286" i="23"/>
  <c r="BG286" i="23"/>
  <c r="BE286" i="23"/>
  <c r="T286" i="23"/>
  <c r="R286" i="23"/>
  <c r="P286" i="23"/>
  <c r="BI283" i="23"/>
  <c r="BH283" i="23"/>
  <c r="BG283" i="23"/>
  <c r="BE283" i="23"/>
  <c r="T283" i="23"/>
  <c r="R283" i="23"/>
  <c r="P283" i="23"/>
  <c r="BI280" i="23"/>
  <c r="BH280" i="23"/>
  <c r="BG280" i="23"/>
  <c r="BE280" i="23"/>
  <c r="T280" i="23"/>
  <c r="R280" i="23"/>
  <c r="P280" i="23"/>
  <c r="BI271" i="23"/>
  <c r="BH271" i="23"/>
  <c r="BG271" i="23"/>
  <c r="BE271" i="23"/>
  <c r="T271" i="23"/>
  <c r="R271" i="23"/>
  <c r="P271" i="23"/>
  <c r="BI262" i="23"/>
  <c r="BH262" i="23"/>
  <c r="BG262" i="23"/>
  <c r="BE262" i="23"/>
  <c r="T262" i="23"/>
  <c r="R262" i="23"/>
  <c r="P262" i="23"/>
  <c r="BI259" i="23"/>
  <c r="BH259" i="23"/>
  <c r="BG259" i="23"/>
  <c r="BE259" i="23"/>
  <c r="T259" i="23"/>
  <c r="R259" i="23"/>
  <c r="P259" i="23"/>
  <c r="BI256" i="23"/>
  <c r="BH256" i="23"/>
  <c r="BG256" i="23"/>
  <c r="BE256" i="23"/>
  <c r="T256" i="23"/>
  <c r="R256" i="23"/>
  <c r="P256" i="23"/>
  <c r="BI251" i="23"/>
  <c r="BH251" i="23"/>
  <c r="BG251" i="23"/>
  <c r="BE251" i="23"/>
  <c r="T251" i="23"/>
  <c r="R251" i="23"/>
  <c r="P251" i="23"/>
  <c r="BI242" i="23"/>
  <c r="BH242" i="23"/>
  <c r="BG242" i="23"/>
  <c r="BE242" i="23"/>
  <c r="T242" i="23"/>
  <c r="R242" i="23"/>
  <c r="P242" i="23"/>
  <c r="BI233" i="23"/>
  <c r="BH233" i="23"/>
  <c r="BG233" i="23"/>
  <c r="BE233" i="23"/>
  <c r="T233" i="23"/>
  <c r="R233" i="23"/>
  <c r="P233" i="23"/>
  <c r="BI228" i="23"/>
  <c r="BH228" i="23"/>
  <c r="BG228" i="23"/>
  <c r="BE228" i="23"/>
  <c r="T228" i="23"/>
  <c r="R228" i="23"/>
  <c r="P228" i="23"/>
  <c r="BI223" i="23"/>
  <c r="BH223" i="23"/>
  <c r="BG223" i="23"/>
  <c r="BE223" i="23"/>
  <c r="T223" i="23"/>
  <c r="R223" i="23"/>
  <c r="P223" i="23"/>
  <c r="BI218" i="23"/>
  <c r="BH218" i="23"/>
  <c r="BG218" i="23"/>
  <c r="BE218" i="23"/>
  <c r="T218" i="23"/>
  <c r="R218" i="23"/>
  <c r="P218" i="23"/>
  <c r="BI216" i="23"/>
  <c r="BH216" i="23"/>
  <c r="BG216" i="23"/>
  <c r="BE216" i="23"/>
  <c r="T216" i="23"/>
  <c r="R216" i="23"/>
  <c r="P216" i="23"/>
  <c r="BI215" i="23"/>
  <c r="BH215" i="23"/>
  <c r="BG215" i="23"/>
  <c r="BE215" i="23"/>
  <c r="T215" i="23"/>
  <c r="R215" i="23"/>
  <c r="P215" i="23"/>
  <c r="BI210" i="23"/>
  <c r="BH210" i="23"/>
  <c r="BG210" i="23"/>
  <c r="BE210" i="23"/>
  <c r="T210" i="23"/>
  <c r="R210" i="23"/>
  <c r="P210" i="23"/>
  <c r="BI205" i="23"/>
  <c r="BH205" i="23"/>
  <c r="BG205" i="23"/>
  <c r="BE205" i="23"/>
  <c r="T205" i="23"/>
  <c r="R205" i="23"/>
  <c r="P205" i="23"/>
  <c r="BI200" i="23"/>
  <c r="BH200" i="23"/>
  <c r="BG200" i="23"/>
  <c r="BE200" i="23"/>
  <c r="T200" i="23"/>
  <c r="R200" i="23"/>
  <c r="P200" i="23"/>
  <c r="BI195" i="23"/>
  <c r="BH195" i="23"/>
  <c r="BG195" i="23"/>
  <c r="BE195" i="23"/>
  <c r="T195" i="23"/>
  <c r="R195" i="23"/>
  <c r="P195" i="23"/>
  <c r="BI193" i="23"/>
  <c r="BH193" i="23"/>
  <c r="BG193" i="23"/>
  <c r="BE193" i="23"/>
  <c r="T193" i="23"/>
  <c r="R193" i="23"/>
  <c r="P193" i="23"/>
  <c r="BI188" i="23"/>
  <c r="BH188" i="23"/>
  <c r="BG188" i="23"/>
  <c r="BE188" i="23"/>
  <c r="T188" i="23"/>
  <c r="R188" i="23"/>
  <c r="P188" i="23"/>
  <c r="BI186" i="23"/>
  <c r="BH186" i="23"/>
  <c r="BG186" i="23"/>
  <c r="BE186" i="23"/>
  <c r="T186" i="23"/>
  <c r="R186" i="23"/>
  <c r="P186" i="23"/>
  <c r="BI185" i="23"/>
  <c r="BH185" i="23"/>
  <c r="BG185" i="23"/>
  <c r="BE185" i="23"/>
  <c r="T185" i="23"/>
  <c r="R185" i="23"/>
  <c r="P185" i="23"/>
  <c r="BI183" i="23"/>
  <c r="BH183" i="23"/>
  <c r="BG183" i="23"/>
  <c r="BE183" i="23"/>
  <c r="T183" i="23"/>
  <c r="R183" i="23"/>
  <c r="P183" i="23"/>
  <c r="BI181" i="23"/>
  <c r="BH181" i="23"/>
  <c r="BG181" i="23"/>
  <c r="BE181" i="23"/>
  <c r="T181" i="23"/>
  <c r="R181" i="23"/>
  <c r="P181" i="23"/>
  <c r="BI178" i="23"/>
  <c r="BH178" i="23"/>
  <c r="BG178" i="23"/>
  <c r="BE178" i="23"/>
  <c r="T178" i="23"/>
  <c r="R178" i="23"/>
  <c r="P178" i="23"/>
  <c r="BI173" i="23"/>
  <c r="BH173" i="23"/>
  <c r="BG173" i="23"/>
  <c r="BE173" i="23"/>
  <c r="T173" i="23"/>
  <c r="R173" i="23"/>
  <c r="P173" i="23"/>
  <c r="BI172" i="23"/>
  <c r="BH172" i="23"/>
  <c r="BG172" i="23"/>
  <c r="BE172" i="23"/>
  <c r="T172" i="23"/>
  <c r="R172" i="23"/>
  <c r="P172" i="23"/>
  <c r="BI167" i="23"/>
  <c r="BH167" i="23"/>
  <c r="BG167" i="23"/>
  <c r="BE167" i="23"/>
  <c r="T167" i="23"/>
  <c r="R167" i="23"/>
  <c r="P167" i="23"/>
  <c r="BI162" i="23"/>
  <c r="BH162" i="23"/>
  <c r="BG162" i="23"/>
  <c r="BE162" i="23"/>
  <c r="T162" i="23"/>
  <c r="R162" i="23"/>
  <c r="P162" i="23"/>
  <c r="BI159" i="23"/>
  <c r="BH159" i="23"/>
  <c r="BG159" i="23"/>
  <c r="BE159" i="23"/>
  <c r="T159" i="23"/>
  <c r="T158" i="23"/>
  <c r="R159" i="23"/>
  <c r="R158" i="23"/>
  <c r="P159" i="23"/>
  <c r="P158" i="23"/>
  <c r="BI157" i="23"/>
  <c r="BH157" i="23"/>
  <c r="BG157" i="23"/>
  <c r="BE157" i="23"/>
  <c r="T157" i="23"/>
  <c r="R157" i="23"/>
  <c r="P157" i="23"/>
  <c r="BI156" i="23"/>
  <c r="BH156" i="23"/>
  <c r="BG156" i="23"/>
  <c r="BE156" i="23"/>
  <c r="T156" i="23"/>
  <c r="R156" i="23"/>
  <c r="P156" i="23"/>
  <c r="BI155" i="23"/>
  <c r="BH155" i="23"/>
  <c r="BG155" i="23"/>
  <c r="BE155" i="23"/>
  <c r="T155" i="23"/>
  <c r="R155" i="23"/>
  <c r="P155" i="23"/>
  <c r="BI153" i="23"/>
  <c r="BH153" i="23"/>
  <c r="BG153" i="23"/>
  <c r="BE153" i="23"/>
  <c r="T153" i="23"/>
  <c r="R153" i="23"/>
  <c r="P153" i="23"/>
  <c r="BI152" i="23"/>
  <c r="BH152" i="23"/>
  <c r="BG152" i="23"/>
  <c r="BE152" i="23"/>
  <c r="T152" i="23"/>
  <c r="R152" i="23"/>
  <c r="P152" i="23"/>
  <c r="BI151" i="23"/>
  <c r="BH151" i="23"/>
  <c r="BG151" i="23"/>
  <c r="BE151" i="23"/>
  <c r="T151" i="23"/>
  <c r="R151" i="23"/>
  <c r="P151" i="23"/>
  <c r="BI149" i="23"/>
  <c r="BH149" i="23"/>
  <c r="BG149" i="23"/>
  <c r="BE149" i="23"/>
  <c r="T149" i="23"/>
  <c r="R149" i="23"/>
  <c r="P149" i="23"/>
  <c r="BI144" i="23"/>
  <c r="BH144" i="23"/>
  <c r="BG144" i="23"/>
  <c r="BE144" i="23"/>
  <c r="T144" i="23"/>
  <c r="R144" i="23"/>
  <c r="P144" i="23"/>
  <c r="BI139" i="23"/>
  <c r="BH139" i="23"/>
  <c r="BG139" i="23"/>
  <c r="BE139" i="23"/>
  <c r="T139" i="23"/>
  <c r="R139" i="23"/>
  <c r="P139" i="23"/>
  <c r="BI133" i="23"/>
  <c r="BH133" i="23"/>
  <c r="BG133" i="23"/>
  <c r="BE133" i="23"/>
  <c r="T133" i="23"/>
  <c r="R133" i="23"/>
  <c r="P133" i="23"/>
  <c r="BI128" i="23"/>
  <c r="BH128" i="23"/>
  <c r="BG128" i="23"/>
  <c r="BE128" i="23"/>
  <c r="T128" i="23"/>
  <c r="R128" i="23"/>
  <c r="P128" i="23"/>
  <c r="BI122" i="23"/>
  <c r="BH122" i="23"/>
  <c r="BG122" i="23"/>
  <c r="BE122" i="23"/>
  <c r="T122" i="23"/>
  <c r="R122" i="23"/>
  <c r="P122" i="23"/>
  <c r="BI121" i="23"/>
  <c r="BH121" i="23"/>
  <c r="BG121" i="23"/>
  <c r="BE121" i="23"/>
  <c r="T121" i="23"/>
  <c r="R121" i="23"/>
  <c r="P121" i="23"/>
  <c r="BI120" i="23"/>
  <c r="BH120" i="23"/>
  <c r="BG120" i="23"/>
  <c r="BE120" i="23"/>
  <c r="T120" i="23"/>
  <c r="R120" i="23"/>
  <c r="P120" i="23"/>
  <c r="BI118" i="23"/>
  <c r="BH118" i="23"/>
  <c r="BG118" i="23"/>
  <c r="BE118" i="23"/>
  <c r="T118" i="23"/>
  <c r="R118" i="23"/>
  <c r="P118" i="23"/>
  <c r="BI114" i="23"/>
  <c r="BH114" i="23"/>
  <c r="BG114" i="23"/>
  <c r="BE114" i="23"/>
  <c r="T114" i="23"/>
  <c r="R114" i="23"/>
  <c r="P114" i="23"/>
  <c r="BI108" i="23"/>
  <c r="BH108" i="23"/>
  <c r="BG108" i="23"/>
  <c r="BE108" i="23"/>
  <c r="T108" i="23"/>
  <c r="R108" i="23"/>
  <c r="P108" i="23"/>
  <c r="BI105" i="23"/>
  <c r="BH105" i="23"/>
  <c r="BG105" i="23"/>
  <c r="BE105" i="23"/>
  <c r="T105" i="23"/>
  <c r="R105" i="23"/>
  <c r="P105" i="23"/>
  <c r="J98" i="23"/>
  <c r="F98" i="23"/>
  <c r="F96" i="23"/>
  <c r="E94" i="23"/>
  <c r="J58" i="23"/>
  <c r="F58" i="23"/>
  <c r="F56" i="23"/>
  <c r="E54" i="23"/>
  <c r="J26" i="23"/>
  <c r="E26" i="23"/>
  <c r="J59" i="23" s="1"/>
  <c r="J25" i="23"/>
  <c r="J20" i="23"/>
  <c r="E20" i="23"/>
  <c r="F99" i="23" s="1"/>
  <c r="J19" i="23"/>
  <c r="J14" i="23"/>
  <c r="J56" i="23"/>
  <c r="E7" i="23"/>
  <c r="E90" i="23"/>
  <c r="J39" i="22"/>
  <c r="J38" i="22"/>
  <c r="AY81" i="1" s="1"/>
  <c r="J37" i="22"/>
  <c r="AX81" i="1" s="1"/>
  <c r="BI108" i="22"/>
  <c r="BH108" i="22"/>
  <c r="BG108" i="22"/>
  <c r="BF108" i="22"/>
  <c r="T108" i="22"/>
  <c r="T107" i="22" s="1"/>
  <c r="R108" i="22"/>
  <c r="R107" i="22" s="1"/>
  <c r="P108" i="22"/>
  <c r="P107" i="22" s="1"/>
  <c r="BI106" i="22"/>
  <c r="BH106" i="22"/>
  <c r="BG106" i="22"/>
  <c r="BF106" i="22"/>
  <c r="T106" i="22"/>
  <c r="T105" i="22" s="1"/>
  <c r="R106" i="22"/>
  <c r="R105" i="22" s="1"/>
  <c r="P106" i="22"/>
  <c r="P105" i="22"/>
  <c r="BI103" i="22"/>
  <c r="BH103" i="22"/>
  <c r="BG103" i="22"/>
  <c r="BF103" i="22"/>
  <c r="T103" i="22"/>
  <c r="T102" i="22" s="1"/>
  <c r="R103" i="22"/>
  <c r="R102" i="22"/>
  <c r="P103" i="22"/>
  <c r="P102" i="22" s="1"/>
  <c r="BI99" i="22"/>
  <c r="BH99" i="22"/>
  <c r="BG99" i="22"/>
  <c r="BF99" i="22"/>
  <c r="T99" i="22"/>
  <c r="R99" i="22"/>
  <c r="P99" i="22"/>
  <c r="BI98" i="22"/>
  <c r="BH98" i="22"/>
  <c r="BG98" i="22"/>
  <c r="BF98" i="22"/>
  <c r="T98" i="22"/>
  <c r="R98" i="22"/>
  <c r="P98" i="22"/>
  <c r="BI94" i="22"/>
  <c r="BH94" i="22"/>
  <c r="BG94" i="22"/>
  <c r="BF94" i="22"/>
  <c r="T94" i="22"/>
  <c r="T93" i="22" s="1"/>
  <c r="R94" i="22"/>
  <c r="R93" i="22"/>
  <c r="P94" i="22"/>
  <c r="P93" i="22" s="1"/>
  <c r="J87" i="22"/>
  <c r="F87" i="22"/>
  <c r="F85" i="22"/>
  <c r="E83" i="22"/>
  <c r="J58" i="22"/>
  <c r="F58" i="22"/>
  <c r="F56" i="22"/>
  <c r="E54" i="22"/>
  <c r="J26" i="22"/>
  <c r="E26" i="22"/>
  <c r="J88" i="22"/>
  <c r="J25" i="22"/>
  <c r="J20" i="22"/>
  <c r="E20" i="22"/>
  <c r="F59" i="22"/>
  <c r="J19" i="22"/>
  <c r="J14" i="22"/>
  <c r="J85" i="22" s="1"/>
  <c r="E7" i="22"/>
  <c r="E50" i="22" s="1"/>
  <c r="J39" i="21"/>
  <c r="J38" i="21"/>
  <c r="AY80" i="1"/>
  <c r="J37" i="21"/>
  <c r="AX80" i="1"/>
  <c r="BI178" i="21"/>
  <c r="BH178" i="21"/>
  <c r="BG178" i="21"/>
  <c r="BE178" i="21"/>
  <c r="T178" i="21"/>
  <c r="R178" i="21"/>
  <c r="P178" i="21"/>
  <c r="BI177" i="21"/>
  <c r="BH177" i="21"/>
  <c r="BG177" i="21"/>
  <c r="BE177" i="21"/>
  <c r="T177" i="21"/>
  <c r="R177" i="21"/>
  <c r="P177" i="21"/>
  <c r="BI176" i="21"/>
  <c r="BH176" i="21"/>
  <c r="BG176" i="21"/>
  <c r="BE176" i="21"/>
  <c r="T176" i="21"/>
  <c r="R176" i="21"/>
  <c r="P176" i="21"/>
  <c r="BI175" i="21"/>
  <c r="BH175" i="21"/>
  <c r="BG175" i="21"/>
  <c r="BE175" i="21"/>
  <c r="T175" i="21"/>
  <c r="R175" i="21"/>
  <c r="P175" i="21"/>
  <c r="BI174" i="21"/>
  <c r="BH174" i="21"/>
  <c r="BG174" i="21"/>
  <c r="BE174" i="21"/>
  <c r="T174" i="21"/>
  <c r="R174" i="21"/>
  <c r="P174" i="21"/>
  <c r="BI173" i="21"/>
  <c r="BH173" i="21"/>
  <c r="BG173" i="21"/>
  <c r="BE173" i="21"/>
  <c r="T173" i="21"/>
  <c r="R173" i="21"/>
  <c r="P173" i="21"/>
  <c r="BI172" i="21"/>
  <c r="BH172" i="21"/>
  <c r="BG172" i="21"/>
  <c r="BE172" i="21"/>
  <c r="T172" i="21"/>
  <c r="R172" i="21"/>
  <c r="P172" i="21"/>
  <c r="BI171" i="21"/>
  <c r="BH171" i="21"/>
  <c r="BG171" i="21"/>
  <c r="BE171" i="21"/>
  <c r="T171" i="21"/>
  <c r="R171" i="21"/>
  <c r="P171" i="21"/>
  <c r="BI170" i="21"/>
  <c r="BH170" i="21"/>
  <c r="BG170" i="21"/>
  <c r="BE170" i="21"/>
  <c r="T170" i="21"/>
  <c r="R170" i="21"/>
  <c r="P170" i="21"/>
  <c r="BI169" i="21"/>
  <c r="BH169" i="21"/>
  <c r="BG169" i="21"/>
  <c r="BE169" i="21"/>
  <c r="T169" i="21"/>
  <c r="R169" i="21"/>
  <c r="P169" i="21"/>
  <c r="BI168" i="21"/>
  <c r="BH168" i="21"/>
  <c r="BG168" i="21"/>
  <c r="BE168" i="21"/>
  <c r="T168" i="21"/>
  <c r="R168" i="21"/>
  <c r="P168" i="21"/>
  <c r="BI167" i="21"/>
  <c r="BH167" i="21"/>
  <c r="BG167" i="21"/>
  <c r="BE167" i="21"/>
  <c r="T167" i="21"/>
  <c r="R167" i="21"/>
  <c r="P167" i="21"/>
  <c r="BI166" i="21"/>
  <c r="BH166" i="21"/>
  <c r="BG166" i="21"/>
  <c r="BE166" i="21"/>
  <c r="T166" i="21"/>
  <c r="R166" i="21"/>
  <c r="P166" i="21"/>
  <c r="BI165" i="21"/>
  <c r="BH165" i="21"/>
  <c r="BG165" i="21"/>
  <c r="BE165" i="21"/>
  <c r="T165" i="21"/>
  <c r="R165" i="21"/>
  <c r="P165" i="21"/>
  <c r="BI164" i="21"/>
  <c r="BH164" i="21"/>
  <c r="BG164" i="21"/>
  <c r="BE164" i="21"/>
  <c r="T164" i="21"/>
  <c r="R164" i="21"/>
  <c r="P164" i="21"/>
  <c r="BI163" i="21"/>
  <c r="BH163" i="21"/>
  <c r="BG163" i="21"/>
  <c r="BE163" i="21"/>
  <c r="T163" i="21"/>
  <c r="R163" i="21"/>
  <c r="P163" i="21"/>
  <c r="BI162" i="21"/>
  <c r="BH162" i="21"/>
  <c r="BG162" i="21"/>
  <c r="BE162" i="21"/>
  <c r="T162" i="21"/>
  <c r="R162" i="21"/>
  <c r="P162" i="21"/>
  <c r="BI161" i="21"/>
  <c r="BH161" i="21"/>
  <c r="BG161" i="21"/>
  <c r="BE161" i="21"/>
  <c r="T161" i="21"/>
  <c r="R161" i="21"/>
  <c r="P161" i="21"/>
  <c r="BI160" i="21"/>
  <c r="BH160" i="21"/>
  <c r="BG160" i="21"/>
  <c r="BE160" i="21"/>
  <c r="T160" i="21"/>
  <c r="R160" i="21"/>
  <c r="P160" i="21"/>
  <c r="BI159" i="21"/>
  <c r="BH159" i="21"/>
  <c r="BG159" i="21"/>
  <c r="BE159" i="21"/>
  <c r="T159" i="21"/>
  <c r="R159" i="21"/>
  <c r="P159" i="21"/>
  <c r="BI158" i="21"/>
  <c r="BH158" i="21"/>
  <c r="BG158" i="21"/>
  <c r="BE158" i="21"/>
  <c r="T158" i="21"/>
  <c r="R158" i="21"/>
  <c r="P158" i="21"/>
  <c r="BI157" i="21"/>
  <c r="BH157" i="21"/>
  <c r="BG157" i="21"/>
  <c r="BE157" i="21"/>
  <c r="T157" i="21"/>
  <c r="R157" i="21"/>
  <c r="P157" i="21"/>
  <c r="BI156" i="21"/>
  <c r="BH156" i="21"/>
  <c r="BG156" i="21"/>
  <c r="BE156" i="21"/>
  <c r="T156" i="21"/>
  <c r="R156" i="21"/>
  <c r="P156" i="21"/>
  <c r="BI155" i="21"/>
  <c r="BH155" i="21"/>
  <c r="BG155" i="21"/>
  <c r="BE155" i="21"/>
  <c r="T155" i="21"/>
  <c r="R155" i="21"/>
  <c r="P155" i="21"/>
  <c r="BI154" i="21"/>
  <c r="BH154" i="21"/>
  <c r="BG154" i="21"/>
  <c r="BE154" i="21"/>
  <c r="T154" i="21"/>
  <c r="R154" i="21"/>
  <c r="P154" i="21"/>
  <c r="BI153" i="21"/>
  <c r="BH153" i="21"/>
  <c r="BG153" i="21"/>
  <c r="BE153" i="21"/>
  <c r="T153" i="21"/>
  <c r="R153" i="21"/>
  <c r="P153"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8" i="21"/>
  <c r="BH148" i="21"/>
  <c r="BG148" i="21"/>
  <c r="BE148" i="21"/>
  <c r="T148" i="21"/>
  <c r="R148" i="21"/>
  <c r="P148" i="21"/>
  <c r="BI147" i="21"/>
  <c r="BH147" i="21"/>
  <c r="BG147" i="21"/>
  <c r="BE147" i="21"/>
  <c r="T147" i="21"/>
  <c r="R147" i="21"/>
  <c r="P147" i="21"/>
  <c r="BI146" i="21"/>
  <c r="BH146" i="21"/>
  <c r="BG146" i="21"/>
  <c r="BE146" i="21"/>
  <c r="T146" i="21"/>
  <c r="R146" i="21"/>
  <c r="P146" i="21"/>
  <c r="BI145" i="21"/>
  <c r="BH145" i="21"/>
  <c r="BG145" i="21"/>
  <c r="BE145" i="21"/>
  <c r="T145" i="21"/>
  <c r="R145" i="21"/>
  <c r="P145" i="21"/>
  <c r="BI144" i="21"/>
  <c r="BH144" i="21"/>
  <c r="BG144" i="21"/>
  <c r="BE144" i="21"/>
  <c r="T144" i="21"/>
  <c r="R144" i="21"/>
  <c r="P144" i="21"/>
  <c r="BI143" i="21"/>
  <c r="BH143" i="21"/>
  <c r="BG143" i="21"/>
  <c r="BE143" i="21"/>
  <c r="T143" i="21"/>
  <c r="R143" i="21"/>
  <c r="P143" i="21"/>
  <c r="BI142" i="21"/>
  <c r="BH142" i="21"/>
  <c r="BG142" i="21"/>
  <c r="BE142" i="21"/>
  <c r="T142" i="21"/>
  <c r="R142" i="21"/>
  <c r="P142" i="21"/>
  <c r="BI141" i="21"/>
  <c r="BH141" i="21"/>
  <c r="BG141" i="21"/>
  <c r="BE141" i="21"/>
  <c r="T141" i="21"/>
  <c r="R141" i="21"/>
  <c r="P141" i="21"/>
  <c r="BI140" i="21"/>
  <c r="BH140" i="21"/>
  <c r="BG140" i="21"/>
  <c r="BE140" i="21"/>
  <c r="T140" i="21"/>
  <c r="R140" i="21"/>
  <c r="P140" i="21"/>
  <c r="BI139" i="21"/>
  <c r="BH139" i="21"/>
  <c r="BG139" i="21"/>
  <c r="BE139" i="21"/>
  <c r="T139" i="21"/>
  <c r="R139" i="21"/>
  <c r="P139" i="21"/>
  <c r="BI138" i="21"/>
  <c r="BH138" i="21"/>
  <c r="BG138" i="21"/>
  <c r="BE138" i="21"/>
  <c r="T138" i="21"/>
  <c r="R138" i="21"/>
  <c r="P138" i="21"/>
  <c r="BI137" i="21"/>
  <c r="BH137" i="21"/>
  <c r="BG137" i="21"/>
  <c r="BE137" i="21"/>
  <c r="T137" i="21"/>
  <c r="R137" i="21"/>
  <c r="P137" i="21"/>
  <c r="BI136" i="21"/>
  <c r="BH136" i="21"/>
  <c r="BG136" i="21"/>
  <c r="BE136" i="21"/>
  <c r="T136" i="21"/>
  <c r="R136" i="21"/>
  <c r="P136" i="21"/>
  <c r="BI135" i="21"/>
  <c r="BH135" i="21"/>
  <c r="BG135" i="21"/>
  <c r="BE135" i="21"/>
  <c r="T135" i="21"/>
  <c r="R135" i="21"/>
  <c r="P135" i="21"/>
  <c r="BI134" i="21"/>
  <c r="BH134" i="21"/>
  <c r="BG134" i="21"/>
  <c r="BE134" i="21"/>
  <c r="T134" i="21"/>
  <c r="R134" i="21"/>
  <c r="P134" i="21"/>
  <c r="BI133" i="21"/>
  <c r="BH133" i="21"/>
  <c r="BG133" i="21"/>
  <c r="BE133" i="21"/>
  <c r="T133" i="21"/>
  <c r="R133" i="21"/>
  <c r="P133" i="21"/>
  <c r="BI132" i="21"/>
  <c r="BH132" i="21"/>
  <c r="BG132" i="21"/>
  <c r="BE132" i="21"/>
  <c r="T132" i="21"/>
  <c r="R132" i="21"/>
  <c r="P132" i="21"/>
  <c r="BI131" i="21"/>
  <c r="BH131" i="21"/>
  <c r="BG131" i="21"/>
  <c r="BE131" i="21"/>
  <c r="T131" i="21"/>
  <c r="R131" i="21"/>
  <c r="P131" i="21"/>
  <c r="BI130" i="21"/>
  <c r="BH130" i="21"/>
  <c r="BG130" i="21"/>
  <c r="BE130" i="21"/>
  <c r="T130" i="21"/>
  <c r="R130" i="21"/>
  <c r="P130" i="21"/>
  <c r="BI129" i="21"/>
  <c r="BH129" i="21"/>
  <c r="BG129" i="21"/>
  <c r="BE129" i="21"/>
  <c r="T129" i="21"/>
  <c r="R129" i="21"/>
  <c r="P129" i="21"/>
  <c r="BI128" i="21"/>
  <c r="BH128" i="21"/>
  <c r="BG128" i="21"/>
  <c r="BE128" i="21"/>
  <c r="T128" i="21"/>
  <c r="R128" i="21"/>
  <c r="P128" i="21"/>
  <c r="BI127" i="21"/>
  <c r="BH127" i="21"/>
  <c r="BG127" i="21"/>
  <c r="BE127" i="21"/>
  <c r="T127" i="21"/>
  <c r="R127" i="21"/>
  <c r="P127" i="21"/>
  <c r="BI126" i="21"/>
  <c r="BH126" i="21"/>
  <c r="BG126" i="21"/>
  <c r="BE126" i="21"/>
  <c r="T126" i="21"/>
  <c r="R126" i="21"/>
  <c r="P126" i="21"/>
  <c r="BI125" i="21"/>
  <c r="BH125" i="21"/>
  <c r="BG125" i="21"/>
  <c r="BE125" i="21"/>
  <c r="T125" i="21"/>
  <c r="R125" i="21"/>
  <c r="P125" i="21"/>
  <c r="BI124" i="21"/>
  <c r="BH124" i="21"/>
  <c r="BG124" i="21"/>
  <c r="BE124" i="21"/>
  <c r="T124" i="21"/>
  <c r="R124" i="21"/>
  <c r="P124" i="21"/>
  <c r="BI123" i="21"/>
  <c r="BH123" i="21"/>
  <c r="BG123" i="21"/>
  <c r="BE123" i="21"/>
  <c r="T123" i="21"/>
  <c r="R123" i="21"/>
  <c r="P123" i="21"/>
  <c r="BI122" i="21"/>
  <c r="BH122" i="21"/>
  <c r="BG122" i="21"/>
  <c r="BE122" i="21"/>
  <c r="T122" i="21"/>
  <c r="R122" i="21"/>
  <c r="P122" i="21"/>
  <c r="BI121" i="21"/>
  <c r="BH121" i="21"/>
  <c r="BG121" i="21"/>
  <c r="BE121" i="21"/>
  <c r="T121" i="21"/>
  <c r="R121" i="21"/>
  <c r="P121" i="21"/>
  <c r="BI120" i="21"/>
  <c r="BH120" i="21"/>
  <c r="BG120" i="21"/>
  <c r="BE120" i="21"/>
  <c r="T120" i="21"/>
  <c r="R120" i="21"/>
  <c r="P120" i="21"/>
  <c r="BI119" i="21"/>
  <c r="BH119" i="21"/>
  <c r="BG119" i="21"/>
  <c r="BE119" i="21"/>
  <c r="T119" i="21"/>
  <c r="R119" i="21"/>
  <c r="P119" i="21"/>
  <c r="BI118" i="21"/>
  <c r="BH118" i="21"/>
  <c r="BG118" i="21"/>
  <c r="BE118" i="21"/>
  <c r="T118" i="21"/>
  <c r="R118" i="21"/>
  <c r="P118" i="21"/>
  <c r="BI117" i="21"/>
  <c r="BH117" i="21"/>
  <c r="BG117" i="21"/>
  <c r="BE117" i="21"/>
  <c r="T117" i="21"/>
  <c r="R117" i="21"/>
  <c r="P117" i="21"/>
  <c r="BI116" i="21"/>
  <c r="BH116" i="21"/>
  <c r="BG116" i="21"/>
  <c r="BE116" i="21"/>
  <c r="T116" i="21"/>
  <c r="R116" i="21"/>
  <c r="P116" i="21"/>
  <c r="BI115" i="21"/>
  <c r="BH115" i="21"/>
  <c r="BG115" i="21"/>
  <c r="BE115" i="21"/>
  <c r="T115" i="21"/>
  <c r="R115" i="21"/>
  <c r="P115" i="21"/>
  <c r="BI114" i="21"/>
  <c r="BH114" i="21"/>
  <c r="BG114" i="21"/>
  <c r="BE114" i="21"/>
  <c r="T114" i="21"/>
  <c r="R114" i="21"/>
  <c r="P114" i="21"/>
  <c r="BI113" i="21"/>
  <c r="BH113" i="21"/>
  <c r="BG113" i="21"/>
  <c r="BE113" i="21"/>
  <c r="T113" i="21"/>
  <c r="R113" i="21"/>
  <c r="P113" i="21"/>
  <c r="BI112" i="21"/>
  <c r="BH112" i="21"/>
  <c r="BG112" i="21"/>
  <c r="BE112" i="21"/>
  <c r="T112" i="21"/>
  <c r="R112" i="21"/>
  <c r="P112" i="21"/>
  <c r="BI111" i="21"/>
  <c r="BH111" i="21"/>
  <c r="BG111" i="21"/>
  <c r="BE111" i="21"/>
  <c r="T111" i="21"/>
  <c r="R111" i="21"/>
  <c r="P111" i="21"/>
  <c r="BI110" i="21"/>
  <c r="BH110" i="21"/>
  <c r="BG110" i="21"/>
  <c r="BE110" i="21"/>
  <c r="T110" i="21"/>
  <c r="R110" i="21"/>
  <c r="P110" i="21"/>
  <c r="BI109" i="21"/>
  <c r="BH109" i="21"/>
  <c r="BG109" i="21"/>
  <c r="BE109" i="21"/>
  <c r="T109" i="21"/>
  <c r="R109" i="21"/>
  <c r="P109" i="21"/>
  <c r="BI108" i="21"/>
  <c r="BH108" i="21"/>
  <c r="BG108" i="21"/>
  <c r="BE108" i="21"/>
  <c r="T108" i="21"/>
  <c r="R108" i="21"/>
  <c r="P108" i="21"/>
  <c r="BI107" i="21"/>
  <c r="BH107" i="21"/>
  <c r="BG107" i="21"/>
  <c r="BE107" i="21"/>
  <c r="T107" i="21"/>
  <c r="R107" i="21"/>
  <c r="P107" i="21"/>
  <c r="BI106" i="21"/>
  <c r="BH106" i="21"/>
  <c r="BG106" i="21"/>
  <c r="BE106" i="21"/>
  <c r="T106" i="21"/>
  <c r="R106" i="21"/>
  <c r="P106" i="21"/>
  <c r="BI105" i="21"/>
  <c r="BH105" i="21"/>
  <c r="BG105" i="21"/>
  <c r="BE105" i="21"/>
  <c r="T105" i="21"/>
  <c r="R105" i="21"/>
  <c r="P105" i="21"/>
  <c r="BI104" i="21"/>
  <c r="BH104" i="21"/>
  <c r="BG104" i="21"/>
  <c r="BE104" i="21"/>
  <c r="T104" i="21"/>
  <c r="R104" i="21"/>
  <c r="P104" i="21"/>
  <c r="BI103" i="21"/>
  <c r="BH103" i="21"/>
  <c r="BG103" i="21"/>
  <c r="BE103" i="21"/>
  <c r="T103" i="21"/>
  <c r="R103" i="21"/>
  <c r="P103" i="21"/>
  <c r="BI102" i="21"/>
  <c r="BH102" i="21"/>
  <c r="BG102" i="21"/>
  <c r="BE102" i="21"/>
  <c r="T102" i="21"/>
  <c r="R102" i="21"/>
  <c r="P102" i="21"/>
  <c r="BI101" i="21"/>
  <c r="BH101" i="21"/>
  <c r="BG101" i="21"/>
  <c r="BE101" i="21"/>
  <c r="T101" i="21"/>
  <c r="R101" i="21"/>
  <c r="P101" i="21"/>
  <c r="BI100" i="21"/>
  <c r="BH100" i="21"/>
  <c r="BG100" i="21"/>
  <c r="BE100" i="21"/>
  <c r="T100" i="21"/>
  <c r="R100" i="21"/>
  <c r="P100" i="21"/>
  <c r="BI99" i="21"/>
  <c r="BH99" i="21"/>
  <c r="BG99" i="21"/>
  <c r="BE99" i="21"/>
  <c r="T99" i="21"/>
  <c r="R99" i="21"/>
  <c r="P99" i="21"/>
  <c r="BI98" i="21"/>
  <c r="BH98" i="21"/>
  <c r="BG98" i="21"/>
  <c r="BE98" i="21"/>
  <c r="T98" i="21"/>
  <c r="R98" i="21"/>
  <c r="P98" i="21"/>
  <c r="BI97" i="21"/>
  <c r="BH97" i="21"/>
  <c r="BG97" i="21"/>
  <c r="BE97" i="21"/>
  <c r="T97" i="21"/>
  <c r="R97" i="21"/>
  <c r="P97" i="21"/>
  <c r="BI96" i="21"/>
  <c r="BH96" i="21"/>
  <c r="BG96" i="21"/>
  <c r="BE96" i="21"/>
  <c r="T96" i="21"/>
  <c r="R96" i="21"/>
  <c r="P96" i="21"/>
  <c r="BI95" i="21"/>
  <c r="BH95" i="21"/>
  <c r="BG95" i="21"/>
  <c r="BE95" i="21"/>
  <c r="T95" i="21"/>
  <c r="R95" i="21"/>
  <c r="P95" i="21"/>
  <c r="BI94" i="21"/>
  <c r="BH94" i="21"/>
  <c r="BG94" i="21"/>
  <c r="BE94" i="21"/>
  <c r="T94" i="21"/>
  <c r="R94" i="21"/>
  <c r="P94" i="21"/>
  <c r="BI93" i="21"/>
  <c r="BH93" i="21"/>
  <c r="BG93" i="21"/>
  <c r="BE93" i="21"/>
  <c r="T93" i="21"/>
  <c r="R93" i="21"/>
  <c r="P93" i="21"/>
  <c r="BI92" i="21"/>
  <c r="BH92" i="21"/>
  <c r="BG92" i="21"/>
  <c r="BE92" i="21"/>
  <c r="T92" i="21"/>
  <c r="R92" i="21"/>
  <c r="P92" i="21"/>
  <c r="BI91" i="21"/>
  <c r="BH91" i="21"/>
  <c r="BG91" i="21"/>
  <c r="BE91" i="21"/>
  <c r="T91" i="21"/>
  <c r="R91" i="21"/>
  <c r="P91" i="21"/>
  <c r="BI90" i="21"/>
  <c r="BH90" i="21"/>
  <c r="BG90" i="21"/>
  <c r="BE90" i="21"/>
  <c r="T90" i="21"/>
  <c r="R90" i="21"/>
  <c r="P90" i="21"/>
  <c r="J83" i="21"/>
  <c r="F83" i="21"/>
  <c r="F81" i="21"/>
  <c r="E79" i="21"/>
  <c r="J58" i="21"/>
  <c r="F58" i="21"/>
  <c r="F56" i="21"/>
  <c r="E54" i="21"/>
  <c r="J26" i="21"/>
  <c r="E26" i="21"/>
  <c r="J84" i="21"/>
  <c r="J25" i="21"/>
  <c r="J20" i="21"/>
  <c r="E20" i="21"/>
  <c r="F59" i="21"/>
  <c r="J19" i="21"/>
  <c r="J14" i="21"/>
  <c r="J81" i="21" s="1"/>
  <c r="E7" i="21"/>
  <c r="E75" i="21" s="1"/>
  <c r="J41" i="20"/>
  <c r="J40" i="20"/>
  <c r="AY79" i="1"/>
  <c r="J39" i="20"/>
  <c r="AX79" i="1"/>
  <c r="BI180" i="20"/>
  <c r="BH180" i="20"/>
  <c r="BG180" i="20"/>
  <c r="BE180" i="20"/>
  <c r="T180" i="20"/>
  <c r="R180" i="20"/>
  <c r="P180" i="20"/>
  <c r="BI179" i="20"/>
  <c r="BH179" i="20"/>
  <c r="BG179" i="20"/>
  <c r="BE179" i="20"/>
  <c r="T179" i="20"/>
  <c r="R179" i="20"/>
  <c r="P179" i="20"/>
  <c r="BI176" i="20"/>
  <c r="BH176" i="20"/>
  <c r="BG176" i="20"/>
  <c r="BE176" i="20"/>
  <c r="T176" i="20"/>
  <c r="R176" i="20"/>
  <c r="P176" i="20"/>
  <c r="BI173" i="20"/>
  <c r="BH173" i="20"/>
  <c r="BG173" i="20"/>
  <c r="BE173" i="20"/>
  <c r="T173" i="20"/>
  <c r="R173" i="20"/>
  <c r="P173" i="20"/>
  <c r="BI170" i="20"/>
  <c r="BH170" i="20"/>
  <c r="BG170" i="20"/>
  <c r="BE170" i="20"/>
  <c r="T170" i="20"/>
  <c r="R170" i="20"/>
  <c r="P170" i="20"/>
  <c r="BI167" i="20"/>
  <c r="BH167" i="20"/>
  <c r="BG167" i="20"/>
  <c r="BE167" i="20"/>
  <c r="T167" i="20"/>
  <c r="R167" i="20"/>
  <c r="P167" i="20"/>
  <c r="BI164" i="20"/>
  <c r="BH164" i="20"/>
  <c r="BG164" i="20"/>
  <c r="BE164" i="20"/>
  <c r="T164" i="20"/>
  <c r="R164" i="20"/>
  <c r="P164" i="20"/>
  <c r="BI161" i="20"/>
  <c r="BH161" i="20"/>
  <c r="BG161" i="20"/>
  <c r="BE161" i="20"/>
  <c r="T161" i="20"/>
  <c r="R161" i="20"/>
  <c r="P161" i="20"/>
  <c r="BI159" i="20"/>
  <c r="BH159" i="20"/>
  <c r="BG159" i="20"/>
  <c r="BE159" i="20"/>
  <c r="T159" i="20"/>
  <c r="R159" i="20"/>
  <c r="P159" i="20"/>
  <c r="BI158" i="20"/>
  <c r="BH158" i="20"/>
  <c r="BG158" i="20"/>
  <c r="BE158" i="20"/>
  <c r="T158" i="20"/>
  <c r="R158" i="20"/>
  <c r="P158" i="20"/>
  <c r="BI155" i="20"/>
  <c r="BH155" i="20"/>
  <c r="BG155" i="20"/>
  <c r="BE155" i="20"/>
  <c r="T155" i="20"/>
  <c r="R155" i="20"/>
  <c r="P155" i="20"/>
  <c r="BI152" i="20"/>
  <c r="BH152" i="20"/>
  <c r="BG152" i="20"/>
  <c r="BE152" i="20"/>
  <c r="T152" i="20"/>
  <c r="R152" i="20"/>
  <c r="P152" i="20"/>
  <c r="BI151" i="20"/>
  <c r="BH151" i="20"/>
  <c r="BG151" i="20"/>
  <c r="BE151" i="20"/>
  <c r="T151" i="20"/>
  <c r="R151" i="20"/>
  <c r="P151" i="20"/>
  <c r="BI148" i="20"/>
  <c r="BH148" i="20"/>
  <c r="BG148" i="20"/>
  <c r="BE148" i="20"/>
  <c r="T148" i="20"/>
  <c r="R148" i="20"/>
  <c r="P148" i="20"/>
  <c r="BI145" i="20"/>
  <c r="BH145" i="20"/>
  <c r="BG145" i="20"/>
  <c r="BE145" i="20"/>
  <c r="T145" i="20"/>
  <c r="R145" i="20"/>
  <c r="P145" i="20"/>
  <c r="BI142" i="20"/>
  <c r="BH142" i="20"/>
  <c r="BG142" i="20"/>
  <c r="BE142" i="20"/>
  <c r="T142" i="20"/>
  <c r="R142" i="20"/>
  <c r="P142" i="20"/>
  <c r="BI141" i="20"/>
  <c r="BH141" i="20"/>
  <c r="BG141" i="20"/>
  <c r="BE141" i="20"/>
  <c r="T141" i="20"/>
  <c r="R141" i="20"/>
  <c r="P141" i="20"/>
  <c r="BI138" i="20"/>
  <c r="BH138" i="20"/>
  <c r="BG138" i="20"/>
  <c r="BE138" i="20"/>
  <c r="T138" i="20"/>
  <c r="R138" i="20"/>
  <c r="P138" i="20"/>
  <c r="BI135" i="20"/>
  <c r="BH135" i="20"/>
  <c r="BG135" i="20"/>
  <c r="BE135" i="20"/>
  <c r="T135" i="20"/>
  <c r="R135" i="20"/>
  <c r="P135" i="20"/>
  <c r="BI132" i="20"/>
  <c r="BH132" i="20"/>
  <c r="BG132" i="20"/>
  <c r="BE132" i="20"/>
  <c r="T132" i="20"/>
  <c r="R132" i="20"/>
  <c r="P132" i="20"/>
  <c r="BI129" i="20"/>
  <c r="BH129" i="20"/>
  <c r="BG129" i="20"/>
  <c r="BE129" i="20"/>
  <c r="T129" i="20"/>
  <c r="R129" i="20"/>
  <c r="P129" i="20"/>
  <c r="BI126" i="20"/>
  <c r="BH126" i="20"/>
  <c r="BG126" i="20"/>
  <c r="BE126" i="20"/>
  <c r="T126" i="20"/>
  <c r="R126" i="20"/>
  <c r="P126" i="20"/>
  <c r="BI124" i="20"/>
  <c r="BH124" i="20"/>
  <c r="BG124" i="20"/>
  <c r="BE124" i="20"/>
  <c r="T124" i="20"/>
  <c r="R124" i="20"/>
  <c r="P124" i="20"/>
  <c r="BI120" i="20"/>
  <c r="BH120" i="20"/>
  <c r="BG120" i="20"/>
  <c r="BE120" i="20"/>
  <c r="T120" i="20"/>
  <c r="R120" i="20"/>
  <c r="P120" i="20"/>
  <c r="BI117" i="20"/>
  <c r="BH117" i="20"/>
  <c r="BG117" i="20"/>
  <c r="BE117" i="20"/>
  <c r="T117" i="20"/>
  <c r="R117" i="20"/>
  <c r="P117" i="20"/>
  <c r="BI114" i="20"/>
  <c r="BH114" i="20"/>
  <c r="BG114" i="20"/>
  <c r="BE114" i="20"/>
  <c r="T114" i="20"/>
  <c r="R114" i="20"/>
  <c r="P114" i="20"/>
  <c r="BI111" i="20"/>
  <c r="BH111" i="20"/>
  <c r="BG111" i="20"/>
  <c r="BE111" i="20"/>
  <c r="T111" i="20"/>
  <c r="R111" i="20"/>
  <c r="P111" i="20"/>
  <c r="BI108" i="20"/>
  <c r="BH108" i="20"/>
  <c r="BG108" i="20"/>
  <c r="BE108" i="20"/>
  <c r="T108" i="20"/>
  <c r="R108" i="20"/>
  <c r="P108" i="20"/>
  <c r="BI105" i="20"/>
  <c r="BH105" i="20"/>
  <c r="BG105" i="20"/>
  <c r="BE105" i="20"/>
  <c r="T105" i="20"/>
  <c r="R105" i="20"/>
  <c r="P105" i="20"/>
  <c r="BI104" i="20"/>
  <c r="BH104" i="20"/>
  <c r="BG104" i="20"/>
  <c r="BE104" i="20"/>
  <c r="T104" i="20"/>
  <c r="R104" i="20"/>
  <c r="P104" i="20"/>
  <c r="BI103" i="20"/>
  <c r="BH103" i="20"/>
  <c r="BG103" i="20"/>
  <c r="BE103" i="20"/>
  <c r="T103" i="20"/>
  <c r="R103" i="20"/>
  <c r="P103" i="20"/>
  <c r="BI100" i="20"/>
  <c r="BH100" i="20"/>
  <c r="BG100" i="20"/>
  <c r="BE100" i="20"/>
  <c r="T100" i="20"/>
  <c r="R100" i="20"/>
  <c r="P100" i="20"/>
  <c r="BI97" i="20"/>
  <c r="BH97" i="20"/>
  <c r="BG97" i="20"/>
  <c r="BE97" i="20"/>
  <c r="T97" i="20"/>
  <c r="R97" i="20"/>
  <c r="P97" i="20"/>
  <c r="J91" i="20"/>
  <c r="J90" i="20"/>
  <c r="F90" i="20"/>
  <c r="F88" i="20"/>
  <c r="E86" i="20"/>
  <c r="J63" i="20"/>
  <c r="J62" i="20"/>
  <c r="F62" i="20"/>
  <c r="F60" i="20"/>
  <c r="E58" i="20"/>
  <c r="J22" i="20"/>
  <c r="E22" i="20"/>
  <c r="F91" i="20"/>
  <c r="J21" i="20"/>
  <c r="J16" i="20"/>
  <c r="J88" i="20" s="1"/>
  <c r="E7" i="20"/>
  <c r="E52" i="20" s="1"/>
  <c r="J41" i="19"/>
  <c r="J40" i="19"/>
  <c r="AY78" i="1"/>
  <c r="J39" i="19"/>
  <c r="AX78" i="1"/>
  <c r="BI166" i="19"/>
  <c r="BH166" i="19"/>
  <c r="BG166" i="19"/>
  <c r="BE166" i="19"/>
  <c r="T166" i="19"/>
  <c r="R166" i="19"/>
  <c r="P166" i="19"/>
  <c r="BI165" i="19"/>
  <c r="BH165" i="19"/>
  <c r="BG165" i="19"/>
  <c r="BE165" i="19"/>
  <c r="T165" i="19"/>
  <c r="R165" i="19"/>
  <c r="P165" i="19"/>
  <c r="BI163" i="19"/>
  <c r="BH163" i="19"/>
  <c r="BG163" i="19"/>
  <c r="BE163" i="19"/>
  <c r="T163" i="19"/>
  <c r="R163" i="19"/>
  <c r="P163" i="19"/>
  <c r="BI162" i="19"/>
  <c r="BH162" i="19"/>
  <c r="BG162" i="19"/>
  <c r="BE162" i="19"/>
  <c r="T162" i="19"/>
  <c r="R162" i="19"/>
  <c r="P162" i="19"/>
  <c r="BI159" i="19"/>
  <c r="BH159" i="19"/>
  <c r="BG159" i="19"/>
  <c r="BE159" i="19"/>
  <c r="T159" i="19"/>
  <c r="R159" i="19"/>
  <c r="P159" i="19"/>
  <c r="BI156" i="19"/>
  <c r="BH156" i="19"/>
  <c r="BG156" i="19"/>
  <c r="BE156" i="19"/>
  <c r="T156" i="19"/>
  <c r="R156" i="19"/>
  <c r="P156" i="19"/>
  <c r="BI155" i="19"/>
  <c r="BH155" i="19"/>
  <c r="BG155" i="19"/>
  <c r="BE155" i="19"/>
  <c r="T155" i="19"/>
  <c r="R155" i="19"/>
  <c r="P155" i="19"/>
  <c r="BI153" i="19"/>
  <c r="BH153" i="19"/>
  <c r="BG153" i="19"/>
  <c r="BE153" i="19"/>
  <c r="T153" i="19"/>
  <c r="R153" i="19"/>
  <c r="P153" i="19"/>
  <c r="BI150" i="19"/>
  <c r="BH150" i="19"/>
  <c r="BG150" i="19"/>
  <c r="BE150" i="19"/>
  <c r="T150" i="19"/>
  <c r="R150" i="19"/>
  <c r="P150" i="19"/>
  <c r="BI149" i="19"/>
  <c r="BH149" i="19"/>
  <c r="BG149" i="19"/>
  <c r="BE149" i="19"/>
  <c r="T149" i="19"/>
  <c r="R149" i="19"/>
  <c r="P149" i="19"/>
  <c r="BI148" i="19"/>
  <c r="BH148" i="19"/>
  <c r="BG148" i="19"/>
  <c r="BE148" i="19"/>
  <c r="T148" i="19"/>
  <c r="R148" i="19"/>
  <c r="P148" i="19"/>
  <c r="BI145" i="19"/>
  <c r="BH145" i="19"/>
  <c r="BG145" i="19"/>
  <c r="BE145" i="19"/>
  <c r="T145" i="19"/>
  <c r="R145" i="19"/>
  <c r="P145" i="19"/>
  <c r="BI142" i="19"/>
  <c r="BH142" i="19"/>
  <c r="BG142" i="19"/>
  <c r="BE142" i="19"/>
  <c r="T142" i="19"/>
  <c r="R142" i="19"/>
  <c r="P142" i="19"/>
  <c r="BI137" i="19"/>
  <c r="BH137" i="19"/>
  <c r="BG137" i="19"/>
  <c r="BE137" i="19"/>
  <c r="T137" i="19"/>
  <c r="T136" i="19" s="1"/>
  <c r="R137" i="19"/>
  <c r="R136" i="19" s="1"/>
  <c r="P137" i="19"/>
  <c r="P136" i="19" s="1"/>
  <c r="BI135" i="19"/>
  <c r="BH135" i="19"/>
  <c r="BG135" i="19"/>
  <c r="BE135" i="19"/>
  <c r="T135" i="19"/>
  <c r="R135" i="19"/>
  <c r="P135" i="19"/>
  <c r="BI134" i="19"/>
  <c r="BH134" i="19"/>
  <c r="BG134" i="19"/>
  <c r="BE134" i="19"/>
  <c r="T134" i="19"/>
  <c r="R134" i="19"/>
  <c r="P134" i="19"/>
  <c r="BI131" i="19"/>
  <c r="BH131" i="19"/>
  <c r="BG131" i="19"/>
  <c r="BE131" i="19"/>
  <c r="T131" i="19"/>
  <c r="R131" i="19"/>
  <c r="P131" i="19"/>
  <c r="BI128" i="19"/>
  <c r="BH128" i="19"/>
  <c r="BG128" i="19"/>
  <c r="BE128" i="19"/>
  <c r="T128" i="19"/>
  <c r="R128" i="19"/>
  <c r="P128" i="19"/>
  <c r="BI125" i="19"/>
  <c r="BH125" i="19"/>
  <c r="BG125" i="19"/>
  <c r="BE125" i="19"/>
  <c r="T125" i="19"/>
  <c r="R125" i="19"/>
  <c r="P125" i="19"/>
  <c r="BI122" i="19"/>
  <c r="BH122" i="19"/>
  <c r="BG122" i="19"/>
  <c r="BE122" i="19"/>
  <c r="T122" i="19"/>
  <c r="R122" i="19"/>
  <c r="P122" i="19"/>
  <c r="BI118" i="19"/>
  <c r="BH118" i="19"/>
  <c r="BG118" i="19"/>
  <c r="BE118" i="19"/>
  <c r="T118" i="19"/>
  <c r="R118" i="19"/>
  <c r="P118" i="19"/>
  <c r="BI115" i="19"/>
  <c r="BH115" i="19"/>
  <c r="BG115" i="19"/>
  <c r="BE115" i="19"/>
  <c r="T115" i="19"/>
  <c r="R115" i="19"/>
  <c r="P115" i="19"/>
  <c r="BI111" i="19"/>
  <c r="BH111" i="19"/>
  <c r="BG111" i="19"/>
  <c r="BE111" i="19"/>
  <c r="T111" i="19"/>
  <c r="R111" i="19"/>
  <c r="P111" i="19"/>
  <c r="BI108" i="19"/>
  <c r="BH108" i="19"/>
  <c r="BG108" i="19"/>
  <c r="BE108" i="19"/>
  <c r="T108" i="19"/>
  <c r="R108" i="19"/>
  <c r="P108" i="19"/>
  <c r="BI105" i="19"/>
  <c r="BH105" i="19"/>
  <c r="BG105" i="19"/>
  <c r="BE105" i="19"/>
  <c r="T105" i="19"/>
  <c r="R105" i="19"/>
  <c r="P105" i="19"/>
  <c r="BI102" i="19"/>
  <c r="BH102" i="19"/>
  <c r="BG102" i="19"/>
  <c r="BE102" i="19"/>
  <c r="T102" i="19"/>
  <c r="R102" i="19"/>
  <c r="P102" i="19"/>
  <c r="BI99" i="19"/>
  <c r="BH99" i="19"/>
  <c r="BG99" i="19"/>
  <c r="BE99" i="19"/>
  <c r="T99" i="19"/>
  <c r="R99" i="19"/>
  <c r="P99" i="19"/>
  <c r="J93" i="19"/>
  <c r="J92" i="19"/>
  <c r="F92" i="19"/>
  <c r="F90" i="19"/>
  <c r="E88" i="19"/>
  <c r="J63" i="19"/>
  <c r="J62" i="19"/>
  <c r="F62" i="19"/>
  <c r="F60" i="19"/>
  <c r="E58" i="19"/>
  <c r="J22" i="19"/>
  <c r="E22" i="19"/>
  <c r="F63" i="19" s="1"/>
  <c r="J21" i="19"/>
  <c r="J16" i="19"/>
  <c r="J90" i="19"/>
  <c r="E7" i="19"/>
  <c r="E52" i="19"/>
  <c r="J39" i="18"/>
  <c r="J38" i="18"/>
  <c r="AY76" i="1" s="1"/>
  <c r="J37" i="18"/>
  <c r="AX76" i="1"/>
  <c r="BI117" i="18"/>
  <c r="BH117" i="18"/>
  <c r="BG117" i="18"/>
  <c r="BE117" i="18"/>
  <c r="T117" i="18"/>
  <c r="R117" i="18"/>
  <c r="P117" i="18"/>
  <c r="BI116" i="18"/>
  <c r="BH116" i="18"/>
  <c r="BG116" i="18"/>
  <c r="BE116" i="18"/>
  <c r="T116" i="18"/>
  <c r="R116" i="18"/>
  <c r="P116" i="18"/>
  <c r="BI113" i="18"/>
  <c r="BH113" i="18"/>
  <c r="BG113" i="18"/>
  <c r="BE113" i="18"/>
  <c r="T113" i="18"/>
  <c r="T112" i="18" s="1"/>
  <c r="R113" i="18"/>
  <c r="R112" i="18" s="1"/>
  <c r="P113" i="18"/>
  <c r="P112" i="18"/>
  <c r="BI111" i="18"/>
  <c r="BH111" i="18"/>
  <c r="BG111" i="18"/>
  <c r="BE111" i="18"/>
  <c r="T111" i="18"/>
  <c r="R111" i="18"/>
  <c r="P111" i="18"/>
  <c r="BI110" i="18"/>
  <c r="BH110" i="18"/>
  <c r="BG110" i="18"/>
  <c r="BE110" i="18"/>
  <c r="T110" i="18"/>
  <c r="R110" i="18"/>
  <c r="P110" i="18"/>
  <c r="BI109" i="18"/>
  <c r="BH109" i="18"/>
  <c r="BG109" i="18"/>
  <c r="BE109" i="18"/>
  <c r="T109" i="18"/>
  <c r="R109" i="18"/>
  <c r="P109" i="18"/>
  <c r="BI108" i="18"/>
  <c r="BH108" i="18"/>
  <c r="BG108" i="18"/>
  <c r="BE108" i="18"/>
  <c r="T108" i="18"/>
  <c r="R108" i="18"/>
  <c r="P108" i="18"/>
  <c r="BI107" i="18"/>
  <c r="BH107" i="18"/>
  <c r="BG107" i="18"/>
  <c r="BE107" i="18"/>
  <c r="T107" i="18"/>
  <c r="R107" i="18"/>
  <c r="P107" i="18"/>
  <c r="BI106" i="18"/>
  <c r="BH106" i="18"/>
  <c r="BG106" i="18"/>
  <c r="BE106" i="18"/>
  <c r="T106" i="18"/>
  <c r="R106" i="18"/>
  <c r="P106" i="18"/>
  <c r="BI105" i="18"/>
  <c r="BH105" i="18"/>
  <c r="BG105" i="18"/>
  <c r="BE105" i="18"/>
  <c r="T105" i="18"/>
  <c r="R105" i="18"/>
  <c r="P105" i="18"/>
  <c r="BI104" i="18"/>
  <c r="BH104" i="18"/>
  <c r="BG104" i="18"/>
  <c r="BE104" i="18"/>
  <c r="T104" i="18"/>
  <c r="R104" i="18"/>
  <c r="P104" i="18"/>
  <c r="BI103" i="18"/>
  <c r="BH103" i="18"/>
  <c r="BG103" i="18"/>
  <c r="BE103" i="18"/>
  <c r="T103" i="18"/>
  <c r="R103" i="18"/>
  <c r="P103" i="18"/>
  <c r="BI102" i="18"/>
  <c r="BH102" i="18"/>
  <c r="BG102" i="18"/>
  <c r="BE102" i="18"/>
  <c r="T102" i="18"/>
  <c r="R102" i="18"/>
  <c r="P102" i="18"/>
  <c r="BI101" i="18"/>
  <c r="BH101" i="18"/>
  <c r="BG101" i="18"/>
  <c r="BE101" i="18"/>
  <c r="T101" i="18"/>
  <c r="R101" i="18"/>
  <c r="P101" i="18"/>
  <c r="BI100" i="18"/>
  <c r="BH100" i="18"/>
  <c r="BG100" i="18"/>
  <c r="BE100" i="18"/>
  <c r="T100" i="18"/>
  <c r="R100" i="18"/>
  <c r="P100" i="18"/>
  <c r="BI99" i="18"/>
  <c r="BH99" i="18"/>
  <c r="BG99" i="18"/>
  <c r="BE99" i="18"/>
  <c r="T99" i="18"/>
  <c r="R99" i="18"/>
  <c r="P99" i="18"/>
  <c r="BI98" i="18"/>
  <c r="BH98" i="18"/>
  <c r="BG98" i="18"/>
  <c r="BE98" i="18"/>
  <c r="T98" i="18"/>
  <c r="R98" i="18"/>
  <c r="P98" i="18"/>
  <c r="BI97" i="18"/>
  <c r="BH97" i="18"/>
  <c r="BG97" i="18"/>
  <c r="BE97" i="18"/>
  <c r="T97" i="18"/>
  <c r="R97" i="18"/>
  <c r="P97" i="18"/>
  <c r="BI96" i="18"/>
  <c r="BH96" i="18"/>
  <c r="BG96" i="18"/>
  <c r="BE96" i="18"/>
  <c r="T96" i="18"/>
  <c r="R96" i="18"/>
  <c r="P96" i="18"/>
  <c r="BI95" i="18"/>
  <c r="BH95" i="18"/>
  <c r="BG95" i="18"/>
  <c r="BE95" i="18"/>
  <c r="T95" i="18"/>
  <c r="R95" i="18"/>
  <c r="P95" i="18"/>
  <c r="BI94" i="18"/>
  <c r="BH94" i="18"/>
  <c r="BG94" i="18"/>
  <c r="BE94" i="18"/>
  <c r="T94" i="18"/>
  <c r="R94" i="18"/>
  <c r="P94" i="18"/>
  <c r="BI92" i="18"/>
  <c r="BH92" i="18"/>
  <c r="BG92" i="18"/>
  <c r="BE92" i="18"/>
  <c r="T92" i="18"/>
  <c r="R92" i="18"/>
  <c r="P92" i="18"/>
  <c r="BI90" i="18"/>
  <c r="BH90" i="18"/>
  <c r="BG90" i="18"/>
  <c r="BE90" i="18"/>
  <c r="T90" i="18"/>
  <c r="R90" i="18"/>
  <c r="P90" i="18"/>
  <c r="J84" i="18"/>
  <c r="F84" i="18"/>
  <c r="F82" i="18"/>
  <c r="E80" i="18"/>
  <c r="J58" i="18"/>
  <c r="F58" i="18"/>
  <c r="F56" i="18"/>
  <c r="E54" i="18"/>
  <c r="J26" i="18"/>
  <c r="E26" i="18"/>
  <c r="J85" i="18"/>
  <c r="J25" i="18"/>
  <c r="J20" i="18"/>
  <c r="E20" i="18"/>
  <c r="F85" i="18"/>
  <c r="J19" i="18"/>
  <c r="J14" i="18"/>
  <c r="J56" i="18" s="1"/>
  <c r="E7" i="18"/>
  <c r="E76" i="18"/>
  <c r="J39" i="17"/>
  <c r="J38" i="17"/>
  <c r="AY75" i="1"/>
  <c r="J37" i="17"/>
  <c r="AX75" i="1" s="1"/>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J86" i="17"/>
  <c r="F86" i="17"/>
  <c r="F84" i="17"/>
  <c r="E82" i="17"/>
  <c r="J58" i="17"/>
  <c r="F58" i="17"/>
  <c r="F56" i="17"/>
  <c r="E54" i="17"/>
  <c r="J26" i="17"/>
  <c r="E26" i="17"/>
  <c r="J87" i="17"/>
  <c r="J25" i="17"/>
  <c r="J20" i="17"/>
  <c r="E20" i="17"/>
  <c r="F59" i="17" s="1"/>
  <c r="J19" i="17"/>
  <c r="J14" i="17"/>
  <c r="J84" i="17"/>
  <c r="E7" i="17"/>
  <c r="E50" i="17" s="1"/>
  <c r="J39" i="16"/>
  <c r="J38" i="16"/>
  <c r="AY74" i="1" s="1"/>
  <c r="J37" i="16"/>
  <c r="AX74" i="1"/>
  <c r="BI483" i="16"/>
  <c r="BH483" i="16"/>
  <c r="BG483" i="16"/>
  <c r="BE483" i="16"/>
  <c r="T483" i="16"/>
  <c r="R483" i="16"/>
  <c r="P483" i="16"/>
  <c r="BI478" i="16"/>
  <c r="BH478" i="16"/>
  <c r="BG478" i="16"/>
  <c r="BE478" i="16"/>
  <c r="T478" i="16"/>
  <c r="R478" i="16"/>
  <c r="P478" i="16"/>
  <c r="BI473" i="16"/>
  <c r="BH473" i="16"/>
  <c r="BG473" i="16"/>
  <c r="BE473" i="16"/>
  <c r="T473" i="16"/>
  <c r="R473" i="16"/>
  <c r="P473" i="16"/>
  <c r="BI471" i="16"/>
  <c r="BH471" i="16"/>
  <c r="BG471" i="16"/>
  <c r="BE471" i="16"/>
  <c r="T471" i="16"/>
  <c r="R471" i="16"/>
  <c r="P471" i="16"/>
  <c r="BI466" i="16"/>
  <c r="BH466" i="16"/>
  <c r="BG466" i="16"/>
  <c r="BE466" i="16"/>
  <c r="T466" i="16"/>
  <c r="R466" i="16"/>
  <c r="P466" i="16"/>
  <c r="BI464" i="16"/>
  <c r="BH464" i="16"/>
  <c r="BG464" i="16"/>
  <c r="BE464" i="16"/>
  <c r="T464" i="16"/>
  <c r="R464" i="16"/>
  <c r="P464" i="16"/>
  <c r="BI462" i="16"/>
  <c r="BH462" i="16"/>
  <c r="BG462" i="16"/>
  <c r="BE462" i="16"/>
  <c r="T462" i="16"/>
  <c r="R462" i="16"/>
  <c r="P462" i="16"/>
  <c r="BI460" i="16"/>
  <c r="BH460" i="16"/>
  <c r="BG460" i="16"/>
  <c r="BE460" i="16"/>
  <c r="T460" i="16"/>
  <c r="R460" i="16"/>
  <c r="P460" i="16"/>
  <c r="BI459" i="16"/>
  <c r="BH459" i="16"/>
  <c r="BG459" i="16"/>
  <c r="BE459" i="16"/>
  <c r="T459" i="16"/>
  <c r="R459" i="16"/>
  <c r="P459" i="16"/>
  <c r="BI457" i="16"/>
  <c r="BH457" i="16"/>
  <c r="BG457" i="16"/>
  <c r="BE457" i="16"/>
  <c r="T457" i="16"/>
  <c r="R457" i="16"/>
  <c r="P457" i="16"/>
  <c r="BI452" i="16"/>
  <c r="BH452" i="16"/>
  <c r="BG452" i="16"/>
  <c r="BE452" i="16"/>
  <c r="T452" i="16"/>
  <c r="R452" i="16"/>
  <c r="P452" i="16"/>
  <c r="BI450" i="16"/>
  <c r="BH450" i="16"/>
  <c r="BG450" i="16"/>
  <c r="BE450" i="16"/>
  <c r="T450" i="16"/>
  <c r="R450" i="16"/>
  <c r="P450" i="16"/>
  <c r="BI444" i="16"/>
  <c r="BH444" i="16"/>
  <c r="BG444" i="16"/>
  <c r="BE444" i="16"/>
  <c r="T444" i="16"/>
  <c r="R444" i="16"/>
  <c r="P444" i="16"/>
  <c r="BI442" i="16"/>
  <c r="BH442" i="16"/>
  <c r="BG442" i="16"/>
  <c r="BE442" i="16"/>
  <c r="T442" i="16"/>
  <c r="R442" i="16"/>
  <c r="P442" i="16"/>
  <c r="BI437" i="16"/>
  <c r="BH437" i="16"/>
  <c r="BG437" i="16"/>
  <c r="BE437" i="16"/>
  <c r="T437" i="16"/>
  <c r="R437" i="16"/>
  <c r="P437" i="16"/>
  <c r="BI431" i="16"/>
  <c r="BH431" i="16"/>
  <c r="BG431" i="16"/>
  <c r="BE431" i="16"/>
  <c r="T431" i="16"/>
  <c r="R431" i="16"/>
  <c r="P431" i="16"/>
  <c r="BI429" i="16"/>
  <c r="BH429" i="16"/>
  <c r="BG429" i="16"/>
  <c r="BE429" i="16"/>
  <c r="T429" i="16"/>
  <c r="R429" i="16"/>
  <c r="P429" i="16"/>
  <c r="BI426" i="16"/>
  <c r="BH426" i="16"/>
  <c r="BG426" i="16"/>
  <c r="BE426" i="16"/>
  <c r="T426" i="16"/>
  <c r="R426" i="16"/>
  <c r="P426" i="16"/>
  <c r="BI424" i="16"/>
  <c r="BH424" i="16"/>
  <c r="BG424" i="16"/>
  <c r="BE424" i="16"/>
  <c r="T424" i="16"/>
  <c r="R424" i="16"/>
  <c r="P424" i="16"/>
  <c r="BI422" i="16"/>
  <c r="BH422" i="16"/>
  <c r="BG422" i="16"/>
  <c r="BE422" i="16"/>
  <c r="T422" i="16"/>
  <c r="R422" i="16"/>
  <c r="P422" i="16"/>
  <c r="BI420" i="16"/>
  <c r="BH420" i="16"/>
  <c r="BG420" i="16"/>
  <c r="BE420" i="16"/>
  <c r="T420" i="16"/>
  <c r="R420" i="16"/>
  <c r="P420" i="16"/>
  <c r="BI418" i="16"/>
  <c r="BH418" i="16"/>
  <c r="BG418" i="16"/>
  <c r="BE418" i="16"/>
  <c r="T418" i="16"/>
  <c r="R418" i="16"/>
  <c r="P418" i="16"/>
  <c r="BI416" i="16"/>
  <c r="BH416" i="16"/>
  <c r="BG416" i="16"/>
  <c r="BE416" i="16"/>
  <c r="T416" i="16"/>
  <c r="R416" i="16"/>
  <c r="P416" i="16"/>
  <c r="BI411" i="16"/>
  <c r="BH411" i="16"/>
  <c r="BG411" i="16"/>
  <c r="BE411" i="16"/>
  <c r="T411" i="16"/>
  <c r="R411" i="16"/>
  <c r="P411" i="16"/>
  <c r="BI409" i="16"/>
  <c r="BH409" i="16"/>
  <c r="BG409" i="16"/>
  <c r="BE409" i="16"/>
  <c r="T409" i="16"/>
  <c r="R409" i="16"/>
  <c r="P409" i="16"/>
  <c r="BI408" i="16"/>
  <c r="BH408" i="16"/>
  <c r="BG408" i="16"/>
  <c r="BE408" i="16"/>
  <c r="T408" i="16"/>
  <c r="R408" i="16"/>
  <c r="P408" i="16"/>
  <c r="BI403" i="16"/>
  <c r="BH403" i="16"/>
  <c r="BG403" i="16"/>
  <c r="BE403" i="16"/>
  <c r="T403" i="16"/>
  <c r="R403" i="16"/>
  <c r="P403" i="16"/>
  <c r="BI401" i="16"/>
  <c r="BH401" i="16"/>
  <c r="BG401" i="16"/>
  <c r="BE401" i="16"/>
  <c r="T401" i="16"/>
  <c r="R401" i="16"/>
  <c r="P401" i="16"/>
  <c r="BI396" i="16"/>
  <c r="BH396" i="16"/>
  <c r="BG396" i="16"/>
  <c r="BE396" i="16"/>
  <c r="T396" i="16"/>
  <c r="R396" i="16"/>
  <c r="P396" i="16"/>
  <c r="BI391" i="16"/>
  <c r="BH391" i="16"/>
  <c r="BG391" i="16"/>
  <c r="BE391" i="16"/>
  <c r="T391" i="16"/>
  <c r="R391" i="16"/>
  <c r="P391" i="16"/>
  <c r="BI389" i="16"/>
  <c r="BH389" i="16"/>
  <c r="BG389" i="16"/>
  <c r="BE389" i="16"/>
  <c r="T389" i="16"/>
  <c r="R389" i="16"/>
  <c r="P389" i="16"/>
  <c r="BI388" i="16"/>
  <c r="BH388" i="16"/>
  <c r="BG388" i="16"/>
  <c r="BE388" i="16"/>
  <c r="T388" i="16"/>
  <c r="R388" i="16"/>
  <c r="P388" i="16"/>
  <c r="BI387" i="16"/>
  <c r="BH387" i="16"/>
  <c r="BG387" i="16"/>
  <c r="BE387" i="16"/>
  <c r="T387" i="16"/>
  <c r="R387" i="16"/>
  <c r="P387" i="16"/>
  <c r="BI386" i="16"/>
  <c r="BH386" i="16"/>
  <c r="BG386" i="16"/>
  <c r="BE386" i="16"/>
  <c r="T386" i="16"/>
  <c r="R386" i="16"/>
  <c r="P386" i="16"/>
  <c r="BI385" i="16"/>
  <c r="BH385" i="16"/>
  <c r="BG385" i="16"/>
  <c r="BE385" i="16"/>
  <c r="T385" i="16"/>
  <c r="R385" i="16"/>
  <c r="P385" i="16"/>
  <c r="BI384" i="16"/>
  <c r="BH384" i="16"/>
  <c r="BG384" i="16"/>
  <c r="BE384" i="16"/>
  <c r="T384" i="16"/>
  <c r="R384" i="16"/>
  <c r="P384" i="16"/>
  <c r="BI383" i="16"/>
  <c r="BH383" i="16"/>
  <c r="BG383" i="16"/>
  <c r="BE383" i="16"/>
  <c r="T383" i="16"/>
  <c r="R383" i="16"/>
  <c r="P383" i="16"/>
  <c r="BI382" i="16"/>
  <c r="BH382" i="16"/>
  <c r="BG382" i="16"/>
  <c r="BE382" i="16"/>
  <c r="T382" i="16"/>
  <c r="R382" i="16"/>
  <c r="P382" i="16"/>
  <c r="BI381" i="16"/>
  <c r="BH381" i="16"/>
  <c r="BG381" i="16"/>
  <c r="BE381" i="16"/>
  <c r="T381" i="16"/>
  <c r="R381" i="16"/>
  <c r="P381" i="16"/>
  <c r="BI380" i="16"/>
  <c r="BH380" i="16"/>
  <c r="BG380" i="16"/>
  <c r="BE380" i="16"/>
  <c r="T380" i="16"/>
  <c r="R380" i="16"/>
  <c r="P380" i="16"/>
  <c r="BI378" i="16"/>
  <c r="BH378" i="16"/>
  <c r="BG378" i="16"/>
  <c r="BE378" i="16"/>
  <c r="T378" i="16"/>
  <c r="R378" i="16"/>
  <c r="P378" i="16"/>
  <c r="BI376" i="16"/>
  <c r="BH376" i="16"/>
  <c r="BG376" i="16"/>
  <c r="BE376" i="16"/>
  <c r="T376" i="16"/>
  <c r="R376" i="16"/>
  <c r="P376" i="16"/>
  <c r="BI374" i="16"/>
  <c r="BH374" i="16"/>
  <c r="BG374" i="16"/>
  <c r="BE374" i="16"/>
  <c r="T374" i="16"/>
  <c r="R374" i="16"/>
  <c r="P374" i="16"/>
  <c r="BI373" i="16"/>
  <c r="BH373" i="16"/>
  <c r="BG373" i="16"/>
  <c r="BE373" i="16"/>
  <c r="T373" i="16"/>
  <c r="R373" i="16"/>
  <c r="P373" i="16"/>
  <c r="BI371" i="16"/>
  <c r="BH371" i="16"/>
  <c r="BG371" i="16"/>
  <c r="BE371" i="16"/>
  <c r="T371" i="16"/>
  <c r="R371" i="16"/>
  <c r="P371" i="16"/>
  <c r="BI370" i="16"/>
  <c r="BH370" i="16"/>
  <c r="BG370" i="16"/>
  <c r="BE370" i="16"/>
  <c r="T370" i="16"/>
  <c r="R370" i="16"/>
  <c r="P370" i="16"/>
  <c r="BI368" i="16"/>
  <c r="BH368" i="16"/>
  <c r="BG368" i="16"/>
  <c r="BE368" i="16"/>
  <c r="T368" i="16"/>
  <c r="R368" i="16"/>
  <c r="P368" i="16"/>
  <c r="BI366" i="16"/>
  <c r="BH366" i="16"/>
  <c r="BG366" i="16"/>
  <c r="BE366" i="16"/>
  <c r="T366" i="16"/>
  <c r="R366" i="16"/>
  <c r="P366" i="16"/>
  <c r="BI361" i="16"/>
  <c r="BH361" i="16"/>
  <c r="BG361" i="16"/>
  <c r="BE361" i="16"/>
  <c r="T361" i="16"/>
  <c r="R361" i="16"/>
  <c r="P361" i="16"/>
  <c r="BI356" i="16"/>
  <c r="BH356" i="16"/>
  <c r="BG356" i="16"/>
  <c r="BE356" i="16"/>
  <c r="T356" i="16"/>
  <c r="R356" i="16"/>
  <c r="P356" i="16"/>
  <c r="BI354" i="16"/>
  <c r="BH354" i="16"/>
  <c r="BG354" i="16"/>
  <c r="BE354" i="16"/>
  <c r="T354" i="16"/>
  <c r="R354" i="16"/>
  <c r="P354" i="16"/>
  <c r="BI349" i="16"/>
  <c r="BH349" i="16"/>
  <c r="BG349" i="16"/>
  <c r="BE349" i="16"/>
  <c r="T349" i="16"/>
  <c r="R349" i="16"/>
  <c r="P349" i="16"/>
  <c r="BI348" i="16"/>
  <c r="BH348" i="16"/>
  <c r="BG348" i="16"/>
  <c r="BE348" i="16"/>
  <c r="T348" i="16"/>
  <c r="R348" i="16"/>
  <c r="P348" i="16"/>
  <c r="BI347" i="16"/>
  <c r="BH347" i="16"/>
  <c r="BG347" i="16"/>
  <c r="BE347" i="16"/>
  <c r="T347" i="16"/>
  <c r="R347" i="16"/>
  <c r="P347" i="16"/>
  <c r="BI342" i="16"/>
  <c r="BH342" i="16"/>
  <c r="BG342" i="16"/>
  <c r="BE342" i="16"/>
  <c r="T342" i="16"/>
  <c r="R342" i="16"/>
  <c r="P342" i="16"/>
  <c r="BI337" i="16"/>
  <c r="BH337" i="16"/>
  <c r="BG337" i="16"/>
  <c r="BE337" i="16"/>
  <c r="T337" i="16"/>
  <c r="R337" i="16"/>
  <c r="P337" i="16"/>
  <c r="BI332" i="16"/>
  <c r="BH332" i="16"/>
  <c r="BG332" i="16"/>
  <c r="BE332" i="16"/>
  <c r="T332" i="16"/>
  <c r="R332" i="16"/>
  <c r="P332" i="16"/>
  <c r="BI326" i="16"/>
  <c r="BH326" i="16"/>
  <c r="BG326" i="16"/>
  <c r="BE326" i="16"/>
  <c r="T326" i="16"/>
  <c r="R326" i="16"/>
  <c r="P326" i="16"/>
  <c r="BI320" i="16"/>
  <c r="BH320" i="16"/>
  <c r="BG320" i="16"/>
  <c r="BE320" i="16"/>
  <c r="T320" i="16"/>
  <c r="R320" i="16"/>
  <c r="P320" i="16"/>
  <c r="BI318" i="16"/>
  <c r="BH318" i="16"/>
  <c r="BG318" i="16"/>
  <c r="BE318" i="16"/>
  <c r="T318" i="16"/>
  <c r="R318" i="16"/>
  <c r="P318" i="16"/>
  <c r="BI315" i="16"/>
  <c r="BH315" i="16"/>
  <c r="BG315" i="16"/>
  <c r="BE315" i="16"/>
  <c r="T315" i="16"/>
  <c r="R315" i="16"/>
  <c r="P315" i="16"/>
  <c r="BI313" i="16"/>
  <c r="BH313" i="16"/>
  <c r="BG313" i="16"/>
  <c r="BE313" i="16"/>
  <c r="T313" i="16"/>
  <c r="R313" i="16"/>
  <c r="P313" i="16"/>
  <c r="BI308" i="16"/>
  <c r="BH308" i="16"/>
  <c r="BG308" i="16"/>
  <c r="BE308" i="16"/>
  <c r="T308" i="16"/>
  <c r="R308" i="16"/>
  <c r="P308" i="16"/>
  <c r="BI306" i="16"/>
  <c r="BH306" i="16"/>
  <c r="BG306" i="16"/>
  <c r="BE306" i="16"/>
  <c r="T306" i="16"/>
  <c r="R306" i="16"/>
  <c r="P306" i="16"/>
  <c r="BI303" i="16"/>
  <c r="BH303" i="16"/>
  <c r="BG303" i="16"/>
  <c r="BE303" i="16"/>
  <c r="T303" i="16"/>
  <c r="R303" i="16"/>
  <c r="P303" i="16"/>
  <c r="BI301" i="16"/>
  <c r="BH301" i="16"/>
  <c r="BG301" i="16"/>
  <c r="BE301" i="16"/>
  <c r="T301" i="16"/>
  <c r="R301" i="16"/>
  <c r="P301" i="16"/>
  <c r="BI295" i="16"/>
  <c r="BH295" i="16"/>
  <c r="BG295" i="16"/>
  <c r="BE295" i="16"/>
  <c r="T295" i="16"/>
  <c r="R295" i="16"/>
  <c r="P295" i="16"/>
  <c r="BI289" i="16"/>
  <c r="BH289" i="16"/>
  <c r="BG289" i="16"/>
  <c r="BE289" i="16"/>
  <c r="T289" i="16"/>
  <c r="R289" i="16"/>
  <c r="P289" i="16"/>
  <c r="BI286" i="16"/>
  <c r="BH286" i="16"/>
  <c r="BG286" i="16"/>
  <c r="BE286" i="16"/>
  <c r="T286" i="16"/>
  <c r="R286" i="16"/>
  <c r="P286" i="16"/>
  <c r="BI277" i="16"/>
  <c r="BH277" i="16"/>
  <c r="BG277" i="16"/>
  <c r="BE277" i="16"/>
  <c r="T277" i="16"/>
  <c r="R277" i="16"/>
  <c r="P277" i="16"/>
  <c r="BI268" i="16"/>
  <c r="BH268" i="16"/>
  <c r="BG268" i="16"/>
  <c r="BE268" i="16"/>
  <c r="T268" i="16"/>
  <c r="R268" i="16"/>
  <c r="P268" i="16"/>
  <c r="BI265" i="16"/>
  <c r="BH265" i="16"/>
  <c r="BG265" i="16"/>
  <c r="BE265" i="16"/>
  <c r="T265" i="16"/>
  <c r="R265" i="16"/>
  <c r="P265" i="16"/>
  <c r="BI262" i="16"/>
  <c r="BH262" i="16"/>
  <c r="BG262" i="16"/>
  <c r="BE262" i="16"/>
  <c r="T262" i="16"/>
  <c r="R262" i="16"/>
  <c r="P262" i="16"/>
  <c r="BI257" i="16"/>
  <c r="BH257" i="16"/>
  <c r="BG257" i="16"/>
  <c r="BE257" i="16"/>
  <c r="T257" i="16"/>
  <c r="R257" i="16"/>
  <c r="P257" i="16"/>
  <c r="BI252" i="16"/>
  <c r="BH252" i="16"/>
  <c r="BG252" i="16"/>
  <c r="BE252" i="16"/>
  <c r="T252" i="16"/>
  <c r="R252" i="16"/>
  <c r="P252" i="16"/>
  <c r="BI247" i="16"/>
  <c r="BH247" i="16"/>
  <c r="BG247" i="16"/>
  <c r="BE247" i="16"/>
  <c r="T247" i="16"/>
  <c r="R247" i="16"/>
  <c r="P247" i="16"/>
  <c r="BI239" i="16"/>
  <c r="BH239" i="16"/>
  <c r="BG239" i="16"/>
  <c r="BE239" i="16"/>
  <c r="T239" i="16"/>
  <c r="R239" i="16"/>
  <c r="P239" i="16"/>
  <c r="BI231" i="16"/>
  <c r="BH231" i="16"/>
  <c r="BG231" i="16"/>
  <c r="BE231" i="16"/>
  <c r="T231" i="16"/>
  <c r="R231" i="16"/>
  <c r="P231" i="16"/>
  <c r="BI228" i="16"/>
  <c r="BH228" i="16"/>
  <c r="BG228" i="16"/>
  <c r="BE228" i="16"/>
  <c r="T228" i="16"/>
  <c r="R228" i="16"/>
  <c r="P228" i="16"/>
  <c r="BI223" i="16"/>
  <c r="BH223" i="16"/>
  <c r="BG223" i="16"/>
  <c r="BE223" i="16"/>
  <c r="T223" i="16"/>
  <c r="R223" i="16"/>
  <c r="P223" i="16"/>
  <c r="BI218" i="16"/>
  <c r="BH218" i="16"/>
  <c r="BG218" i="16"/>
  <c r="BE218" i="16"/>
  <c r="T218" i="16"/>
  <c r="R218" i="16"/>
  <c r="P218" i="16"/>
  <c r="BI216" i="16"/>
  <c r="BH216" i="16"/>
  <c r="BG216" i="16"/>
  <c r="BE216" i="16"/>
  <c r="T216" i="16"/>
  <c r="R216" i="16"/>
  <c r="P216" i="16"/>
  <c r="BI215" i="16"/>
  <c r="BH215" i="16"/>
  <c r="BG215" i="16"/>
  <c r="BE215" i="16"/>
  <c r="T215" i="16"/>
  <c r="R215" i="16"/>
  <c r="P215" i="16"/>
  <c r="BI210" i="16"/>
  <c r="BH210" i="16"/>
  <c r="BG210" i="16"/>
  <c r="BE210" i="16"/>
  <c r="T210" i="16"/>
  <c r="R210" i="16"/>
  <c r="P210" i="16"/>
  <c r="BI205" i="16"/>
  <c r="BH205" i="16"/>
  <c r="BG205" i="16"/>
  <c r="BE205" i="16"/>
  <c r="T205" i="16"/>
  <c r="R205" i="16"/>
  <c r="P205" i="16"/>
  <c r="BI200" i="16"/>
  <c r="BH200" i="16"/>
  <c r="BG200" i="16"/>
  <c r="BE200" i="16"/>
  <c r="T200" i="16"/>
  <c r="R200" i="16"/>
  <c r="P200" i="16"/>
  <c r="BI195" i="16"/>
  <c r="BH195" i="16"/>
  <c r="BG195" i="16"/>
  <c r="BE195" i="16"/>
  <c r="T195" i="16"/>
  <c r="R195" i="16"/>
  <c r="P195" i="16"/>
  <c r="BI193" i="16"/>
  <c r="BH193" i="16"/>
  <c r="BG193" i="16"/>
  <c r="BE193" i="16"/>
  <c r="T193" i="16"/>
  <c r="R193" i="16"/>
  <c r="P193" i="16"/>
  <c r="BI188" i="16"/>
  <c r="BH188" i="16"/>
  <c r="BG188" i="16"/>
  <c r="BE188" i="16"/>
  <c r="T188" i="16"/>
  <c r="R188" i="16"/>
  <c r="P188" i="16"/>
  <c r="BI186" i="16"/>
  <c r="BH186" i="16"/>
  <c r="BG186" i="16"/>
  <c r="BE186" i="16"/>
  <c r="T186" i="16"/>
  <c r="R186" i="16"/>
  <c r="P186" i="16"/>
  <c r="BI185" i="16"/>
  <c r="BH185" i="16"/>
  <c r="BG185" i="16"/>
  <c r="BE185" i="16"/>
  <c r="T185" i="16"/>
  <c r="R185" i="16"/>
  <c r="P185" i="16"/>
  <c r="BI183" i="16"/>
  <c r="BH183" i="16"/>
  <c r="BG183" i="16"/>
  <c r="BE183" i="16"/>
  <c r="T183" i="16"/>
  <c r="R183" i="16"/>
  <c r="P183" i="16"/>
  <c r="BI181" i="16"/>
  <c r="BH181" i="16"/>
  <c r="BG181" i="16"/>
  <c r="BE181" i="16"/>
  <c r="T181" i="16"/>
  <c r="R181" i="16"/>
  <c r="P181" i="16"/>
  <c r="BI178" i="16"/>
  <c r="BH178" i="16"/>
  <c r="BG178" i="16"/>
  <c r="BE178" i="16"/>
  <c r="T178" i="16"/>
  <c r="R178" i="16"/>
  <c r="P178" i="16"/>
  <c r="BI173" i="16"/>
  <c r="BH173" i="16"/>
  <c r="BG173" i="16"/>
  <c r="BE173" i="16"/>
  <c r="T173" i="16"/>
  <c r="R173" i="16"/>
  <c r="P173" i="16"/>
  <c r="BI172" i="16"/>
  <c r="BH172" i="16"/>
  <c r="BG172" i="16"/>
  <c r="BE172" i="16"/>
  <c r="T172" i="16"/>
  <c r="R172" i="16"/>
  <c r="P172" i="16"/>
  <c r="BI167" i="16"/>
  <c r="BH167" i="16"/>
  <c r="BG167" i="16"/>
  <c r="BE167" i="16"/>
  <c r="T167" i="16"/>
  <c r="R167" i="16"/>
  <c r="P167" i="16"/>
  <c r="BI162" i="16"/>
  <c r="BH162" i="16"/>
  <c r="BG162" i="16"/>
  <c r="BE162" i="16"/>
  <c r="T162" i="16"/>
  <c r="R162" i="16"/>
  <c r="P162" i="16"/>
  <c r="BI159" i="16"/>
  <c r="BH159" i="16"/>
  <c r="BG159" i="16"/>
  <c r="BE159" i="16"/>
  <c r="T159" i="16"/>
  <c r="T158" i="16"/>
  <c r="R159" i="16"/>
  <c r="R158" i="16" s="1"/>
  <c r="P159" i="16"/>
  <c r="P158" i="16" s="1"/>
  <c r="BI157" i="16"/>
  <c r="BH157" i="16"/>
  <c r="BG157" i="16"/>
  <c r="BE157" i="16"/>
  <c r="T157" i="16"/>
  <c r="R157" i="16"/>
  <c r="P157" i="16"/>
  <c r="BI156" i="16"/>
  <c r="BH156" i="16"/>
  <c r="BG156" i="16"/>
  <c r="BE156" i="16"/>
  <c r="T156" i="16"/>
  <c r="R156" i="16"/>
  <c r="P156" i="16"/>
  <c r="BI155" i="16"/>
  <c r="BH155" i="16"/>
  <c r="BG155" i="16"/>
  <c r="BE155" i="16"/>
  <c r="T155" i="16"/>
  <c r="R155" i="16"/>
  <c r="P155" i="16"/>
  <c r="BI153" i="16"/>
  <c r="BH153" i="16"/>
  <c r="BG153" i="16"/>
  <c r="BE153" i="16"/>
  <c r="T153" i="16"/>
  <c r="R153" i="16"/>
  <c r="P153" i="16"/>
  <c r="BI152" i="16"/>
  <c r="BH152" i="16"/>
  <c r="BG152" i="16"/>
  <c r="BE152" i="16"/>
  <c r="T152" i="16"/>
  <c r="R152" i="16"/>
  <c r="P152" i="16"/>
  <c r="BI151" i="16"/>
  <c r="BH151" i="16"/>
  <c r="BG151" i="16"/>
  <c r="BE151" i="16"/>
  <c r="T151" i="16"/>
  <c r="R151" i="16"/>
  <c r="P151" i="16"/>
  <c r="BI149" i="16"/>
  <c r="BH149" i="16"/>
  <c r="BG149" i="16"/>
  <c r="BE149" i="16"/>
  <c r="T149" i="16"/>
  <c r="R149" i="16"/>
  <c r="P149" i="16"/>
  <c r="BI144" i="16"/>
  <c r="BH144" i="16"/>
  <c r="BG144" i="16"/>
  <c r="BE144" i="16"/>
  <c r="T144" i="16"/>
  <c r="R144" i="16"/>
  <c r="P144" i="16"/>
  <c r="BI139" i="16"/>
  <c r="BH139" i="16"/>
  <c r="BG139" i="16"/>
  <c r="BE139" i="16"/>
  <c r="T139" i="16"/>
  <c r="R139" i="16"/>
  <c r="P139" i="16"/>
  <c r="BI133" i="16"/>
  <c r="BH133" i="16"/>
  <c r="BG133" i="16"/>
  <c r="BE133" i="16"/>
  <c r="T133" i="16"/>
  <c r="R133" i="16"/>
  <c r="P133" i="16"/>
  <c r="BI128" i="16"/>
  <c r="BH128" i="16"/>
  <c r="BG128" i="16"/>
  <c r="BE128" i="16"/>
  <c r="T128" i="16"/>
  <c r="R128" i="16"/>
  <c r="P128" i="16"/>
  <c r="BI122" i="16"/>
  <c r="BH122" i="16"/>
  <c r="BG122" i="16"/>
  <c r="BE122" i="16"/>
  <c r="T122" i="16"/>
  <c r="R122" i="16"/>
  <c r="P122" i="16"/>
  <c r="BI121" i="16"/>
  <c r="BH121" i="16"/>
  <c r="BG121" i="16"/>
  <c r="BE121" i="16"/>
  <c r="T121" i="16"/>
  <c r="R121" i="16"/>
  <c r="P121" i="16"/>
  <c r="BI120" i="16"/>
  <c r="BH120" i="16"/>
  <c r="BG120" i="16"/>
  <c r="BE120" i="16"/>
  <c r="T120" i="16"/>
  <c r="R120" i="16"/>
  <c r="P120" i="16"/>
  <c r="BI118" i="16"/>
  <c r="BH118" i="16"/>
  <c r="BG118" i="16"/>
  <c r="BE118" i="16"/>
  <c r="T118" i="16"/>
  <c r="R118" i="16"/>
  <c r="P118" i="16"/>
  <c r="BI115" i="16"/>
  <c r="BH115" i="16"/>
  <c r="BG115" i="16"/>
  <c r="BE115" i="16"/>
  <c r="T115" i="16"/>
  <c r="R115" i="16"/>
  <c r="P115" i="16"/>
  <c r="BI109" i="16"/>
  <c r="BH109" i="16"/>
  <c r="BG109" i="16"/>
  <c r="BE109" i="16"/>
  <c r="T109" i="16"/>
  <c r="R109" i="16"/>
  <c r="P109" i="16"/>
  <c r="BI104" i="16"/>
  <c r="BH104" i="16"/>
  <c r="BG104" i="16"/>
  <c r="BE104" i="16"/>
  <c r="T104" i="16"/>
  <c r="R104" i="16"/>
  <c r="P104" i="16"/>
  <c r="J97" i="16"/>
  <c r="F97" i="16"/>
  <c r="F95" i="16"/>
  <c r="E93" i="16"/>
  <c r="J58" i="16"/>
  <c r="F58" i="16"/>
  <c r="F56" i="16"/>
  <c r="E54" i="16"/>
  <c r="J26" i="16"/>
  <c r="E26" i="16"/>
  <c r="J98" i="16"/>
  <c r="J25" i="16"/>
  <c r="J20" i="16"/>
  <c r="E20" i="16"/>
  <c r="F59" i="16" s="1"/>
  <c r="J19" i="16"/>
  <c r="J14" i="16"/>
  <c r="J56" i="16" s="1"/>
  <c r="E7" i="16"/>
  <c r="E50" i="16"/>
  <c r="J39" i="15"/>
  <c r="J38" i="15"/>
  <c r="AY72" i="1" s="1"/>
  <c r="J37" i="15"/>
  <c r="AX72" i="1"/>
  <c r="BI108" i="15"/>
  <c r="BH108" i="15"/>
  <c r="BG108" i="15"/>
  <c r="BF108" i="15"/>
  <c r="T108" i="15"/>
  <c r="T107" i="15" s="1"/>
  <c r="R108" i="15"/>
  <c r="R107" i="15"/>
  <c r="P108" i="15"/>
  <c r="P107" i="15"/>
  <c r="BI106" i="15"/>
  <c r="BH106" i="15"/>
  <c r="BG106" i="15"/>
  <c r="BF106" i="15"/>
  <c r="T106" i="15"/>
  <c r="T105" i="15"/>
  <c r="R106" i="15"/>
  <c r="R105" i="15"/>
  <c r="P106" i="15"/>
  <c r="P105" i="15" s="1"/>
  <c r="BI103" i="15"/>
  <c r="BH103" i="15"/>
  <c r="BG103" i="15"/>
  <c r="BF103" i="15"/>
  <c r="T103" i="15"/>
  <c r="T102" i="15"/>
  <c r="R103" i="15"/>
  <c r="R102" i="15" s="1"/>
  <c r="P103" i="15"/>
  <c r="P102" i="15" s="1"/>
  <c r="BI99" i="15"/>
  <c r="BH99" i="15"/>
  <c r="BG99" i="15"/>
  <c r="BF99" i="15"/>
  <c r="T99" i="15"/>
  <c r="R99" i="15"/>
  <c r="P99" i="15"/>
  <c r="BI98" i="15"/>
  <c r="BH98" i="15"/>
  <c r="BG98" i="15"/>
  <c r="BF98" i="15"/>
  <c r="T98" i="15"/>
  <c r="R98" i="15"/>
  <c r="P98" i="15"/>
  <c r="BI94" i="15"/>
  <c r="BH94" i="15"/>
  <c r="BG94" i="15"/>
  <c r="BF94" i="15"/>
  <c r="T94" i="15"/>
  <c r="T93" i="15"/>
  <c r="R94" i="15"/>
  <c r="R93" i="15" s="1"/>
  <c r="P94" i="15"/>
  <c r="P93" i="15" s="1"/>
  <c r="J87" i="15"/>
  <c r="F87" i="15"/>
  <c r="F85" i="15"/>
  <c r="E83" i="15"/>
  <c r="J58" i="15"/>
  <c r="F58" i="15"/>
  <c r="F56" i="15"/>
  <c r="E54" i="15"/>
  <c r="J26" i="15"/>
  <c r="E26" i="15"/>
  <c r="J88" i="15" s="1"/>
  <c r="J25" i="15"/>
  <c r="J20" i="15"/>
  <c r="E20" i="15"/>
  <c r="F59" i="15"/>
  <c r="J19" i="15"/>
  <c r="J14" i="15"/>
  <c r="J85" i="15"/>
  <c r="E7" i="15"/>
  <c r="E79" i="15"/>
  <c r="J39" i="14"/>
  <c r="J38" i="14"/>
  <c r="AY71" i="1"/>
  <c r="J37" i="14"/>
  <c r="AX71" i="1" s="1"/>
  <c r="BI178" i="14"/>
  <c r="BH178" i="14"/>
  <c r="BG178" i="14"/>
  <c r="BE178" i="14"/>
  <c r="T178" i="14"/>
  <c r="R178" i="14"/>
  <c r="P178" i="14"/>
  <c r="BI177" i="14"/>
  <c r="BH177" i="14"/>
  <c r="BG177" i="14"/>
  <c r="BE177" i="14"/>
  <c r="T177" i="14"/>
  <c r="R177" i="14"/>
  <c r="P177" i="14"/>
  <c r="BI176" i="14"/>
  <c r="BH176" i="14"/>
  <c r="BG176" i="14"/>
  <c r="BE176" i="14"/>
  <c r="T176" i="14"/>
  <c r="R176" i="14"/>
  <c r="P176" i="14"/>
  <c r="BI175" i="14"/>
  <c r="BH175" i="14"/>
  <c r="BG175" i="14"/>
  <c r="BE175" i="14"/>
  <c r="T175" i="14"/>
  <c r="R175" i="14"/>
  <c r="P175" i="14"/>
  <c r="BI174" i="14"/>
  <c r="BH174" i="14"/>
  <c r="BG174" i="14"/>
  <c r="BE174" i="14"/>
  <c r="T174" i="14"/>
  <c r="R174" i="14"/>
  <c r="P174" i="14"/>
  <c r="BI173" i="14"/>
  <c r="BH173" i="14"/>
  <c r="BG173" i="14"/>
  <c r="BE173" i="14"/>
  <c r="T173" i="14"/>
  <c r="R173" i="14"/>
  <c r="P173" i="14"/>
  <c r="BI172" i="14"/>
  <c r="BH172" i="14"/>
  <c r="BG172" i="14"/>
  <c r="BE172" i="14"/>
  <c r="T172" i="14"/>
  <c r="R172" i="14"/>
  <c r="P172" i="14"/>
  <c r="BI171" i="14"/>
  <c r="BH171" i="14"/>
  <c r="BG171" i="14"/>
  <c r="BE171" i="14"/>
  <c r="T171" i="14"/>
  <c r="R171" i="14"/>
  <c r="P171" i="14"/>
  <c r="BI170" i="14"/>
  <c r="BH170" i="14"/>
  <c r="BG170" i="14"/>
  <c r="BE170" i="14"/>
  <c r="T170" i="14"/>
  <c r="R170" i="14"/>
  <c r="P170" i="14"/>
  <c r="BI169" i="14"/>
  <c r="BH169" i="14"/>
  <c r="BG169" i="14"/>
  <c r="BE169" i="14"/>
  <c r="T169" i="14"/>
  <c r="R169" i="14"/>
  <c r="P169"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64" i="14"/>
  <c r="BH164" i="14"/>
  <c r="BG164" i="14"/>
  <c r="BE164" i="14"/>
  <c r="T164" i="14"/>
  <c r="R164" i="14"/>
  <c r="P164" i="14"/>
  <c r="BI163" i="14"/>
  <c r="BH163" i="14"/>
  <c r="BG163" i="14"/>
  <c r="BE163" i="14"/>
  <c r="T163" i="14"/>
  <c r="R163" i="14"/>
  <c r="P163" i="14"/>
  <c r="BI162" i="14"/>
  <c r="BH162" i="14"/>
  <c r="BG162" i="14"/>
  <c r="BE162" i="14"/>
  <c r="T162" i="14"/>
  <c r="R162" i="14"/>
  <c r="P162" i="14"/>
  <c r="BI161" i="14"/>
  <c r="BH161" i="14"/>
  <c r="BG161" i="14"/>
  <c r="BE161" i="14"/>
  <c r="T161" i="14"/>
  <c r="R161" i="14"/>
  <c r="P161" i="14"/>
  <c r="BI160" i="14"/>
  <c r="BH160" i="14"/>
  <c r="BG160" i="14"/>
  <c r="BE160" i="14"/>
  <c r="T160" i="14"/>
  <c r="R160" i="14"/>
  <c r="P160" i="14"/>
  <c r="BI159" i="14"/>
  <c r="BH159" i="14"/>
  <c r="BG159" i="14"/>
  <c r="BE159" i="14"/>
  <c r="T159" i="14"/>
  <c r="R159" i="14"/>
  <c r="P159" i="14"/>
  <c r="BI158" i="14"/>
  <c r="BH158" i="14"/>
  <c r="BG158" i="14"/>
  <c r="BE158" i="14"/>
  <c r="T158" i="14"/>
  <c r="R158" i="14"/>
  <c r="P158" i="14"/>
  <c r="BI157" i="14"/>
  <c r="BH157" i="14"/>
  <c r="BG157" i="14"/>
  <c r="BE157" i="14"/>
  <c r="T157" i="14"/>
  <c r="R157" i="14"/>
  <c r="P157" i="14"/>
  <c r="BI156" i="14"/>
  <c r="BH156" i="14"/>
  <c r="BG156" i="14"/>
  <c r="BE156" i="14"/>
  <c r="T156" i="14"/>
  <c r="R156" i="14"/>
  <c r="P156"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43" i="14"/>
  <c r="BH143" i="14"/>
  <c r="BG143" i="14"/>
  <c r="BE143" i="14"/>
  <c r="T143" i="14"/>
  <c r="R143" i="14"/>
  <c r="P143" i="14"/>
  <c r="BI142" i="14"/>
  <c r="BH142" i="14"/>
  <c r="BG142" i="14"/>
  <c r="BE142" i="14"/>
  <c r="T142" i="14"/>
  <c r="R142" i="14"/>
  <c r="P142" i="14"/>
  <c r="BI141" i="14"/>
  <c r="BH141" i="14"/>
  <c r="BG141" i="14"/>
  <c r="BE141" i="14"/>
  <c r="T141" i="14"/>
  <c r="R141" i="14"/>
  <c r="P141" i="14"/>
  <c r="BI140" i="14"/>
  <c r="BH140" i="14"/>
  <c r="BG140" i="14"/>
  <c r="BE140" i="14"/>
  <c r="T140" i="14"/>
  <c r="R140" i="14"/>
  <c r="P140" i="14"/>
  <c r="BI139" i="14"/>
  <c r="BH139" i="14"/>
  <c r="BG139" i="14"/>
  <c r="BE139" i="14"/>
  <c r="T139" i="14"/>
  <c r="R139" i="14"/>
  <c r="P139" i="14"/>
  <c r="BI138" i="14"/>
  <c r="BH138" i="14"/>
  <c r="BG138" i="14"/>
  <c r="BE138" i="14"/>
  <c r="T138" i="14"/>
  <c r="R138" i="14"/>
  <c r="P138" i="14"/>
  <c r="BI137" i="14"/>
  <c r="BH137" i="14"/>
  <c r="BG137" i="14"/>
  <c r="BE137" i="14"/>
  <c r="T137" i="14"/>
  <c r="R137" i="14"/>
  <c r="P137" i="14"/>
  <c r="BI136" i="14"/>
  <c r="BH136" i="14"/>
  <c r="BG136" i="14"/>
  <c r="BE136" i="14"/>
  <c r="T136" i="14"/>
  <c r="R136" i="14"/>
  <c r="P136" i="14"/>
  <c r="BI135" i="14"/>
  <c r="BH135" i="14"/>
  <c r="BG135" i="14"/>
  <c r="BE135" i="14"/>
  <c r="T135" i="14"/>
  <c r="R135" i="14"/>
  <c r="P135" i="14"/>
  <c r="BI134" i="14"/>
  <c r="BH134" i="14"/>
  <c r="BG134" i="14"/>
  <c r="BE134" i="14"/>
  <c r="T134" i="14"/>
  <c r="R134" i="14"/>
  <c r="P134" i="14"/>
  <c r="BI133" i="14"/>
  <c r="BH133" i="14"/>
  <c r="BG133" i="14"/>
  <c r="BE133" i="14"/>
  <c r="T133" i="14"/>
  <c r="R133" i="14"/>
  <c r="P133" i="14"/>
  <c r="BI132" i="14"/>
  <c r="BH132" i="14"/>
  <c r="BG132" i="14"/>
  <c r="BE132" i="14"/>
  <c r="T132" i="14"/>
  <c r="R132" i="14"/>
  <c r="P132" i="14"/>
  <c r="BI131" i="14"/>
  <c r="BH131" i="14"/>
  <c r="BG131" i="14"/>
  <c r="BE131" i="14"/>
  <c r="T131" i="14"/>
  <c r="R131" i="14"/>
  <c r="P131" i="14"/>
  <c r="BI130" i="14"/>
  <c r="BH130" i="14"/>
  <c r="BG130" i="14"/>
  <c r="BE130" i="14"/>
  <c r="T130" i="14"/>
  <c r="R130" i="14"/>
  <c r="P130" i="14"/>
  <c r="BI129" i="14"/>
  <c r="BH129" i="14"/>
  <c r="BG129" i="14"/>
  <c r="BE129" i="14"/>
  <c r="T129" i="14"/>
  <c r="R129" i="14"/>
  <c r="P129" i="14"/>
  <c r="BI128" i="14"/>
  <c r="BH128" i="14"/>
  <c r="BG128" i="14"/>
  <c r="BE128" i="14"/>
  <c r="T128" i="14"/>
  <c r="R128" i="14"/>
  <c r="P128" i="14"/>
  <c r="BI127" i="14"/>
  <c r="BH127" i="14"/>
  <c r="BG127" i="14"/>
  <c r="BE127" i="14"/>
  <c r="T127" i="14"/>
  <c r="R127" i="14"/>
  <c r="P127" i="14"/>
  <c r="BI126" i="14"/>
  <c r="BH126" i="14"/>
  <c r="BG126" i="14"/>
  <c r="BE126" i="14"/>
  <c r="T126" i="14"/>
  <c r="R126" i="14"/>
  <c r="P126" i="14"/>
  <c r="BI125" i="14"/>
  <c r="BH125" i="14"/>
  <c r="BG125" i="14"/>
  <c r="BE125" i="14"/>
  <c r="T125" i="14"/>
  <c r="R125" i="14"/>
  <c r="P125" i="14"/>
  <c r="BI124" i="14"/>
  <c r="BH124" i="14"/>
  <c r="BG124" i="14"/>
  <c r="BE124" i="14"/>
  <c r="T124" i="14"/>
  <c r="R124" i="14"/>
  <c r="P124" i="14"/>
  <c r="BI123" i="14"/>
  <c r="BH123" i="14"/>
  <c r="BG123" i="14"/>
  <c r="BE123" i="14"/>
  <c r="T123" i="14"/>
  <c r="R123" i="14"/>
  <c r="P123" i="14"/>
  <c r="BI122" i="14"/>
  <c r="BH122" i="14"/>
  <c r="BG122" i="14"/>
  <c r="BE122" i="14"/>
  <c r="T122" i="14"/>
  <c r="R122" i="14"/>
  <c r="P122" i="14"/>
  <c r="BI121" i="14"/>
  <c r="BH121" i="14"/>
  <c r="BG121" i="14"/>
  <c r="BE121" i="14"/>
  <c r="T121" i="14"/>
  <c r="R121" i="14"/>
  <c r="P121" i="14"/>
  <c r="BI120" i="14"/>
  <c r="BH120" i="14"/>
  <c r="BG120" i="14"/>
  <c r="BE120" i="14"/>
  <c r="T120" i="14"/>
  <c r="R120" i="14"/>
  <c r="P120" i="14"/>
  <c r="BI119" i="14"/>
  <c r="BH119" i="14"/>
  <c r="BG119" i="14"/>
  <c r="BE119" i="14"/>
  <c r="T119" i="14"/>
  <c r="R119" i="14"/>
  <c r="P119" i="14"/>
  <c r="BI118" i="14"/>
  <c r="BH118" i="14"/>
  <c r="BG118" i="14"/>
  <c r="BE118" i="14"/>
  <c r="T118" i="14"/>
  <c r="R118" i="14"/>
  <c r="P118" i="14"/>
  <c r="BI117" i="14"/>
  <c r="BH117" i="14"/>
  <c r="BG117" i="14"/>
  <c r="BE117" i="14"/>
  <c r="T117" i="14"/>
  <c r="R117" i="14"/>
  <c r="P117" i="14"/>
  <c r="BI116" i="14"/>
  <c r="BH116" i="14"/>
  <c r="BG116" i="14"/>
  <c r="BE116" i="14"/>
  <c r="T116" i="14"/>
  <c r="R116" i="14"/>
  <c r="P116" i="14"/>
  <c r="BI115" i="14"/>
  <c r="BH115" i="14"/>
  <c r="BG115" i="14"/>
  <c r="BE115" i="14"/>
  <c r="T115" i="14"/>
  <c r="R115" i="14"/>
  <c r="P115" i="14"/>
  <c r="BI114" i="14"/>
  <c r="BH114" i="14"/>
  <c r="BG114" i="14"/>
  <c r="BE114" i="14"/>
  <c r="T114" i="14"/>
  <c r="R114" i="14"/>
  <c r="P114" i="14"/>
  <c r="BI113" i="14"/>
  <c r="BH113" i="14"/>
  <c r="BG113" i="14"/>
  <c r="BE113" i="14"/>
  <c r="T113" i="14"/>
  <c r="R113" i="14"/>
  <c r="P113" i="14"/>
  <c r="BI112" i="14"/>
  <c r="BH112" i="14"/>
  <c r="BG112" i="14"/>
  <c r="BE112" i="14"/>
  <c r="T112" i="14"/>
  <c r="R112" i="14"/>
  <c r="P112" i="14"/>
  <c r="BI111" i="14"/>
  <c r="BH111" i="14"/>
  <c r="BG111" i="14"/>
  <c r="BE111" i="14"/>
  <c r="T111" i="14"/>
  <c r="R111" i="14"/>
  <c r="P111" i="14"/>
  <c r="BI110" i="14"/>
  <c r="BH110" i="14"/>
  <c r="BG110" i="14"/>
  <c r="BE110" i="14"/>
  <c r="T110" i="14"/>
  <c r="R110" i="14"/>
  <c r="P110" i="14"/>
  <c r="BI109" i="14"/>
  <c r="BH109" i="14"/>
  <c r="BG109" i="14"/>
  <c r="BE109" i="14"/>
  <c r="T109" i="14"/>
  <c r="R109" i="14"/>
  <c r="P109" i="14"/>
  <c r="BI108" i="14"/>
  <c r="BH108" i="14"/>
  <c r="BG108" i="14"/>
  <c r="BE108" i="14"/>
  <c r="T108" i="14"/>
  <c r="R108" i="14"/>
  <c r="P108" i="14"/>
  <c r="BI107" i="14"/>
  <c r="BH107" i="14"/>
  <c r="BG107" i="14"/>
  <c r="BE107" i="14"/>
  <c r="T107" i="14"/>
  <c r="R107" i="14"/>
  <c r="P107" i="14"/>
  <c r="BI106" i="14"/>
  <c r="BH106" i="14"/>
  <c r="BG106" i="14"/>
  <c r="BE106" i="14"/>
  <c r="T106" i="14"/>
  <c r="R106" i="14"/>
  <c r="P106" i="14"/>
  <c r="BI105" i="14"/>
  <c r="BH105" i="14"/>
  <c r="BG105" i="14"/>
  <c r="BE105" i="14"/>
  <c r="T105" i="14"/>
  <c r="R105" i="14"/>
  <c r="P105" i="14"/>
  <c r="BI104" i="14"/>
  <c r="BH104" i="14"/>
  <c r="BG104" i="14"/>
  <c r="BE104" i="14"/>
  <c r="T104" i="14"/>
  <c r="R104" i="14"/>
  <c r="P104" i="14"/>
  <c r="BI103" i="14"/>
  <c r="BH103" i="14"/>
  <c r="BG103" i="14"/>
  <c r="BE103" i="14"/>
  <c r="T103" i="14"/>
  <c r="R103" i="14"/>
  <c r="P103" i="14"/>
  <c r="BI102" i="14"/>
  <c r="BH102" i="14"/>
  <c r="BG102" i="14"/>
  <c r="BE102" i="14"/>
  <c r="T102" i="14"/>
  <c r="R102" i="14"/>
  <c r="P102" i="14"/>
  <c r="BI101" i="14"/>
  <c r="BH101" i="14"/>
  <c r="BG101" i="14"/>
  <c r="BE101" i="14"/>
  <c r="T101" i="14"/>
  <c r="R101" i="14"/>
  <c r="P101" i="14"/>
  <c r="BI100" i="14"/>
  <c r="BH100" i="14"/>
  <c r="BG100" i="14"/>
  <c r="BE100" i="14"/>
  <c r="T100" i="14"/>
  <c r="R100" i="14"/>
  <c r="P100" i="14"/>
  <c r="BI99" i="14"/>
  <c r="BH99" i="14"/>
  <c r="BG99" i="14"/>
  <c r="BE99" i="14"/>
  <c r="T99" i="14"/>
  <c r="R99" i="14"/>
  <c r="P99" i="14"/>
  <c r="BI98" i="14"/>
  <c r="BH98" i="14"/>
  <c r="BG98" i="14"/>
  <c r="BE98" i="14"/>
  <c r="T98" i="14"/>
  <c r="R98" i="14"/>
  <c r="P98" i="14"/>
  <c r="BI97" i="14"/>
  <c r="BH97" i="14"/>
  <c r="BG97" i="14"/>
  <c r="BE97" i="14"/>
  <c r="T97" i="14"/>
  <c r="R97" i="14"/>
  <c r="P97" i="14"/>
  <c r="BI96" i="14"/>
  <c r="BH96" i="14"/>
  <c r="BG96" i="14"/>
  <c r="BE96" i="14"/>
  <c r="T96" i="14"/>
  <c r="R96" i="14"/>
  <c r="P96" i="14"/>
  <c r="BI95" i="14"/>
  <c r="BH95" i="14"/>
  <c r="BG95" i="14"/>
  <c r="BE95" i="14"/>
  <c r="T95" i="14"/>
  <c r="R95" i="14"/>
  <c r="P95" i="14"/>
  <c r="BI94" i="14"/>
  <c r="BH94" i="14"/>
  <c r="BG94" i="14"/>
  <c r="BE94" i="14"/>
  <c r="T94" i="14"/>
  <c r="R94" i="14"/>
  <c r="P94" i="14"/>
  <c r="BI93" i="14"/>
  <c r="BH93" i="14"/>
  <c r="BG93" i="14"/>
  <c r="BE93" i="14"/>
  <c r="T93" i="14"/>
  <c r="R93" i="14"/>
  <c r="P93" i="14"/>
  <c r="BI92" i="14"/>
  <c r="BH92" i="14"/>
  <c r="BG92" i="14"/>
  <c r="BE92" i="14"/>
  <c r="T92" i="14"/>
  <c r="R92" i="14"/>
  <c r="P92" i="14"/>
  <c r="BI91" i="14"/>
  <c r="BH91" i="14"/>
  <c r="BG91" i="14"/>
  <c r="BE91" i="14"/>
  <c r="T91" i="14"/>
  <c r="R91" i="14"/>
  <c r="P91" i="14"/>
  <c r="BI90" i="14"/>
  <c r="BH90" i="14"/>
  <c r="BG90" i="14"/>
  <c r="BE90" i="14"/>
  <c r="T90" i="14"/>
  <c r="R90" i="14"/>
  <c r="P90" i="14"/>
  <c r="J83" i="14"/>
  <c r="F83" i="14"/>
  <c r="F81" i="14"/>
  <c r="E79" i="14"/>
  <c r="J58" i="14"/>
  <c r="F58" i="14"/>
  <c r="F56" i="14"/>
  <c r="E54" i="14"/>
  <c r="J26" i="14"/>
  <c r="E26" i="14"/>
  <c r="J59" i="14" s="1"/>
  <c r="J25" i="14"/>
  <c r="J20" i="14"/>
  <c r="E20" i="14"/>
  <c r="F84" i="14"/>
  <c r="J19" i="14"/>
  <c r="J14" i="14"/>
  <c r="J56" i="14"/>
  <c r="E7" i="14"/>
  <c r="E50" i="14"/>
  <c r="J41" i="13"/>
  <c r="J40" i="13"/>
  <c r="AY70" i="1"/>
  <c r="J39" i="13"/>
  <c r="AX70" i="1" s="1"/>
  <c r="BI163" i="13"/>
  <c r="BH163" i="13"/>
  <c r="BG163" i="13"/>
  <c r="BE163" i="13"/>
  <c r="T163" i="13"/>
  <c r="R163" i="13"/>
  <c r="P163" i="13"/>
  <c r="BI162" i="13"/>
  <c r="BH162" i="13"/>
  <c r="BG162" i="13"/>
  <c r="BE162" i="13"/>
  <c r="T162" i="13"/>
  <c r="R162" i="13"/>
  <c r="P162" i="13"/>
  <c r="BI160" i="13"/>
  <c r="BH160" i="13"/>
  <c r="BG160" i="13"/>
  <c r="BE160" i="13"/>
  <c r="T160" i="13"/>
  <c r="R160" i="13"/>
  <c r="P160" i="13"/>
  <c r="BI159" i="13"/>
  <c r="BH159" i="13"/>
  <c r="BG159" i="13"/>
  <c r="BE159" i="13"/>
  <c r="T159" i="13"/>
  <c r="R159" i="13"/>
  <c r="P159" i="13"/>
  <c r="BI156" i="13"/>
  <c r="BH156" i="13"/>
  <c r="BG156" i="13"/>
  <c r="BE156" i="13"/>
  <c r="T156" i="13"/>
  <c r="R156" i="13"/>
  <c r="P156" i="13"/>
  <c r="BI153" i="13"/>
  <c r="BH153" i="13"/>
  <c r="BG153" i="13"/>
  <c r="BE153" i="13"/>
  <c r="T153" i="13"/>
  <c r="R153" i="13"/>
  <c r="P153" i="13"/>
  <c r="BI152" i="13"/>
  <c r="BH152" i="13"/>
  <c r="BG152" i="13"/>
  <c r="BE152" i="13"/>
  <c r="T152" i="13"/>
  <c r="R152" i="13"/>
  <c r="P152" i="13"/>
  <c r="BI149" i="13"/>
  <c r="BH149" i="13"/>
  <c r="BG149" i="13"/>
  <c r="BE149" i="13"/>
  <c r="T149" i="13"/>
  <c r="R149" i="13"/>
  <c r="P149" i="13"/>
  <c r="BI148" i="13"/>
  <c r="BH148" i="13"/>
  <c r="BG148" i="13"/>
  <c r="BE148" i="13"/>
  <c r="T148" i="13"/>
  <c r="R148" i="13"/>
  <c r="P148" i="13"/>
  <c r="BI146" i="13"/>
  <c r="BH146" i="13"/>
  <c r="BG146" i="13"/>
  <c r="BE146" i="13"/>
  <c r="T146" i="13"/>
  <c r="R146" i="13"/>
  <c r="P146" i="13"/>
  <c r="BI145" i="13"/>
  <c r="BH145" i="13"/>
  <c r="BG145" i="13"/>
  <c r="BE145" i="13"/>
  <c r="T145" i="13"/>
  <c r="R145" i="13"/>
  <c r="P145" i="13"/>
  <c r="BI142" i="13"/>
  <c r="BH142" i="13"/>
  <c r="BG142" i="13"/>
  <c r="BE142" i="13"/>
  <c r="T142" i="13"/>
  <c r="R142" i="13"/>
  <c r="P142" i="13"/>
  <c r="BI139" i="13"/>
  <c r="BH139" i="13"/>
  <c r="BG139" i="13"/>
  <c r="BE139" i="13"/>
  <c r="T139" i="13"/>
  <c r="R139" i="13"/>
  <c r="P139" i="13"/>
  <c r="BI138" i="13"/>
  <c r="BH138" i="13"/>
  <c r="BG138" i="13"/>
  <c r="BE138" i="13"/>
  <c r="T138" i="13"/>
  <c r="R138" i="13"/>
  <c r="P138" i="13"/>
  <c r="BI135" i="13"/>
  <c r="BH135" i="13"/>
  <c r="BG135" i="13"/>
  <c r="BE135" i="13"/>
  <c r="T135" i="13"/>
  <c r="R135" i="13"/>
  <c r="P135" i="13"/>
  <c r="BI132" i="13"/>
  <c r="BH132" i="13"/>
  <c r="BG132" i="13"/>
  <c r="BE132" i="13"/>
  <c r="T132" i="13"/>
  <c r="R132" i="13"/>
  <c r="P132" i="13"/>
  <c r="BI131" i="13"/>
  <c r="BH131" i="13"/>
  <c r="BG131" i="13"/>
  <c r="BE131" i="13"/>
  <c r="T131" i="13"/>
  <c r="R131" i="13"/>
  <c r="P131" i="13"/>
  <c r="BI128" i="13"/>
  <c r="BH128" i="13"/>
  <c r="BG128" i="13"/>
  <c r="BE128" i="13"/>
  <c r="T128" i="13"/>
  <c r="R128" i="13"/>
  <c r="P128" i="13"/>
  <c r="BI125" i="13"/>
  <c r="BH125" i="13"/>
  <c r="BG125" i="13"/>
  <c r="BE125" i="13"/>
  <c r="T125" i="13"/>
  <c r="R125" i="13"/>
  <c r="P125" i="13"/>
  <c r="BI122" i="13"/>
  <c r="BH122" i="13"/>
  <c r="BG122" i="13"/>
  <c r="BE122" i="13"/>
  <c r="T122" i="13"/>
  <c r="R122" i="13"/>
  <c r="P122" i="13"/>
  <c r="BI119" i="13"/>
  <c r="BH119" i="13"/>
  <c r="BG119" i="13"/>
  <c r="BE119" i="13"/>
  <c r="T119" i="13"/>
  <c r="R119" i="13"/>
  <c r="P119" i="13"/>
  <c r="BI116" i="13"/>
  <c r="BH116" i="13"/>
  <c r="BG116" i="13"/>
  <c r="BE116" i="13"/>
  <c r="T116" i="13"/>
  <c r="R116" i="13"/>
  <c r="P116" i="13"/>
  <c r="BI113" i="13"/>
  <c r="BH113" i="13"/>
  <c r="BG113" i="13"/>
  <c r="BE113" i="13"/>
  <c r="T113" i="13"/>
  <c r="R113" i="13"/>
  <c r="P113" i="13"/>
  <c r="BI110" i="13"/>
  <c r="BH110" i="13"/>
  <c r="BG110" i="13"/>
  <c r="BE110" i="13"/>
  <c r="T110" i="13"/>
  <c r="R110" i="13"/>
  <c r="P110" i="13"/>
  <c r="BI107" i="13"/>
  <c r="BH107" i="13"/>
  <c r="BG107" i="13"/>
  <c r="BE107" i="13"/>
  <c r="T107" i="13"/>
  <c r="R107" i="13"/>
  <c r="P107" i="13"/>
  <c r="BI104" i="13"/>
  <c r="BH104" i="13"/>
  <c r="BG104" i="13"/>
  <c r="BE104" i="13"/>
  <c r="T104" i="13"/>
  <c r="R104" i="13"/>
  <c r="P104" i="13"/>
  <c r="BI101" i="13"/>
  <c r="BH101" i="13"/>
  <c r="BG101" i="13"/>
  <c r="BE101" i="13"/>
  <c r="T101" i="13"/>
  <c r="R101" i="13"/>
  <c r="P101" i="13"/>
  <c r="BI97" i="13"/>
  <c r="BH97" i="13"/>
  <c r="BG97" i="13"/>
  <c r="BE97" i="13"/>
  <c r="T97" i="13"/>
  <c r="R97" i="13"/>
  <c r="P97" i="13"/>
  <c r="J91" i="13"/>
  <c r="J90" i="13"/>
  <c r="F90" i="13"/>
  <c r="F88" i="13"/>
  <c r="E86" i="13"/>
  <c r="J63" i="13"/>
  <c r="J62" i="13"/>
  <c r="F62" i="13"/>
  <c r="F60" i="13"/>
  <c r="E58" i="13"/>
  <c r="J22" i="13"/>
  <c r="E22" i="13"/>
  <c r="F91" i="13"/>
  <c r="J21" i="13"/>
  <c r="J16" i="13"/>
  <c r="J88" i="13"/>
  <c r="E7" i="13"/>
  <c r="E80" i="13"/>
  <c r="J41" i="12"/>
  <c r="J40" i="12"/>
  <c r="AY69" i="1"/>
  <c r="J39" i="12"/>
  <c r="AX69" i="1"/>
  <c r="BI154" i="12"/>
  <c r="BH154" i="12"/>
  <c r="BG154" i="12"/>
  <c r="BE154" i="12"/>
  <c r="T154" i="12"/>
  <c r="R154" i="12"/>
  <c r="P154" i="12"/>
  <c r="BI153" i="12"/>
  <c r="BH153" i="12"/>
  <c r="BG153" i="12"/>
  <c r="BE153" i="12"/>
  <c r="T153" i="12"/>
  <c r="R153" i="12"/>
  <c r="P153" i="12"/>
  <c r="BI151" i="12"/>
  <c r="BH151" i="12"/>
  <c r="BG151" i="12"/>
  <c r="BE151" i="12"/>
  <c r="T151" i="12"/>
  <c r="R151" i="12"/>
  <c r="P151" i="12"/>
  <c r="BI150" i="12"/>
  <c r="BH150" i="12"/>
  <c r="BG150" i="12"/>
  <c r="BE150" i="12"/>
  <c r="T150" i="12"/>
  <c r="R150" i="12"/>
  <c r="P150" i="12"/>
  <c r="BI149" i="12"/>
  <c r="BH149" i="12"/>
  <c r="BG149" i="12"/>
  <c r="BE149" i="12"/>
  <c r="T149" i="12"/>
  <c r="R149" i="12"/>
  <c r="P149" i="12"/>
  <c r="BI148" i="12"/>
  <c r="BH148" i="12"/>
  <c r="BG148" i="12"/>
  <c r="BE148" i="12"/>
  <c r="T148" i="12"/>
  <c r="R148" i="12"/>
  <c r="P148" i="12"/>
  <c r="BI145" i="12"/>
  <c r="BH145" i="12"/>
  <c r="BG145" i="12"/>
  <c r="BE145" i="12"/>
  <c r="T145" i="12"/>
  <c r="R145" i="12"/>
  <c r="P145" i="12"/>
  <c r="BI144" i="12"/>
  <c r="BH144" i="12"/>
  <c r="BG144" i="12"/>
  <c r="BE144" i="12"/>
  <c r="T144" i="12"/>
  <c r="R144" i="12"/>
  <c r="P144" i="12"/>
  <c r="BI141" i="12"/>
  <c r="BH141" i="12"/>
  <c r="BG141" i="12"/>
  <c r="BE141" i="12"/>
  <c r="T141" i="12"/>
  <c r="R141" i="12"/>
  <c r="P141" i="12"/>
  <c r="BI140" i="12"/>
  <c r="BH140" i="12"/>
  <c r="BG140" i="12"/>
  <c r="BE140" i="12"/>
  <c r="T140" i="12"/>
  <c r="R140" i="12"/>
  <c r="P140" i="12"/>
  <c r="BI139" i="12"/>
  <c r="BH139" i="12"/>
  <c r="BG139" i="12"/>
  <c r="BE139" i="12"/>
  <c r="T139" i="12"/>
  <c r="R139" i="12"/>
  <c r="P139" i="12"/>
  <c r="BI136" i="12"/>
  <c r="BH136" i="12"/>
  <c r="BG136" i="12"/>
  <c r="BE136" i="12"/>
  <c r="T136" i="12"/>
  <c r="R136" i="12"/>
  <c r="P136" i="12"/>
  <c r="BI133" i="12"/>
  <c r="BH133" i="12"/>
  <c r="BG133" i="12"/>
  <c r="BE133" i="12"/>
  <c r="T133" i="12"/>
  <c r="R133" i="12"/>
  <c r="P133" i="12"/>
  <c r="BI131" i="12"/>
  <c r="BH131" i="12"/>
  <c r="BG131" i="12"/>
  <c r="BE131" i="12"/>
  <c r="T131" i="12"/>
  <c r="R131" i="12"/>
  <c r="P131" i="12"/>
  <c r="BI130" i="12"/>
  <c r="BH130" i="12"/>
  <c r="BG130" i="12"/>
  <c r="BE130" i="12"/>
  <c r="T130" i="12"/>
  <c r="R130" i="12"/>
  <c r="P130" i="12"/>
  <c r="BI127" i="12"/>
  <c r="BH127" i="12"/>
  <c r="BG127" i="12"/>
  <c r="BE127" i="12"/>
  <c r="T127" i="12"/>
  <c r="R127" i="12"/>
  <c r="P127" i="12"/>
  <c r="BI124" i="12"/>
  <c r="BH124" i="12"/>
  <c r="BG124" i="12"/>
  <c r="BE124" i="12"/>
  <c r="T124" i="12"/>
  <c r="R124" i="12"/>
  <c r="P124" i="12"/>
  <c r="BI120" i="12"/>
  <c r="BH120" i="12"/>
  <c r="BG120" i="12"/>
  <c r="BE120" i="12"/>
  <c r="T120" i="12"/>
  <c r="R120" i="12"/>
  <c r="P120" i="12"/>
  <c r="BI117" i="12"/>
  <c r="BH117" i="12"/>
  <c r="BG117" i="12"/>
  <c r="BE117" i="12"/>
  <c r="T117" i="12"/>
  <c r="R117" i="12"/>
  <c r="P117" i="12"/>
  <c r="BI114" i="12"/>
  <c r="BH114" i="12"/>
  <c r="BG114" i="12"/>
  <c r="BE114" i="12"/>
  <c r="T114" i="12"/>
  <c r="R114" i="12"/>
  <c r="P114" i="12"/>
  <c r="BI111" i="12"/>
  <c r="BH111" i="12"/>
  <c r="BG111" i="12"/>
  <c r="BE111" i="12"/>
  <c r="T111" i="12"/>
  <c r="R111" i="12"/>
  <c r="P111" i="12"/>
  <c r="BI108" i="12"/>
  <c r="BH108" i="12"/>
  <c r="BG108" i="12"/>
  <c r="BE108" i="12"/>
  <c r="T108" i="12"/>
  <c r="R108" i="12"/>
  <c r="P108" i="12"/>
  <c r="BI107" i="12"/>
  <c r="BH107" i="12"/>
  <c r="BG107" i="12"/>
  <c r="BE107" i="12"/>
  <c r="T107" i="12"/>
  <c r="R107" i="12"/>
  <c r="P107" i="12"/>
  <c r="BI106" i="12"/>
  <c r="BH106" i="12"/>
  <c r="BG106" i="12"/>
  <c r="BE106" i="12"/>
  <c r="T106" i="12"/>
  <c r="R106" i="12"/>
  <c r="P106" i="12"/>
  <c r="BI103" i="12"/>
  <c r="BH103" i="12"/>
  <c r="BG103" i="12"/>
  <c r="BE103" i="12"/>
  <c r="T103" i="12"/>
  <c r="R103" i="12"/>
  <c r="P103" i="12"/>
  <c r="BI101" i="12"/>
  <c r="BH101" i="12"/>
  <c r="BG101" i="12"/>
  <c r="BE101" i="12"/>
  <c r="T101" i="12"/>
  <c r="R101" i="12"/>
  <c r="P101" i="12"/>
  <c r="BI98" i="12"/>
  <c r="BH98" i="12"/>
  <c r="BG98" i="12"/>
  <c r="BE98" i="12"/>
  <c r="T98" i="12"/>
  <c r="R98" i="12"/>
  <c r="P98" i="12"/>
  <c r="J92" i="12"/>
  <c r="J91" i="12"/>
  <c r="F91" i="12"/>
  <c r="F89" i="12"/>
  <c r="E87" i="12"/>
  <c r="J63" i="12"/>
  <c r="J62" i="12"/>
  <c r="F62" i="12"/>
  <c r="F60" i="12"/>
  <c r="E58" i="12"/>
  <c r="J22" i="12"/>
  <c r="E22" i="12"/>
  <c r="F92" i="12" s="1"/>
  <c r="J21" i="12"/>
  <c r="J16" i="12"/>
  <c r="J60" i="12" s="1"/>
  <c r="E7" i="12"/>
  <c r="E81" i="12" s="1"/>
  <c r="J39" i="11"/>
  <c r="J38" i="11"/>
  <c r="AY67" i="1" s="1"/>
  <c r="J37" i="11"/>
  <c r="AX67" i="1" s="1"/>
  <c r="BI115" i="11"/>
  <c r="BH115" i="11"/>
  <c r="BG115" i="11"/>
  <c r="BE115" i="11"/>
  <c r="T115" i="11"/>
  <c r="R115" i="11"/>
  <c r="P115" i="11"/>
  <c r="BI114" i="11"/>
  <c r="BH114" i="11"/>
  <c r="BG114" i="11"/>
  <c r="BE114" i="11"/>
  <c r="T114" i="11"/>
  <c r="R114" i="11"/>
  <c r="P114" i="11"/>
  <c r="BI111" i="11"/>
  <c r="BH111" i="11"/>
  <c r="BG111" i="11"/>
  <c r="BE111" i="11"/>
  <c r="T111" i="11"/>
  <c r="T110" i="11"/>
  <c r="R111" i="11"/>
  <c r="R110" i="11" s="1"/>
  <c r="P111" i="11"/>
  <c r="P110" i="11" s="1"/>
  <c r="BI109" i="11"/>
  <c r="BH109" i="11"/>
  <c r="BG109" i="11"/>
  <c r="BE109" i="11"/>
  <c r="T109" i="11"/>
  <c r="R109" i="11"/>
  <c r="P109" i="11"/>
  <c r="BI108" i="11"/>
  <c r="BH108" i="11"/>
  <c r="BG108" i="11"/>
  <c r="BE108" i="11"/>
  <c r="T108" i="11"/>
  <c r="R108" i="11"/>
  <c r="P108" i="11"/>
  <c r="BI107" i="11"/>
  <c r="BH107" i="11"/>
  <c r="BG107" i="11"/>
  <c r="BE107" i="11"/>
  <c r="T107" i="11"/>
  <c r="R107" i="11"/>
  <c r="P107" i="11"/>
  <c r="BI106" i="11"/>
  <c r="BH106" i="11"/>
  <c r="BG106" i="11"/>
  <c r="BE106" i="11"/>
  <c r="T106" i="11"/>
  <c r="R106" i="11"/>
  <c r="P106" i="11"/>
  <c r="BI105" i="11"/>
  <c r="BH105" i="11"/>
  <c r="BG105" i="11"/>
  <c r="BE105" i="11"/>
  <c r="T105" i="11"/>
  <c r="R105" i="11"/>
  <c r="P105" i="11"/>
  <c r="BI104" i="11"/>
  <c r="BH104" i="11"/>
  <c r="BG104" i="11"/>
  <c r="BE104" i="11"/>
  <c r="T104" i="11"/>
  <c r="R104" i="11"/>
  <c r="P104" i="11"/>
  <c r="BI103" i="11"/>
  <c r="BH103" i="11"/>
  <c r="BG103" i="11"/>
  <c r="BE103" i="11"/>
  <c r="T103" i="11"/>
  <c r="R103" i="11"/>
  <c r="P103" i="11"/>
  <c r="BI102" i="11"/>
  <c r="BH102" i="11"/>
  <c r="BG102" i="11"/>
  <c r="BE102" i="11"/>
  <c r="T102" i="11"/>
  <c r="R102" i="11"/>
  <c r="P102" i="11"/>
  <c r="BI101" i="11"/>
  <c r="BH101" i="11"/>
  <c r="BG101" i="11"/>
  <c r="BE101" i="11"/>
  <c r="T101" i="11"/>
  <c r="R101" i="11"/>
  <c r="P101" i="11"/>
  <c r="BI100" i="11"/>
  <c r="BH100" i="11"/>
  <c r="BG100" i="11"/>
  <c r="BE100" i="11"/>
  <c r="T100" i="11"/>
  <c r="R100" i="11"/>
  <c r="P100" i="11"/>
  <c r="BI99" i="11"/>
  <c r="BH99" i="11"/>
  <c r="BG99" i="11"/>
  <c r="BE99" i="11"/>
  <c r="T99" i="11"/>
  <c r="R99" i="11"/>
  <c r="P99" i="11"/>
  <c r="BI98" i="11"/>
  <c r="BH98" i="11"/>
  <c r="BG98" i="11"/>
  <c r="BE98" i="11"/>
  <c r="T98" i="11"/>
  <c r="R98" i="11"/>
  <c r="P98" i="11"/>
  <c r="BI97" i="11"/>
  <c r="BH97" i="11"/>
  <c r="BG97" i="11"/>
  <c r="BE97" i="11"/>
  <c r="T97" i="11"/>
  <c r="R97" i="11"/>
  <c r="P97" i="11"/>
  <c r="BI96" i="11"/>
  <c r="BH96" i="11"/>
  <c r="BG96" i="11"/>
  <c r="BE96" i="11"/>
  <c r="T96" i="11"/>
  <c r="R96" i="11"/>
  <c r="P96" i="11"/>
  <c r="BI95" i="11"/>
  <c r="BH95" i="11"/>
  <c r="BG95" i="11"/>
  <c r="BE95" i="11"/>
  <c r="T95" i="11"/>
  <c r="R95" i="11"/>
  <c r="P95" i="11"/>
  <c r="BI94" i="11"/>
  <c r="BH94" i="11"/>
  <c r="BG94" i="11"/>
  <c r="BE94" i="11"/>
  <c r="T94" i="11"/>
  <c r="R94" i="11"/>
  <c r="P94" i="11"/>
  <c r="BI92" i="11"/>
  <c r="BH92" i="11"/>
  <c r="BG92" i="11"/>
  <c r="BE92" i="11"/>
  <c r="T92" i="11"/>
  <c r="R92" i="11"/>
  <c r="P92" i="11"/>
  <c r="BI90" i="11"/>
  <c r="BH90" i="11"/>
  <c r="BG90" i="11"/>
  <c r="BE90" i="11"/>
  <c r="T90" i="11"/>
  <c r="R90" i="11"/>
  <c r="P90" i="11"/>
  <c r="J84" i="11"/>
  <c r="F84" i="11"/>
  <c r="F82" i="11"/>
  <c r="E80" i="11"/>
  <c r="J58" i="11"/>
  <c r="F58" i="11"/>
  <c r="F56" i="11"/>
  <c r="E54" i="11"/>
  <c r="J26" i="11"/>
  <c r="E26" i="11"/>
  <c r="J59" i="11" s="1"/>
  <c r="J25" i="11"/>
  <c r="J20" i="11"/>
  <c r="E20" i="11"/>
  <c r="F85" i="11"/>
  <c r="J19" i="11"/>
  <c r="J14" i="11"/>
  <c r="J82" i="11" s="1"/>
  <c r="E7" i="11"/>
  <c r="E76" i="11"/>
  <c r="J39" i="10"/>
  <c r="J38" i="10"/>
  <c r="AY66" i="1"/>
  <c r="J37" i="10"/>
  <c r="AX66" i="1"/>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J86" i="10"/>
  <c r="F86" i="10"/>
  <c r="F84" i="10"/>
  <c r="E82" i="10"/>
  <c r="J58" i="10"/>
  <c r="F58" i="10"/>
  <c r="F56" i="10"/>
  <c r="E54" i="10"/>
  <c r="J26" i="10"/>
  <c r="E26" i="10"/>
  <c r="J87" i="10"/>
  <c r="J25" i="10"/>
  <c r="J20" i="10"/>
  <c r="E20" i="10"/>
  <c r="F87" i="10" s="1"/>
  <c r="J19" i="10"/>
  <c r="J14" i="10"/>
  <c r="J84" i="10" s="1"/>
  <c r="E7" i="10"/>
  <c r="E78" i="10"/>
  <c r="J39" i="9"/>
  <c r="J38" i="9"/>
  <c r="AY65" i="1" s="1"/>
  <c r="J37" i="9"/>
  <c r="AX65" i="1"/>
  <c r="BI499" i="9"/>
  <c r="BH499" i="9"/>
  <c r="BG499" i="9"/>
  <c r="BE499" i="9"/>
  <c r="T499" i="9"/>
  <c r="R499" i="9"/>
  <c r="P499" i="9"/>
  <c r="BI494" i="9"/>
  <c r="BH494" i="9"/>
  <c r="BG494" i="9"/>
  <c r="BE494" i="9"/>
  <c r="T494" i="9"/>
  <c r="R494" i="9"/>
  <c r="P494" i="9"/>
  <c r="BI489" i="9"/>
  <c r="BH489" i="9"/>
  <c r="BG489" i="9"/>
  <c r="BE489" i="9"/>
  <c r="T489" i="9"/>
  <c r="R489" i="9"/>
  <c r="P489" i="9"/>
  <c r="BI487" i="9"/>
  <c r="BH487" i="9"/>
  <c r="BG487" i="9"/>
  <c r="BE487" i="9"/>
  <c r="T487" i="9"/>
  <c r="R487" i="9"/>
  <c r="P487" i="9"/>
  <c r="BI482" i="9"/>
  <c r="BH482" i="9"/>
  <c r="BG482" i="9"/>
  <c r="BE482" i="9"/>
  <c r="T482" i="9"/>
  <c r="R482" i="9"/>
  <c r="P482" i="9"/>
  <c r="BI480" i="9"/>
  <c r="BH480" i="9"/>
  <c r="BG480" i="9"/>
  <c r="BE480" i="9"/>
  <c r="T480" i="9"/>
  <c r="R480" i="9"/>
  <c r="P480" i="9"/>
  <c r="BI478" i="9"/>
  <c r="BH478" i="9"/>
  <c r="BG478" i="9"/>
  <c r="BE478" i="9"/>
  <c r="T478" i="9"/>
  <c r="R478" i="9"/>
  <c r="P478" i="9"/>
  <c r="BI476" i="9"/>
  <c r="BH476" i="9"/>
  <c r="BG476" i="9"/>
  <c r="BE476" i="9"/>
  <c r="T476" i="9"/>
  <c r="R476" i="9"/>
  <c r="P476" i="9"/>
  <c r="BI475" i="9"/>
  <c r="BH475" i="9"/>
  <c r="BG475" i="9"/>
  <c r="BE475" i="9"/>
  <c r="T475" i="9"/>
  <c r="R475" i="9"/>
  <c r="P475" i="9"/>
  <c r="BI473" i="9"/>
  <c r="BH473" i="9"/>
  <c r="BG473" i="9"/>
  <c r="BE473" i="9"/>
  <c r="T473" i="9"/>
  <c r="R473" i="9"/>
  <c r="P473" i="9"/>
  <c r="BI463" i="9"/>
  <c r="BH463" i="9"/>
  <c r="BG463" i="9"/>
  <c r="BE463" i="9"/>
  <c r="T463" i="9"/>
  <c r="R463" i="9"/>
  <c r="P463" i="9"/>
  <c r="BI461" i="9"/>
  <c r="BH461" i="9"/>
  <c r="BG461" i="9"/>
  <c r="BE461" i="9"/>
  <c r="T461" i="9"/>
  <c r="R461" i="9"/>
  <c r="P461" i="9"/>
  <c r="BI455" i="9"/>
  <c r="BH455" i="9"/>
  <c r="BG455" i="9"/>
  <c r="BE455" i="9"/>
  <c r="T455" i="9"/>
  <c r="R455" i="9"/>
  <c r="P455" i="9"/>
  <c r="BI453" i="9"/>
  <c r="BH453" i="9"/>
  <c r="BG453" i="9"/>
  <c r="BE453" i="9"/>
  <c r="T453" i="9"/>
  <c r="R453" i="9"/>
  <c r="P453" i="9"/>
  <c r="BI448" i="9"/>
  <c r="BH448" i="9"/>
  <c r="BG448" i="9"/>
  <c r="BE448" i="9"/>
  <c r="T448" i="9"/>
  <c r="R448" i="9"/>
  <c r="P448" i="9"/>
  <c r="BI443" i="9"/>
  <c r="BH443" i="9"/>
  <c r="BG443" i="9"/>
  <c r="BE443" i="9"/>
  <c r="T443" i="9"/>
  <c r="R443" i="9"/>
  <c r="P443" i="9"/>
  <c r="BI441" i="9"/>
  <c r="BH441" i="9"/>
  <c r="BG441" i="9"/>
  <c r="BE441" i="9"/>
  <c r="T441" i="9"/>
  <c r="R441" i="9"/>
  <c r="P441" i="9"/>
  <c r="BI438" i="9"/>
  <c r="BH438" i="9"/>
  <c r="BG438" i="9"/>
  <c r="BE438" i="9"/>
  <c r="T438" i="9"/>
  <c r="R438" i="9"/>
  <c r="P438" i="9"/>
  <c r="BI436" i="9"/>
  <c r="BH436" i="9"/>
  <c r="BG436" i="9"/>
  <c r="BE436" i="9"/>
  <c r="T436" i="9"/>
  <c r="R436" i="9"/>
  <c r="P436" i="9"/>
  <c r="BI434" i="9"/>
  <c r="BH434" i="9"/>
  <c r="BG434" i="9"/>
  <c r="BE434" i="9"/>
  <c r="T434" i="9"/>
  <c r="R434" i="9"/>
  <c r="P434" i="9"/>
  <c r="BI432" i="9"/>
  <c r="BH432" i="9"/>
  <c r="BG432" i="9"/>
  <c r="BE432" i="9"/>
  <c r="T432" i="9"/>
  <c r="R432" i="9"/>
  <c r="P432" i="9"/>
  <c r="BI430" i="9"/>
  <c r="BH430" i="9"/>
  <c r="BG430" i="9"/>
  <c r="BE430" i="9"/>
  <c r="T430" i="9"/>
  <c r="R430" i="9"/>
  <c r="P430" i="9"/>
  <c r="BI428" i="9"/>
  <c r="BH428" i="9"/>
  <c r="BG428" i="9"/>
  <c r="BE428" i="9"/>
  <c r="T428" i="9"/>
  <c r="R428" i="9"/>
  <c r="P428" i="9"/>
  <c r="BI423" i="9"/>
  <c r="BH423" i="9"/>
  <c r="BG423" i="9"/>
  <c r="BE423" i="9"/>
  <c r="T423" i="9"/>
  <c r="R423" i="9"/>
  <c r="P423" i="9"/>
  <c r="BI421" i="9"/>
  <c r="BH421" i="9"/>
  <c r="BG421" i="9"/>
  <c r="BE421" i="9"/>
  <c r="T421" i="9"/>
  <c r="R421" i="9"/>
  <c r="P421" i="9"/>
  <c r="BI420" i="9"/>
  <c r="BH420" i="9"/>
  <c r="BG420" i="9"/>
  <c r="BE420" i="9"/>
  <c r="T420" i="9"/>
  <c r="R420" i="9"/>
  <c r="P420" i="9"/>
  <c r="BI415" i="9"/>
  <c r="BH415" i="9"/>
  <c r="BG415" i="9"/>
  <c r="BE415" i="9"/>
  <c r="T415" i="9"/>
  <c r="R415" i="9"/>
  <c r="P415" i="9"/>
  <c r="BI413" i="9"/>
  <c r="BH413" i="9"/>
  <c r="BG413" i="9"/>
  <c r="BE413" i="9"/>
  <c r="T413" i="9"/>
  <c r="R413" i="9"/>
  <c r="P413" i="9"/>
  <c r="BI408" i="9"/>
  <c r="BH408" i="9"/>
  <c r="BG408" i="9"/>
  <c r="BE408" i="9"/>
  <c r="T408" i="9"/>
  <c r="R408" i="9"/>
  <c r="P408" i="9"/>
  <c r="BI403" i="9"/>
  <c r="BH403" i="9"/>
  <c r="BG403" i="9"/>
  <c r="BE403" i="9"/>
  <c r="T403" i="9"/>
  <c r="R403" i="9"/>
  <c r="P403" i="9"/>
  <c r="BI401" i="9"/>
  <c r="BH401" i="9"/>
  <c r="BG401" i="9"/>
  <c r="BE401" i="9"/>
  <c r="T401" i="9"/>
  <c r="R401" i="9"/>
  <c r="P401" i="9"/>
  <c r="BI400" i="9"/>
  <c r="BH400" i="9"/>
  <c r="BG400" i="9"/>
  <c r="BE400" i="9"/>
  <c r="T400" i="9"/>
  <c r="R400" i="9"/>
  <c r="P400" i="9"/>
  <c r="BI399" i="9"/>
  <c r="BH399" i="9"/>
  <c r="BG399" i="9"/>
  <c r="BE399" i="9"/>
  <c r="T399" i="9"/>
  <c r="R399" i="9"/>
  <c r="P399" i="9"/>
  <c r="BI398" i="9"/>
  <c r="BH398" i="9"/>
  <c r="BG398" i="9"/>
  <c r="BE398" i="9"/>
  <c r="T398" i="9"/>
  <c r="R398" i="9"/>
  <c r="P398" i="9"/>
  <c r="BI397" i="9"/>
  <c r="BH397" i="9"/>
  <c r="BG397" i="9"/>
  <c r="BE397" i="9"/>
  <c r="T397" i="9"/>
  <c r="R397" i="9"/>
  <c r="P397" i="9"/>
  <c r="BI396" i="9"/>
  <c r="BH396" i="9"/>
  <c r="BG396" i="9"/>
  <c r="BE396" i="9"/>
  <c r="T396" i="9"/>
  <c r="R396" i="9"/>
  <c r="P396" i="9"/>
  <c r="BI395" i="9"/>
  <c r="BH395" i="9"/>
  <c r="BG395" i="9"/>
  <c r="BE395" i="9"/>
  <c r="T395" i="9"/>
  <c r="R395" i="9"/>
  <c r="P395" i="9"/>
  <c r="BI394" i="9"/>
  <c r="BH394" i="9"/>
  <c r="BG394" i="9"/>
  <c r="BE394" i="9"/>
  <c r="T394" i="9"/>
  <c r="R394" i="9"/>
  <c r="P394" i="9"/>
  <c r="BI393" i="9"/>
  <c r="BH393" i="9"/>
  <c r="BG393" i="9"/>
  <c r="BE393" i="9"/>
  <c r="T393" i="9"/>
  <c r="R393" i="9"/>
  <c r="P393" i="9"/>
  <c r="BI392" i="9"/>
  <c r="BH392" i="9"/>
  <c r="BG392" i="9"/>
  <c r="BE392" i="9"/>
  <c r="T392" i="9"/>
  <c r="R392" i="9"/>
  <c r="P392" i="9"/>
  <c r="BI391" i="9"/>
  <c r="BH391" i="9"/>
  <c r="BG391" i="9"/>
  <c r="BE391" i="9"/>
  <c r="T391" i="9"/>
  <c r="R391" i="9"/>
  <c r="P391" i="9"/>
  <c r="BI389" i="9"/>
  <c r="BH389" i="9"/>
  <c r="BG389" i="9"/>
  <c r="BE389" i="9"/>
  <c r="T389" i="9"/>
  <c r="R389" i="9"/>
  <c r="P389" i="9"/>
  <c r="BI387" i="9"/>
  <c r="BH387" i="9"/>
  <c r="BG387" i="9"/>
  <c r="BE387" i="9"/>
  <c r="T387" i="9"/>
  <c r="R387" i="9"/>
  <c r="P387" i="9"/>
  <c r="BI385" i="9"/>
  <c r="BH385" i="9"/>
  <c r="BG385" i="9"/>
  <c r="BE385" i="9"/>
  <c r="T385" i="9"/>
  <c r="R385" i="9"/>
  <c r="P385" i="9"/>
  <c r="BI384" i="9"/>
  <c r="BH384" i="9"/>
  <c r="BG384" i="9"/>
  <c r="BE384" i="9"/>
  <c r="T384" i="9"/>
  <c r="R384" i="9"/>
  <c r="P384" i="9"/>
  <c r="BI382" i="9"/>
  <c r="BH382" i="9"/>
  <c r="BG382" i="9"/>
  <c r="BE382" i="9"/>
  <c r="T382" i="9"/>
  <c r="R382" i="9"/>
  <c r="P382" i="9"/>
  <c r="BI381" i="9"/>
  <c r="BH381" i="9"/>
  <c r="BG381" i="9"/>
  <c r="BE381" i="9"/>
  <c r="T381" i="9"/>
  <c r="R381" i="9"/>
  <c r="P381" i="9"/>
  <c r="BI379" i="9"/>
  <c r="BH379" i="9"/>
  <c r="BG379" i="9"/>
  <c r="BE379" i="9"/>
  <c r="T379" i="9"/>
  <c r="R379" i="9"/>
  <c r="P379" i="9"/>
  <c r="BI377" i="9"/>
  <c r="BH377" i="9"/>
  <c r="BG377" i="9"/>
  <c r="BE377" i="9"/>
  <c r="T377" i="9"/>
  <c r="R377" i="9"/>
  <c r="P377" i="9"/>
  <c r="BI372" i="9"/>
  <c r="BH372" i="9"/>
  <c r="BG372" i="9"/>
  <c r="BE372" i="9"/>
  <c r="T372" i="9"/>
  <c r="R372" i="9"/>
  <c r="P372" i="9"/>
  <c r="BI367" i="9"/>
  <c r="BH367" i="9"/>
  <c r="BG367" i="9"/>
  <c r="BE367" i="9"/>
  <c r="T367" i="9"/>
  <c r="R367" i="9"/>
  <c r="P367" i="9"/>
  <c r="BI365" i="9"/>
  <c r="BH365" i="9"/>
  <c r="BG365" i="9"/>
  <c r="BE365" i="9"/>
  <c r="T365" i="9"/>
  <c r="R365" i="9"/>
  <c r="P365" i="9"/>
  <c r="BI360" i="9"/>
  <c r="BH360" i="9"/>
  <c r="BG360" i="9"/>
  <c r="BE360" i="9"/>
  <c r="T360" i="9"/>
  <c r="R360" i="9"/>
  <c r="P360" i="9"/>
  <c r="BI359" i="9"/>
  <c r="BH359" i="9"/>
  <c r="BG359" i="9"/>
  <c r="BE359" i="9"/>
  <c r="T359" i="9"/>
  <c r="R359" i="9"/>
  <c r="P359" i="9"/>
  <c r="BI358" i="9"/>
  <c r="BH358" i="9"/>
  <c r="BG358" i="9"/>
  <c r="BE358" i="9"/>
  <c r="T358" i="9"/>
  <c r="R358" i="9"/>
  <c r="P358" i="9"/>
  <c r="BI353" i="9"/>
  <c r="BH353" i="9"/>
  <c r="BG353" i="9"/>
  <c r="BE353" i="9"/>
  <c r="T353" i="9"/>
  <c r="R353" i="9"/>
  <c r="P353" i="9"/>
  <c r="BI348" i="9"/>
  <c r="BH348" i="9"/>
  <c r="BG348" i="9"/>
  <c r="BE348" i="9"/>
  <c r="T348" i="9"/>
  <c r="R348" i="9"/>
  <c r="P348" i="9"/>
  <c r="BI343" i="9"/>
  <c r="BH343" i="9"/>
  <c r="BG343" i="9"/>
  <c r="BE343" i="9"/>
  <c r="T343" i="9"/>
  <c r="R343" i="9"/>
  <c r="P343" i="9"/>
  <c r="BI337" i="9"/>
  <c r="BH337" i="9"/>
  <c r="BG337" i="9"/>
  <c r="BE337" i="9"/>
  <c r="T337" i="9"/>
  <c r="R337" i="9"/>
  <c r="P337" i="9"/>
  <c r="BI331" i="9"/>
  <c r="BH331" i="9"/>
  <c r="BG331" i="9"/>
  <c r="BE331" i="9"/>
  <c r="T331" i="9"/>
  <c r="R331" i="9"/>
  <c r="P331" i="9"/>
  <c r="BI329" i="9"/>
  <c r="BH329" i="9"/>
  <c r="BG329" i="9"/>
  <c r="BE329" i="9"/>
  <c r="T329" i="9"/>
  <c r="R329" i="9"/>
  <c r="P329" i="9"/>
  <c r="BI326" i="9"/>
  <c r="BH326" i="9"/>
  <c r="BG326" i="9"/>
  <c r="BE326" i="9"/>
  <c r="T326" i="9"/>
  <c r="R326" i="9"/>
  <c r="P326" i="9"/>
  <c r="BI324" i="9"/>
  <c r="BH324" i="9"/>
  <c r="BG324" i="9"/>
  <c r="BE324" i="9"/>
  <c r="T324" i="9"/>
  <c r="R324" i="9"/>
  <c r="P324" i="9"/>
  <c r="BI319" i="9"/>
  <c r="BH319" i="9"/>
  <c r="BG319" i="9"/>
  <c r="BE319" i="9"/>
  <c r="T319" i="9"/>
  <c r="R319" i="9"/>
  <c r="P319" i="9"/>
  <c r="BI317" i="9"/>
  <c r="BH317" i="9"/>
  <c r="BG317" i="9"/>
  <c r="BE317" i="9"/>
  <c r="T317" i="9"/>
  <c r="R317" i="9"/>
  <c r="P317" i="9"/>
  <c r="BI314" i="9"/>
  <c r="BH314" i="9"/>
  <c r="BG314" i="9"/>
  <c r="BE314" i="9"/>
  <c r="T314" i="9"/>
  <c r="R314" i="9"/>
  <c r="P314" i="9"/>
  <c r="BI312" i="9"/>
  <c r="BH312" i="9"/>
  <c r="BG312" i="9"/>
  <c r="BE312" i="9"/>
  <c r="T312" i="9"/>
  <c r="R312" i="9"/>
  <c r="P312" i="9"/>
  <c r="BI306" i="9"/>
  <c r="BH306" i="9"/>
  <c r="BG306" i="9"/>
  <c r="BE306" i="9"/>
  <c r="T306" i="9"/>
  <c r="R306" i="9"/>
  <c r="P306" i="9"/>
  <c r="BI300" i="9"/>
  <c r="BH300" i="9"/>
  <c r="BG300" i="9"/>
  <c r="BE300" i="9"/>
  <c r="T300" i="9"/>
  <c r="R300" i="9"/>
  <c r="P300" i="9"/>
  <c r="BI295" i="9"/>
  <c r="BH295" i="9"/>
  <c r="BG295" i="9"/>
  <c r="BE295" i="9"/>
  <c r="T295" i="9"/>
  <c r="R295" i="9"/>
  <c r="P295" i="9"/>
  <c r="BI292" i="9"/>
  <c r="BH292" i="9"/>
  <c r="BG292" i="9"/>
  <c r="BE292" i="9"/>
  <c r="T292" i="9"/>
  <c r="R292" i="9"/>
  <c r="P292" i="9"/>
  <c r="BI283" i="9"/>
  <c r="BH283" i="9"/>
  <c r="BG283" i="9"/>
  <c r="BE283" i="9"/>
  <c r="T283" i="9"/>
  <c r="R283" i="9"/>
  <c r="P283" i="9"/>
  <c r="BI274" i="9"/>
  <c r="BH274" i="9"/>
  <c r="BG274" i="9"/>
  <c r="BE274" i="9"/>
  <c r="T274" i="9"/>
  <c r="R274" i="9"/>
  <c r="P274" i="9"/>
  <c r="BI271" i="9"/>
  <c r="BH271" i="9"/>
  <c r="BG271" i="9"/>
  <c r="BE271" i="9"/>
  <c r="T271" i="9"/>
  <c r="R271" i="9"/>
  <c r="P271" i="9"/>
  <c r="BI268" i="9"/>
  <c r="BH268" i="9"/>
  <c r="BG268" i="9"/>
  <c r="BE268" i="9"/>
  <c r="T268" i="9"/>
  <c r="R268" i="9"/>
  <c r="P268" i="9"/>
  <c r="BI263" i="9"/>
  <c r="BH263" i="9"/>
  <c r="BG263" i="9"/>
  <c r="BE263" i="9"/>
  <c r="T263" i="9"/>
  <c r="R263" i="9"/>
  <c r="P263" i="9"/>
  <c r="BI258" i="9"/>
  <c r="BH258" i="9"/>
  <c r="BG258" i="9"/>
  <c r="BE258" i="9"/>
  <c r="T258" i="9"/>
  <c r="R258" i="9"/>
  <c r="P258" i="9"/>
  <c r="BI253" i="9"/>
  <c r="BH253" i="9"/>
  <c r="BG253" i="9"/>
  <c r="BE253" i="9"/>
  <c r="T253" i="9"/>
  <c r="R253" i="9"/>
  <c r="P253" i="9"/>
  <c r="BI248" i="9"/>
  <c r="BH248" i="9"/>
  <c r="BG248" i="9"/>
  <c r="BE248" i="9"/>
  <c r="T248" i="9"/>
  <c r="R248" i="9"/>
  <c r="P248" i="9"/>
  <c r="BI240" i="9"/>
  <c r="BH240" i="9"/>
  <c r="BG240" i="9"/>
  <c r="BE240" i="9"/>
  <c r="T240" i="9"/>
  <c r="R240" i="9"/>
  <c r="P240" i="9"/>
  <c r="BI232" i="9"/>
  <c r="BH232" i="9"/>
  <c r="BG232" i="9"/>
  <c r="BE232" i="9"/>
  <c r="T232" i="9"/>
  <c r="R232" i="9"/>
  <c r="P232" i="9"/>
  <c r="BI229" i="9"/>
  <c r="BH229" i="9"/>
  <c r="BG229" i="9"/>
  <c r="BE229" i="9"/>
  <c r="T229" i="9"/>
  <c r="R229" i="9"/>
  <c r="P229" i="9"/>
  <c r="BI224" i="9"/>
  <c r="BH224" i="9"/>
  <c r="BG224" i="9"/>
  <c r="BE224" i="9"/>
  <c r="T224" i="9"/>
  <c r="R224" i="9"/>
  <c r="P224" i="9"/>
  <c r="BI219" i="9"/>
  <c r="BH219" i="9"/>
  <c r="BG219" i="9"/>
  <c r="BE219" i="9"/>
  <c r="T219" i="9"/>
  <c r="R219" i="9"/>
  <c r="P219" i="9"/>
  <c r="BI217" i="9"/>
  <c r="BH217" i="9"/>
  <c r="BG217" i="9"/>
  <c r="BE217" i="9"/>
  <c r="T217" i="9"/>
  <c r="R217" i="9"/>
  <c r="P217" i="9"/>
  <c r="BI216" i="9"/>
  <c r="BH216" i="9"/>
  <c r="BG216" i="9"/>
  <c r="BE216" i="9"/>
  <c r="T216" i="9"/>
  <c r="R216" i="9"/>
  <c r="P216" i="9"/>
  <c r="BI211" i="9"/>
  <c r="BH211" i="9"/>
  <c r="BG211" i="9"/>
  <c r="BE211" i="9"/>
  <c r="T211" i="9"/>
  <c r="R211" i="9"/>
  <c r="P211" i="9"/>
  <c r="BI206" i="9"/>
  <c r="BH206" i="9"/>
  <c r="BG206" i="9"/>
  <c r="BE206" i="9"/>
  <c r="T206" i="9"/>
  <c r="R206" i="9"/>
  <c r="P206" i="9"/>
  <c r="BI201" i="9"/>
  <c r="BH201" i="9"/>
  <c r="BG201" i="9"/>
  <c r="BE201" i="9"/>
  <c r="T201" i="9"/>
  <c r="R201" i="9"/>
  <c r="P201" i="9"/>
  <c r="BI196" i="9"/>
  <c r="BH196" i="9"/>
  <c r="BG196" i="9"/>
  <c r="BE196" i="9"/>
  <c r="T196" i="9"/>
  <c r="R196" i="9"/>
  <c r="P196" i="9"/>
  <c r="BI194" i="9"/>
  <c r="BH194" i="9"/>
  <c r="BG194" i="9"/>
  <c r="BE194" i="9"/>
  <c r="T194" i="9"/>
  <c r="R194" i="9"/>
  <c r="P194" i="9"/>
  <c r="BI189" i="9"/>
  <c r="BH189" i="9"/>
  <c r="BG189" i="9"/>
  <c r="BE189" i="9"/>
  <c r="T189" i="9"/>
  <c r="R189" i="9"/>
  <c r="P189" i="9"/>
  <c r="BI187" i="9"/>
  <c r="BH187" i="9"/>
  <c r="BG187" i="9"/>
  <c r="BE187" i="9"/>
  <c r="T187" i="9"/>
  <c r="R187" i="9"/>
  <c r="P187" i="9"/>
  <c r="BI186" i="9"/>
  <c r="BH186" i="9"/>
  <c r="BG186" i="9"/>
  <c r="BE186" i="9"/>
  <c r="T186" i="9"/>
  <c r="R186" i="9"/>
  <c r="P186" i="9"/>
  <c r="BI184" i="9"/>
  <c r="BH184" i="9"/>
  <c r="BG184" i="9"/>
  <c r="BE184" i="9"/>
  <c r="T184" i="9"/>
  <c r="R184" i="9"/>
  <c r="P184" i="9"/>
  <c r="BI182" i="9"/>
  <c r="BH182" i="9"/>
  <c r="BG182" i="9"/>
  <c r="BE182" i="9"/>
  <c r="T182" i="9"/>
  <c r="R182" i="9"/>
  <c r="P182" i="9"/>
  <c r="BI179" i="9"/>
  <c r="BH179" i="9"/>
  <c r="BG179" i="9"/>
  <c r="BE179" i="9"/>
  <c r="T179" i="9"/>
  <c r="R179" i="9"/>
  <c r="P179" i="9"/>
  <c r="BI174" i="9"/>
  <c r="BH174" i="9"/>
  <c r="BG174" i="9"/>
  <c r="BE174" i="9"/>
  <c r="T174" i="9"/>
  <c r="R174" i="9"/>
  <c r="P174" i="9"/>
  <c r="BI173" i="9"/>
  <c r="BH173" i="9"/>
  <c r="BG173" i="9"/>
  <c r="BE173" i="9"/>
  <c r="T173" i="9"/>
  <c r="R173" i="9"/>
  <c r="P173" i="9"/>
  <c r="BI168" i="9"/>
  <c r="BH168" i="9"/>
  <c r="BG168" i="9"/>
  <c r="BE168" i="9"/>
  <c r="T168" i="9"/>
  <c r="R168" i="9"/>
  <c r="P168" i="9"/>
  <c r="BI163" i="9"/>
  <c r="BH163" i="9"/>
  <c r="BG163" i="9"/>
  <c r="BE163" i="9"/>
  <c r="T163" i="9"/>
  <c r="R163" i="9"/>
  <c r="P163" i="9"/>
  <c r="BI160" i="9"/>
  <c r="BH160" i="9"/>
  <c r="BG160" i="9"/>
  <c r="BE160" i="9"/>
  <c r="T160" i="9"/>
  <c r="T159" i="9" s="1"/>
  <c r="R160" i="9"/>
  <c r="R159" i="9"/>
  <c r="P160" i="9"/>
  <c r="P159" i="9"/>
  <c r="BI158" i="9"/>
  <c r="BH158" i="9"/>
  <c r="BG158" i="9"/>
  <c r="BE158" i="9"/>
  <c r="T158" i="9"/>
  <c r="R158" i="9"/>
  <c r="P158" i="9"/>
  <c r="BI157" i="9"/>
  <c r="BH157" i="9"/>
  <c r="BG157" i="9"/>
  <c r="BE157" i="9"/>
  <c r="T157" i="9"/>
  <c r="R157" i="9"/>
  <c r="P157" i="9"/>
  <c r="BI156" i="9"/>
  <c r="BH156" i="9"/>
  <c r="BG156" i="9"/>
  <c r="BE156" i="9"/>
  <c r="T156" i="9"/>
  <c r="R156" i="9"/>
  <c r="P156" i="9"/>
  <c r="BI154" i="9"/>
  <c r="BH154" i="9"/>
  <c r="BG154" i="9"/>
  <c r="BE154" i="9"/>
  <c r="T154" i="9"/>
  <c r="R154" i="9"/>
  <c r="P154" i="9"/>
  <c r="BI153" i="9"/>
  <c r="BH153" i="9"/>
  <c r="BG153" i="9"/>
  <c r="BE153" i="9"/>
  <c r="T153" i="9"/>
  <c r="R153" i="9"/>
  <c r="P153" i="9"/>
  <c r="BI152" i="9"/>
  <c r="BH152" i="9"/>
  <c r="BG152" i="9"/>
  <c r="BE152" i="9"/>
  <c r="T152" i="9"/>
  <c r="R152" i="9"/>
  <c r="P152" i="9"/>
  <c r="BI150" i="9"/>
  <c r="BH150" i="9"/>
  <c r="BG150" i="9"/>
  <c r="BE150" i="9"/>
  <c r="T150" i="9"/>
  <c r="R150" i="9"/>
  <c r="P150" i="9"/>
  <c r="BI145" i="9"/>
  <c r="BH145" i="9"/>
  <c r="BG145" i="9"/>
  <c r="BE145" i="9"/>
  <c r="T145" i="9"/>
  <c r="R145" i="9"/>
  <c r="P145" i="9"/>
  <c r="BI140" i="9"/>
  <c r="BH140" i="9"/>
  <c r="BG140" i="9"/>
  <c r="BE140" i="9"/>
  <c r="T140" i="9"/>
  <c r="R140" i="9"/>
  <c r="P140" i="9"/>
  <c r="BI134" i="9"/>
  <c r="BH134" i="9"/>
  <c r="BG134" i="9"/>
  <c r="BE134" i="9"/>
  <c r="T134" i="9"/>
  <c r="R134" i="9"/>
  <c r="P134" i="9"/>
  <c r="BI129" i="9"/>
  <c r="BH129" i="9"/>
  <c r="BG129" i="9"/>
  <c r="BE129" i="9"/>
  <c r="T129" i="9"/>
  <c r="R129" i="9"/>
  <c r="P129" i="9"/>
  <c r="BI123" i="9"/>
  <c r="BH123" i="9"/>
  <c r="BG123" i="9"/>
  <c r="BE123" i="9"/>
  <c r="T123" i="9"/>
  <c r="R123" i="9"/>
  <c r="P123" i="9"/>
  <c r="BI122" i="9"/>
  <c r="BH122" i="9"/>
  <c r="BG122" i="9"/>
  <c r="BE122" i="9"/>
  <c r="T122" i="9"/>
  <c r="R122" i="9"/>
  <c r="P122" i="9"/>
  <c r="BI121" i="9"/>
  <c r="BH121" i="9"/>
  <c r="BG121" i="9"/>
  <c r="BE121" i="9"/>
  <c r="T121" i="9"/>
  <c r="R121" i="9"/>
  <c r="P121" i="9"/>
  <c r="BI119" i="9"/>
  <c r="BH119" i="9"/>
  <c r="BG119" i="9"/>
  <c r="BE119" i="9"/>
  <c r="T119" i="9"/>
  <c r="R119" i="9"/>
  <c r="P119" i="9"/>
  <c r="BI113" i="9"/>
  <c r="BH113" i="9"/>
  <c r="BG113" i="9"/>
  <c r="BE113" i="9"/>
  <c r="T113" i="9"/>
  <c r="R113" i="9"/>
  <c r="P113" i="9"/>
  <c r="BI107" i="9"/>
  <c r="BH107" i="9"/>
  <c r="BG107" i="9"/>
  <c r="BE107" i="9"/>
  <c r="T107" i="9"/>
  <c r="R107" i="9"/>
  <c r="P107" i="9"/>
  <c r="BI104" i="9"/>
  <c r="BH104" i="9"/>
  <c r="BG104" i="9"/>
  <c r="BE104" i="9"/>
  <c r="T104" i="9"/>
  <c r="R104" i="9"/>
  <c r="P104" i="9"/>
  <c r="J97" i="9"/>
  <c r="F97" i="9"/>
  <c r="F95" i="9"/>
  <c r="E93" i="9"/>
  <c r="J58" i="9"/>
  <c r="F58" i="9"/>
  <c r="F56" i="9"/>
  <c r="E54" i="9"/>
  <c r="J26" i="9"/>
  <c r="E26" i="9"/>
  <c r="J98" i="9" s="1"/>
  <c r="J25" i="9"/>
  <c r="J20" i="9"/>
  <c r="E20" i="9"/>
  <c r="F98" i="9"/>
  <c r="J19" i="9"/>
  <c r="J14" i="9"/>
  <c r="J95" i="9"/>
  <c r="E7" i="9"/>
  <c r="E50" i="9" s="1"/>
  <c r="J39" i="8"/>
  <c r="J38" i="8"/>
  <c r="AY63" i="1"/>
  <c r="J37" i="8"/>
  <c r="AX63" i="1" s="1"/>
  <c r="BI108" i="8"/>
  <c r="BH108" i="8"/>
  <c r="BG108" i="8"/>
  <c r="BF108" i="8"/>
  <c r="T108" i="8"/>
  <c r="T107" i="8"/>
  <c r="R108" i="8"/>
  <c r="R107" i="8" s="1"/>
  <c r="P108" i="8"/>
  <c r="P107" i="8" s="1"/>
  <c r="BI106" i="8"/>
  <c r="BH106" i="8"/>
  <c r="BG106" i="8"/>
  <c r="BF106" i="8"/>
  <c r="T106" i="8"/>
  <c r="T105" i="8" s="1"/>
  <c r="R106" i="8"/>
  <c r="R105" i="8" s="1"/>
  <c r="P106" i="8"/>
  <c r="P105" i="8"/>
  <c r="BI103" i="8"/>
  <c r="BH103" i="8"/>
  <c r="BG103" i="8"/>
  <c r="BF103" i="8"/>
  <c r="T103" i="8"/>
  <c r="T102" i="8" s="1"/>
  <c r="R103" i="8"/>
  <c r="R102" i="8"/>
  <c r="P103" i="8"/>
  <c r="P102" i="8"/>
  <c r="BI99" i="8"/>
  <c r="BH99" i="8"/>
  <c r="BG99" i="8"/>
  <c r="BF99" i="8"/>
  <c r="T99" i="8"/>
  <c r="R99" i="8"/>
  <c r="P99" i="8"/>
  <c r="BI98" i="8"/>
  <c r="BH98" i="8"/>
  <c r="BG98" i="8"/>
  <c r="BF98" i="8"/>
  <c r="T98" i="8"/>
  <c r="R98" i="8"/>
  <c r="P98" i="8"/>
  <c r="BI94" i="8"/>
  <c r="BH94" i="8"/>
  <c r="BG94" i="8"/>
  <c r="BF94" i="8"/>
  <c r="T94" i="8"/>
  <c r="T93" i="8" s="1"/>
  <c r="R94" i="8"/>
  <c r="R93" i="8"/>
  <c r="P94" i="8"/>
  <c r="P93" i="8"/>
  <c r="J87" i="8"/>
  <c r="F87" i="8"/>
  <c r="F85" i="8"/>
  <c r="E83" i="8"/>
  <c r="J58" i="8"/>
  <c r="F58" i="8"/>
  <c r="F56" i="8"/>
  <c r="E54" i="8"/>
  <c r="J26" i="8"/>
  <c r="E26" i="8"/>
  <c r="J88" i="8"/>
  <c r="J25" i="8"/>
  <c r="J20" i="8"/>
  <c r="E20" i="8"/>
  <c r="F88" i="8" s="1"/>
  <c r="J19" i="8"/>
  <c r="J14" i="8"/>
  <c r="J56" i="8" s="1"/>
  <c r="E7" i="8"/>
  <c r="E50" i="8" s="1"/>
  <c r="J39" i="7"/>
  <c r="J38" i="7"/>
  <c r="AY62" i="1" s="1"/>
  <c r="J37" i="7"/>
  <c r="AX62" i="1"/>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J83" i="7"/>
  <c r="F83" i="7"/>
  <c r="F81" i="7"/>
  <c r="E79" i="7"/>
  <c r="J58" i="7"/>
  <c r="F58" i="7"/>
  <c r="F56" i="7"/>
  <c r="E54" i="7"/>
  <c r="J26" i="7"/>
  <c r="E26" i="7"/>
  <c r="J84" i="7"/>
  <c r="J25" i="7"/>
  <c r="J20" i="7"/>
  <c r="E20" i="7"/>
  <c r="F84" i="7" s="1"/>
  <c r="J19" i="7"/>
  <c r="J14" i="7"/>
  <c r="J56" i="7" s="1"/>
  <c r="E7" i="7"/>
  <c r="E75" i="7" s="1"/>
  <c r="J41" i="6"/>
  <c r="J40" i="6"/>
  <c r="AY61" i="1" s="1"/>
  <c r="J39" i="6"/>
  <c r="AX61" i="1"/>
  <c r="BI149" i="6"/>
  <c r="BH149" i="6"/>
  <c r="BG149" i="6"/>
  <c r="BE149" i="6"/>
  <c r="T149" i="6"/>
  <c r="R149" i="6"/>
  <c r="P149" i="6"/>
  <c r="BI148" i="6"/>
  <c r="BH148" i="6"/>
  <c r="BG148" i="6"/>
  <c r="BE148" i="6"/>
  <c r="T148" i="6"/>
  <c r="R148" i="6"/>
  <c r="P148" i="6"/>
  <c r="BI146" i="6"/>
  <c r="BH146" i="6"/>
  <c r="BG146" i="6"/>
  <c r="BE146" i="6"/>
  <c r="T146" i="6"/>
  <c r="R146" i="6"/>
  <c r="P146" i="6"/>
  <c r="BI145" i="6"/>
  <c r="BH145" i="6"/>
  <c r="BG145" i="6"/>
  <c r="BE145" i="6"/>
  <c r="T145" i="6"/>
  <c r="R145" i="6"/>
  <c r="P145" i="6"/>
  <c r="BI144" i="6"/>
  <c r="BH144" i="6"/>
  <c r="BG144" i="6"/>
  <c r="BE144" i="6"/>
  <c r="T144" i="6"/>
  <c r="R144" i="6"/>
  <c r="P144" i="6"/>
  <c r="BI141" i="6"/>
  <c r="BH141" i="6"/>
  <c r="BG141" i="6"/>
  <c r="BE141" i="6"/>
  <c r="T141" i="6"/>
  <c r="R141" i="6"/>
  <c r="P141" i="6"/>
  <c r="BI139" i="6"/>
  <c r="BH139" i="6"/>
  <c r="BG139" i="6"/>
  <c r="BE139" i="6"/>
  <c r="T139" i="6"/>
  <c r="R139" i="6"/>
  <c r="P139" i="6"/>
  <c r="BI138" i="6"/>
  <c r="BH138" i="6"/>
  <c r="BG138" i="6"/>
  <c r="BE138" i="6"/>
  <c r="T138" i="6"/>
  <c r="R138" i="6"/>
  <c r="P138" i="6"/>
  <c r="BI137" i="6"/>
  <c r="BH137" i="6"/>
  <c r="BG137" i="6"/>
  <c r="BE137" i="6"/>
  <c r="T137" i="6"/>
  <c r="R137" i="6"/>
  <c r="P137" i="6"/>
  <c r="BI134" i="6"/>
  <c r="BH134" i="6"/>
  <c r="BG134" i="6"/>
  <c r="BE134" i="6"/>
  <c r="T134" i="6"/>
  <c r="R134" i="6"/>
  <c r="P134" i="6"/>
  <c r="BI133" i="6"/>
  <c r="BH133" i="6"/>
  <c r="BG133" i="6"/>
  <c r="BE133" i="6"/>
  <c r="T133" i="6"/>
  <c r="R133" i="6"/>
  <c r="P133" i="6"/>
  <c r="BI130" i="6"/>
  <c r="BH130" i="6"/>
  <c r="BG130" i="6"/>
  <c r="BE130" i="6"/>
  <c r="T130" i="6"/>
  <c r="R130" i="6"/>
  <c r="P130" i="6"/>
  <c r="BI127" i="6"/>
  <c r="BH127" i="6"/>
  <c r="BG127" i="6"/>
  <c r="BE127" i="6"/>
  <c r="T127" i="6"/>
  <c r="R127" i="6"/>
  <c r="P127" i="6"/>
  <c r="BI126" i="6"/>
  <c r="BH126" i="6"/>
  <c r="BG126" i="6"/>
  <c r="BE126" i="6"/>
  <c r="T126" i="6"/>
  <c r="R126" i="6"/>
  <c r="P126" i="6"/>
  <c r="BI123" i="6"/>
  <c r="BH123" i="6"/>
  <c r="BG123" i="6"/>
  <c r="BE123" i="6"/>
  <c r="T123" i="6"/>
  <c r="R123" i="6"/>
  <c r="P123" i="6"/>
  <c r="BI120" i="6"/>
  <c r="BH120" i="6"/>
  <c r="BG120" i="6"/>
  <c r="BE120" i="6"/>
  <c r="T120" i="6"/>
  <c r="R120" i="6"/>
  <c r="P120" i="6"/>
  <c r="BI117" i="6"/>
  <c r="BH117" i="6"/>
  <c r="BG117" i="6"/>
  <c r="BE117" i="6"/>
  <c r="T117" i="6"/>
  <c r="R117" i="6"/>
  <c r="P117" i="6"/>
  <c r="BI114" i="6"/>
  <c r="BH114" i="6"/>
  <c r="BG114" i="6"/>
  <c r="BE114" i="6"/>
  <c r="T114" i="6"/>
  <c r="R114" i="6"/>
  <c r="P114" i="6"/>
  <c r="BI111" i="6"/>
  <c r="BH111" i="6"/>
  <c r="BG111" i="6"/>
  <c r="BE111" i="6"/>
  <c r="T111" i="6"/>
  <c r="R111" i="6"/>
  <c r="P111" i="6"/>
  <c r="BI108" i="6"/>
  <c r="BH108" i="6"/>
  <c r="BG108" i="6"/>
  <c r="BE108" i="6"/>
  <c r="T108" i="6"/>
  <c r="R108" i="6"/>
  <c r="P108" i="6"/>
  <c r="BI105" i="6"/>
  <c r="BH105" i="6"/>
  <c r="BG105" i="6"/>
  <c r="BE105" i="6"/>
  <c r="T105" i="6"/>
  <c r="R105" i="6"/>
  <c r="P105" i="6"/>
  <c r="BI104" i="6"/>
  <c r="BH104" i="6"/>
  <c r="BG104" i="6"/>
  <c r="BE104" i="6"/>
  <c r="T104" i="6"/>
  <c r="R104" i="6"/>
  <c r="P104" i="6"/>
  <c r="BI103" i="6"/>
  <c r="BH103" i="6"/>
  <c r="BG103" i="6"/>
  <c r="BE103" i="6"/>
  <c r="T103" i="6"/>
  <c r="R103" i="6"/>
  <c r="P103" i="6"/>
  <c r="BI100" i="6"/>
  <c r="BH100" i="6"/>
  <c r="BG100" i="6"/>
  <c r="BE100" i="6"/>
  <c r="T100" i="6"/>
  <c r="R100" i="6"/>
  <c r="P100" i="6"/>
  <c r="BI97" i="6"/>
  <c r="BH97" i="6"/>
  <c r="BG97" i="6"/>
  <c r="BE97" i="6"/>
  <c r="T97" i="6"/>
  <c r="R97" i="6"/>
  <c r="P97" i="6"/>
  <c r="J91" i="6"/>
  <c r="J90" i="6"/>
  <c r="F90" i="6"/>
  <c r="F88" i="6"/>
  <c r="E86" i="6"/>
  <c r="J63" i="6"/>
  <c r="J62" i="6"/>
  <c r="F62" i="6"/>
  <c r="F60" i="6"/>
  <c r="E58" i="6"/>
  <c r="J22" i="6"/>
  <c r="E22" i="6"/>
  <c r="F91" i="6" s="1"/>
  <c r="J21" i="6"/>
  <c r="J16" i="6"/>
  <c r="J60" i="6"/>
  <c r="E7" i="6"/>
  <c r="E80" i="6" s="1"/>
  <c r="J41" i="5"/>
  <c r="J40" i="5"/>
  <c r="AY60" i="1" s="1"/>
  <c r="J39" i="5"/>
  <c r="AX60" i="1" s="1"/>
  <c r="BI145" i="5"/>
  <c r="BH145" i="5"/>
  <c r="BG145" i="5"/>
  <c r="BE145" i="5"/>
  <c r="T145" i="5"/>
  <c r="R145" i="5"/>
  <c r="P145" i="5"/>
  <c r="BI144" i="5"/>
  <c r="BH144" i="5"/>
  <c r="BG144" i="5"/>
  <c r="BE144" i="5"/>
  <c r="T144" i="5"/>
  <c r="R144" i="5"/>
  <c r="P144" i="5"/>
  <c r="BI142" i="5"/>
  <c r="BH142" i="5"/>
  <c r="BG142" i="5"/>
  <c r="BE142" i="5"/>
  <c r="T142" i="5"/>
  <c r="R142" i="5"/>
  <c r="P142"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5" i="5"/>
  <c r="BH135" i="5"/>
  <c r="BG135" i="5"/>
  <c r="BE135" i="5"/>
  <c r="T135" i="5"/>
  <c r="R135" i="5"/>
  <c r="P135" i="5"/>
  <c r="BI132" i="5"/>
  <c r="BH132" i="5"/>
  <c r="BG132" i="5"/>
  <c r="BE132" i="5"/>
  <c r="T132" i="5"/>
  <c r="R132" i="5"/>
  <c r="P132" i="5"/>
  <c r="BI131" i="5"/>
  <c r="BH131" i="5"/>
  <c r="BG131" i="5"/>
  <c r="BE131" i="5"/>
  <c r="T131" i="5"/>
  <c r="R131" i="5"/>
  <c r="P131" i="5"/>
  <c r="BI130" i="5"/>
  <c r="BH130" i="5"/>
  <c r="BG130" i="5"/>
  <c r="BE130" i="5"/>
  <c r="T130" i="5"/>
  <c r="R130" i="5"/>
  <c r="P130" i="5"/>
  <c r="BI127" i="5"/>
  <c r="BH127" i="5"/>
  <c r="BG127" i="5"/>
  <c r="BE127" i="5"/>
  <c r="T127" i="5"/>
  <c r="R127" i="5"/>
  <c r="P127" i="5"/>
  <c r="BI124" i="5"/>
  <c r="BH124" i="5"/>
  <c r="BG124" i="5"/>
  <c r="BE124" i="5"/>
  <c r="T124" i="5"/>
  <c r="R124" i="5"/>
  <c r="P124" i="5"/>
  <c r="BI122" i="5"/>
  <c r="BH122" i="5"/>
  <c r="BG122" i="5"/>
  <c r="BE122" i="5"/>
  <c r="T122" i="5"/>
  <c r="R122" i="5"/>
  <c r="P122" i="5"/>
  <c r="BI121" i="5"/>
  <c r="BH121" i="5"/>
  <c r="BG121" i="5"/>
  <c r="BE121" i="5"/>
  <c r="T121" i="5"/>
  <c r="R121" i="5"/>
  <c r="P121" i="5"/>
  <c r="BI118" i="5"/>
  <c r="BH118" i="5"/>
  <c r="BG118" i="5"/>
  <c r="BE118" i="5"/>
  <c r="T118" i="5"/>
  <c r="R118" i="5"/>
  <c r="P118" i="5"/>
  <c r="BI115" i="5"/>
  <c r="BH115" i="5"/>
  <c r="BG115" i="5"/>
  <c r="BE115" i="5"/>
  <c r="T115" i="5"/>
  <c r="R115" i="5"/>
  <c r="P115" i="5"/>
  <c r="BI111" i="5"/>
  <c r="BH111" i="5"/>
  <c r="BG111" i="5"/>
  <c r="BE111" i="5"/>
  <c r="T111" i="5"/>
  <c r="R111" i="5"/>
  <c r="P111" i="5"/>
  <c r="BI110" i="5"/>
  <c r="BH110" i="5"/>
  <c r="BG110" i="5"/>
  <c r="BE110" i="5"/>
  <c r="T110" i="5"/>
  <c r="R110" i="5"/>
  <c r="P110" i="5"/>
  <c r="BI107" i="5"/>
  <c r="BH107" i="5"/>
  <c r="BG107" i="5"/>
  <c r="BE107" i="5"/>
  <c r="T107" i="5"/>
  <c r="R107" i="5"/>
  <c r="P107" i="5"/>
  <c r="BI104" i="5"/>
  <c r="BH104" i="5"/>
  <c r="BG104" i="5"/>
  <c r="BE104" i="5"/>
  <c r="T104" i="5"/>
  <c r="R104" i="5"/>
  <c r="P104" i="5"/>
  <c r="BI101" i="5"/>
  <c r="BH101" i="5"/>
  <c r="BG101" i="5"/>
  <c r="BE101" i="5"/>
  <c r="T101" i="5"/>
  <c r="R101" i="5"/>
  <c r="P101" i="5"/>
  <c r="BI98" i="5"/>
  <c r="BH98" i="5"/>
  <c r="BG98" i="5"/>
  <c r="BE98" i="5"/>
  <c r="T98" i="5"/>
  <c r="R98" i="5"/>
  <c r="P98" i="5"/>
  <c r="J92" i="5"/>
  <c r="J91" i="5"/>
  <c r="F91" i="5"/>
  <c r="F89" i="5"/>
  <c r="E87" i="5"/>
  <c r="J63" i="5"/>
  <c r="J62" i="5"/>
  <c r="F62" i="5"/>
  <c r="F60" i="5"/>
  <c r="E58" i="5"/>
  <c r="J22" i="5"/>
  <c r="E22" i="5"/>
  <c r="F63" i="5" s="1"/>
  <c r="J21" i="5"/>
  <c r="J16" i="5"/>
  <c r="J89" i="5"/>
  <c r="E7" i="5"/>
  <c r="E52" i="5" s="1"/>
  <c r="J39" i="4"/>
  <c r="J38" i="4"/>
  <c r="AY58" i="1" s="1"/>
  <c r="J37" i="4"/>
  <c r="AX58" i="1" s="1"/>
  <c r="BI118" i="4"/>
  <c r="BH118" i="4"/>
  <c r="BG118" i="4"/>
  <c r="BE118" i="4"/>
  <c r="T118" i="4"/>
  <c r="R118" i="4"/>
  <c r="P118" i="4"/>
  <c r="BI117" i="4"/>
  <c r="BH117" i="4"/>
  <c r="BG117" i="4"/>
  <c r="BE117" i="4"/>
  <c r="T117" i="4"/>
  <c r="R117" i="4"/>
  <c r="P117" i="4"/>
  <c r="BI114" i="4"/>
  <c r="BH114" i="4"/>
  <c r="BG114" i="4"/>
  <c r="BE114" i="4"/>
  <c r="T114" i="4"/>
  <c r="T113" i="4"/>
  <c r="R114" i="4"/>
  <c r="R113" i="4" s="1"/>
  <c r="P114" i="4"/>
  <c r="P113" i="4" s="1"/>
  <c r="BI112" i="4"/>
  <c r="BH112" i="4"/>
  <c r="BG112" i="4"/>
  <c r="BE112" i="4"/>
  <c r="T112" i="4"/>
  <c r="R112" i="4"/>
  <c r="P112" i="4"/>
  <c r="BI111" i="4"/>
  <c r="BH111" i="4"/>
  <c r="BG111" i="4"/>
  <c r="BE111" i="4"/>
  <c r="T111" i="4"/>
  <c r="R111" i="4"/>
  <c r="P111" i="4"/>
  <c r="BI110" i="4"/>
  <c r="BH110" i="4"/>
  <c r="BG110" i="4"/>
  <c r="BE110" i="4"/>
  <c r="T110" i="4"/>
  <c r="R110" i="4"/>
  <c r="P110" i="4"/>
  <c r="BI109" i="4"/>
  <c r="BH109" i="4"/>
  <c r="BG109" i="4"/>
  <c r="BE109" i="4"/>
  <c r="T109" i="4"/>
  <c r="R109" i="4"/>
  <c r="P109" i="4"/>
  <c r="BI108" i="4"/>
  <c r="BH108" i="4"/>
  <c r="BG108" i="4"/>
  <c r="BE108" i="4"/>
  <c r="T108" i="4"/>
  <c r="R108" i="4"/>
  <c r="P108" i="4"/>
  <c r="BI107" i="4"/>
  <c r="BH107" i="4"/>
  <c r="BG107" i="4"/>
  <c r="BE107" i="4"/>
  <c r="T107" i="4"/>
  <c r="R107" i="4"/>
  <c r="P107" i="4"/>
  <c r="BI106" i="4"/>
  <c r="BH106" i="4"/>
  <c r="BG106" i="4"/>
  <c r="BE106" i="4"/>
  <c r="T106" i="4"/>
  <c r="R106" i="4"/>
  <c r="P106" i="4"/>
  <c r="BI105" i="4"/>
  <c r="BH105" i="4"/>
  <c r="BG105" i="4"/>
  <c r="BE105" i="4"/>
  <c r="T105" i="4"/>
  <c r="R105" i="4"/>
  <c r="P105" i="4"/>
  <c r="BI104" i="4"/>
  <c r="BH104" i="4"/>
  <c r="BG104" i="4"/>
  <c r="BE104" i="4"/>
  <c r="T104" i="4"/>
  <c r="R104" i="4"/>
  <c r="P104" i="4"/>
  <c r="BI103" i="4"/>
  <c r="BH103" i="4"/>
  <c r="BG103" i="4"/>
  <c r="BE103" i="4"/>
  <c r="T103" i="4"/>
  <c r="R103" i="4"/>
  <c r="P103" i="4"/>
  <c r="BI102" i="4"/>
  <c r="BH102" i="4"/>
  <c r="BG102" i="4"/>
  <c r="BE102" i="4"/>
  <c r="T102" i="4"/>
  <c r="R102" i="4"/>
  <c r="P102" i="4"/>
  <c r="BI101" i="4"/>
  <c r="BH101" i="4"/>
  <c r="BG101" i="4"/>
  <c r="BE101" i="4"/>
  <c r="T101" i="4"/>
  <c r="R101" i="4"/>
  <c r="P101" i="4"/>
  <c r="BI100" i="4"/>
  <c r="BH100" i="4"/>
  <c r="BG100" i="4"/>
  <c r="BE100" i="4"/>
  <c r="T100" i="4"/>
  <c r="R100" i="4"/>
  <c r="P100" i="4"/>
  <c r="BI99" i="4"/>
  <c r="BH99" i="4"/>
  <c r="BG99" i="4"/>
  <c r="BE99" i="4"/>
  <c r="T99" i="4"/>
  <c r="R99" i="4"/>
  <c r="P99" i="4"/>
  <c r="BI98" i="4"/>
  <c r="BH98" i="4"/>
  <c r="BG98" i="4"/>
  <c r="BE98" i="4"/>
  <c r="T98" i="4"/>
  <c r="R98" i="4"/>
  <c r="P98" i="4"/>
  <c r="BI97" i="4"/>
  <c r="BH97" i="4"/>
  <c r="BG97" i="4"/>
  <c r="BE97" i="4"/>
  <c r="T97" i="4"/>
  <c r="R97" i="4"/>
  <c r="P97" i="4"/>
  <c r="BI96" i="4"/>
  <c r="BH96" i="4"/>
  <c r="BG96" i="4"/>
  <c r="BE96" i="4"/>
  <c r="T96" i="4"/>
  <c r="R96" i="4"/>
  <c r="P96" i="4"/>
  <c r="BI95" i="4"/>
  <c r="BH95" i="4"/>
  <c r="BG95" i="4"/>
  <c r="BE95" i="4"/>
  <c r="T95" i="4"/>
  <c r="R95" i="4"/>
  <c r="P95" i="4"/>
  <c r="BI94" i="4"/>
  <c r="BH94" i="4"/>
  <c r="BG94" i="4"/>
  <c r="BE94" i="4"/>
  <c r="T94" i="4"/>
  <c r="R94" i="4"/>
  <c r="P94" i="4"/>
  <c r="BI92" i="4"/>
  <c r="BH92" i="4"/>
  <c r="BG92" i="4"/>
  <c r="BE92" i="4"/>
  <c r="T92" i="4"/>
  <c r="R92" i="4"/>
  <c r="P92" i="4"/>
  <c r="BI90" i="4"/>
  <c r="BH90" i="4"/>
  <c r="BG90" i="4"/>
  <c r="BE90" i="4"/>
  <c r="T90" i="4"/>
  <c r="R90" i="4"/>
  <c r="P90" i="4"/>
  <c r="J84" i="4"/>
  <c r="F84" i="4"/>
  <c r="F82" i="4"/>
  <c r="E80" i="4"/>
  <c r="J58" i="4"/>
  <c r="F58" i="4"/>
  <c r="F56" i="4"/>
  <c r="E54" i="4"/>
  <c r="J26" i="4"/>
  <c r="E26" i="4"/>
  <c r="J85" i="4" s="1"/>
  <c r="J25" i="4"/>
  <c r="J20" i="4"/>
  <c r="E20" i="4"/>
  <c r="F59" i="4"/>
  <c r="J19" i="4"/>
  <c r="J14" i="4"/>
  <c r="J82" i="4" s="1"/>
  <c r="E7" i="4"/>
  <c r="E50" i="4"/>
  <c r="J39" i="3"/>
  <c r="J38" i="3"/>
  <c r="AY57" i="1"/>
  <c r="J37" i="3"/>
  <c r="AX57" i="1"/>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J86" i="3"/>
  <c r="F86" i="3"/>
  <c r="F84" i="3"/>
  <c r="E82" i="3"/>
  <c r="J58" i="3"/>
  <c r="F58" i="3"/>
  <c r="F56" i="3"/>
  <c r="E54" i="3"/>
  <c r="J26" i="3"/>
  <c r="E26" i="3"/>
  <c r="J87" i="3"/>
  <c r="J25" i="3"/>
  <c r="J20" i="3"/>
  <c r="E20" i="3"/>
  <c r="F87" i="3" s="1"/>
  <c r="J19" i="3"/>
  <c r="J14" i="3"/>
  <c r="J56" i="3" s="1"/>
  <c r="E7" i="3"/>
  <c r="E50" i="3"/>
  <c r="J39" i="2"/>
  <c r="J38" i="2"/>
  <c r="AY56" i="1" s="1"/>
  <c r="J37" i="2"/>
  <c r="AX56" i="1"/>
  <c r="BI482" i="2"/>
  <c r="BH482" i="2"/>
  <c r="BG482" i="2"/>
  <c r="BE482" i="2"/>
  <c r="T482" i="2"/>
  <c r="R482" i="2"/>
  <c r="P482" i="2"/>
  <c r="BI480" i="2"/>
  <c r="BH480" i="2"/>
  <c r="BG480" i="2"/>
  <c r="BE480" i="2"/>
  <c r="T480" i="2"/>
  <c r="R480" i="2"/>
  <c r="P480" i="2"/>
  <c r="BI475" i="2"/>
  <c r="BH475" i="2"/>
  <c r="BG475" i="2"/>
  <c r="BE475" i="2"/>
  <c r="T475" i="2"/>
  <c r="R475" i="2"/>
  <c r="P475" i="2"/>
  <c r="BI473" i="2"/>
  <c r="BH473" i="2"/>
  <c r="BG473" i="2"/>
  <c r="BE473" i="2"/>
  <c r="T473" i="2"/>
  <c r="R473" i="2"/>
  <c r="P473" i="2"/>
  <c r="BI471" i="2"/>
  <c r="BH471" i="2"/>
  <c r="BG471" i="2"/>
  <c r="BE471" i="2"/>
  <c r="T471" i="2"/>
  <c r="R471" i="2"/>
  <c r="P471" i="2"/>
  <c r="BI469" i="2"/>
  <c r="BH469" i="2"/>
  <c r="BG469" i="2"/>
  <c r="BE469" i="2"/>
  <c r="T469" i="2"/>
  <c r="R469" i="2"/>
  <c r="P469" i="2"/>
  <c r="BI467" i="2"/>
  <c r="BH467" i="2"/>
  <c r="BG467" i="2"/>
  <c r="BE467" i="2"/>
  <c r="T467" i="2"/>
  <c r="R467" i="2"/>
  <c r="P467" i="2"/>
  <c r="BI465" i="2"/>
  <c r="BH465" i="2"/>
  <c r="BG465" i="2"/>
  <c r="BE465" i="2"/>
  <c r="T465" i="2"/>
  <c r="R465" i="2"/>
  <c r="P465" i="2"/>
  <c r="BI464" i="2"/>
  <c r="BH464" i="2"/>
  <c r="BG464" i="2"/>
  <c r="BE464" i="2"/>
  <c r="T464" i="2"/>
  <c r="R464" i="2"/>
  <c r="P464" i="2"/>
  <c r="BI462" i="2"/>
  <c r="BH462" i="2"/>
  <c r="BG462" i="2"/>
  <c r="BE462" i="2"/>
  <c r="T462" i="2"/>
  <c r="R462" i="2"/>
  <c r="P462" i="2"/>
  <c r="BI457" i="2"/>
  <c r="BH457" i="2"/>
  <c r="BG457" i="2"/>
  <c r="BE457" i="2"/>
  <c r="T457" i="2"/>
  <c r="R457" i="2"/>
  <c r="P457" i="2"/>
  <c r="BI455" i="2"/>
  <c r="BH455" i="2"/>
  <c r="BG455" i="2"/>
  <c r="BE455" i="2"/>
  <c r="T455" i="2"/>
  <c r="R455" i="2"/>
  <c r="P455" i="2"/>
  <c r="BI450" i="2"/>
  <c r="BH450" i="2"/>
  <c r="BG450" i="2"/>
  <c r="BE450" i="2"/>
  <c r="T450" i="2"/>
  <c r="R450" i="2"/>
  <c r="P450" i="2"/>
  <c r="BI448" i="2"/>
  <c r="BH448" i="2"/>
  <c r="BG448" i="2"/>
  <c r="BE448" i="2"/>
  <c r="T448" i="2"/>
  <c r="R448" i="2"/>
  <c r="P448" i="2"/>
  <c r="BI443" i="2"/>
  <c r="BH443" i="2"/>
  <c r="BG443" i="2"/>
  <c r="BE443" i="2"/>
  <c r="T443" i="2"/>
  <c r="R443" i="2"/>
  <c r="P443" i="2"/>
  <c r="BI438" i="2"/>
  <c r="BH438" i="2"/>
  <c r="BG438" i="2"/>
  <c r="BE438" i="2"/>
  <c r="T438" i="2"/>
  <c r="R438" i="2"/>
  <c r="P438" i="2"/>
  <c r="BI436" i="2"/>
  <c r="BH436" i="2"/>
  <c r="BG436" i="2"/>
  <c r="BE436" i="2"/>
  <c r="T436" i="2"/>
  <c r="R436" i="2"/>
  <c r="P436" i="2"/>
  <c r="BI433" i="2"/>
  <c r="BH433" i="2"/>
  <c r="BG433" i="2"/>
  <c r="BE433" i="2"/>
  <c r="T433" i="2"/>
  <c r="R433" i="2"/>
  <c r="P433" i="2"/>
  <c r="BI431" i="2"/>
  <c r="BH431" i="2"/>
  <c r="BG431" i="2"/>
  <c r="BE431" i="2"/>
  <c r="T431" i="2"/>
  <c r="R431" i="2"/>
  <c r="P431" i="2"/>
  <c r="BI429" i="2"/>
  <c r="BH429" i="2"/>
  <c r="BG429" i="2"/>
  <c r="BE429" i="2"/>
  <c r="T429" i="2"/>
  <c r="R429" i="2"/>
  <c r="P429" i="2"/>
  <c r="BI427" i="2"/>
  <c r="BH427" i="2"/>
  <c r="BG427" i="2"/>
  <c r="BE427" i="2"/>
  <c r="T427" i="2"/>
  <c r="R427" i="2"/>
  <c r="P427" i="2"/>
  <c r="BI425" i="2"/>
  <c r="BH425" i="2"/>
  <c r="BG425" i="2"/>
  <c r="BE425" i="2"/>
  <c r="T425" i="2"/>
  <c r="R425" i="2"/>
  <c r="P425" i="2"/>
  <c r="BI423" i="2"/>
  <c r="BH423" i="2"/>
  <c r="BG423" i="2"/>
  <c r="BE423" i="2"/>
  <c r="T423" i="2"/>
  <c r="R423" i="2"/>
  <c r="P423" i="2"/>
  <c r="BI418" i="2"/>
  <c r="BH418" i="2"/>
  <c r="BG418" i="2"/>
  <c r="BE418" i="2"/>
  <c r="T418" i="2"/>
  <c r="R418" i="2"/>
  <c r="P418" i="2"/>
  <c r="BI416" i="2"/>
  <c r="BH416" i="2"/>
  <c r="BG416" i="2"/>
  <c r="BE416" i="2"/>
  <c r="T416" i="2"/>
  <c r="R416" i="2"/>
  <c r="P416" i="2"/>
  <c r="BI415" i="2"/>
  <c r="BH415" i="2"/>
  <c r="BG415" i="2"/>
  <c r="BE415" i="2"/>
  <c r="T415" i="2"/>
  <c r="R415" i="2"/>
  <c r="P415" i="2"/>
  <c r="BI410" i="2"/>
  <c r="BH410" i="2"/>
  <c r="BG410" i="2"/>
  <c r="BE410" i="2"/>
  <c r="T410" i="2"/>
  <c r="R410" i="2"/>
  <c r="P410" i="2"/>
  <c r="BI408" i="2"/>
  <c r="BH408" i="2"/>
  <c r="BG408" i="2"/>
  <c r="BE408" i="2"/>
  <c r="T408" i="2"/>
  <c r="R408" i="2"/>
  <c r="P408" i="2"/>
  <c r="BI403" i="2"/>
  <c r="BH403" i="2"/>
  <c r="BG403" i="2"/>
  <c r="BE403" i="2"/>
  <c r="T403" i="2"/>
  <c r="R403" i="2"/>
  <c r="P403" i="2"/>
  <c r="BI398" i="2"/>
  <c r="BH398" i="2"/>
  <c r="BG398" i="2"/>
  <c r="BE398" i="2"/>
  <c r="T398" i="2"/>
  <c r="R398" i="2"/>
  <c r="P398" i="2"/>
  <c r="BI396" i="2"/>
  <c r="BH396" i="2"/>
  <c r="BG396" i="2"/>
  <c r="BE396" i="2"/>
  <c r="T396" i="2"/>
  <c r="R396" i="2"/>
  <c r="P396" i="2"/>
  <c r="BI395" i="2"/>
  <c r="BH395" i="2"/>
  <c r="BG395" i="2"/>
  <c r="BE395" i="2"/>
  <c r="T395" i="2"/>
  <c r="R395" i="2"/>
  <c r="P395" i="2"/>
  <c r="BI393" i="2"/>
  <c r="BH393" i="2"/>
  <c r="BG393" i="2"/>
  <c r="BE393" i="2"/>
  <c r="T393" i="2"/>
  <c r="R393" i="2"/>
  <c r="P393" i="2"/>
  <c r="BI392" i="2"/>
  <c r="BH392" i="2"/>
  <c r="BG392" i="2"/>
  <c r="BE392" i="2"/>
  <c r="T392" i="2"/>
  <c r="R392" i="2"/>
  <c r="P392" i="2"/>
  <c r="BI391" i="2"/>
  <c r="BH391" i="2"/>
  <c r="BG391" i="2"/>
  <c r="BE391" i="2"/>
  <c r="T391" i="2"/>
  <c r="R391" i="2"/>
  <c r="P391" i="2"/>
  <c r="BI390" i="2"/>
  <c r="BH390" i="2"/>
  <c r="BG390" i="2"/>
  <c r="BE390" i="2"/>
  <c r="T390" i="2"/>
  <c r="R390" i="2"/>
  <c r="P390" i="2"/>
  <c r="BI389" i="2"/>
  <c r="BH389" i="2"/>
  <c r="BG389" i="2"/>
  <c r="BE389" i="2"/>
  <c r="T389" i="2"/>
  <c r="R389" i="2"/>
  <c r="P389" i="2"/>
  <c r="BI388" i="2"/>
  <c r="BH388" i="2"/>
  <c r="BG388" i="2"/>
  <c r="BE388" i="2"/>
  <c r="T388" i="2"/>
  <c r="R388" i="2"/>
  <c r="P388" i="2"/>
  <c r="BI387" i="2"/>
  <c r="BH387" i="2"/>
  <c r="BG387" i="2"/>
  <c r="BE387" i="2"/>
  <c r="T387" i="2"/>
  <c r="R387" i="2"/>
  <c r="P387" i="2"/>
  <c r="BI386" i="2"/>
  <c r="BH386" i="2"/>
  <c r="BG386" i="2"/>
  <c r="BE386" i="2"/>
  <c r="T386" i="2"/>
  <c r="R386" i="2"/>
  <c r="P386" i="2"/>
  <c r="BI385" i="2"/>
  <c r="BH385" i="2"/>
  <c r="BG385" i="2"/>
  <c r="BE385" i="2"/>
  <c r="T385" i="2"/>
  <c r="R385" i="2"/>
  <c r="P385" i="2"/>
  <c r="BI384" i="2"/>
  <c r="BH384" i="2"/>
  <c r="BG384" i="2"/>
  <c r="BE384" i="2"/>
  <c r="T384" i="2"/>
  <c r="R384" i="2"/>
  <c r="P384" i="2"/>
  <c r="BI383" i="2"/>
  <c r="BH383" i="2"/>
  <c r="BG383" i="2"/>
  <c r="BE383" i="2"/>
  <c r="T383" i="2"/>
  <c r="R383" i="2"/>
  <c r="P383" i="2"/>
  <c r="BI381" i="2"/>
  <c r="BH381" i="2"/>
  <c r="BG381" i="2"/>
  <c r="BE381" i="2"/>
  <c r="T381" i="2"/>
  <c r="R381" i="2"/>
  <c r="P381" i="2"/>
  <c r="BI379" i="2"/>
  <c r="BH379" i="2"/>
  <c r="BG379" i="2"/>
  <c r="BE379" i="2"/>
  <c r="T379" i="2"/>
  <c r="R379" i="2"/>
  <c r="P379" i="2"/>
  <c r="BI377" i="2"/>
  <c r="BH377" i="2"/>
  <c r="BG377" i="2"/>
  <c r="BE377" i="2"/>
  <c r="T377" i="2"/>
  <c r="R377" i="2"/>
  <c r="P377" i="2"/>
  <c r="BI376" i="2"/>
  <c r="BH376" i="2"/>
  <c r="BG376" i="2"/>
  <c r="BE376" i="2"/>
  <c r="T376" i="2"/>
  <c r="R376" i="2"/>
  <c r="P376" i="2"/>
  <c r="BI374" i="2"/>
  <c r="BH374" i="2"/>
  <c r="BG374" i="2"/>
  <c r="BE374" i="2"/>
  <c r="T374" i="2"/>
  <c r="R374" i="2"/>
  <c r="P374" i="2"/>
  <c r="BI373" i="2"/>
  <c r="BH373" i="2"/>
  <c r="BG373" i="2"/>
  <c r="BE373" i="2"/>
  <c r="T373" i="2"/>
  <c r="R373" i="2"/>
  <c r="P373" i="2"/>
  <c r="BI371" i="2"/>
  <c r="BH371" i="2"/>
  <c r="BG371" i="2"/>
  <c r="BE371" i="2"/>
  <c r="T371" i="2"/>
  <c r="R371" i="2"/>
  <c r="P371" i="2"/>
  <c r="BI369" i="2"/>
  <c r="BH369" i="2"/>
  <c r="BG369" i="2"/>
  <c r="BE369" i="2"/>
  <c r="T369" i="2"/>
  <c r="R369" i="2"/>
  <c r="P369" i="2"/>
  <c r="BI364" i="2"/>
  <c r="BH364" i="2"/>
  <c r="BG364" i="2"/>
  <c r="BE364" i="2"/>
  <c r="T364" i="2"/>
  <c r="R364" i="2"/>
  <c r="P364" i="2"/>
  <c r="BI359" i="2"/>
  <c r="BH359" i="2"/>
  <c r="BG359" i="2"/>
  <c r="BE359" i="2"/>
  <c r="T359" i="2"/>
  <c r="R359" i="2"/>
  <c r="P359" i="2"/>
  <c r="BI357" i="2"/>
  <c r="BH357" i="2"/>
  <c r="BG357" i="2"/>
  <c r="BE357" i="2"/>
  <c r="T357" i="2"/>
  <c r="R357" i="2"/>
  <c r="P357" i="2"/>
  <c r="BI352" i="2"/>
  <c r="BH352" i="2"/>
  <c r="BG352" i="2"/>
  <c r="BE352" i="2"/>
  <c r="T352" i="2"/>
  <c r="R352" i="2"/>
  <c r="P352" i="2"/>
  <c r="BI351" i="2"/>
  <c r="BH351" i="2"/>
  <c r="BG351" i="2"/>
  <c r="BE351" i="2"/>
  <c r="T351" i="2"/>
  <c r="R351" i="2"/>
  <c r="P351" i="2"/>
  <c r="BI350" i="2"/>
  <c r="BH350" i="2"/>
  <c r="BG350" i="2"/>
  <c r="BE350" i="2"/>
  <c r="T350" i="2"/>
  <c r="R350" i="2"/>
  <c r="P350" i="2"/>
  <c r="BI347" i="2"/>
  <c r="BH347" i="2"/>
  <c r="BG347" i="2"/>
  <c r="BE347" i="2"/>
  <c r="T347" i="2"/>
  <c r="R347" i="2"/>
  <c r="P347" i="2"/>
  <c r="BI342" i="2"/>
  <c r="BH342" i="2"/>
  <c r="BG342" i="2"/>
  <c r="BE342" i="2"/>
  <c r="T342" i="2"/>
  <c r="R342" i="2"/>
  <c r="P342" i="2"/>
  <c r="BI337" i="2"/>
  <c r="BH337" i="2"/>
  <c r="BG337" i="2"/>
  <c r="BE337" i="2"/>
  <c r="T337" i="2"/>
  <c r="R337" i="2"/>
  <c r="P337" i="2"/>
  <c r="BI332" i="2"/>
  <c r="BH332" i="2"/>
  <c r="BG332" i="2"/>
  <c r="BE332" i="2"/>
  <c r="T332" i="2"/>
  <c r="R332" i="2"/>
  <c r="P332" i="2"/>
  <c r="BI326" i="2"/>
  <c r="BH326" i="2"/>
  <c r="BG326" i="2"/>
  <c r="BE326" i="2"/>
  <c r="T326" i="2"/>
  <c r="R326" i="2"/>
  <c r="P326" i="2"/>
  <c r="BI320" i="2"/>
  <c r="BH320" i="2"/>
  <c r="BG320" i="2"/>
  <c r="BE320" i="2"/>
  <c r="T320" i="2"/>
  <c r="R320" i="2"/>
  <c r="P320" i="2"/>
  <c r="BI318" i="2"/>
  <c r="BH318" i="2"/>
  <c r="BG318" i="2"/>
  <c r="BE318" i="2"/>
  <c r="T318" i="2"/>
  <c r="R318" i="2"/>
  <c r="P318" i="2"/>
  <c r="BI315" i="2"/>
  <c r="BH315" i="2"/>
  <c r="BG315" i="2"/>
  <c r="BE315" i="2"/>
  <c r="T315" i="2"/>
  <c r="R315" i="2"/>
  <c r="P315" i="2"/>
  <c r="BI313" i="2"/>
  <c r="BH313" i="2"/>
  <c r="BG313" i="2"/>
  <c r="BE313" i="2"/>
  <c r="T313" i="2"/>
  <c r="R313" i="2"/>
  <c r="P313" i="2"/>
  <c r="BI308" i="2"/>
  <c r="BH308" i="2"/>
  <c r="BG308" i="2"/>
  <c r="BE308" i="2"/>
  <c r="T308" i="2"/>
  <c r="R308" i="2"/>
  <c r="P308" i="2"/>
  <c r="BI306" i="2"/>
  <c r="BH306" i="2"/>
  <c r="BG306" i="2"/>
  <c r="BE306" i="2"/>
  <c r="T306" i="2"/>
  <c r="R306" i="2"/>
  <c r="P306" i="2"/>
  <c r="BI303" i="2"/>
  <c r="BH303" i="2"/>
  <c r="BG303" i="2"/>
  <c r="BE303" i="2"/>
  <c r="T303" i="2"/>
  <c r="R303" i="2"/>
  <c r="P303" i="2"/>
  <c r="BI301" i="2"/>
  <c r="BH301" i="2"/>
  <c r="BG301" i="2"/>
  <c r="BE301" i="2"/>
  <c r="T301" i="2"/>
  <c r="R301" i="2"/>
  <c r="P301" i="2"/>
  <c r="BI295" i="2"/>
  <c r="BH295" i="2"/>
  <c r="BG295" i="2"/>
  <c r="BE295" i="2"/>
  <c r="T295" i="2"/>
  <c r="R295" i="2"/>
  <c r="P295" i="2"/>
  <c r="BI289" i="2"/>
  <c r="BH289" i="2"/>
  <c r="BG289" i="2"/>
  <c r="BE289" i="2"/>
  <c r="T289" i="2"/>
  <c r="R289" i="2"/>
  <c r="P289" i="2"/>
  <c r="BI286" i="2"/>
  <c r="BH286" i="2"/>
  <c r="BG286" i="2"/>
  <c r="BE286" i="2"/>
  <c r="T286" i="2"/>
  <c r="R286" i="2"/>
  <c r="P286" i="2"/>
  <c r="BI281" i="2"/>
  <c r="BH281" i="2"/>
  <c r="BG281" i="2"/>
  <c r="BE281" i="2"/>
  <c r="T281" i="2"/>
  <c r="R281" i="2"/>
  <c r="P281" i="2"/>
  <c r="BI278" i="2"/>
  <c r="BH278" i="2"/>
  <c r="BG278" i="2"/>
  <c r="BE278" i="2"/>
  <c r="T278" i="2"/>
  <c r="R278" i="2"/>
  <c r="P278" i="2"/>
  <c r="BI270" i="2"/>
  <c r="BH270" i="2"/>
  <c r="BG270" i="2"/>
  <c r="BE270" i="2"/>
  <c r="T270" i="2"/>
  <c r="R270" i="2"/>
  <c r="P270" i="2"/>
  <c r="BI262" i="2"/>
  <c r="BH262" i="2"/>
  <c r="BG262" i="2"/>
  <c r="BE262" i="2"/>
  <c r="T262" i="2"/>
  <c r="R262" i="2"/>
  <c r="P262" i="2"/>
  <c r="BI259" i="2"/>
  <c r="BH259" i="2"/>
  <c r="BG259" i="2"/>
  <c r="BE259" i="2"/>
  <c r="T259" i="2"/>
  <c r="R259" i="2"/>
  <c r="P259" i="2"/>
  <c r="BI254" i="2"/>
  <c r="BH254" i="2"/>
  <c r="BG254" i="2"/>
  <c r="BE254" i="2"/>
  <c r="T254" i="2"/>
  <c r="R254" i="2"/>
  <c r="P254" i="2"/>
  <c r="BI249" i="2"/>
  <c r="BH249" i="2"/>
  <c r="BG249" i="2"/>
  <c r="BE249" i="2"/>
  <c r="T249" i="2"/>
  <c r="R249" i="2"/>
  <c r="P249" i="2"/>
  <c r="BI244" i="2"/>
  <c r="BH244" i="2"/>
  <c r="BG244" i="2"/>
  <c r="BE244" i="2"/>
  <c r="T244" i="2"/>
  <c r="R244" i="2"/>
  <c r="P244" i="2"/>
  <c r="BI236" i="2"/>
  <c r="BH236" i="2"/>
  <c r="BG236" i="2"/>
  <c r="BE236" i="2"/>
  <c r="T236" i="2"/>
  <c r="R236" i="2"/>
  <c r="P236" i="2"/>
  <c r="BI228" i="2"/>
  <c r="BH228" i="2"/>
  <c r="BG228" i="2"/>
  <c r="BE228" i="2"/>
  <c r="T228" i="2"/>
  <c r="R228" i="2"/>
  <c r="P228" i="2"/>
  <c r="BI223" i="2"/>
  <c r="BH223" i="2"/>
  <c r="BG223" i="2"/>
  <c r="BE223" i="2"/>
  <c r="T223" i="2"/>
  <c r="R223" i="2"/>
  <c r="P223" i="2"/>
  <c r="BI218" i="2"/>
  <c r="BH218" i="2"/>
  <c r="BG218" i="2"/>
  <c r="BE218" i="2"/>
  <c r="T218" i="2"/>
  <c r="R218" i="2"/>
  <c r="P218" i="2"/>
  <c r="BI213" i="2"/>
  <c r="BH213" i="2"/>
  <c r="BG213" i="2"/>
  <c r="BE213" i="2"/>
  <c r="T213" i="2"/>
  <c r="R213" i="2"/>
  <c r="P213" i="2"/>
  <c r="BI211" i="2"/>
  <c r="BH211" i="2"/>
  <c r="BG211" i="2"/>
  <c r="BE211" i="2"/>
  <c r="T211" i="2"/>
  <c r="R211" i="2"/>
  <c r="P211" i="2"/>
  <c r="BI210" i="2"/>
  <c r="BH210" i="2"/>
  <c r="BG210" i="2"/>
  <c r="BE210" i="2"/>
  <c r="T210" i="2"/>
  <c r="R210" i="2"/>
  <c r="P210" i="2"/>
  <c r="BI205" i="2"/>
  <c r="BH205" i="2"/>
  <c r="BG205" i="2"/>
  <c r="BE205" i="2"/>
  <c r="T205" i="2"/>
  <c r="R205" i="2"/>
  <c r="P205" i="2"/>
  <c r="BI200" i="2"/>
  <c r="BH200" i="2"/>
  <c r="BG200" i="2"/>
  <c r="BE200" i="2"/>
  <c r="T200" i="2"/>
  <c r="R200" i="2"/>
  <c r="P200" i="2"/>
  <c r="BI195" i="2"/>
  <c r="BH195" i="2"/>
  <c r="BG195" i="2"/>
  <c r="BE195" i="2"/>
  <c r="T195" i="2"/>
  <c r="R195" i="2"/>
  <c r="P195" i="2"/>
  <c r="BI190" i="2"/>
  <c r="BH190" i="2"/>
  <c r="BG190" i="2"/>
  <c r="BE190" i="2"/>
  <c r="T190" i="2"/>
  <c r="R190" i="2"/>
  <c r="P190" i="2"/>
  <c r="BI188" i="2"/>
  <c r="BH188" i="2"/>
  <c r="BG188" i="2"/>
  <c r="BE188" i="2"/>
  <c r="T188" i="2"/>
  <c r="R188" i="2"/>
  <c r="P188" i="2"/>
  <c r="BI183" i="2"/>
  <c r="BH183" i="2"/>
  <c r="BG183" i="2"/>
  <c r="BE183" i="2"/>
  <c r="T183" i="2"/>
  <c r="R183" i="2"/>
  <c r="P183" i="2"/>
  <c r="BI181" i="2"/>
  <c r="BH181" i="2"/>
  <c r="BG181" i="2"/>
  <c r="BE181" i="2"/>
  <c r="T181" i="2"/>
  <c r="R181" i="2"/>
  <c r="P181" i="2"/>
  <c r="BI180" i="2"/>
  <c r="BH180" i="2"/>
  <c r="BG180" i="2"/>
  <c r="BE180" i="2"/>
  <c r="T180" i="2"/>
  <c r="R180" i="2"/>
  <c r="P180" i="2"/>
  <c r="BI178" i="2"/>
  <c r="BH178" i="2"/>
  <c r="BG178" i="2"/>
  <c r="BE178" i="2"/>
  <c r="T178" i="2"/>
  <c r="R178" i="2"/>
  <c r="P178" i="2"/>
  <c r="BI176" i="2"/>
  <c r="BH176" i="2"/>
  <c r="BG176" i="2"/>
  <c r="BE176" i="2"/>
  <c r="T176" i="2"/>
  <c r="R176" i="2"/>
  <c r="P176" i="2"/>
  <c r="BI173" i="2"/>
  <c r="BH173" i="2"/>
  <c r="BG173" i="2"/>
  <c r="BE173" i="2"/>
  <c r="T173" i="2"/>
  <c r="R173" i="2"/>
  <c r="P173" i="2"/>
  <c r="BI168" i="2"/>
  <c r="BH168" i="2"/>
  <c r="BG168" i="2"/>
  <c r="BE168" i="2"/>
  <c r="T168" i="2"/>
  <c r="R168" i="2"/>
  <c r="P168" i="2"/>
  <c r="BI167" i="2"/>
  <c r="BH167" i="2"/>
  <c r="BG167" i="2"/>
  <c r="BE167" i="2"/>
  <c r="T167" i="2"/>
  <c r="R167" i="2"/>
  <c r="P167" i="2"/>
  <c r="BI162" i="2"/>
  <c r="BH162" i="2"/>
  <c r="BG162" i="2"/>
  <c r="BE162" i="2"/>
  <c r="T162" i="2"/>
  <c r="R162" i="2"/>
  <c r="P162" i="2"/>
  <c r="BI157" i="2"/>
  <c r="BH157" i="2"/>
  <c r="BG157" i="2"/>
  <c r="BE157" i="2"/>
  <c r="T157" i="2"/>
  <c r="R157" i="2"/>
  <c r="P157" i="2"/>
  <c r="BI154" i="2"/>
  <c r="BH154" i="2"/>
  <c r="BG154" i="2"/>
  <c r="BE154" i="2"/>
  <c r="T154" i="2"/>
  <c r="T153" i="2" s="1"/>
  <c r="R154" i="2"/>
  <c r="R153" i="2" s="1"/>
  <c r="P154" i="2"/>
  <c r="P153" i="2"/>
  <c r="BI152" i="2"/>
  <c r="BH152" i="2"/>
  <c r="BG152" i="2"/>
  <c r="BE152" i="2"/>
  <c r="T152" i="2"/>
  <c r="R152" i="2"/>
  <c r="P152" i="2"/>
  <c r="BI151" i="2"/>
  <c r="BH151" i="2"/>
  <c r="BG151" i="2"/>
  <c r="BE151" i="2"/>
  <c r="T151" i="2"/>
  <c r="R151" i="2"/>
  <c r="P151" i="2"/>
  <c r="BI150" i="2"/>
  <c r="BH150" i="2"/>
  <c r="BG150" i="2"/>
  <c r="BE150" i="2"/>
  <c r="T150" i="2"/>
  <c r="R150" i="2"/>
  <c r="P150" i="2"/>
  <c r="BI148" i="2"/>
  <c r="BH148" i="2"/>
  <c r="BG148" i="2"/>
  <c r="BE148" i="2"/>
  <c r="T148" i="2"/>
  <c r="R148" i="2"/>
  <c r="P148" i="2"/>
  <c r="BI147" i="2"/>
  <c r="BH147" i="2"/>
  <c r="BG147" i="2"/>
  <c r="BE147" i="2"/>
  <c r="T147" i="2"/>
  <c r="R147" i="2"/>
  <c r="P147" i="2"/>
  <c r="BI146" i="2"/>
  <c r="BH146" i="2"/>
  <c r="BG146" i="2"/>
  <c r="BE146" i="2"/>
  <c r="T146" i="2"/>
  <c r="R146" i="2"/>
  <c r="P146" i="2"/>
  <c r="BI144" i="2"/>
  <c r="BH144" i="2"/>
  <c r="BG144" i="2"/>
  <c r="BE144" i="2"/>
  <c r="T144" i="2"/>
  <c r="R144" i="2"/>
  <c r="P144" i="2"/>
  <c r="BI139" i="2"/>
  <c r="BH139" i="2"/>
  <c r="BG139" i="2"/>
  <c r="BE139" i="2"/>
  <c r="T139" i="2"/>
  <c r="R139" i="2"/>
  <c r="P139" i="2"/>
  <c r="BI134" i="2"/>
  <c r="BH134" i="2"/>
  <c r="BG134" i="2"/>
  <c r="BE134" i="2"/>
  <c r="T134" i="2"/>
  <c r="R134" i="2"/>
  <c r="P134" i="2"/>
  <c r="BI132" i="2"/>
  <c r="BH132" i="2"/>
  <c r="BG132" i="2"/>
  <c r="BE132" i="2"/>
  <c r="T132" i="2"/>
  <c r="R132" i="2"/>
  <c r="P132" i="2"/>
  <c r="BI130" i="2"/>
  <c r="BH130" i="2"/>
  <c r="BG130" i="2"/>
  <c r="BE130" i="2"/>
  <c r="T130" i="2"/>
  <c r="R130" i="2"/>
  <c r="P130" i="2"/>
  <c r="BI124" i="2"/>
  <c r="BH124" i="2"/>
  <c r="BG124" i="2"/>
  <c r="BE124" i="2"/>
  <c r="T124" i="2"/>
  <c r="R124" i="2"/>
  <c r="P124" i="2"/>
  <c r="BI123" i="2"/>
  <c r="BH123" i="2"/>
  <c r="BG123" i="2"/>
  <c r="BE123" i="2"/>
  <c r="T123" i="2"/>
  <c r="R123" i="2"/>
  <c r="P123" i="2"/>
  <c r="BI122" i="2"/>
  <c r="BH122" i="2"/>
  <c r="BG122" i="2"/>
  <c r="BE122" i="2"/>
  <c r="T122" i="2"/>
  <c r="R122" i="2"/>
  <c r="P122" i="2"/>
  <c r="BI120" i="2"/>
  <c r="BH120" i="2"/>
  <c r="BG120" i="2"/>
  <c r="BE120" i="2"/>
  <c r="T120" i="2"/>
  <c r="R120" i="2"/>
  <c r="P120" i="2"/>
  <c r="BI116" i="2"/>
  <c r="BH116" i="2"/>
  <c r="BG116" i="2"/>
  <c r="BE116" i="2"/>
  <c r="T116" i="2"/>
  <c r="R116" i="2"/>
  <c r="P116" i="2"/>
  <c r="BI110" i="2"/>
  <c r="BH110" i="2"/>
  <c r="BG110" i="2"/>
  <c r="BE110" i="2"/>
  <c r="T110" i="2"/>
  <c r="R110" i="2"/>
  <c r="P110" i="2"/>
  <c r="BI105" i="2"/>
  <c r="BH105" i="2"/>
  <c r="BG105" i="2"/>
  <c r="BE105" i="2"/>
  <c r="T105" i="2"/>
  <c r="R105" i="2"/>
  <c r="P105" i="2"/>
  <c r="J98" i="2"/>
  <c r="F98" i="2"/>
  <c r="F96" i="2"/>
  <c r="E94" i="2"/>
  <c r="J58" i="2"/>
  <c r="F58" i="2"/>
  <c r="F56" i="2"/>
  <c r="E54" i="2"/>
  <c r="J26" i="2"/>
  <c r="E26" i="2"/>
  <c r="J99" i="2" s="1"/>
  <c r="J25" i="2"/>
  <c r="J20" i="2"/>
  <c r="E20" i="2"/>
  <c r="F59" i="2"/>
  <c r="J19" i="2"/>
  <c r="J14" i="2"/>
  <c r="J96" i="2"/>
  <c r="E7" i="2"/>
  <c r="E90" i="2"/>
  <c r="L50" i="1"/>
  <c r="AM50" i="1"/>
  <c r="AM49" i="1"/>
  <c r="L49" i="1"/>
  <c r="AM47" i="1"/>
  <c r="L47" i="1"/>
  <c r="L45" i="1"/>
  <c r="L44" i="1"/>
  <c r="BK99" i="36"/>
  <c r="BK144" i="35"/>
  <c r="BK152" i="34"/>
  <c r="BK101" i="34"/>
  <c r="J118" i="33"/>
  <c r="J95" i="32"/>
  <c r="BK480" i="30"/>
  <c r="BK286" i="30"/>
  <c r="BK159" i="30"/>
  <c r="BK177" i="28"/>
  <c r="J133" i="28"/>
  <c r="BK99" i="28"/>
  <c r="BK148" i="26"/>
  <c r="BK98" i="25"/>
  <c r="J103" i="24"/>
  <c r="BK425" i="23"/>
  <c r="BK385" i="23"/>
  <c r="J349" i="23"/>
  <c r="J233" i="23"/>
  <c r="J152" i="23"/>
  <c r="J175" i="21"/>
  <c r="BK146" i="21"/>
  <c r="BK98" i="21"/>
  <c r="BK126" i="20"/>
  <c r="J156" i="19"/>
  <c r="BK105" i="18"/>
  <c r="J140" i="17"/>
  <c r="BK108" i="17"/>
  <c r="J464" i="16"/>
  <c r="J416" i="16"/>
  <c r="J320" i="16"/>
  <c r="BK118" i="16"/>
  <c r="BK166" i="14"/>
  <c r="BK144" i="14"/>
  <c r="J107" i="14"/>
  <c r="BK156" i="13"/>
  <c r="BK117" i="12"/>
  <c r="BK139" i="10"/>
  <c r="J478" i="9"/>
  <c r="BK423" i="9"/>
  <c r="BK337" i="9"/>
  <c r="J160" i="9"/>
  <c r="J175" i="7"/>
  <c r="BK151" i="7"/>
  <c r="BK102" i="7"/>
  <c r="BK117" i="6"/>
  <c r="BK110" i="4"/>
  <c r="BK120" i="3"/>
  <c r="BK152" i="35"/>
  <c r="J126" i="35"/>
  <c r="BK100" i="35"/>
  <c r="BK138" i="33"/>
  <c r="J102" i="32"/>
  <c r="BK111" i="31"/>
  <c r="J503" i="30"/>
  <c r="J411" i="30"/>
  <c r="BK348" i="30"/>
  <c r="J239" i="30"/>
  <c r="BK128" i="30"/>
  <c r="BK146" i="28"/>
  <c r="J123" i="28"/>
  <c r="BK130" i="27"/>
  <c r="J100" i="27"/>
  <c r="BK90" i="25"/>
  <c r="BK99" i="24"/>
  <c r="J481" i="23"/>
  <c r="J176" i="21"/>
  <c r="BK155" i="21"/>
  <c r="BK131" i="21"/>
  <c r="J91" i="21"/>
  <c r="BK155" i="19"/>
  <c r="J118" i="19"/>
  <c r="BK96" i="18"/>
  <c r="BK105" i="17"/>
  <c r="J478" i="16"/>
  <c r="J403" i="16"/>
  <c r="J370" i="16"/>
  <c r="J257" i="16"/>
  <c r="BK133" i="16"/>
  <c r="BK150" i="14"/>
  <c r="BK126" i="14"/>
  <c r="BK106" i="14"/>
  <c r="J125" i="13"/>
  <c r="BK114" i="12"/>
  <c r="BK140" i="10"/>
  <c r="J125" i="10"/>
  <c r="BK99" i="10"/>
  <c r="J434" i="9"/>
  <c r="J397" i="9"/>
  <c r="J360" i="9"/>
  <c r="J263" i="9"/>
  <c r="BK156" i="9"/>
  <c r="J163" i="7"/>
  <c r="BK127" i="7"/>
  <c r="BK106" i="7"/>
  <c r="BK105" i="6"/>
  <c r="J135" i="5"/>
  <c r="BK114" i="4"/>
  <c r="J120" i="3"/>
  <c r="BK448" i="2"/>
  <c r="BK393" i="2"/>
  <c r="J350" i="2"/>
  <c r="BK190" i="2"/>
  <c r="J123" i="2"/>
  <c r="J175" i="35"/>
  <c r="J162" i="35"/>
  <c r="J133" i="35"/>
  <c r="J103" i="35"/>
  <c r="BK149" i="34"/>
  <c r="BK155" i="33"/>
  <c r="BK98" i="33"/>
  <c r="BK125" i="31"/>
  <c r="J107" i="31"/>
  <c r="BK482" i="30"/>
  <c r="BK431" i="30"/>
  <c r="BK353" i="30"/>
  <c r="J286" i="30"/>
  <c r="J159" i="30"/>
  <c r="BK103" i="29"/>
  <c r="BK164" i="28"/>
  <c r="J139" i="28"/>
  <c r="J122" i="28"/>
  <c r="J146" i="27"/>
  <c r="J114" i="26"/>
  <c r="J141" i="24"/>
  <c r="J121" i="24"/>
  <c r="BK92" i="24"/>
  <c r="J124" i="20"/>
  <c r="J148" i="19"/>
  <c r="BK109" i="18"/>
  <c r="BK127" i="17"/>
  <c r="BK483" i="16"/>
  <c r="BK401" i="16"/>
  <c r="J277" i="16"/>
  <c r="BK210" i="16"/>
  <c r="BK115" i="16"/>
  <c r="J165" i="14"/>
  <c r="BK134" i="14"/>
  <c r="J122" i="14"/>
  <c r="J106" i="14"/>
  <c r="BK92" i="14"/>
  <c r="J107" i="13"/>
  <c r="BK136" i="12"/>
  <c r="J96" i="11"/>
  <c r="J126" i="10"/>
  <c r="J455" i="9"/>
  <c r="J400" i="9"/>
  <c r="J306" i="9"/>
  <c r="J157" i="9"/>
  <c r="J161" i="7"/>
  <c r="J102" i="7"/>
  <c r="J114" i="6"/>
  <c r="BK127" i="5"/>
  <c r="J136" i="3"/>
  <c r="J98" i="3"/>
  <c r="J403" i="2"/>
  <c r="J351" i="2"/>
  <c r="J205" i="2"/>
  <c r="J147" i="2"/>
  <c r="J154" i="35"/>
  <c r="BK113" i="35"/>
  <c r="BK156" i="34"/>
  <c r="J100" i="34"/>
  <c r="BK99" i="33"/>
  <c r="BK96" i="32"/>
  <c r="BK108" i="31"/>
  <c r="BK382" i="30"/>
  <c r="J188" i="30"/>
  <c r="J122" i="30"/>
  <c r="BK138" i="28"/>
  <c r="BK93" i="28"/>
  <c r="BK127" i="27"/>
  <c r="J108" i="25"/>
  <c r="J126" i="24"/>
  <c r="BK107" i="24"/>
  <c r="J421" i="23"/>
  <c r="J368" i="23"/>
  <c r="BK215" i="23"/>
  <c r="BK176" i="21"/>
  <c r="BK162" i="21"/>
  <c r="BK124" i="21"/>
  <c r="J112" i="21"/>
  <c r="BK92" i="21"/>
  <c r="J135" i="20"/>
  <c r="BK148" i="19"/>
  <c r="BK111" i="18"/>
  <c r="BK142" i="17"/>
  <c r="BK123" i="17"/>
  <c r="J466" i="16"/>
  <c r="BK403" i="16"/>
  <c r="J337" i="16"/>
  <c r="J216" i="16"/>
  <c r="J144" i="16"/>
  <c r="J178" i="14"/>
  <c r="BK147" i="14"/>
  <c r="BK121" i="14"/>
  <c r="BK93" i="14"/>
  <c r="BK104" i="13"/>
  <c r="J97" i="11"/>
  <c r="BK116" i="10"/>
  <c r="BK102" i="10"/>
  <c r="J428" i="9"/>
  <c r="J381" i="9"/>
  <c r="J314" i="9"/>
  <c r="J217" i="9"/>
  <c r="J129" i="9"/>
  <c r="BK155" i="7"/>
  <c r="BK128" i="7"/>
  <c r="J114" i="7"/>
  <c r="J91" i="7"/>
  <c r="J134" i="6"/>
  <c r="J115" i="5"/>
  <c r="J90" i="4"/>
  <c r="J114" i="3"/>
  <c r="J482" i="2"/>
  <c r="BK398" i="2"/>
  <c r="J359" i="2"/>
  <c r="BK223" i="2"/>
  <c r="BK168" i="35"/>
  <c r="BK151" i="35"/>
  <c r="BK131" i="35"/>
  <c r="J115" i="35"/>
  <c r="J94" i="35"/>
  <c r="BK137" i="34"/>
  <c r="BK106" i="32"/>
  <c r="J124" i="31"/>
  <c r="J106" i="31"/>
  <c r="J423" i="30"/>
  <c r="J399" i="30"/>
  <c r="J382" i="30"/>
  <c r="BK291" i="30"/>
  <c r="J186" i="30"/>
  <c r="J98" i="29"/>
  <c r="BK139" i="28"/>
  <c r="BK116" i="28"/>
  <c r="J148" i="26"/>
  <c r="J122" i="24"/>
  <c r="J429" i="23"/>
  <c r="BK384" i="23"/>
  <c r="J312" i="23"/>
  <c r="BK188" i="23"/>
  <c r="J155" i="23"/>
  <c r="BK114" i="23"/>
  <c r="J162" i="21"/>
  <c r="BK112" i="21"/>
  <c r="J95" i="21"/>
  <c r="BK124" i="20"/>
  <c r="J108" i="19"/>
  <c r="J133" i="17"/>
  <c r="J116" i="17"/>
  <c r="J460" i="16"/>
  <c r="BK378" i="16"/>
  <c r="BK308" i="16"/>
  <c r="BK215" i="16"/>
  <c r="J149" i="16"/>
  <c r="BK159" i="14"/>
  <c r="J118" i="14"/>
  <c r="BK142" i="13"/>
  <c r="BK116" i="13"/>
  <c r="J101" i="11"/>
  <c r="J119" i="10"/>
  <c r="BK93" i="10"/>
  <c r="J194" i="9"/>
  <c r="BK113" i="9"/>
  <c r="J171" i="7"/>
  <c r="J155" i="7"/>
  <c r="J139" i="7"/>
  <c r="BK112" i="7"/>
  <c r="BK134" i="6"/>
  <c r="BK107" i="4"/>
  <c r="BK97" i="4"/>
  <c r="BK130" i="3"/>
  <c r="BK109" i="3"/>
  <c r="J429" i="2"/>
  <c r="BK351" i="2"/>
  <c r="BK213" i="2"/>
  <c r="J150" i="2"/>
  <c r="J167" i="35"/>
  <c r="J128" i="35"/>
  <c r="BK104" i="34"/>
  <c r="BK107" i="32"/>
  <c r="J90" i="32"/>
  <c r="J479" i="30"/>
  <c r="BK428" i="30"/>
  <c r="J396" i="30"/>
  <c r="BK319" i="30"/>
  <c r="BK152" i="30"/>
  <c r="J171" i="28"/>
  <c r="BK122" i="28"/>
  <c r="J104" i="28"/>
  <c r="BK156" i="27"/>
  <c r="J104" i="25"/>
  <c r="J132" i="24"/>
  <c r="J107" i="24"/>
  <c r="J371" i="23"/>
  <c r="J315" i="23"/>
  <c r="J188" i="23"/>
  <c r="BK152" i="23"/>
  <c r="J151" i="21"/>
  <c r="BK137" i="21"/>
  <c r="BK109" i="21"/>
  <c r="BK94" i="21"/>
  <c r="J480" i="2"/>
  <c r="BK403" i="2"/>
  <c r="J379" i="2"/>
  <c r="BK318" i="2"/>
  <c r="BK205" i="2"/>
  <c r="J98" i="36"/>
  <c r="BK160" i="35"/>
  <c r="J132" i="35"/>
  <c r="BK107" i="35"/>
  <c r="BK140" i="34"/>
  <c r="J115" i="32"/>
  <c r="J132" i="31"/>
  <c r="J103" i="31"/>
  <c r="J431" i="30"/>
  <c r="BK389" i="30"/>
  <c r="J300" i="30"/>
  <c r="BK156" i="30"/>
  <c r="BK157" i="28"/>
  <c r="J132" i="28"/>
  <c r="J118" i="27"/>
  <c r="J117" i="25"/>
  <c r="BK136" i="24"/>
  <c r="J108" i="24"/>
  <c r="BK423" i="23"/>
  <c r="J387" i="23"/>
  <c r="BK366" i="23"/>
  <c r="J280" i="23"/>
  <c r="J215" i="23"/>
  <c r="BK167" i="23"/>
  <c r="J105" i="23"/>
  <c r="J153" i="21"/>
  <c r="J125" i="21"/>
  <c r="J104" i="21"/>
  <c r="J159" i="20"/>
  <c r="J128" i="19"/>
  <c r="J137" i="17"/>
  <c r="J122" i="17"/>
  <c r="J102" i="17"/>
  <c r="BK411" i="16"/>
  <c r="BK349" i="16"/>
  <c r="J289" i="16"/>
  <c r="J162" i="16"/>
  <c r="J174" i="14"/>
  <c r="BK142" i="14"/>
  <c r="J119" i="14"/>
  <c r="J159" i="13"/>
  <c r="BK124" i="12"/>
  <c r="BK141" i="10"/>
  <c r="BK118" i="10"/>
  <c r="J95" i="10"/>
  <c r="BK441" i="9"/>
  <c r="BK397" i="9"/>
  <c r="BK306" i="9"/>
  <c r="J232" i="9"/>
  <c r="J154" i="9"/>
  <c r="J174" i="7"/>
  <c r="BK153" i="7"/>
  <c r="J120" i="7"/>
  <c r="J144" i="6"/>
  <c r="BK100" i="6"/>
  <c r="BK115" i="5"/>
  <c r="J105" i="4"/>
  <c r="J118" i="3"/>
  <c r="BK443" i="2"/>
  <c r="J385" i="2"/>
  <c r="J281" i="2"/>
  <c r="J218" i="2"/>
  <c r="BK178" i="2"/>
  <c r="J124" i="2"/>
  <c r="BK149" i="35"/>
  <c r="J116" i="35"/>
  <c r="BK157" i="34"/>
  <c r="J141" i="33"/>
  <c r="J108" i="32"/>
  <c r="J125" i="31"/>
  <c r="BK484" i="30"/>
  <c r="BK392" i="30"/>
  <c r="J218" i="30"/>
  <c r="J172" i="30"/>
  <c r="BK106" i="29"/>
  <c r="J153" i="28"/>
  <c r="BK133" i="28"/>
  <c r="J114" i="28"/>
  <c r="BK140" i="27"/>
  <c r="J107" i="26"/>
  <c r="J98" i="25"/>
  <c r="BK116" i="24"/>
  <c r="BK446" i="23"/>
  <c r="BK386" i="23"/>
  <c r="J354" i="23"/>
  <c r="J205" i="23"/>
  <c r="BK128" i="23"/>
  <c r="BK160" i="21"/>
  <c r="J147" i="21"/>
  <c r="BK115" i="21"/>
  <c r="J180" i="20"/>
  <c r="BK104" i="20"/>
  <c r="BK107" i="18"/>
  <c r="J127" i="17"/>
  <c r="BK99" i="17"/>
  <c r="J408" i="16"/>
  <c r="BK356" i="16"/>
  <c r="BK257" i="16"/>
  <c r="BK153" i="16"/>
  <c r="J176" i="14"/>
  <c r="BK149" i="14"/>
  <c r="BK109" i="14"/>
  <c r="J142" i="13"/>
  <c r="J149" i="12"/>
  <c r="BK106" i="11"/>
  <c r="J138" i="10"/>
  <c r="BK114" i="10"/>
  <c r="J476" i="9"/>
  <c r="J399" i="9"/>
  <c r="BK329" i="9"/>
  <c r="J168" i="9"/>
  <c r="J123" i="9"/>
  <c r="J152" i="7"/>
  <c r="BK119" i="7"/>
  <c r="BK99" i="7"/>
  <c r="BK123" i="6"/>
  <c r="BK121" i="5"/>
  <c r="J107" i="4"/>
  <c r="BK128" i="3"/>
  <c r="BK96" i="3"/>
  <c r="BK469" i="2"/>
  <c r="BK387" i="2"/>
  <c r="J130" i="2"/>
  <c r="J153" i="35"/>
  <c r="J137" i="35"/>
  <c r="J113" i="35"/>
  <c r="J110" i="34"/>
  <c r="J98" i="33"/>
  <c r="J98" i="32"/>
  <c r="J389" i="30"/>
  <c r="J216" i="30"/>
  <c r="BK121" i="30"/>
  <c r="BK153" i="28"/>
  <c r="J121" i="28"/>
  <c r="BK152" i="27"/>
  <c r="J110" i="25"/>
  <c r="BK127" i="24"/>
  <c r="BK441" i="23"/>
  <c r="BK389" i="23"/>
  <c r="J373" i="23"/>
  <c r="J271" i="23"/>
  <c r="J151" i="23"/>
  <c r="BK169" i="21"/>
  <c r="J134" i="21"/>
  <c r="J103" i="21"/>
  <c r="BK132" i="20"/>
  <c r="J150" i="19"/>
  <c r="J98" i="18"/>
  <c r="BK126" i="17"/>
  <c r="J106" i="17"/>
  <c r="BK460" i="16"/>
  <c r="J383" i="16"/>
  <c r="J128" i="16"/>
  <c r="J171" i="14"/>
  <c r="J154" i="14"/>
  <c r="J137" i="14"/>
  <c r="BK100" i="14"/>
  <c r="J150" i="12"/>
  <c r="J106" i="12"/>
  <c r="BK128" i="10"/>
  <c r="BK473" i="9"/>
  <c r="J394" i="9"/>
  <c r="BK217" i="9"/>
  <c r="BK150" i="9"/>
  <c r="J172" i="7"/>
  <c r="BK143" i="7"/>
  <c r="J141" i="6"/>
  <c r="BK104" i="5"/>
  <c r="J108" i="4"/>
  <c r="J131" i="3"/>
  <c r="BK171" i="35"/>
  <c r="BK143" i="35"/>
  <c r="J117" i="35"/>
  <c r="J150" i="34"/>
  <c r="J99" i="33"/>
  <c r="BK132" i="31"/>
  <c r="J401" i="30"/>
  <c r="J265" i="30"/>
  <c r="BK162" i="30"/>
  <c r="BK174" i="28"/>
  <c r="J137" i="28"/>
  <c r="J112" i="28"/>
  <c r="BK131" i="27"/>
  <c r="J106" i="27"/>
  <c r="J113" i="25"/>
  <c r="J127" i="24"/>
  <c r="BK94" i="24"/>
  <c r="J476" i="23"/>
  <c r="BK173" i="21"/>
  <c r="BK135" i="21"/>
  <c r="J124" i="21"/>
  <c r="J173" i="20"/>
  <c r="J153" i="19"/>
  <c r="J111" i="19"/>
  <c r="BK113" i="18"/>
  <c r="BK109" i="17"/>
  <c r="BK450" i="16"/>
  <c r="BK418" i="16"/>
  <c r="J381" i="16"/>
  <c r="J354" i="16"/>
  <c r="J295" i="16"/>
  <c r="BK144" i="16"/>
  <c r="BK169" i="14"/>
  <c r="J142" i="14"/>
  <c r="J128" i="14"/>
  <c r="J112" i="14"/>
  <c r="BK94" i="14"/>
  <c r="J110" i="13"/>
  <c r="BK111" i="12"/>
  <c r="J108" i="11"/>
  <c r="J122" i="10"/>
  <c r="J102" i="10"/>
  <c r="J413" i="9"/>
  <c r="BK358" i="9"/>
  <c r="BK317" i="9"/>
  <c r="J187" i="9"/>
  <c r="BK103" i="8"/>
  <c r="BK142" i="7"/>
  <c r="J109" i="7"/>
  <c r="J108" i="6"/>
  <c r="J132" i="5"/>
  <c r="BK134" i="3"/>
  <c r="J443" i="2"/>
  <c r="J390" i="2"/>
  <c r="BK337" i="2"/>
  <c r="J152" i="2"/>
  <c r="AS86" i="1"/>
  <c r="J128" i="33"/>
  <c r="J128" i="31"/>
  <c r="BK114" i="31"/>
  <c r="BK479" i="30"/>
  <c r="BK442" i="30"/>
  <c r="J343" i="30"/>
  <c r="BK262" i="30"/>
  <c r="J128" i="30"/>
  <c r="J174" i="28"/>
  <c r="J159" i="28"/>
  <c r="J127" i="28"/>
  <c r="BK107" i="28"/>
  <c r="BK124" i="27"/>
  <c r="BK116" i="25"/>
  <c r="J135" i="24"/>
  <c r="J118" i="24"/>
  <c r="BK180" i="20"/>
  <c r="J126" i="20"/>
  <c r="J162" i="19"/>
  <c r="J125" i="19"/>
  <c r="BK97" i="18"/>
  <c r="BK120" i="17"/>
  <c r="J471" i="16"/>
  <c r="BK380" i="16"/>
  <c r="J231" i="16"/>
  <c r="J151" i="16"/>
  <c r="BK174" i="14"/>
  <c r="BK141" i="14"/>
  <c r="J127" i="14"/>
  <c r="BK105" i="14"/>
  <c r="J153" i="13"/>
  <c r="J104" i="13"/>
  <c r="J120" i="12"/>
  <c r="J134" i="10"/>
  <c r="BK92" i="10"/>
  <c r="J421" i="9"/>
  <c r="J317" i="9"/>
  <c r="BK216" i="9"/>
  <c r="BK122" i="9"/>
  <c r="BK146" i="7"/>
  <c r="BK96" i="7"/>
  <c r="BK108" i="6"/>
  <c r="BK90" i="4"/>
  <c r="BK105" i="3"/>
  <c r="BK467" i="2"/>
  <c r="BK425" i="2"/>
  <c r="BK374" i="2"/>
  <c r="BK188" i="2"/>
  <c r="J134" i="2"/>
  <c r="BK146" i="35"/>
  <c r="BK116" i="35"/>
  <c r="BK150" i="34"/>
  <c r="J133" i="33"/>
  <c r="BK100" i="32"/>
  <c r="J120" i="31"/>
  <c r="J484" i="30"/>
  <c r="J337" i="30"/>
  <c r="J231" i="30"/>
  <c r="BK105" i="30"/>
  <c r="J119" i="28"/>
  <c r="BK149" i="27"/>
  <c r="BK145" i="26"/>
  <c r="BK105" i="25"/>
  <c r="BK125" i="24"/>
  <c r="BK95" i="24"/>
  <c r="BK396" i="23"/>
  <c r="J298" i="23"/>
  <c r="J122" i="23"/>
  <c r="J159" i="21"/>
  <c r="J129" i="21"/>
  <c r="J99" i="21"/>
  <c r="BK158" i="20"/>
  <c r="BK150" i="19"/>
  <c r="BK103" i="18"/>
  <c r="BK128" i="17"/>
  <c r="BK107" i="17"/>
  <c r="BK442" i="16"/>
  <c r="BK376" i="16"/>
  <c r="BK303" i="16"/>
  <c r="BK162" i="16"/>
  <c r="J94" i="15"/>
  <c r="BK152" i="14"/>
  <c r="BK127" i="14"/>
  <c r="J101" i="14"/>
  <c r="BK122" i="13"/>
  <c r="J99" i="11"/>
  <c r="J115" i="10"/>
  <c r="BK475" i="9"/>
  <c r="BK384" i="9"/>
  <c r="J248" i="9"/>
  <c r="J156" i="9"/>
  <c r="BK170" i="7"/>
  <c r="J141" i="7"/>
  <c r="BK132" i="7"/>
  <c r="J107" i="7"/>
  <c r="J145" i="6"/>
  <c r="J141" i="5"/>
  <c r="BK94" i="4"/>
  <c r="BK121" i="3"/>
  <c r="J96" i="3"/>
  <c r="BK416" i="2"/>
  <c r="J369" i="2"/>
  <c r="BK308" i="2"/>
  <c r="BK148" i="2"/>
  <c r="BK98" i="36"/>
  <c r="BK148" i="35"/>
  <c r="J129" i="35"/>
  <c r="J114" i="35"/>
  <c r="BK92" i="35"/>
  <c r="J107" i="34"/>
  <c r="BK97" i="32"/>
  <c r="BK118" i="31"/>
  <c r="BK93" i="31"/>
  <c r="BK404" i="30"/>
  <c r="J387" i="30"/>
  <c r="J317" i="30"/>
  <c r="J195" i="30"/>
  <c r="BK155" i="30"/>
  <c r="J170" i="28"/>
  <c r="J138" i="28"/>
  <c r="J108" i="28"/>
  <c r="J98" i="26"/>
  <c r="BK111" i="24"/>
  <c r="J446" i="23"/>
  <c r="J374" i="23"/>
  <c r="BK310" i="23"/>
  <c r="J172" i="23"/>
  <c r="BK118" i="23"/>
  <c r="J167" i="21"/>
  <c r="BK143" i="21"/>
  <c r="BK111" i="21"/>
  <c r="J92" i="21"/>
  <c r="BK111" i="20"/>
  <c r="BK145" i="19"/>
  <c r="J94" i="18"/>
  <c r="BK114" i="17"/>
  <c r="BK396" i="16"/>
  <c r="BK320" i="16"/>
  <c r="J173" i="16"/>
  <c r="J167" i="14"/>
  <c r="J147" i="14"/>
  <c r="BK119" i="14"/>
  <c r="J152" i="13"/>
  <c r="BK145" i="12"/>
  <c r="J98" i="11"/>
  <c r="BK122" i="10"/>
  <c r="BK101" i="10"/>
  <c r="J430" i="9"/>
  <c r="BK189" i="9"/>
  <c r="BK119" i="9"/>
  <c r="BK159" i="7"/>
  <c r="J133" i="7"/>
  <c r="J111" i="7"/>
  <c r="BK142" i="5"/>
  <c r="J109" i="4"/>
  <c r="BK136" i="3"/>
  <c r="BK106" i="3"/>
  <c r="BK391" i="2"/>
  <c r="J320" i="2"/>
  <c r="BK180" i="2"/>
  <c r="J139" i="2"/>
  <c r="AS59" i="1"/>
  <c r="BK128" i="34"/>
  <c r="J104" i="32"/>
  <c r="J137" i="31"/>
  <c r="J462" i="30"/>
  <c r="J408" i="30"/>
  <c r="J329" i="30"/>
  <c r="BK151" i="30"/>
  <c r="BK150" i="28"/>
  <c r="BK110" i="28"/>
  <c r="J127" i="27"/>
  <c r="BK100" i="25"/>
  <c r="BK122" i="24"/>
  <c r="J413" i="23"/>
  <c r="J339" i="23"/>
  <c r="J259" i="23"/>
  <c r="BK173" i="23"/>
  <c r="BK98" i="22"/>
  <c r="BK141" i="21"/>
  <c r="BK129" i="21"/>
  <c r="BK103" i="21"/>
  <c r="J112" i="3"/>
  <c r="BK99" i="3"/>
  <c r="BK383" i="2"/>
  <c r="BK377" i="2"/>
  <c r="BK347" i="2"/>
  <c r="BK236" i="2"/>
  <c r="BK110" i="2"/>
  <c r="J147" i="35"/>
  <c r="BK122" i="35"/>
  <c r="BK103" i="35"/>
  <c r="BK107" i="34"/>
  <c r="J103" i="32"/>
  <c r="J118" i="31"/>
  <c r="J98" i="31"/>
  <c r="J416" i="30"/>
  <c r="J365" i="30"/>
  <c r="BK218" i="30"/>
  <c r="BK139" i="30"/>
  <c r="BK155" i="28"/>
  <c r="BK101" i="28"/>
  <c r="J140" i="27"/>
  <c r="J117" i="26"/>
  <c r="J123" i="24"/>
  <c r="J101" i="24"/>
  <c r="BK421" i="23"/>
  <c r="BK390" i="23"/>
  <c r="BK356" i="23"/>
  <c r="BK298" i="23"/>
  <c r="J228" i="23"/>
  <c r="BK149" i="23"/>
  <c r="J172" i="21"/>
  <c r="J132" i="21"/>
  <c r="J119" i="21"/>
  <c r="BK167" i="20"/>
  <c r="BK98" i="18"/>
  <c r="J129" i="17"/>
  <c r="BK95" i="17"/>
  <c r="J389" i="16"/>
  <c r="BK318" i="16"/>
  <c r="BK223" i="16"/>
  <c r="J152" i="16"/>
  <c r="J168" i="14"/>
  <c r="BK132" i="14"/>
  <c r="J97" i="14"/>
  <c r="BK119" i="13"/>
  <c r="J98" i="12"/>
  <c r="BK134" i="10"/>
  <c r="BK100" i="10"/>
  <c r="J420" i="9"/>
  <c r="J393" i="9"/>
  <c r="J274" i="9"/>
  <c r="BK187" i="9"/>
  <c r="J107" i="9"/>
  <c r="J158" i="7"/>
  <c r="J138" i="7"/>
  <c r="BK113" i="7"/>
  <c r="BK130" i="6"/>
  <c r="BK132" i="5"/>
  <c r="J101" i="5"/>
  <c r="J97" i="4"/>
  <c r="BK462" i="2"/>
  <c r="BK392" i="2"/>
  <c r="J289" i="2"/>
  <c r="J223" i="2"/>
  <c r="J180" i="2"/>
  <c r="BK132" i="2"/>
  <c r="BK153" i="35"/>
  <c r="J125" i="35"/>
  <c r="J149" i="34"/>
  <c r="J121" i="33"/>
  <c r="BK101" i="32"/>
  <c r="J114" i="31"/>
  <c r="J464" i="30"/>
  <c r="BK398" i="30"/>
  <c r="BK268" i="30"/>
  <c r="J178" i="30"/>
  <c r="BK171" i="28"/>
  <c r="J151" i="28"/>
  <c r="BK130" i="28"/>
  <c r="J90" i="28"/>
  <c r="J137" i="26"/>
  <c r="BK109" i="25"/>
  <c r="J119" i="24"/>
  <c r="BK434" i="23"/>
  <c r="J385" i="23"/>
  <c r="J300" i="23"/>
  <c r="BK223" i="23"/>
  <c r="J94" i="22"/>
  <c r="BK165" i="21"/>
  <c r="J126" i="21"/>
  <c r="J109" i="21"/>
  <c r="J155" i="20"/>
  <c r="BK166" i="19"/>
  <c r="J99" i="18"/>
  <c r="J104" i="17"/>
  <c r="J442" i="16"/>
  <c r="BK370" i="16"/>
  <c r="J239" i="16"/>
  <c r="BK159" i="16"/>
  <c r="J108" i="15"/>
  <c r="BK151" i="14"/>
  <c r="BK115" i="14"/>
  <c r="BK138" i="13"/>
  <c r="BK153" i="12"/>
  <c r="BK106" i="12"/>
  <c r="BK94" i="11"/>
  <c r="BK124" i="10"/>
  <c r="BK499" i="9"/>
  <c r="J403" i="9"/>
  <c r="J382" i="9"/>
  <c r="BK283" i="9"/>
  <c r="J145" i="9"/>
  <c r="BK167" i="7"/>
  <c r="BK134" i="7"/>
  <c r="J117" i="7"/>
  <c r="J97" i="7"/>
  <c r="J97" i="6"/>
  <c r="J107" i="5"/>
  <c r="BK139" i="3"/>
  <c r="BK122" i="3"/>
  <c r="BK101" i="3"/>
  <c r="BK450" i="2"/>
  <c r="BK395" i="2"/>
  <c r="BK211" i="2"/>
  <c r="BK123" i="2"/>
  <c r="J161" i="35"/>
  <c r="BK133" i="35"/>
  <c r="BK96" i="35"/>
  <c r="BK97" i="34"/>
  <c r="BK115" i="32"/>
  <c r="J142" i="31"/>
  <c r="BK358" i="30"/>
  <c r="J181" i="30"/>
  <c r="J118" i="30"/>
  <c r="J148" i="28"/>
  <c r="BK123" i="28"/>
  <c r="J156" i="27"/>
  <c r="J121" i="26"/>
  <c r="BK115" i="24"/>
  <c r="J469" i="23"/>
  <c r="BK394" i="23"/>
  <c r="J348" i="23"/>
  <c r="BK193" i="23"/>
  <c r="J108" i="23"/>
  <c r="BK168" i="21"/>
  <c r="J141" i="21"/>
  <c r="BK114" i="21"/>
  <c r="J145" i="20"/>
  <c r="BK97" i="20"/>
  <c r="J111" i="18"/>
  <c r="J135" i="17"/>
  <c r="J99" i="17"/>
  <c r="J452" i="16"/>
  <c r="J396" i="16"/>
  <c r="BK354" i="16"/>
  <c r="J104" i="16"/>
  <c r="BK155" i="14"/>
  <c r="BK116" i="14"/>
  <c r="J162" i="13"/>
  <c r="J130" i="12"/>
  <c r="BK98" i="11"/>
  <c r="BK95" i="10"/>
  <c r="BK399" i="9"/>
  <c r="BK348" i="9"/>
  <c r="BK194" i="9"/>
  <c r="BK158" i="7"/>
  <c r="J131" i="7"/>
  <c r="J137" i="6"/>
  <c r="BK112" i="4"/>
  <c r="BK96" i="4"/>
  <c r="J108" i="36"/>
  <c r="J164" i="35"/>
  <c r="BK132" i="35"/>
  <c r="BK105" i="35"/>
  <c r="J155" i="33"/>
  <c r="J110" i="32"/>
  <c r="BK119" i="31"/>
  <c r="J94" i="31"/>
  <c r="BK409" i="30"/>
  <c r="BK324" i="30"/>
  <c r="J205" i="30"/>
  <c r="BK176" i="28"/>
  <c r="J152" i="28"/>
  <c r="J134" i="28"/>
  <c r="J110" i="28"/>
  <c r="J121" i="27"/>
  <c r="BK103" i="27"/>
  <c r="BK110" i="26"/>
  <c r="BK128" i="24"/>
  <c r="BK486" i="23"/>
  <c r="BK462" i="23"/>
  <c r="BK164" i="21"/>
  <c r="BK125" i="21"/>
  <c r="J94" i="21"/>
  <c r="J97" i="20"/>
  <c r="BK137" i="19"/>
  <c r="BK116" i="18"/>
  <c r="BK131" i="17"/>
  <c r="BK464" i="16"/>
  <c r="BK389" i="16"/>
  <c r="BK337" i="16"/>
  <c r="BK181" i="16"/>
  <c r="J161" i="14"/>
  <c r="J149" i="14"/>
  <c r="BK125" i="14"/>
  <c r="J109" i="14"/>
  <c r="J146" i="13"/>
  <c r="BK97" i="13"/>
  <c r="BK115" i="11"/>
  <c r="BK126" i="10"/>
  <c r="J101" i="10"/>
  <c r="BK436" i="9"/>
  <c r="BK394" i="9"/>
  <c r="J353" i="9"/>
  <c r="J229" i="9"/>
  <c r="BK123" i="9"/>
  <c r="BK164" i="7"/>
  <c r="BK149" i="7"/>
  <c r="BK126" i="7"/>
  <c r="BK104" i="7"/>
  <c r="BK145" i="5"/>
  <c r="J111" i="5"/>
  <c r="BK123" i="3"/>
  <c r="J467" i="2"/>
  <c r="J396" i="2"/>
  <c r="BK376" i="2"/>
  <c r="BK270" i="2"/>
  <c r="J144" i="2"/>
  <c r="J172" i="35"/>
  <c r="J146" i="35"/>
  <c r="J131" i="35"/>
  <c r="J92" i="35"/>
  <c r="J116" i="34"/>
  <c r="J130" i="33"/>
  <c r="BK138" i="31"/>
  <c r="BK120" i="31"/>
  <c r="J104" i="31"/>
  <c r="J457" i="30"/>
  <c r="J403" i="30"/>
  <c r="BK331" i="30"/>
  <c r="BK205" i="30"/>
  <c r="BK108" i="30"/>
  <c r="J166" i="28"/>
  <c r="BK142" i="28"/>
  <c r="BK96" i="28"/>
  <c r="BK97" i="27"/>
  <c r="BK98" i="26"/>
  <c r="BK140" i="24"/>
  <c r="J124" i="24"/>
  <c r="J98" i="24"/>
  <c r="J129" i="20"/>
  <c r="J166" i="19"/>
  <c r="J135" i="19"/>
  <c r="J103" i="18"/>
  <c r="J123" i="17"/>
  <c r="BK459" i="16"/>
  <c r="BK384" i="16"/>
  <c r="J301" i="16"/>
  <c r="J186" i="16"/>
  <c r="J173" i="14"/>
  <c r="BK136" i="14"/>
  <c r="J115" i="14"/>
  <c r="J90" i="14"/>
  <c r="BK110" i="13"/>
  <c r="J144" i="12"/>
  <c r="BK108" i="11"/>
  <c r="J128" i="10"/>
  <c r="J443" i="9"/>
  <c r="J372" i="9"/>
  <c r="BK268" i="9"/>
  <c r="J182" i="9"/>
  <c r="BK106" i="8"/>
  <c r="BK117" i="7"/>
  <c r="J95" i="7"/>
  <c r="J145" i="5"/>
  <c r="J137" i="3"/>
  <c r="J471" i="2"/>
  <c r="J392" i="2"/>
  <c r="J342" i="2"/>
  <c r="J190" i="2"/>
  <c r="BK144" i="2"/>
  <c r="J163" i="35"/>
  <c r="BK109" i="35"/>
  <c r="BK155" i="34"/>
  <c r="BK128" i="33"/>
  <c r="BK108" i="32"/>
  <c r="BK110" i="31"/>
  <c r="BK457" i="30"/>
  <c r="BK297" i="30"/>
  <c r="J167" i="30"/>
  <c r="J157" i="28"/>
  <c r="BK114" i="28"/>
  <c r="BK146" i="27"/>
  <c r="BK115" i="27"/>
  <c r="J107" i="25"/>
  <c r="BK138" i="24"/>
  <c r="J105" i="24"/>
  <c r="J393" i="23"/>
  <c r="BK256" i="23"/>
  <c r="BK121" i="23"/>
  <c r="BK167" i="21"/>
  <c r="J154" i="21"/>
  <c r="J122" i="21"/>
  <c r="J110" i="21"/>
  <c r="J170" i="20"/>
  <c r="J103" i="20"/>
  <c r="BK135" i="19"/>
  <c r="J102" i="18"/>
  <c r="J125" i="17"/>
  <c r="BK92" i="17"/>
  <c r="BK431" i="16"/>
  <c r="BK368" i="16"/>
  <c r="J262" i="16"/>
  <c r="J172" i="16"/>
  <c r="BK121" i="16"/>
  <c r="J170" i="14"/>
  <c r="BK140" i="14"/>
  <c r="J114" i="14"/>
  <c r="J92" i="14"/>
  <c r="BK107" i="13"/>
  <c r="BK103" i="12"/>
  <c r="BK101" i="11"/>
  <c r="J110" i="10"/>
  <c r="BK430" i="9"/>
  <c r="BK372" i="9"/>
  <c r="J292" i="9"/>
  <c r="J153" i="9"/>
  <c r="BK168" i="7"/>
  <c r="BK138" i="7"/>
  <c r="BK125" i="7"/>
  <c r="J108" i="7"/>
  <c r="BK138" i="6"/>
  <c r="J138" i="5"/>
  <c r="J110" i="5"/>
  <c r="BK115" i="3"/>
  <c r="J475" i="2"/>
  <c r="BK373" i="2"/>
  <c r="J347" i="2"/>
  <c r="BK228" i="2"/>
  <c r="BK120" i="2"/>
  <c r="BK162" i="35"/>
  <c r="J139" i="35"/>
  <c r="J112" i="35"/>
  <c r="J93" i="35"/>
  <c r="BK125" i="34"/>
  <c r="BK127" i="33"/>
  <c r="BK95" i="32"/>
  <c r="J115" i="31"/>
  <c r="J470" i="30"/>
  <c r="BK416" i="30"/>
  <c r="J397" i="30"/>
  <c r="J358" i="30"/>
  <c r="BK252" i="30"/>
  <c r="BK193" i="30"/>
  <c r="J120" i="30"/>
  <c r="BK163" i="28"/>
  <c r="BK136" i="28"/>
  <c r="BK94" i="28"/>
  <c r="J139" i="26"/>
  <c r="J138" i="24"/>
  <c r="BK465" i="23"/>
  <c r="J427" i="23"/>
  <c r="BK329" i="23"/>
  <c r="J242" i="23"/>
  <c r="J156" i="23"/>
  <c r="J108" i="22"/>
  <c r="BK161" i="21"/>
  <c r="BK120" i="21"/>
  <c r="J101" i="21"/>
  <c r="BK148" i="20"/>
  <c r="J137" i="19"/>
  <c r="BK104" i="18"/>
  <c r="BK125" i="17"/>
  <c r="J98" i="17"/>
  <c r="BK452" i="16"/>
  <c r="J356" i="16"/>
  <c r="BK218" i="16"/>
  <c r="BK152" i="16"/>
  <c r="BK158" i="14"/>
  <c r="J103" i="14"/>
  <c r="BK132" i="13"/>
  <c r="J111" i="12"/>
  <c r="BK90" i="11"/>
  <c r="BK107" i="10"/>
  <c r="BK453" i="9"/>
  <c r="BK224" i="9"/>
  <c r="BK129" i="9"/>
  <c r="BK174" i="7"/>
  <c r="J150" i="7"/>
  <c r="J134" i="7"/>
  <c r="J98" i="7"/>
  <c r="BK139" i="5"/>
  <c r="J104" i="4"/>
  <c r="BK141" i="3"/>
  <c r="BK125" i="3"/>
  <c r="J100" i="3"/>
  <c r="BK415" i="2"/>
  <c r="J313" i="2"/>
  <c r="J236" i="2"/>
  <c r="BK152" i="2"/>
  <c r="BK122" i="2"/>
  <c r="J138" i="35"/>
  <c r="BK112" i="35"/>
  <c r="J149" i="33"/>
  <c r="BK118" i="32"/>
  <c r="J139" i="31"/>
  <c r="BK470" i="30"/>
  <c r="J370" i="30"/>
  <c r="BK185" i="30"/>
  <c r="J176" i="28"/>
  <c r="J136" i="28"/>
  <c r="J99" i="28"/>
  <c r="J152" i="27"/>
  <c r="J101" i="26"/>
  <c r="J143" i="24"/>
  <c r="J110" i="24"/>
  <c r="J390" i="23"/>
  <c r="BK342" i="23"/>
  <c r="BK205" i="23"/>
  <c r="BK159" i="23"/>
  <c r="BK103" i="22"/>
  <c r="BK144" i="21"/>
  <c r="J135" i="21"/>
  <c r="J107" i="21"/>
  <c r="J116" i="3"/>
  <c r="BK102" i="3"/>
  <c r="J384" i="2"/>
  <c r="J374" i="2"/>
  <c r="BK342" i="2"/>
  <c r="J262" i="2"/>
  <c r="J168" i="2"/>
  <c r="BK157" i="35"/>
  <c r="BK124" i="35"/>
  <c r="J110" i="35"/>
  <c r="J146" i="34"/>
  <c r="BK108" i="33"/>
  <c r="BK141" i="31"/>
  <c r="BK102" i="31"/>
  <c r="J402" i="30"/>
  <c r="J314" i="30"/>
  <c r="BK200" i="30"/>
  <c r="J175" i="28"/>
  <c r="J147" i="28"/>
  <c r="J116" i="28"/>
  <c r="BK97" i="28"/>
  <c r="BK137" i="26"/>
  <c r="BK97" i="25"/>
  <c r="BK112" i="24"/>
  <c r="BK96" i="24"/>
  <c r="BK427" i="23"/>
  <c r="J396" i="23"/>
  <c r="BK370" i="23"/>
  <c r="J305" i="23"/>
  <c r="BK218" i="23"/>
  <c r="BK144" i="23"/>
  <c r="J165" i="21"/>
  <c r="J143" i="21"/>
  <c r="J121" i="21"/>
  <c r="J97" i="21"/>
  <c r="BK142" i="20"/>
  <c r="BK102" i="19"/>
  <c r="J141" i="17"/>
  <c r="J112" i="17"/>
  <c r="BK426" i="16"/>
  <c r="BK373" i="16"/>
  <c r="J303" i="16"/>
  <c r="BK186" i="16"/>
  <c r="BK106" i="15"/>
  <c r="J166" i="14"/>
  <c r="J135" i="14"/>
  <c r="BK162" i="13"/>
  <c r="J114" i="12"/>
  <c r="J105" i="11"/>
  <c r="J123" i="10"/>
  <c r="J99" i="10"/>
  <c r="BK489" i="9"/>
  <c r="J415" i="9"/>
  <c r="J337" i="9"/>
  <c r="J216" i="9"/>
  <c r="BK160" i="9"/>
  <c r="J178" i="7"/>
  <c r="BK156" i="7"/>
  <c r="J135" i="7"/>
  <c r="BK94" i="7"/>
  <c r="BK120" i="6"/>
  <c r="BK124" i="5"/>
  <c r="BK108" i="4"/>
  <c r="BK114" i="3"/>
  <c r="J416" i="2"/>
  <c r="BK320" i="2"/>
  <c r="BK262" i="2"/>
  <c r="J210" i="2"/>
  <c r="BK176" i="2"/>
  <c r="J170" i="35"/>
  <c r="J140" i="35"/>
  <c r="BK94" i="35"/>
  <c r="BK144" i="33"/>
  <c r="J107" i="32"/>
  <c r="BK123" i="31"/>
  <c r="J472" i="30"/>
  <c r="BK423" i="30"/>
  <c r="J247" i="30"/>
  <c r="J121" i="30"/>
  <c r="J150" i="28"/>
  <c r="BK132" i="28"/>
  <c r="J94" i="28"/>
  <c r="J115" i="27"/>
  <c r="J104" i="26"/>
  <c r="J96" i="25"/>
  <c r="J115" i="24"/>
  <c r="BK408" i="23"/>
  <c r="J356" i="23"/>
  <c r="J303" i="23"/>
  <c r="BK186" i="23"/>
  <c r="BK108" i="22"/>
  <c r="J166" i="21"/>
  <c r="J146" i="21"/>
  <c r="BK107" i="21"/>
  <c r="BK170" i="20"/>
  <c r="BK122" i="19"/>
  <c r="J97" i="18"/>
  <c r="J107" i="17"/>
  <c r="J457" i="16"/>
  <c r="BK366" i="16"/>
  <c r="J265" i="16"/>
  <c r="J181" i="16"/>
  <c r="J121" i="16"/>
  <c r="J162" i="14"/>
  <c r="J132" i="14"/>
  <c r="J163" i="13"/>
  <c r="J97" i="13"/>
  <c r="BK108" i="12"/>
  <c r="J102" i="11"/>
  <c r="J130" i="10"/>
  <c r="BK106" i="10"/>
  <c r="J391" i="9"/>
  <c r="J319" i="9"/>
  <c r="BK211" i="9"/>
  <c r="BK175" i="7"/>
  <c r="J140" i="7"/>
  <c r="J116" i="7"/>
  <c r="BK105" i="7"/>
  <c r="J94" i="7"/>
  <c r="BK114" i="6"/>
  <c r="BK111" i="5"/>
  <c r="J92" i="4"/>
  <c r="J127" i="3"/>
  <c r="BK103" i="3"/>
  <c r="BK455" i="2"/>
  <c r="BK396" i="2"/>
  <c r="J254" i="2"/>
  <c r="J122" i="2"/>
  <c r="J151" i="35"/>
  <c r="J149" i="35"/>
  <c r="BK130" i="35"/>
  <c r="J137" i="34"/>
  <c r="J138" i="33"/>
  <c r="BK109" i="32"/>
  <c r="BK131" i="31"/>
  <c r="J364" i="30"/>
  <c r="BK167" i="30"/>
  <c r="BK170" i="28"/>
  <c r="BK127" i="28"/>
  <c r="J149" i="27"/>
  <c r="J102" i="25"/>
  <c r="BK118" i="24"/>
  <c r="J92" i="24"/>
  <c r="J408" i="23"/>
  <c r="J380" i="23"/>
  <c r="BK305" i="23"/>
  <c r="J181" i="23"/>
  <c r="J106" i="22"/>
  <c r="BK154" i="21"/>
  <c r="BK123" i="21"/>
  <c r="BK152" i="20"/>
  <c r="J105" i="20"/>
  <c r="J122" i="19"/>
  <c r="BK90" i="18"/>
  <c r="J109" i="17"/>
  <c r="BK471" i="16"/>
  <c r="BK420" i="16"/>
  <c r="BK332" i="16"/>
  <c r="BK120" i="16"/>
  <c r="J163" i="14"/>
  <c r="BK138" i="14"/>
  <c r="J99" i="14"/>
  <c r="BK141" i="12"/>
  <c r="BK92" i="11"/>
  <c r="J104" i="10"/>
  <c r="J432" i="9"/>
  <c r="J358" i="9"/>
  <c r="BK201" i="9"/>
  <c r="BK178" i="7"/>
  <c r="BK152" i="7"/>
  <c r="J115" i="7"/>
  <c r="J149" i="6"/>
  <c r="BK98" i="5"/>
  <c r="BK95" i="4"/>
  <c r="BK106" i="36"/>
  <c r="BK161" i="35"/>
  <c r="BK137" i="35"/>
  <c r="BK118" i="35"/>
  <c r="J104" i="34"/>
  <c r="BK114" i="33"/>
  <c r="BK137" i="31"/>
  <c r="BK104" i="31"/>
  <c r="BK486" i="30"/>
  <c r="BK394" i="30"/>
  <c r="J193" i="30"/>
  <c r="BK98" i="29"/>
  <c r="BK154" i="28"/>
  <c r="BK113" i="28"/>
  <c r="J96" i="28"/>
  <c r="BK106" i="27"/>
  <c r="BK142" i="24"/>
  <c r="BK93" i="24"/>
  <c r="BK474" i="23"/>
  <c r="J174" i="21"/>
  <c r="J139" i="21"/>
  <c r="BK118" i="21"/>
  <c r="J142" i="20"/>
  <c r="J102" i="19"/>
  <c r="BK99" i="18"/>
  <c r="J108" i="17"/>
  <c r="J96" i="17"/>
  <c r="J388" i="16"/>
  <c r="J368" i="16"/>
  <c r="J215" i="16"/>
  <c r="J122" i="16"/>
  <c r="J159" i="14"/>
  <c r="J141" i="14"/>
  <c r="J121" i="14"/>
  <c r="J96" i="14"/>
  <c r="J138" i="13"/>
  <c r="BK151" i="12"/>
  <c r="J136" i="10"/>
  <c r="BK113" i="10"/>
  <c r="BK103" i="10"/>
  <c r="J423" i="9"/>
  <c r="J396" i="9"/>
  <c r="BK377" i="9"/>
  <c r="J331" i="9"/>
  <c r="J186" i="9"/>
  <c r="BK107" i="9"/>
  <c r="J151" i="7"/>
  <c r="BK127" i="6"/>
  <c r="BK140" i="5"/>
  <c r="BK107" i="5"/>
  <c r="BK133" i="3"/>
  <c r="J102" i="3"/>
  <c r="BK418" i="2"/>
  <c r="J352" i="2"/>
  <c r="BK200" i="2"/>
  <c r="AS68" i="1"/>
  <c r="J90" i="35"/>
  <c r="J97" i="34"/>
  <c r="BK104" i="32"/>
  <c r="BK126" i="31"/>
  <c r="J108" i="31"/>
  <c r="J477" i="30"/>
  <c r="BK408" i="30"/>
  <c r="BK317" i="30"/>
  <c r="BK239" i="30"/>
  <c r="BK122" i="30"/>
  <c r="BK173" i="28"/>
  <c r="BK147" i="28"/>
  <c r="J111" i="28"/>
  <c r="BK150" i="27"/>
  <c r="J138" i="26"/>
  <c r="BK101" i="25"/>
  <c r="BK130" i="24"/>
  <c r="J94" i="24"/>
  <c r="J158" i="20"/>
  <c r="BK163" i="19"/>
  <c r="BK105" i="19"/>
  <c r="BK138" i="17"/>
  <c r="J119" i="17"/>
  <c r="BK437" i="16"/>
  <c r="BK315" i="16"/>
  <c r="J205" i="16"/>
  <c r="BK176" i="14"/>
  <c r="J156" i="14"/>
  <c r="J125" i="14"/>
  <c r="J98" i="14"/>
  <c r="J132" i="13"/>
  <c r="J153" i="12"/>
  <c r="J92" i="11"/>
  <c r="BK112" i="10"/>
  <c r="J441" i="9"/>
  <c r="J377" i="9"/>
  <c r="BK258" i="9"/>
  <c r="J158" i="9"/>
  <c r="J165" i="7"/>
  <c r="J99" i="7"/>
  <c r="J117" i="6"/>
  <c r="BK109" i="4"/>
  <c r="J104" i="3"/>
  <c r="BK429" i="2"/>
  <c r="J388" i="2"/>
  <c r="J278" i="2"/>
  <c r="J157" i="2"/>
  <c r="BK166" i="35"/>
  <c r="J119" i="35"/>
  <c r="BK90" i="35"/>
  <c r="BK116" i="34"/>
  <c r="J114" i="33"/>
  <c r="BK98" i="32"/>
  <c r="BK116" i="31"/>
  <c r="BK491" i="30"/>
  <c r="J353" i="30"/>
  <c r="J257" i="30"/>
  <c r="J133" i="30"/>
  <c r="J135" i="28"/>
  <c r="BK160" i="27"/>
  <c r="BK121" i="27"/>
  <c r="J120" i="26"/>
  <c r="J133" i="24"/>
  <c r="J109" i="24"/>
  <c r="BK453" i="23"/>
  <c r="J370" i="23"/>
  <c r="BK242" i="23"/>
  <c r="BK120" i="23"/>
  <c r="J164" i="21"/>
  <c r="J144" i="21"/>
  <c r="BK119" i="21"/>
  <c r="J96" i="21"/>
  <c r="J161" i="20"/>
  <c r="J159" i="19"/>
  <c r="J105" i="19"/>
  <c r="J92" i="18"/>
  <c r="J101" i="17"/>
  <c r="J401" i="16"/>
  <c r="BK252" i="16"/>
  <c r="J188" i="16"/>
  <c r="J139" i="16"/>
  <c r="J157" i="14"/>
  <c r="J130" i="14"/>
  <c r="J108" i="14"/>
  <c r="J136" i="12"/>
  <c r="J114" i="11"/>
  <c r="J139" i="10"/>
  <c r="J107" i="10"/>
  <c r="J494" i="9"/>
  <c r="J395" i="9"/>
  <c r="BK326" i="9"/>
  <c r="BK253" i="9"/>
  <c r="J140" i="9"/>
  <c r="BK166" i="7"/>
  <c r="J136" i="7"/>
  <c r="J122" i="7"/>
  <c r="BK98" i="7"/>
  <c r="J100" i="6"/>
  <c r="J106" i="4"/>
  <c r="BK132" i="3"/>
  <c r="J94" i="3"/>
  <c r="BK408" i="2"/>
  <c r="BK332" i="2"/>
  <c r="BK181" i="2"/>
  <c r="AS95" i="1"/>
  <c r="BK127" i="35"/>
  <c r="J98" i="35"/>
  <c r="J160" i="34"/>
  <c r="J144" i="33"/>
  <c r="J134" i="31"/>
  <c r="BK107" i="31"/>
  <c r="J438" i="30"/>
  <c r="BK400" i="30"/>
  <c r="J331" i="30"/>
  <c r="BK247" i="30"/>
  <c r="J108" i="30"/>
  <c r="J154" i="28"/>
  <c r="J130" i="28"/>
  <c r="BK91" i="28"/>
  <c r="BK104" i="26"/>
  <c r="J92" i="25"/>
  <c r="J467" i="23"/>
  <c r="BK406" i="23"/>
  <c r="BK371" i="23"/>
  <c r="J262" i="23"/>
  <c r="J185" i="23"/>
  <c r="J144" i="23"/>
  <c r="BK174" i="21"/>
  <c r="J155" i="21"/>
  <c r="J131" i="21"/>
  <c r="J106" i="21"/>
  <c r="J179" i="20"/>
  <c r="BK149" i="19"/>
  <c r="BK108" i="18"/>
  <c r="J128" i="17"/>
  <c r="J93" i="17"/>
  <c r="J391" i="16"/>
  <c r="J342" i="16"/>
  <c r="J286" i="16"/>
  <c r="BK171" i="14"/>
  <c r="BK148" i="14"/>
  <c r="J100" i="14"/>
  <c r="J151" i="12"/>
  <c r="BK95" i="11"/>
  <c r="BK115" i="10"/>
  <c r="J480" i="9"/>
  <c r="BK331" i="9"/>
  <c r="J173" i="9"/>
  <c r="J99" i="8"/>
  <c r="BK169" i="7"/>
  <c r="J149" i="7"/>
  <c r="BK129" i="7"/>
  <c r="BK95" i="7"/>
  <c r="J111" i="4"/>
  <c r="J99" i="4"/>
  <c r="J134" i="3"/>
  <c r="BK112" i="3"/>
  <c r="J433" i="2"/>
  <c r="J326" i="2"/>
  <c r="J176" i="2"/>
  <c r="J116" i="2"/>
  <c r="BK147" i="35"/>
  <c r="BK115" i="35"/>
  <c r="BK91" i="35"/>
  <c r="BK137" i="33"/>
  <c r="BK102" i="32"/>
  <c r="BK100" i="31"/>
  <c r="BK451" i="30"/>
  <c r="BK397" i="30"/>
  <c r="BK326" i="30"/>
  <c r="BK108" i="29"/>
  <c r="J120" i="28"/>
  <c r="J106" i="28"/>
  <c r="J161" i="27"/>
  <c r="BK138" i="26"/>
  <c r="J134" i="24"/>
  <c r="BK119" i="24"/>
  <c r="J423" i="23"/>
  <c r="J378" i="23"/>
  <c r="BK312" i="23"/>
  <c r="J183" i="23"/>
  <c r="J149" i="23"/>
  <c r="J149" i="21"/>
  <c r="J128" i="21"/>
  <c r="J98" i="21"/>
  <c r="BK107" i="3"/>
  <c r="J448" i="2"/>
  <c r="BK381" i="2"/>
  <c r="J371" i="2"/>
  <c r="J306" i="2"/>
  <c r="BK244" i="2"/>
  <c r="J171" i="35"/>
  <c r="BK165" i="35"/>
  <c r="J135" i="35"/>
  <c r="BK120" i="35"/>
  <c r="J102" i="35"/>
  <c r="J127" i="33"/>
  <c r="BK139" i="31"/>
  <c r="J109" i="31"/>
  <c r="J93" i="31"/>
  <c r="J406" i="30"/>
  <c r="J372" i="30"/>
  <c r="BK173" i="30"/>
  <c r="J173" i="28"/>
  <c r="J140" i="28"/>
  <c r="BK109" i="28"/>
  <c r="BK161" i="27"/>
  <c r="J110" i="26"/>
  <c r="BK141" i="24"/>
  <c r="BK105" i="24"/>
  <c r="J465" i="23"/>
  <c r="J416" i="23"/>
  <c r="J386" i="23"/>
  <c r="J347" i="23"/>
  <c r="BK251" i="23"/>
  <c r="BK185" i="23"/>
  <c r="J118" i="23"/>
  <c r="J158" i="21"/>
  <c r="BK128" i="21"/>
  <c r="J111" i="21"/>
  <c r="J148" i="20"/>
  <c r="BK131" i="19"/>
  <c r="BK94" i="18"/>
  <c r="BK118" i="17"/>
  <c r="BK100" i="17"/>
  <c r="J376" i="16"/>
  <c r="J228" i="16"/>
  <c r="BK172" i="16"/>
  <c r="BK170" i="14"/>
  <c r="J146" i="14"/>
  <c r="BK124" i="14"/>
  <c r="BK95" i="14"/>
  <c r="BK144" i="12"/>
  <c r="J115" i="11"/>
  <c r="J131" i="10"/>
  <c r="BK109" i="10"/>
  <c r="J499" i="9"/>
  <c r="J453" i="9"/>
  <c r="BK396" i="9"/>
  <c r="BK300" i="9"/>
  <c r="BK206" i="9"/>
  <c r="BK182" i="9"/>
  <c r="J169" i="7"/>
  <c r="J143" i="7"/>
  <c r="J118" i="7"/>
  <c r="J138" i="6"/>
  <c r="BK135" i="5"/>
  <c r="BK118" i="4"/>
  <c r="J98" i="4"/>
  <c r="J99" i="3"/>
  <c r="BK410" i="2"/>
  <c r="J301" i="2"/>
  <c r="J228" i="2"/>
  <c r="J181" i="2"/>
  <c r="BK147" i="2"/>
  <c r="BK172" i="35"/>
  <c r="BK139" i="35"/>
  <c r="J140" i="34"/>
  <c r="BK133" i="33"/>
  <c r="J96" i="32"/>
  <c r="J126" i="31"/>
  <c r="BK103" i="31"/>
  <c r="J440" i="30"/>
  <c r="J326" i="30"/>
  <c r="J185" i="30"/>
  <c r="J114" i="30"/>
  <c r="BK159" i="28"/>
  <c r="BK141" i="28"/>
  <c r="BK103" i="28"/>
  <c r="J145" i="26"/>
  <c r="BK117" i="25"/>
  <c r="BK95" i="25"/>
  <c r="BK108" i="24"/>
  <c r="J431" i="23"/>
  <c r="BK381" i="23"/>
  <c r="J310" i="23"/>
  <c r="BK210" i="23"/>
  <c r="BK153" i="23"/>
  <c r="J168" i="21"/>
  <c r="BK152" i="21"/>
  <c r="J123" i="21"/>
  <c r="BK96" i="21"/>
  <c r="J114" i="20"/>
  <c r="BK140" i="17"/>
  <c r="J121" i="17"/>
  <c r="BK93" i="17"/>
  <c r="BK383" i="16"/>
  <c r="BK277" i="16"/>
  <c r="J157" i="16"/>
  <c r="BK178" i="14"/>
  <c r="BK157" i="14"/>
  <c r="BK96" i="14"/>
  <c r="J135" i="13"/>
  <c r="BK154" i="12"/>
  <c r="J107" i="11"/>
  <c r="J137" i="10"/>
  <c r="J94" i="10"/>
  <c r="J392" i="9"/>
  <c r="J343" i="9"/>
  <c r="J295" i="9"/>
  <c r="BK152" i="9"/>
  <c r="BK163" i="7"/>
  <c r="J132" i="7"/>
  <c r="BK115" i="7"/>
  <c r="J101" i="7"/>
  <c r="J148" i="6"/>
  <c r="BK138" i="5"/>
  <c r="BK140" i="3"/>
  <c r="BK111" i="3"/>
  <c r="BK480" i="2"/>
  <c r="BK436" i="2"/>
  <c r="J408" i="2"/>
  <c r="J244" i="2"/>
  <c r="BK108" i="36"/>
  <c r="BK140" i="35"/>
  <c r="J120" i="35"/>
  <c r="BK119" i="34"/>
  <c r="J137" i="33"/>
  <c r="J105" i="32"/>
  <c r="J482" i="30"/>
  <c r="J297" i="30"/>
  <c r="BK153" i="30"/>
  <c r="J164" i="28"/>
  <c r="BK131" i="28"/>
  <c r="J105" i="28"/>
  <c r="BK137" i="27"/>
  <c r="J116" i="25"/>
  <c r="BK113" i="24"/>
  <c r="J462" i="23"/>
  <c r="BK401" i="23"/>
  <c r="BK361" i="23"/>
  <c r="J286" i="23"/>
  <c r="BK200" i="23"/>
  <c r="J167" i="23"/>
  <c r="BK177" i="21"/>
  <c r="J136" i="21"/>
  <c r="BK110" i="21"/>
  <c r="J120" i="20"/>
  <c r="J134" i="19"/>
  <c r="BK92" i="18"/>
  <c r="BK113" i="17"/>
  <c r="BK94" i="17"/>
  <c r="BK429" i="16"/>
  <c r="BK381" i="16"/>
  <c r="BK286" i="16"/>
  <c r="BK108" i="15"/>
  <c r="BK146" i="14"/>
  <c r="BK104" i="14"/>
  <c r="BK148" i="12"/>
  <c r="J95" i="11"/>
  <c r="BK487" i="9"/>
  <c r="BK403" i="9"/>
  <c r="J359" i="9"/>
  <c r="BK196" i="9"/>
  <c r="J113" i="9"/>
  <c r="J173" i="7"/>
  <c r="BK147" i="7"/>
  <c r="BK100" i="7"/>
  <c r="J140" i="5"/>
  <c r="J102" i="4"/>
  <c r="J139" i="3"/>
  <c r="J173" i="35"/>
  <c r="BK135" i="35"/>
  <c r="J111" i="35"/>
  <c r="J97" i="35"/>
  <c r="BK136" i="33"/>
  <c r="J94" i="32"/>
  <c r="J116" i="31"/>
  <c r="J96" i="31"/>
  <c r="BK477" i="30"/>
  <c r="BK372" i="30"/>
  <c r="J252" i="30"/>
  <c r="BK149" i="30"/>
  <c r="BK162" i="28"/>
  <c r="J143" i="28"/>
  <c r="BK111" i="28"/>
  <c r="BK112" i="27"/>
  <c r="BK129" i="26"/>
  <c r="BK106" i="24"/>
  <c r="BK476" i="23"/>
  <c r="J436" i="23"/>
  <c r="J150" i="21"/>
  <c r="J127" i="21"/>
  <c r="BK106" i="21"/>
  <c r="BK114" i="20"/>
  <c r="BK128" i="19"/>
  <c r="J117" i="18"/>
  <c r="BK133" i="17"/>
  <c r="J100" i="17"/>
  <c r="J411" i="16"/>
  <c r="J373" i="16"/>
  <c r="J247" i="16"/>
  <c r="J153" i="16"/>
  <c r="J158" i="14"/>
  <c r="J136" i="14"/>
  <c r="J124" i="14"/>
  <c r="BK101" i="14"/>
  <c r="J131" i="13"/>
  <c r="J103" i="12"/>
  <c r="BK99" i="11"/>
  <c r="J127" i="10"/>
  <c r="J106" i="10"/>
  <c r="BK482" i="9"/>
  <c r="J398" i="9"/>
  <c r="BK382" i="9"/>
  <c r="J348" i="9"/>
  <c r="BK219" i="9"/>
  <c r="BK145" i="9"/>
  <c r="J94" i="8"/>
  <c r="BK154" i="7"/>
  <c r="J124" i="7"/>
  <c r="J93" i="7"/>
  <c r="J142" i="5"/>
  <c r="J118" i="5"/>
  <c r="J94" i="4"/>
  <c r="J110" i="3"/>
  <c r="BK465" i="2"/>
  <c r="J395" i="2"/>
  <c r="BK359" i="2"/>
  <c r="BK173" i="2"/>
  <c r="J106" i="36"/>
  <c r="BK164" i="35"/>
  <c r="BK134" i="35"/>
  <c r="J105" i="35"/>
  <c r="J157" i="34"/>
  <c r="J136" i="33"/>
  <c r="BK113" i="32"/>
  <c r="BK127" i="31"/>
  <c r="BK109" i="31"/>
  <c r="BK493" i="30"/>
  <c r="J446" i="30"/>
  <c r="BK386" i="30"/>
  <c r="BK277" i="30"/>
  <c r="J152" i="30"/>
  <c r="BK175" i="28"/>
  <c r="J163" i="28"/>
  <c r="BK126" i="28"/>
  <c r="BK157" i="27"/>
  <c r="BK139" i="26"/>
  <c r="J109" i="25"/>
  <c r="J139" i="24"/>
  <c r="J112" i="24"/>
  <c r="BK164" i="20"/>
  <c r="J104" i="20"/>
  <c r="BK142" i="19"/>
  <c r="BK101" i="18"/>
  <c r="BK115" i="17"/>
  <c r="J422" i="16"/>
  <c r="BK361" i="16"/>
  <c r="J252" i="16"/>
  <c r="J178" i="16"/>
  <c r="BK99" i="15"/>
  <c r="J131" i="14"/>
  <c r="BK111" i="14"/>
  <c r="J95" i="14"/>
  <c r="BK146" i="13"/>
  <c r="J154" i="12"/>
  <c r="BK114" i="11"/>
  <c r="J133" i="10"/>
  <c r="BK478" i="9"/>
  <c r="BK428" i="9"/>
  <c r="BK381" i="9"/>
  <c r="BK232" i="9"/>
  <c r="J150" i="9"/>
  <c r="J147" i="7"/>
  <c r="BK107" i="7"/>
  <c r="BK148" i="6"/>
  <c r="BK97" i="6"/>
  <c r="BK113" i="3"/>
  <c r="J95" i="3"/>
  <c r="BK433" i="2"/>
  <c r="J389" i="2"/>
  <c r="BK249" i="2"/>
  <c r="J103" i="36"/>
  <c r="J142" i="35"/>
  <c r="BK93" i="35"/>
  <c r="J113" i="34"/>
  <c r="J118" i="32"/>
  <c r="BK90" i="32"/>
  <c r="J92" i="31"/>
  <c r="J404" i="30"/>
  <c r="BK265" i="30"/>
  <c r="J156" i="30"/>
  <c r="BK168" i="28"/>
  <c r="J115" i="28"/>
  <c r="J130" i="27"/>
  <c r="J131" i="26"/>
  <c r="BK102" i="25"/>
  <c r="BK114" i="24"/>
  <c r="J434" i="23"/>
  <c r="BK378" i="23"/>
  <c r="J251" i="23"/>
  <c r="J99" i="22"/>
  <c r="BK158" i="21"/>
  <c r="J137" i="21"/>
  <c r="BK101" i="21"/>
  <c r="J176" i="20"/>
  <c r="BK162" i="19"/>
  <c r="J99" i="19"/>
  <c r="J90" i="18"/>
  <c r="J110" i="17"/>
  <c r="J450" i="16"/>
  <c r="BK416" i="16"/>
  <c r="BK326" i="16"/>
  <c r="J193" i="16"/>
  <c r="J155" i="16"/>
  <c r="J103" i="15"/>
  <c r="J155" i="14"/>
  <c r="J129" i="14"/>
  <c r="BK163" i="13"/>
  <c r="J139" i="12"/>
  <c r="BK105" i="11"/>
  <c r="J118" i="10"/>
  <c r="BK96" i="10"/>
  <c r="BK455" i="9"/>
  <c r="BK392" i="9"/>
  <c r="BK319" i="9"/>
  <c r="J219" i="9"/>
  <c r="J152" i="9"/>
  <c r="J159" i="7"/>
  <c r="BK135" i="7"/>
  <c r="J121" i="7"/>
  <c r="J105" i="7"/>
  <c r="BK146" i="6"/>
  <c r="J130" i="6"/>
  <c r="J96" i="4"/>
  <c r="J124" i="3"/>
  <c r="J106" i="3"/>
  <c r="J462" i="2"/>
  <c r="J391" i="2"/>
  <c r="BK278" i="2"/>
  <c r="BK139" i="2"/>
  <c r="J165" i="35"/>
  <c r="J145" i="35"/>
  <c r="BK119" i="35"/>
  <c r="BK102" i="35"/>
  <c r="BK161" i="34"/>
  <c r="BK150" i="33"/>
  <c r="J133" i="31"/>
  <c r="J101" i="31"/>
  <c r="J421" i="30"/>
  <c r="J392" i="30"/>
  <c r="BK329" i="30"/>
  <c r="J223" i="30"/>
  <c r="J157" i="30"/>
  <c r="BK94" i="29"/>
  <c r="BK152" i="28"/>
  <c r="J129" i="28"/>
  <c r="J143" i="27"/>
  <c r="BK103" i="25"/>
  <c r="BK120" i="24"/>
  <c r="J453" i="23"/>
  <c r="J382" i="23"/>
  <c r="BK323" i="23"/>
  <c r="J210" i="23"/>
  <c r="BK178" i="23"/>
  <c r="BK99" i="22"/>
  <c r="J148" i="21"/>
  <c r="BK116" i="21"/>
  <c r="J100" i="21"/>
  <c r="BK105" i="20"/>
  <c r="BK134" i="19"/>
  <c r="J142" i="17"/>
  <c r="J118" i="17"/>
  <c r="J483" i="16"/>
  <c r="J387" i="16"/>
  <c r="BK301" i="16"/>
  <c r="BK205" i="16"/>
  <c r="BK164" i="14"/>
  <c r="J145" i="14"/>
  <c r="BK122" i="14"/>
  <c r="J91" i="14"/>
  <c r="J141" i="12"/>
  <c r="BK137" i="10"/>
  <c r="BK104" i="10"/>
  <c r="J482" i="9"/>
  <c r="J283" i="9"/>
  <c r="J179" i="9"/>
  <c r="J103" i="8"/>
  <c r="J160" i="7"/>
  <c r="J145" i="7"/>
  <c r="BK110" i="7"/>
  <c r="J133" i="6"/>
  <c r="J114" i="4"/>
  <c r="BK101" i="4"/>
  <c r="BK126" i="3"/>
  <c r="BK98" i="3"/>
  <c r="BK384" i="2"/>
  <c r="BK295" i="2"/>
  <c r="BK167" i="2"/>
  <c r="J160" i="35"/>
  <c r="J121" i="35"/>
  <c r="J152" i="34"/>
  <c r="J105" i="33"/>
  <c r="BK92" i="32"/>
  <c r="BK124" i="31"/>
  <c r="BK436" i="30"/>
  <c r="J400" i="30"/>
  <c r="BK257" i="30"/>
  <c r="BK172" i="28"/>
  <c r="BK135" i="28"/>
  <c r="BK108" i="28"/>
  <c r="BK92" i="28"/>
  <c r="BK118" i="27"/>
  <c r="J95" i="25"/>
  <c r="J120" i="24"/>
  <c r="BK373" i="23"/>
  <c r="J292" i="23"/>
  <c r="BK155" i="23"/>
  <c r="BK178" i="21"/>
  <c r="BK147" i="21"/>
  <c r="BK130" i="21"/>
  <c r="BK104" i="21"/>
  <c r="J108" i="3"/>
  <c r="J450" i="2"/>
  <c r="J381" i="2"/>
  <c r="BK369" i="2"/>
  <c r="BK289" i="2"/>
  <c r="J132" i="2"/>
  <c r="BK163" i="35"/>
  <c r="BK129" i="35"/>
  <c r="J104" i="35"/>
  <c r="J125" i="34"/>
  <c r="J106" i="32"/>
  <c r="J121" i="31"/>
  <c r="BK101" i="31"/>
  <c r="BK429" i="30"/>
  <c r="BK364" i="30"/>
  <c r="J215" i="30"/>
  <c r="BK166" i="28"/>
  <c r="BK144" i="28"/>
  <c r="J113" i="28"/>
  <c r="J142" i="26"/>
  <c r="J105" i="25"/>
  <c r="BK129" i="24"/>
  <c r="J99" i="24"/>
  <c r="BK429" i="23"/>
  <c r="J391" i="23"/>
  <c r="BK368" i="23"/>
  <c r="BK286" i="23"/>
  <c r="BK195" i="23"/>
  <c r="J114" i="23"/>
  <c r="J156" i="21"/>
  <c r="J120" i="21"/>
  <c r="BK105" i="21"/>
  <c r="J164" i="20"/>
  <c r="BK108" i="20"/>
  <c r="J95" i="18"/>
  <c r="J124" i="17"/>
  <c r="BK444" i="16"/>
  <c r="BK347" i="16"/>
  <c r="BK268" i="16"/>
  <c r="J115" i="16"/>
  <c r="BK167" i="14"/>
  <c r="BK137" i="14"/>
  <c r="BK118" i="14"/>
  <c r="BK149" i="13"/>
  <c r="J117" i="12"/>
  <c r="J106" i="11"/>
  <c r="J111" i="10"/>
  <c r="J93" i="10"/>
  <c r="J463" i="9"/>
  <c r="BK400" i="9"/>
  <c r="BK360" i="9"/>
  <c r="BK292" i="9"/>
  <c r="J201" i="9"/>
  <c r="J122" i="9"/>
  <c r="BK177" i="7"/>
  <c r="BK141" i="7"/>
  <c r="BK116" i="7"/>
  <c r="BK126" i="6"/>
  <c r="BK131" i="5"/>
  <c r="BK106" i="4"/>
  <c r="J126" i="3"/>
  <c r="BK431" i="2"/>
  <c r="J364" i="2"/>
  <c r="J270" i="2"/>
  <c r="J213" i="2"/>
  <c r="BK150" i="2"/>
  <c r="BK159" i="35"/>
  <c r="BK128" i="35"/>
  <c r="J95" i="35"/>
  <c r="J101" i="34"/>
  <c r="J113" i="32"/>
  <c r="J138" i="31"/>
  <c r="J111" i="31"/>
  <c r="BK462" i="30"/>
  <c r="BK405" i="30"/>
  <c r="J319" i="30"/>
  <c r="BK181" i="30"/>
  <c r="BK169" i="28"/>
  <c r="J149" i="28"/>
  <c r="J131" i="28"/>
  <c r="BK106" i="28"/>
  <c r="J150" i="27"/>
  <c r="BK134" i="26"/>
  <c r="BK104" i="25"/>
  <c r="BK123" i="24"/>
  <c r="J448" i="23"/>
  <c r="J384" i="23"/>
  <c r="J342" i="23"/>
  <c r="BK283" i="23"/>
  <c r="J162" i="23"/>
  <c r="J173" i="21"/>
  <c r="BK157" i="21"/>
  <c r="J145" i="21"/>
  <c r="BK97" i="21"/>
  <c r="J138" i="20"/>
  <c r="J104" i="18"/>
  <c r="BK122" i="17"/>
  <c r="J103" i="17"/>
  <c r="BK424" i="16"/>
  <c r="J348" i="16"/>
  <c r="BK185" i="16"/>
  <c r="BK139" i="16"/>
  <c r="J164" i="14"/>
  <c r="BK135" i="14"/>
  <c r="BK148" i="13"/>
  <c r="J119" i="13"/>
  <c r="J133" i="12"/>
  <c r="J100" i="11"/>
  <c r="BK127" i="10"/>
  <c r="BK480" i="9"/>
  <c r="J401" i="9"/>
  <c r="BK353" i="9"/>
  <c r="J312" i="9"/>
  <c r="J163" i="9"/>
  <c r="BK176" i="7"/>
  <c r="J148" i="7"/>
  <c r="BK123" i="7"/>
  <c r="BK108" i="7"/>
  <c r="BK149" i="6"/>
  <c r="J139" i="5"/>
  <c r="J133" i="3"/>
  <c r="J107" i="3"/>
  <c r="BK475" i="2"/>
  <c r="J457" i="2"/>
  <c r="J415" i="2"/>
  <c r="J286" i="2"/>
  <c r="J146" i="2"/>
  <c r="BK150" i="35"/>
  <c r="J148" i="35"/>
  <c r="BK121" i="35"/>
  <c r="BK146" i="34"/>
  <c r="BK149" i="33"/>
  <c r="J111" i="32"/>
  <c r="J491" i="30"/>
  <c r="BK228" i="30"/>
  <c r="J144" i="30"/>
  <c r="BK167" i="28"/>
  <c r="BK145" i="28"/>
  <c r="BK95" i="28"/>
  <c r="BK134" i="27"/>
  <c r="BK113" i="25"/>
  <c r="BK134" i="24"/>
  <c r="J93" i="24"/>
  <c r="BK414" i="23"/>
  <c r="BK382" i="23"/>
  <c r="BK262" i="23"/>
  <c r="BK172" i="23"/>
  <c r="J103" i="22"/>
  <c r="BK148" i="21"/>
  <c r="J130" i="21"/>
  <c r="BK138" i="20"/>
  <c r="BK153" i="19"/>
  <c r="J110" i="18"/>
  <c r="BK110" i="17"/>
  <c r="BK103" i="17"/>
  <c r="BK466" i="16"/>
  <c r="BK422" i="16"/>
  <c r="J380" i="16"/>
  <c r="BK193" i="16"/>
  <c r="BK103" i="15"/>
  <c r="BK160" i="14"/>
  <c r="J117" i="14"/>
  <c r="BK97" i="14"/>
  <c r="J145" i="13"/>
  <c r="J108" i="12"/>
  <c r="J141" i="10"/>
  <c r="J92" i="10"/>
  <c r="BK438" i="9"/>
  <c r="BK387" i="9"/>
  <c r="BK184" i="9"/>
  <c r="BK104" i="9"/>
  <c r="J154" i="7"/>
  <c r="J110" i="7"/>
  <c r="J126" i="6"/>
  <c r="J117" i="4"/>
  <c r="J128" i="3"/>
  <c r="J150" i="35"/>
  <c r="J127" i="35"/>
  <c r="J106" i="35"/>
  <c r="J150" i="33"/>
  <c r="BK105" i="32"/>
  <c r="J102" i="31"/>
  <c r="J480" i="30"/>
  <c r="BK402" i="30"/>
  <c r="BK314" i="30"/>
  <c r="BK186" i="30"/>
  <c r="J160" i="28"/>
  <c r="BK129" i="28"/>
  <c r="J97" i="28"/>
  <c r="BK109" i="27"/>
  <c r="BK114" i="26"/>
  <c r="BK133" i="24"/>
  <c r="BK98" i="24"/>
  <c r="J474" i="23"/>
  <c r="BK175" i="21"/>
  <c r="J133" i="21"/>
  <c r="BK155" i="20"/>
  <c r="J145" i="19"/>
  <c r="BK108" i="19"/>
  <c r="J108" i="18"/>
  <c r="J126" i="17"/>
  <c r="J426" i="16"/>
  <c r="BK387" i="16"/>
  <c r="BK371" i="16"/>
  <c r="J308" i="16"/>
  <c r="BK178" i="16"/>
  <c r="BK94" i="15"/>
  <c r="J134" i="14"/>
  <c r="J116" i="14"/>
  <c r="BK91" i="14"/>
  <c r="J116" i="13"/>
  <c r="J131" i="12"/>
  <c r="BK138" i="10"/>
  <c r="J116" i="10"/>
  <c r="BK98" i="10"/>
  <c r="J408" i="9"/>
  <c r="J385" i="9"/>
  <c r="J268" i="9"/>
  <c r="BK179" i="9"/>
  <c r="J108" i="8"/>
  <c r="J157" i="7"/>
  <c r="BK122" i="7"/>
  <c r="BK92" i="7"/>
  <c r="J127" i="5"/>
  <c r="BK98" i="4"/>
  <c r="J115" i="3"/>
  <c r="BK482" i="2"/>
  <c r="BK388" i="2"/>
  <c r="J315" i="2"/>
  <c r="BK157" i="2"/>
  <c r="J110" i="2"/>
  <c r="J174" i="35"/>
  <c r="J158" i="35"/>
  <c r="BK98" i="35"/>
  <c r="J122" i="34"/>
  <c r="J146" i="33"/>
  <c r="J100" i="32"/>
  <c r="J123" i="31"/>
  <c r="BK106" i="31"/>
  <c r="J451" i="30"/>
  <c r="J377" i="30"/>
  <c r="BK312" i="30"/>
  <c r="J183" i="30"/>
  <c r="J108" i="29"/>
  <c r="BK151" i="28"/>
  <c r="BK104" i="28"/>
  <c r="J137" i="27"/>
  <c r="BK107" i="26"/>
  <c r="J97" i="25"/>
  <c r="J129" i="24"/>
  <c r="J111" i="24"/>
  <c r="BK179" i="20"/>
  <c r="BK100" i="20"/>
  <c r="J149" i="19"/>
  <c r="J105" i="18"/>
  <c r="BK129" i="17"/>
  <c r="J92" i="17"/>
  <c r="BK385" i="16"/>
  <c r="J313" i="16"/>
  <c r="BK239" i="16"/>
  <c r="BK195" i="16"/>
  <c r="BK128" i="16"/>
  <c r="J172" i="14"/>
  <c r="J139" i="14"/>
  <c r="BK113" i="14"/>
  <c r="BK99" i="14"/>
  <c r="BK152" i="13"/>
  <c r="BK101" i="13"/>
  <c r="J124" i="12"/>
  <c r="J94" i="11"/>
  <c r="BK123" i="10"/>
  <c r="J438" i="9"/>
  <c r="BK395" i="9"/>
  <c r="BK312" i="9"/>
  <c r="J211" i="9"/>
  <c r="J121" i="9"/>
  <c r="J129" i="7"/>
  <c r="BK91" i="7"/>
  <c r="J144" i="5"/>
  <c r="J138" i="3"/>
  <c r="BK93" i="3"/>
  <c r="BK427" i="2"/>
  <c r="BK352" i="2"/>
  <c r="BK168" i="2"/>
  <c r="BK173" i="35"/>
  <c r="BK145" i="35"/>
  <c r="J100" i="35"/>
  <c r="J134" i="34"/>
  <c r="BK130" i="33"/>
  <c r="BK112" i="32"/>
  <c r="BK134" i="31"/>
  <c r="J95" i="31"/>
  <c r="J449" i="30"/>
  <c r="BK306" i="30"/>
  <c r="BK178" i="30"/>
  <c r="J141" i="28"/>
  <c r="J98" i="28"/>
  <c r="BK100" i="27"/>
  <c r="BK106" i="25"/>
  <c r="J136" i="24"/>
  <c r="BK110" i="24"/>
  <c r="BK431" i="23"/>
  <c r="J376" i="23"/>
  <c r="BK139" i="23"/>
  <c r="J178" i="21"/>
  <c r="BK145" i="21"/>
  <c r="J117" i="21"/>
  <c r="BK91" i="21"/>
  <c r="BK129" i="20"/>
  <c r="J142" i="19"/>
  <c r="J109" i="18"/>
  <c r="BK141" i="17"/>
  <c r="BK119" i="17"/>
  <c r="BK457" i="16"/>
  <c r="J420" i="16"/>
  <c r="J361" i="16"/>
  <c r="J200" i="16"/>
  <c r="J120" i="16"/>
  <c r="J169" i="14"/>
  <c r="BK131" i="14"/>
  <c r="J104" i="14"/>
  <c r="BK150" i="12"/>
  <c r="J101" i="12"/>
  <c r="BK130" i="10"/>
  <c r="J105" i="10"/>
  <c r="BK420" i="9"/>
  <c r="BK365" i="9"/>
  <c r="J271" i="9"/>
  <c r="BK163" i="9"/>
  <c r="BK99" i="8"/>
  <c r="BK150" i="7"/>
  <c r="BK133" i="7"/>
  <c r="BK118" i="7"/>
  <c r="J100" i="7"/>
  <c r="J139" i="6"/>
  <c r="J130" i="5"/>
  <c r="J103" i="4"/>
  <c r="J122" i="3"/>
  <c r="J103" i="3"/>
  <c r="J418" i="2"/>
  <c r="BK389" i="2"/>
  <c r="BK350" i="2"/>
  <c r="BK218" i="2"/>
  <c r="BK116" i="2"/>
  <c r="BK154" i="35"/>
  <c r="BK125" i="35"/>
  <c r="BK111" i="35"/>
  <c r="J91" i="35"/>
  <c r="BK145" i="33"/>
  <c r="BK121" i="31"/>
  <c r="BK92" i="31"/>
  <c r="J405" i="30"/>
  <c r="BK390" i="30"/>
  <c r="BK294" i="30"/>
  <c r="J162" i="30"/>
  <c r="J106" i="29"/>
  <c r="BK149" i="28"/>
  <c r="BK118" i="28"/>
  <c r="J97" i="27"/>
  <c r="BK108" i="25"/>
  <c r="BK100" i="24"/>
  <c r="J425" i="23"/>
  <c r="BK339" i="23"/>
  <c r="J218" i="23"/>
  <c r="BK151" i="23"/>
  <c r="BK108" i="23"/>
  <c r="BK166" i="21"/>
  <c r="J138" i="21"/>
  <c r="BK108" i="21"/>
  <c r="J152" i="20"/>
  <c r="J155" i="19"/>
  <c r="J106" i="18"/>
  <c r="J131" i="17"/>
  <c r="BK96" i="17"/>
  <c r="J385" i="16"/>
  <c r="BK306" i="16"/>
  <c r="J195" i="16"/>
  <c r="BK151" i="16"/>
  <c r="BK163" i="14"/>
  <c r="J140" i="14"/>
  <c r="BK133" i="14"/>
  <c r="BK112" i="14"/>
  <c r="J93" i="14"/>
  <c r="BK135" i="13"/>
  <c r="J148" i="12"/>
  <c r="BK103" i="11"/>
  <c r="BK133" i="10"/>
  <c r="J489" i="9"/>
  <c r="BK271" i="9"/>
  <c r="BK157" i="9"/>
  <c r="BK98" i="8"/>
  <c r="J164" i="7"/>
  <c r="J146" i="7"/>
  <c r="BK124" i="7"/>
  <c r="J103" i="7"/>
  <c r="J127" i="6"/>
  <c r="J112" i="4"/>
  <c r="J95" i="4"/>
  <c r="BK124" i="3"/>
  <c r="BK92" i="3"/>
  <c r="J357" i="2"/>
  <c r="BK281" i="2"/>
  <c r="BK134" i="2"/>
  <c r="BK94" i="36"/>
  <c r="J134" i="35"/>
  <c r="BK104" i="35"/>
  <c r="BK119" i="32"/>
  <c r="J97" i="32"/>
  <c r="BK95" i="31"/>
  <c r="BK411" i="30"/>
  <c r="BK365" i="30"/>
  <c r="J228" i="30"/>
  <c r="BK99" i="29"/>
  <c r="BK158" i="28"/>
  <c r="BK117" i="28"/>
  <c r="J95" i="28"/>
  <c r="J129" i="26"/>
  <c r="BK143" i="24"/>
  <c r="J114" i="24"/>
  <c r="J394" i="23"/>
  <c r="BK347" i="23"/>
  <c r="J195" i="23"/>
  <c r="J128" i="23"/>
  <c r="BK150" i="21"/>
  <c r="BK138" i="21"/>
  <c r="BK121" i="21"/>
  <c r="J119" i="3"/>
  <c r="J455" i="2"/>
  <c r="J383" i="2"/>
  <c r="J376" i="2"/>
  <c r="BK303" i="2"/>
  <c r="J178" i="2"/>
  <c r="BK167" i="35"/>
  <c r="BK138" i="35"/>
  <c r="BK117" i="35"/>
  <c r="BK99" i="35"/>
  <c r="BK102" i="33"/>
  <c r="J140" i="31"/>
  <c r="BK105" i="31"/>
  <c r="BK503" i="30"/>
  <c r="BK377" i="30"/>
  <c r="BK231" i="30"/>
  <c r="BK172" i="30"/>
  <c r="BK161" i="28"/>
  <c r="J128" i="28"/>
  <c r="J93" i="28"/>
  <c r="BK130" i="26"/>
  <c r="J90" i="25"/>
  <c r="J113" i="24"/>
  <c r="BK448" i="23"/>
  <c r="J414" i="23"/>
  <c r="BK376" i="23"/>
  <c r="J329" i="23"/>
  <c r="J256" i="23"/>
  <c r="BK181" i="23"/>
  <c r="BK122" i="23"/>
  <c r="BK94" i="22"/>
  <c r="BK133" i="21"/>
  <c r="BK117" i="21"/>
  <c r="BK173" i="20"/>
  <c r="BK135" i="20"/>
  <c r="J113" i="18"/>
  <c r="J132" i="17"/>
  <c r="BK106" i="17"/>
  <c r="J374" i="16"/>
  <c r="J306" i="16"/>
  <c r="J183" i="16"/>
  <c r="BK175" i="14"/>
  <c r="BK156" i="14"/>
  <c r="J110" i="14"/>
  <c r="J148" i="13"/>
  <c r="BK107" i="12"/>
  <c r="BK100" i="11"/>
  <c r="BK119" i="10"/>
  <c r="J98" i="10"/>
  <c r="J461" i="9"/>
  <c r="BK367" i="9"/>
  <c r="BK263" i="9"/>
  <c r="BK186" i="9"/>
  <c r="J106" i="8"/>
  <c r="J167" i="7"/>
  <c r="J144" i="7"/>
  <c r="J126" i="7"/>
  <c r="BK93" i="7"/>
  <c r="J104" i="6"/>
  <c r="BK110" i="5"/>
  <c r="BK103" i="4"/>
  <c r="BK116" i="3"/>
  <c r="J438" i="2"/>
  <c r="J373" i="2"/>
  <c r="J249" i="2"/>
  <c r="J183" i="2"/>
  <c r="J154" i="2"/>
  <c r="BK174" i="35"/>
  <c r="J143" i="35"/>
  <c r="J96" i="35"/>
  <c r="BK134" i="34"/>
  <c r="J124" i="33"/>
  <c r="BK110" i="32"/>
  <c r="J127" i="31"/>
  <c r="J493" i="30"/>
  <c r="BK438" i="30"/>
  <c r="BK387" i="30"/>
  <c r="BK195" i="30"/>
  <c r="BK120" i="30"/>
  <c r="BK148" i="28"/>
  <c r="BK124" i="28"/>
  <c r="BK143" i="27"/>
  <c r="BK117" i="26"/>
  <c r="J106" i="25"/>
  <c r="J130" i="24"/>
  <c r="BK469" i="23"/>
  <c r="BK393" i="23"/>
  <c r="BK374" i="23"/>
  <c r="J317" i="23"/>
  <c r="BK228" i="23"/>
  <c r="BK156" i="23"/>
  <c r="J177" i="21"/>
  <c r="BK156" i="21"/>
  <c r="BK142" i="21"/>
  <c r="J114" i="21"/>
  <c r="J141" i="20"/>
  <c r="BK165" i="19"/>
  <c r="J138" i="17"/>
  <c r="J105" i="17"/>
  <c r="BK462" i="16"/>
  <c r="BK388" i="16"/>
  <c r="J268" i="16"/>
  <c r="BK188" i="16"/>
  <c r="J133" i="16"/>
  <c r="BK173" i="14"/>
  <c r="J143" i="14"/>
  <c r="BK90" i="14"/>
  <c r="J122" i="13"/>
  <c r="J140" i="12"/>
  <c r="J109" i="11"/>
  <c r="J140" i="10"/>
  <c r="J121" i="10"/>
  <c r="J475" i="9"/>
  <c r="J389" i="9"/>
  <c r="J326" i="9"/>
  <c r="BK274" i="9"/>
  <c r="BK158" i="9"/>
  <c r="BK171" i="7"/>
  <c r="BK144" i="7"/>
  <c r="BK121" i="7"/>
  <c r="J104" i="7"/>
  <c r="BK139" i="6"/>
  <c r="J131" i="5"/>
  <c r="BK117" i="4"/>
  <c r="BK138" i="3"/>
  <c r="BK119" i="3"/>
  <c r="BK95" i="3"/>
  <c r="J431" i="2"/>
  <c r="J303" i="2"/>
  <c r="BK151" i="2"/>
  <c r="J155" i="35"/>
  <c r="BK123" i="35"/>
  <c r="J143" i="34"/>
  <c r="J145" i="33"/>
  <c r="J112" i="32"/>
  <c r="J141" i="31"/>
  <c r="BK343" i="30"/>
  <c r="BK210" i="30"/>
  <c r="BK178" i="28"/>
  <c r="J146" i="28"/>
  <c r="BK125" i="28"/>
  <c r="J160" i="27"/>
  <c r="J134" i="26"/>
  <c r="BK94" i="25"/>
  <c r="J96" i="24"/>
  <c r="BK391" i="23"/>
  <c r="J366" i="23"/>
  <c r="BK317" i="23"/>
  <c r="BK216" i="23"/>
  <c r="J178" i="23"/>
  <c r="J98" i="22"/>
  <c r="BK151" i="21"/>
  <c r="BK132" i="21"/>
  <c r="BK151" i="20"/>
  <c r="J108" i="20"/>
  <c r="BK111" i="19"/>
  <c r="BK132" i="17"/>
  <c r="BK98" i="17"/>
  <c r="J459" i="16"/>
  <c r="BK408" i="16"/>
  <c r="J371" i="16"/>
  <c r="BK157" i="16"/>
  <c r="BK172" i="14"/>
  <c r="J153" i="14"/>
  <c r="J113" i="14"/>
  <c r="BK160" i="13"/>
  <c r="BK133" i="12"/>
  <c r="BK101" i="12"/>
  <c r="BK121" i="10"/>
  <c r="J448" i="9"/>
  <c r="BK393" i="9"/>
  <c r="J224" i="9"/>
  <c r="BK121" i="9"/>
  <c r="J106" i="7"/>
  <c r="J111" i="6"/>
  <c r="J100" i="4"/>
  <c r="BK127" i="3"/>
  <c r="BK169" i="35"/>
  <c r="BK141" i="35"/>
  <c r="BK110" i="35"/>
  <c r="J128" i="34"/>
  <c r="J111" i="33"/>
  <c r="BK133" i="31"/>
  <c r="BK99" i="31"/>
  <c r="BK464" i="30"/>
  <c r="BK370" i="30"/>
  <c r="BK183" i="30"/>
  <c r="J94" i="29"/>
  <c r="BK156" i="28"/>
  <c r="BK121" i="28"/>
  <c r="J109" i="28"/>
  <c r="J109" i="27"/>
  <c r="J101" i="25"/>
  <c r="BK102" i="24"/>
  <c r="J486" i="23"/>
  <c r="BK460" i="23"/>
  <c r="J161" i="21"/>
  <c r="BK113" i="21"/>
  <c r="BK117" i="20"/>
  <c r="BK99" i="19"/>
  <c r="BK139" i="17"/>
  <c r="BK102" i="17"/>
  <c r="J444" i="16"/>
  <c r="J378" i="16"/>
  <c r="J332" i="16"/>
  <c r="BK173" i="16"/>
  <c r="BK165" i="14"/>
  <c r="BK143" i="14"/>
  <c r="BK129" i="14"/>
  <c r="J111" i="14"/>
  <c r="BK145" i="13"/>
  <c r="J101" i="13"/>
  <c r="BK98" i="12"/>
  <c r="BK132" i="10"/>
  <c r="J112" i="10"/>
  <c r="J96" i="10"/>
  <c r="BK401" i="9"/>
  <c r="BK389" i="9"/>
  <c r="BK343" i="9"/>
  <c r="J189" i="9"/>
  <c r="J104" i="9"/>
  <c r="J162" i="7"/>
  <c r="BK140" i="7"/>
  <c r="BK114" i="7"/>
  <c r="BK145" i="6"/>
  <c r="BK130" i="5"/>
  <c r="BK99" i="4"/>
  <c r="BK118" i="3"/>
  <c r="J101" i="3"/>
  <c r="J410" i="2"/>
  <c r="BK385" i="2"/>
  <c r="J259" i="2"/>
  <c r="AS77" i="1"/>
  <c r="J161" i="34"/>
  <c r="BK100" i="34"/>
  <c r="BK118" i="33"/>
  <c r="BK129" i="31"/>
  <c r="BK115" i="31"/>
  <c r="BK98" i="31"/>
  <c r="BK472" i="30"/>
  <c r="BK421" i="30"/>
  <c r="J348" i="30"/>
  <c r="BK114" i="30"/>
  <c r="J169" i="28"/>
  <c r="BK134" i="28"/>
  <c r="BK119" i="28"/>
  <c r="J92" i="28"/>
  <c r="BK120" i="26"/>
  <c r="BK99" i="25"/>
  <c r="J125" i="24"/>
  <c r="J104" i="24"/>
  <c r="BK176" i="20"/>
  <c r="J117" i="20"/>
  <c r="BK156" i="19"/>
  <c r="BK115" i="19"/>
  <c r="BK137" i="17"/>
  <c r="J95" i="17"/>
  <c r="BK374" i="16"/>
  <c r="BK262" i="16"/>
  <c r="BK183" i="16"/>
  <c r="BK109" i="16"/>
  <c r="BK145" i="14"/>
  <c r="BK130" i="14"/>
  <c r="BK110" i="14"/>
  <c r="J94" i="14"/>
  <c r="BK128" i="13"/>
  <c r="J127" i="12"/>
  <c r="BK107" i="11"/>
  <c r="J132" i="10"/>
  <c r="BK448" i="9"/>
  <c r="BK398" i="9"/>
  <c r="BK324" i="9"/>
  <c r="BK174" i="9"/>
  <c r="BK173" i="7"/>
  <c r="BK145" i="7"/>
  <c r="J146" i="6"/>
  <c r="BK111" i="6"/>
  <c r="BK100" i="4"/>
  <c r="BK108" i="3"/>
  <c r="BK464" i="2"/>
  <c r="BK386" i="2"/>
  <c r="J211" i="2"/>
  <c r="J167" i="2"/>
  <c r="J168" i="35"/>
  <c r="J130" i="35"/>
  <c r="J99" i="35"/>
  <c r="BK141" i="33"/>
  <c r="J119" i="32"/>
  <c r="BK140" i="31"/>
  <c r="J99" i="31"/>
  <c r="J436" i="30"/>
  <c r="J268" i="30"/>
  <c r="J149" i="30"/>
  <c r="J156" i="28"/>
  <c r="J100" i="28"/>
  <c r="J131" i="27"/>
  <c r="BK123" i="26"/>
  <c r="J94" i="25"/>
  <c r="J116" i="24"/>
  <c r="J455" i="23"/>
  <c r="BK380" i="23"/>
  <c r="BK303" i="23"/>
  <c r="J159" i="23"/>
  <c r="BK163" i="21"/>
  <c r="BK126" i="21"/>
  <c r="BK95" i="21"/>
  <c r="BK141" i="20"/>
  <c r="BK118" i="19"/>
  <c r="BK95" i="18"/>
  <c r="J113" i="17"/>
  <c r="J437" i="16"/>
  <c r="J347" i="16"/>
  <c r="BK228" i="16"/>
  <c r="BK156" i="16"/>
  <c r="J106" i="15"/>
  <c r="BK168" i="14"/>
  <c r="BK139" i="14"/>
  <c r="J105" i="14"/>
  <c r="BK131" i="13"/>
  <c r="BK131" i="12"/>
  <c r="J90" i="11"/>
  <c r="J109" i="10"/>
  <c r="BK476" i="9"/>
  <c r="BK421" i="9"/>
  <c r="J379" i="9"/>
  <c r="BK229" i="9"/>
  <c r="J119" i="9"/>
  <c r="BK162" i="7"/>
  <c r="BK120" i="7"/>
  <c r="BK103" i="7"/>
  <c r="BK141" i="6"/>
  <c r="BK103" i="6"/>
  <c r="BK122" i="5"/>
  <c r="BK137" i="3"/>
  <c r="J113" i="3"/>
  <c r="J473" i="2"/>
  <c r="J393" i="2"/>
  <c r="J318" i="2"/>
  <c r="J195" i="2"/>
  <c r="BK103" i="36"/>
  <c r="J152" i="35"/>
  <c r="J141" i="35"/>
  <c r="J108" i="35"/>
  <c r="BK110" i="34"/>
  <c r="BK111" i="33"/>
  <c r="BK128" i="31"/>
  <c r="J112" i="31"/>
  <c r="BK446" i="30"/>
  <c r="BK403" i="30"/>
  <c r="J386" i="30"/>
  <c r="J324" i="30"/>
  <c r="J173" i="30"/>
  <c r="BK118" i="30"/>
  <c r="J168" i="28"/>
  <c r="J126" i="28"/>
  <c r="J126" i="26"/>
  <c r="J100" i="25"/>
  <c r="J463" i="23"/>
  <c r="J389" i="23"/>
  <c r="J361" i="23"/>
  <c r="J283" i="23"/>
  <c r="BK183" i="23"/>
  <c r="J139" i="23"/>
  <c r="J170" i="21"/>
  <c r="J152" i="21"/>
  <c r="BK122" i="21"/>
  <c r="J102" i="21"/>
  <c r="J167" i="20"/>
  <c r="J165" i="19"/>
  <c r="J107" i="18"/>
  <c r="BK121" i="17"/>
  <c r="J473" i="16"/>
  <c r="BK386" i="16"/>
  <c r="J318" i="16"/>
  <c r="BK289" i="16"/>
  <c r="J156" i="16"/>
  <c r="J118" i="16"/>
  <c r="J138" i="14"/>
  <c r="BK123" i="14"/>
  <c r="BK117" i="14"/>
  <c r="J102" i="14"/>
  <c r="J139" i="13"/>
  <c r="J107" i="12"/>
  <c r="J120" i="10"/>
  <c r="BK94" i="10"/>
  <c r="BK434" i="9"/>
  <c r="J258" i="9"/>
  <c r="BK134" i="9"/>
  <c r="J176" i="7"/>
  <c r="J156" i="7"/>
  <c r="BK136" i="7"/>
  <c r="J119" i="7"/>
  <c r="BK144" i="6"/>
  <c r="J110" i="4"/>
  <c r="BK92" i="4"/>
  <c r="J123" i="3"/>
  <c r="J423" i="2"/>
  <c r="J308" i="2"/>
  <c r="BK210" i="2"/>
  <c r="BK146" i="2"/>
  <c r="BK105" i="2"/>
  <c r="J136" i="35"/>
  <c r="BK95" i="35"/>
  <c r="J102" i="33"/>
  <c r="J101" i="32"/>
  <c r="BK94" i="31"/>
  <c r="BK440" i="30"/>
  <c r="BK384" i="30"/>
  <c r="J262" i="30"/>
  <c r="J139" i="30"/>
  <c r="J162" i="28"/>
  <c r="J118" i="28"/>
  <c r="BK105" i="28"/>
  <c r="J157" i="27"/>
  <c r="J111" i="25"/>
  <c r="BK139" i="24"/>
  <c r="BK121" i="24"/>
  <c r="J460" i="23"/>
  <c r="J381" i="23"/>
  <c r="BK280" i="23"/>
  <c r="J153" i="23"/>
  <c r="BK172" i="21"/>
  <c r="BK136" i="21"/>
  <c r="J108" i="21"/>
  <c r="J111" i="3"/>
  <c r="BK473" i="2"/>
  <c r="J387" i="2"/>
  <c r="J377" i="2"/>
  <c r="J332" i="2"/>
  <c r="J188" i="2"/>
  <c r="J169" i="35"/>
  <c r="BK156" i="35"/>
  <c r="J118" i="35"/>
  <c r="J155" i="34"/>
  <c r="J152" i="33"/>
  <c r="J92" i="32"/>
  <c r="BK112" i="31"/>
  <c r="J444" i="30"/>
  <c r="BK396" i="30"/>
  <c r="J291" i="30"/>
  <c r="J103" i="29"/>
  <c r="J158" i="28"/>
  <c r="J117" i="28"/>
  <c r="BK98" i="28"/>
  <c r="J123" i="26"/>
  <c r="BK96" i="25"/>
  <c r="BK109" i="24"/>
  <c r="J95" i="24"/>
  <c r="J401" i="23"/>
  <c r="J334" i="23"/>
  <c r="BK271" i="23"/>
  <c r="J200" i="23"/>
  <c r="J133" i="23"/>
  <c r="J160" i="21"/>
  <c r="BK127" i="21"/>
  <c r="BK102" i="21"/>
  <c r="J132" i="20"/>
  <c r="BK102" i="18"/>
  <c r="J120" i="17"/>
  <c r="BK101" i="17"/>
  <c r="BK391" i="16"/>
  <c r="J315" i="16"/>
  <c r="BK200" i="16"/>
  <c r="J98" i="15"/>
  <c r="BK153" i="14"/>
  <c r="BK120" i="14"/>
  <c r="J160" i="13"/>
  <c r="BK139" i="12"/>
  <c r="BK102" i="11"/>
  <c r="J114" i="10"/>
  <c r="J487" i="9"/>
  <c r="BK408" i="9"/>
  <c r="J329" i="9"/>
  <c r="J196" i="9"/>
  <c r="BK94" i="8"/>
  <c r="BK161" i="7"/>
  <c r="BK137" i="7"/>
  <c r="BK101" i="7"/>
  <c r="J103" i="6"/>
  <c r="BK118" i="5"/>
  <c r="J101" i="4"/>
  <c r="BK94" i="3"/>
  <c r="J398" i="2"/>
  <c r="BK326" i="2"/>
  <c r="BK254" i="2"/>
  <c r="BK195" i="2"/>
  <c r="BK162" i="2"/>
  <c r="J94" i="36"/>
  <c r="J144" i="35"/>
  <c r="BK108" i="35"/>
  <c r="BK113" i="34"/>
  <c r="BK111" i="32"/>
  <c r="J131" i="31"/>
  <c r="J100" i="31"/>
  <c r="J428" i="30"/>
  <c r="BK337" i="30"/>
  <c r="J210" i="30"/>
  <c r="J105" i="30"/>
  <c r="J161" i="28"/>
  <c r="J144" i="28"/>
  <c r="BK120" i="28"/>
  <c r="BK155" i="27"/>
  <c r="BK126" i="26"/>
  <c r="J103" i="25"/>
  <c r="BK463" i="23"/>
  <c r="J383" i="23"/>
  <c r="J323" i="23"/>
  <c r="J216" i="23"/>
  <c r="J120" i="23"/>
  <c r="BK159" i="21"/>
  <c r="BK139" i="21"/>
  <c r="BK100" i="21"/>
  <c r="BK145" i="20"/>
  <c r="BK110" i="18"/>
  <c r="BK135" i="17"/>
  <c r="J115" i="17"/>
  <c r="J409" i="16"/>
  <c r="BK313" i="16"/>
  <c r="J218" i="16"/>
  <c r="BK149" i="16"/>
  <c r="J175" i="14"/>
  <c r="J148" i="14"/>
  <c r="BK98" i="14"/>
  <c r="BK125" i="13"/>
  <c r="BK120" i="12"/>
  <c r="J103" i="11"/>
  <c r="BK136" i="10"/>
  <c r="BK108" i="10"/>
  <c r="BK413" i="9"/>
  <c r="J365" i="9"/>
  <c r="J253" i="9"/>
  <c r="BK154" i="9"/>
  <c r="J170" i="7"/>
  <c r="J130" i="7"/>
  <c r="J113" i="7"/>
  <c r="BK90" i="7"/>
  <c r="BK104" i="6"/>
  <c r="BK105" i="4"/>
  <c r="J125" i="3"/>
  <c r="J92" i="3"/>
  <c r="J464" i="2"/>
  <c r="J425" i="2"/>
  <c r="BK259" i="2"/>
  <c r="J120" i="2"/>
  <c r="BK170" i="35"/>
  <c r="BK136" i="35"/>
  <c r="J101" i="35"/>
  <c r="BK122" i="34"/>
  <c r="BK105" i="33"/>
  <c r="J99" i="32"/>
  <c r="J384" i="30"/>
  <c r="BK215" i="30"/>
  <c r="BK133" i="30"/>
  <c r="J165" i="28"/>
  <c r="BK137" i="28"/>
  <c r="J107" i="28"/>
  <c r="J155" i="27"/>
  <c r="BK131" i="26"/>
  <c r="BK135" i="24"/>
  <c r="BK455" i="23"/>
  <c r="BK387" i="23"/>
  <c r="BK354" i="23"/>
  <c r="BK259" i="23"/>
  <c r="J186" i="23"/>
  <c r="J121" i="23"/>
  <c r="J157" i="21"/>
  <c r="J90" i="21"/>
  <c r="J111" i="20"/>
  <c r="J131" i="19"/>
  <c r="J96" i="18"/>
  <c r="BK116" i="17"/>
  <c r="BK473" i="16"/>
  <c r="J431" i="16"/>
  <c r="J384" i="16"/>
  <c r="J349" i="16"/>
  <c r="BK155" i="16"/>
  <c r="BK161" i="14"/>
  <c r="J152" i="14"/>
  <c r="BK102" i="14"/>
  <c r="BK159" i="13"/>
  <c r="BK127" i="12"/>
  <c r="BK96" i="11"/>
  <c r="BK111" i="10"/>
  <c r="BK443" i="9"/>
  <c r="BK379" i="9"/>
  <c r="J206" i="9"/>
  <c r="BK140" i="9"/>
  <c r="J166" i="7"/>
  <c r="J125" i="7"/>
  <c r="BK133" i="6"/>
  <c r="BK101" i="5"/>
  <c r="BK104" i="4"/>
  <c r="J140" i="3"/>
  <c r="BK175" i="35"/>
  <c r="BK158" i="35"/>
  <c r="J109" i="35"/>
  <c r="BK160" i="34"/>
  <c r="BK124" i="33"/>
  <c r="BK142" i="31"/>
  <c r="J129" i="31"/>
  <c r="J498" i="30"/>
  <c r="BK399" i="30"/>
  <c r="J277" i="30"/>
  <c r="J151" i="30"/>
  <c r="BK165" i="28"/>
  <c r="J145" i="28"/>
  <c r="BK115" i="28"/>
  <c r="J101" i="28"/>
  <c r="J112" i="27"/>
  <c r="J130" i="26"/>
  <c r="J140" i="24"/>
  <c r="J100" i="24"/>
  <c r="BK481" i="23"/>
  <c r="BK171" i="21"/>
  <c r="BK134" i="21"/>
  <c r="J93" i="21"/>
  <c r="J163" i="19"/>
  <c r="BK125" i="19"/>
  <c r="J101" i="18"/>
  <c r="BK104" i="17"/>
  <c r="J424" i="16"/>
  <c r="BK382" i="16"/>
  <c r="BK348" i="16"/>
  <c r="J223" i="16"/>
  <c r="BK104" i="16"/>
  <c r="J151" i="14"/>
  <c r="J133" i="14"/>
  <c r="BK114" i="14"/>
  <c r="BK153" i="13"/>
  <c r="J113" i="13"/>
  <c r="BK140" i="12"/>
  <c r="J104" i="11"/>
  <c r="BK131" i="10"/>
  <c r="BK110" i="10"/>
  <c r="BK461" i="9"/>
  <c r="BK391" i="9"/>
  <c r="J367" i="9"/>
  <c r="J324" i="9"/>
  <c r="J174" i="9"/>
  <c r="J98" i="8"/>
  <c r="J153" i="7"/>
  <c r="BK131" i="7"/>
  <c r="J112" i="7"/>
  <c r="J120" i="6"/>
  <c r="BK141" i="5"/>
  <c r="J98" i="5"/>
  <c r="J109" i="3"/>
  <c r="J436" i="2"/>
  <c r="J386" i="2"/>
  <c r="J295" i="2"/>
  <c r="J148" i="2"/>
  <c r="J99" i="36"/>
  <c r="BK155" i="35"/>
  <c r="J124" i="35"/>
  <c r="J156" i="34"/>
  <c r="BK152" i="33"/>
  <c r="J108" i="33"/>
  <c r="J135" i="31"/>
  <c r="BK113" i="31"/>
  <c r="J486" i="30"/>
  <c r="BK444" i="30"/>
  <c r="J363" i="30"/>
  <c r="J294" i="30"/>
  <c r="J155" i="30"/>
  <c r="J177" i="28"/>
  <c r="J155" i="28"/>
  <c r="J124" i="28"/>
  <c r="BK102" i="28"/>
  <c r="BK143" i="26"/>
  <c r="BK110" i="25"/>
  <c r="BK92" i="25"/>
  <c r="J128" i="24"/>
  <c r="J102" i="24"/>
  <c r="J151" i="20"/>
  <c r="BK159" i="19"/>
  <c r="BK117" i="18"/>
  <c r="J139" i="17"/>
  <c r="J114" i="17"/>
  <c r="BK409" i="16"/>
  <c r="BK265" i="16"/>
  <c r="BK216" i="16"/>
  <c r="J159" i="16"/>
  <c r="J177" i="14"/>
  <c r="BK162" i="14"/>
  <c r="J123" i="14"/>
  <c r="BK103" i="14"/>
  <c r="J149" i="13"/>
  <c r="BK149" i="12"/>
  <c r="BK104" i="11"/>
  <c r="J108" i="10"/>
  <c r="BK415" i="9"/>
  <c r="BK359" i="9"/>
  <c r="J240" i="9"/>
  <c r="BK173" i="9"/>
  <c r="BK172" i="7"/>
  <c r="BK139" i="7"/>
  <c r="J123" i="6"/>
  <c r="J121" i="5"/>
  <c r="BK131" i="3"/>
  <c r="BK100" i="3"/>
  <c r="BK457" i="2"/>
  <c r="BK390" i="2"/>
  <c r="J337" i="2"/>
  <c r="BK154" i="2"/>
  <c r="J157" i="35"/>
  <c r="J107" i="35"/>
  <c r="BK131" i="34"/>
  <c r="BK121" i="33"/>
  <c r="BK94" i="32"/>
  <c r="J113" i="31"/>
  <c r="BK498" i="30"/>
  <c r="J409" i="30"/>
  <c r="BK300" i="30"/>
  <c r="BK144" i="30"/>
  <c r="BK160" i="28"/>
  <c r="J102" i="28"/>
  <c r="J134" i="27"/>
  <c r="BK142" i="26"/>
  <c r="J99" i="25"/>
  <c r="BK124" i="24"/>
  <c r="J106" i="24"/>
  <c r="BK416" i="23"/>
  <c r="BK300" i="23"/>
  <c r="BK133" i="23"/>
  <c r="J169" i="21"/>
  <c r="BK149" i="21"/>
  <c r="J115" i="21"/>
  <c r="BK93" i="21"/>
  <c r="BK120" i="20"/>
  <c r="J115" i="19"/>
  <c r="BK100" i="18"/>
  <c r="BK124" i="17"/>
  <c r="J94" i="17"/>
  <c r="J429" i="16"/>
  <c r="J366" i="16"/>
  <c r="BK231" i="16"/>
  <c r="J185" i="16"/>
  <c r="BK122" i="16"/>
  <c r="BK177" i="14"/>
  <c r="J144" i="14"/>
  <c r="J120" i="14"/>
  <c r="BK139" i="13"/>
  <c r="BK111" i="11"/>
  <c r="BK120" i="10"/>
  <c r="J103" i="10"/>
  <c r="BK432" i="9"/>
  <c r="J387" i="9"/>
  <c r="J300" i="9"/>
  <c r="BK168" i="9"/>
  <c r="BK108" i="8"/>
  <c r="BK165" i="7"/>
  <c r="J137" i="7"/>
  <c r="J127" i="7"/>
  <c r="BK111" i="7"/>
  <c r="J90" i="7"/>
  <c r="BK137" i="6"/>
  <c r="J124" i="5"/>
  <c r="J141" i="3"/>
  <c r="BK110" i="3"/>
  <c r="J469" i="2"/>
  <c r="BK371" i="2"/>
  <c r="BK315" i="2"/>
  <c r="J151" i="2"/>
  <c r="J156" i="35"/>
  <c r="BK142" i="35"/>
  <c r="J122" i="35"/>
  <c r="BK97" i="35"/>
  <c r="J119" i="34"/>
  <c r="BK99" i="32"/>
  <c r="BK122" i="31"/>
  <c r="J105" i="31"/>
  <c r="BK449" i="30"/>
  <c r="BK406" i="30"/>
  <c r="J394" i="30"/>
  <c r="J312" i="30"/>
  <c r="BK216" i="30"/>
  <c r="J153" i="30"/>
  <c r="J172" i="28"/>
  <c r="BK140" i="28"/>
  <c r="J125" i="28"/>
  <c r="BK90" i="28"/>
  <c r="BK111" i="25"/>
  <c r="BK101" i="24"/>
  <c r="J441" i="23"/>
  <c r="BK388" i="23"/>
  <c r="BK315" i="23"/>
  <c r="BK157" i="23"/>
  <c r="BK105" i="23"/>
  <c r="J163" i="21"/>
  <c r="J118" i="21"/>
  <c r="BK90" i="21"/>
  <c r="J100" i="20"/>
  <c r="J116" i="18"/>
  <c r="J134" i="17"/>
  <c r="BK111" i="17"/>
  <c r="J462" i="16"/>
  <c r="J382" i="16"/>
  <c r="BK295" i="16"/>
  <c r="J167" i="16"/>
  <c r="BK98" i="15"/>
  <c r="J150" i="14"/>
  <c r="BK107" i="14"/>
  <c r="J128" i="13"/>
  <c r="BK109" i="11"/>
  <c r="J124" i="10"/>
  <c r="J100" i="10"/>
  <c r="BK463" i="9"/>
  <c r="BK295" i="9"/>
  <c r="BK153" i="9"/>
  <c r="J177" i="7"/>
  <c r="BK157" i="7"/>
  <c r="J142" i="7"/>
  <c r="J123" i="7"/>
  <c r="J92" i="7"/>
  <c r="J118" i="4"/>
  <c r="BK102" i="4"/>
  <c r="J121" i="3"/>
  <c r="J93" i="3"/>
  <c r="BK364" i="2"/>
  <c r="BK301" i="2"/>
  <c r="J162" i="2"/>
  <c r="BK130" i="2"/>
  <c r="J159" i="35"/>
  <c r="BK126" i="35"/>
  <c r="BK101" i="35"/>
  <c r="BK146" i="33"/>
  <c r="BK103" i="32"/>
  <c r="J119" i="31"/>
  <c r="J442" i="30"/>
  <c r="BK401" i="30"/>
  <c r="BK363" i="30"/>
  <c r="BK223" i="30"/>
  <c r="J178" i="28"/>
  <c r="BK112" i="28"/>
  <c r="J103" i="28"/>
  <c r="J124" i="27"/>
  <c r="BK107" i="25"/>
  <c r="BK126" i="24"/>
  <c r="BK467" i="23"/>
  <c r="J388" i="23"/>
  <c r="BK334" i="23"/>
  <c r="J193" i="23"/>
  <c r="BK162" i="23"/>
  <c r="BK170" i="21"/>
  <c r="J140" i="21"/>
  <c r="J113" i="21"/>
  <c r="BK99" i="21"/>
  <c r="J105" i="3"/>
  <c r="BK438" i="2"/>
  <c r="BK379" i="2"/>
  <c r="BK357" i="2"/>
  <c r="BK286" i="2"/>
  <c r="BK124" i="2"/>
  <c r="J166" i="35"/>
  <c r="J123" i="35"/>
  <c r="BK106" i="35"/>
  <c r="BK143" i="34"/>
  <c r="J109" i="32"/>
  <c r="J122" i="31"/>
  <c r="BK96" i="31"/>
  <c r="J398" i="30"/>
  <c r="J306" i="30"/>
  <c r="BK188" i="30"/>
  <c r="J99" i="29"/>
  <c r="J142" i="28"/>
  <c r="BK100" i="28"/>
  <c r="J103" i="27"/>
  <c r="BK121" i="26"/>
  <c r="J142" i="24"/>
  <c r="BK103" i="24"/>
  <c r="BK436" i="23"/>
  <c r="BK413" i="23"/>
  <c r="BK383" i="23"/>
  <c r="BK349" i="23"/>
  <c r="BK292" i="23"/>
  <c r="J223" i="23"/>
  <c r="J173" i="23"/>
  <c r="BK106" i="22"/>
  <c r="J142" i="21"/>
  <c r="J116" i="21"/>
  <c r="BK161" i="20"/>
  <c r="BK106" i="18"/>
  <c r="BK134" i="17"/>
  <c r="J111" i="17"/>
  <c r="BK478" i="16"/>
  <c r="J386" i="16"/>
  <c r="BK342" i="16"/>
  <c r="J210" i="16"/>
  <c r="J99" i="15"/>
  <c r="J160" i="14"/>
  <c r="J126" i="14"/>
  <c r="BK108" i="14"/>
  <c r="J145" i="12"/>
  <c r="J111" i="11"/>
  <c r="BK125" i="10"/>
  <c r="BK105" i="10"/>
  <c r="BK494" i="9"/>
  <c r="J436" i="9"/>
  <c r="J384" i="9"/>
  <c r="BK248" i="9"/>
  <c r="J184" i="9"/>
  <c r="J168" i="7"/>
  <c r="BK148" i="7"/>
  <c r="BK130" i="7"/>
  <c r="BK97" i="7"/>
  <c r="J105" i="6"/>
  <c r="J122" i="5"/>
  <c r="BK111" i="4"/>
  <c r="J130" i="3"/>
  <c r="J465" i="2"/>
  <c r="BK423" i="2"/>
  <c r="BK313" i="2"/>
  <c r="J200" i="2"/>
  <c r="J173" i="2"/>
  <c r="J105" i="2"/>
  <c r="BK114" i="35"/>
  <c r="J131" i="34"/>
  <c r="BK135" i="31"/>
  <c r="J110" i="31"/>
  <c r="J429" i="30"/>
  <c r="J390" i="30"/>
  <c r="J200" i="30"/>
  <c r="BK157" i="30"/>
  <c r="J167" i="28"/>
  <c r="BK143" i="28"/>
  <c r="BK128" i="28"/>
  <c r="J91" i="28"/>
  <c r="J143" i="26"/>
  <c r="BK101" i="26"/>
  <c r="BK132" i="24"/>
  <c r="BK104" i="24"/>
  <c r="J406" i="23"/>
  <c r="BK348" i="23"/>
  <c r="BK233" i="23"/>
  <c r="J157" i="23"/>
  <c r="J171" i="21"/>
  <c r="BK153" i="21"/>
  <c r="BK140" i="21"/>
  <c r="J105" i="21"/>
  <c r="BK159" i="20"/>
  <c r="BK103" i="20"/>
  <c r="J100" i="18"/>
  <c r="BK112" i="17"/>
  <c r="J418" i="16"/>
  <c r="J326" i="16"/>
  <c r="BK247" i="16"/>
  <c r="BK167" i="16"/>
  <c r="J109" i="16"/>
  <c r="BK154" i="14"/>
  <c r="BK128" i="14"/>
  <c r="J156" i="13"/>
  <c r="BK113" i="13"/>
  <c r="BK130" i="12"/>
  <c r="BK97" i="11"/>
  <c r="J113" i="10"/>
  <c r="J473" i="9"/>
  <c r="BK385" i="9"/>
  <c r="BK314" i="9"/>
  <c r="BK240" i="9"/>
  <c r="J134" i="9"/>
  <c r="BK160" i="7"/>
  <c r="J128" i="7"/>
  <c r="BK109" i="7"/>
  <c r="J96" i="7"/>
  <c r="BK144" i="5"/>
  <c r="J104" i="5"/>
  <c r="J132" i="3"/>
  <c r="BK104" i="3"/>
  <c r="BK471" i="2"/>
  <c r="J427" i="2"/>
  <c r="BK306" i="2"/>
  <c r="BK183" i="2"/>
  <c r="P104" i="2" l="1"/>
  <c r="P129" i="2"/>
  <c r="T149" i="2"/>
  <c r="P156" i="2"/>
  <c r="BK182" i="2"/>
  <c r="J182" i="2" s="1"/>
  <c r="J72" i="2"/>
  <c r="T182" i="2"/>
  <c r="P370" i="2"/>
  <c r="BK397" i="2"/>
  <c r="J397" i="2" s="1"/>
  <c r="J77" i="2" s="1"/>
  <c r="R424" i="2"/>
  <c r="R468" i="2"/>
  <c r="BK91" i="3"/>
  <c r="T97" i="3"/>
  <c r="T129" i="3"/>
  <c r="BK89" i="4"/>
  <c r="BK116" i="4"/>
  <c r="J116" i="4"/>
  <c r="J66" i="4"/>
  <c r="T123" i="5"/>
  <c r="R140" i="6"/>
  <c r="BK89" i="7"/>
  <c r="J89" i="7" s="1"/>
  <c r="J65" i="7" s="1"/>
  <c r="BK103" i="9"/>
  <c r="J103" i="9"/>
  <c r="J65" i="9"/>
  <c r="R103" i="9"/>
  <c r="BK155" i="9"/>
  <c r="J155" i="9"/>
  <c r="J67" i="9" s="1"/>
  <c r="T155" i="9"/>
  <c r="R162" i="9"/>
  <c r="BK188" i="9"/>
  <c r="J188" i="9"/>
  <c r="J72" i="9"/>
  <c r="T188" i="9"/>
  <c r="T378" i="9"/>
  <c r="R402" i="9"/>
  <c r="T429" i="9"/>
  <c r="R442" i="9"/>
  <c r="P91" i="10"/>
  <c r="T117" i="10"/>
  <c r="BK135" i="10"/>
  <c r="J135" i="10"/>
  <c r="J68" i="10"/>
  <c r="P89" i="11"/>
  <c r="T97" i="12"/>
  <c r="P152" i="12"/>
  <c r="R96" i="13"/>
  <c r="P97" i="15"/>
  <c r="P92" i="15"/>
  <c r="P91" i="15"/>
  <c r="AU72" i="1"/>
  <c r="R103" i="16"/>
  <c r="BK217" i="16"/>
  <c r="J217" i="16" s="1"/>
  <c r="J73" i="16" s="1"/>
  <c r="T367" i="16"/>
  <c r="T379" i="16"/>
  <c r="T417" i="16"/>
  <c r="R430" i="16"/>
  <c r="R97" i="17"/>
  <c r="R136" i="17"/>
  <c r="R89" i="18"/>
  <c r="P115" i="18"/>
  <c r="R98" i="19"/>
  <c r="R164" i="19"/>
  <c r="R96" i="20"/>
  <c r="P97" i="22"/>
  <c r="P92" i="22" s="1"/>
  <c r="P91" i="22" s="1"/>
  <c r="AU81" i="1" s="1"/>
  <c r="BK127" i="23"/>
  <c r="J127" i="23" s="1"/>
  <c r="J66" i="23" s="1"/>
  <c r="BK154" i="23"/>
  <c r="J154" i="23" s="1"/>
  <c r="J67" i="23" s="1"/>
  <c r="R161" i="23"/>
  <c r="BK187" i="23"/>
  <c r="J187" i="23"/>
  <c r="J72" i="23" s="1"/>
  <c r="BK367" i="23"/>
  <c r="J367" i="23"/>
  <c r="J74" i="23" s="1"/>
  <c r="T395" i="23"/>
  <c r="T466" i="23"/>
  <c r="R97" i="24"/>
  <c r="R131" i="24"/>
  <c r="BK115" i="25"/>
  <c r="J115" i="25" s="1"/>
  <c r="J66" i="25"/>
  <c r="R122" i="26"/>
  <c r="T151" i="27"/>
  <c r="R89" i="28"/>
  <c r="R88" i="28" s="1"/>
  <c r="R87" i="28" s="1"/>
  <c r="BK127" i="30"/>
  <c r="J127" i="30" s="1"/>
  <c r="J66" i="30" s="1"/>
  <c r="P154" i="30"/>
  <c r="P103" i="30" s="1"/>
  <c r="R217" i="30"/>
  <c r="P395" i="30"/>
  <c r="R410" i="30"/>
  <c r="T437" i="30"/>
  <c r="R483" i="30"/>
  <c r="T97" i="31"/>
  <c r="P136" i="31"/>
  <c r="P89" i="32"/>
  <c r="T129" i="33"/>
  <c r="R96" i="34"/>
  <c r="BK97" i="36"/>
  <c r="J97" i="36" s="1"/>
  <c r="J66" i="36" s="1"/>
  <c r="P212" i="2"/>
  <c r="T382" i="2"/>
  <c r="T394" i="2"/>
  <c r="BK424" i="2"/>
  <c r="J424" i="2"/>
  <c r="J78" i="2" s="1"/>
  <c r="P437" i="2"/>
  <c r="R97" i="3"/>
  <c r="P129" i="3"/>
  <c r="T89" i="4"/>
  <c r="P116" i="4"/>
  <c r="P123" i="5"/>
  <c r="T96" i="6"/>
  <c r="BK97" i="8"/>
  <c r="J97" i="8" s="1"/>
  <c r="J66" i="8" s="1"/>
  <c r="T97" i="8"/>
  <c r="T92" i="8"/>
  <c r="T91" i="8"/>
  <c r="P103" i="9"/>
  <c r="P218" i="9"/>
  <c r="R378" i="9"/>
  <c r="BK402" i="9"/>
  <c r="J402" i="9"/>
  <c r="J76" i="9"/>
  <c r="P429" i="9"/>
  <c r="R479" i="9"/>
  <c r="R97" i="10"/>
  <c r="T135" i="10"/>
  <c r="T89" i="11"/>
  <c r="T132" i="12"/>
  <c r="P96" i="13"/>
  <c r="BK89" i="14"/>
  <c r="BK88" i="14"/>
  <c r="J88" i="14"/>
  <c r="J64" i="14" s="1"/>
  <c r="BK97" i="15"/>
  <c r="J97" i="15" s="1"/>
  <c r="J66" i="15" s="1"/>
  <c r="T97" i="15"/>
  <c r="T92" i="15"/>
  <c r="T91" i="15"/>
  <c r="R127" i="16"/>
  <c r="R154" i="16"/>
  <c r="BK161" i="16"/>
  <c r="T161" i="16"/>
  <c r="P184" i="16"/>
  <c r="T184" i="16"/>
  <c r="P187" i="16"/>
  <c r="BK367" i="16"/>
  <c r="J367" i="16"/>
  <c r="J74" i="16" s="1"/>
  <c r="P379" i="16"/>
  <c r="BK430" i="16"/>
  <c r="J430" i="16" s="1"/>
  <c r="J78" i="16" s="1"/>
  <c r="T430" i="16"/>
  <c r="BK91" i="17"/>
  <c r="J91" i="17"/>
  <c r="J64" i="17" s="1"/>
  <c r="P97" i="17"/>
  <c r="BK130" i="17"/>
  <c r="J130" i="17" s="1"/>
  <c r="J67" i="17" s="1"/>
  <c r="R130" i="17"/>
  <c r="BK89" i="18"/>
  <c r="J89" i="18"/>
  <c r="J64" i="18" s="1"/>
  <c r="P98" i="19"/>
  <c r="BK164" i="19"/>
  <c r="J164" i="19" s="1"/>
  <c r="J72" i="19" s="1"/>
  <c r="R160" i="20"/>
  <c r="BK89" i="21"/>
  <c r="J89" i="21" s="1"/>
  <c r="J65" i="21" s="1"/>
  <c r="BK104" i="23"/>
  <c r="R217" i="23"/>
  <c r="T379" i="23"/>
  <c r="T392" i="23"/>
  <c r="BK422" i="23"/>
  <c r="J422" i="23"/>
  <c r="J78" i="23"/>
  <c r="T435" i="23"/>
  <c r="P97" i="24"/>
  <c r="P137" i="24"/>
  <c r="BK89" i="25"/>
  <c r="J89" i="25"/>
  <c r="J64" i="25"/>
  <c r="P122" i="26"/>
  <c r="P96" i="26" s="1"/>
  <c r="P95" i="26" s="1"/>
  <c r="AU87" i="1" s="1"/>
  <c r="T96" i="27"/>
  <c r="T95" i="27" s="1"/>
  <c r="T94" i="27" s="1"/>
  <c r="BK97" i="29"/>
  <c r="J97" i="29" s="1"/>
  <c r="J66" i="29" s="1"/>
  <c r="T127" i="30"/>
  <c r="BK217" i="30"/>
  <c r="J217" i="30"/>
  <c r="J73" i="30" s="1"/>
  <c r="P383" i="30"/>
  <c r="BK410" i="30"/>
  <c r="J410" i="30" s="1"/>
  <c r="J77" i="30" s="1"/>
  <c r="P437" i="30"/>
  <c r="P483" i="30"/>
  <c r="BK91" i="31"/>
  <c r="T91" i="31"/>
  <c r="T117" i="31"/>
  <c r="P130" i="31"/>
  <c r="R89" i="32"/>
  <c r="BK117" i="32"/>
  <c r="J117" i="32"/>
  <c r="J66" i="32"/>
  <c r="T97" i="33"/>
  <c r="P151" i="33"/>
  <c r="BK151" i="34"/>
  <c r="J151" i="34" s="1"/>
  <c r="J70" i="34" s="1"/>
  <c r="P89" i="35"/>
  <c r="P88" i="35"/>
  <c r="P87" i="35"/>
  <c r="AU98" i="1"/>
  <c r="P97" i="36"/>
  <c r="P92" i="36"/>
  <c r="P91" i="36" s="1"/>
  <c r="AU99" i="1" s="1"/>
  <c r="BK104" i="2"/>
  <c r="J104" i="2"/>
  <c r="J65" i="2"/>
  <c r="R129" i="2"/>
  <c r="T212" i="2"/>
  <c r="T370" i="2"/>
  <c r="P394" i="2"/>
  <c r="P424" i="2"/>
  <c r="T468" i="2"/>
  <c r="R89" i="21"/>
  <c r="R88" i="21"/>
  <c r="R87" i="21"/>
  <c r="BK97" i="22"/>
  <c r="J97" i="22"/>
  <c r="J66" i="22" s="1"/>
  <c r="R104" i="23"/>
  <c r="T217" i="23"/>
  <c r="R379" i="23"/>
  <c r="R395" i="23"/>
  <c r="BK466" i="23"/>
  <c r="J466" i="23" s="1"/>
  <c r="J80" i="23" s="1"/>
  <c r="BK91" i="24"/>
  <c r="J91" i="24" s="1"/>
  <c r="J64" i="24" s="1"/>
  <c r="T97" i="24"/>
  <c r="BK137" i="24"/>
  <c r="J137" i="24"/>
  <c r="J68" i="24" s="1"/>
  <c r="R97" i="26"/>
  <c r="P144" i="26"/>
  <c r="P96" i="27"/>
  <c r="P127" i="30"/>
  <c r="R161" i="30"/>
  <c r="P187" i="30"/>
  <c r="R383" i="30"/>
  <c r="P407" i="30"/>
  <c r="R450" i="30"/>
  <c r="R91" i="31"/>
  <c r="R117" i="31"/>
  <c r="T130" i="31"/>
  <c r="T89" i="32"/>
  <c r="P129" i="33"/>
  <c r="R151" i="34"/>
  <c r="T89" i="35"/>
  <c r="T88" i="35"/>
  <c r="T87" i="35" s="1"/>
  <c r="R97" i="36"/>
  <c r="R92" i="36"/>
  <c r="R91" i="36"/>
  <c r="R104" i="2"/>
  <c r="BK149" i="2"/>
  <c r="J149" i="2" s="1"/>
  <c r="J67" i="2" s="1"/>
  <c r="BK212" i="2"/>
  <c r="J212" i="2" s="1"/>
  <c r="J73" i="2" s="1"/>
  <c r="R370" i="2"/>
  <c r="P397" i="2"/>
  <c r="T424" i="2"/>
  <c r="R437" i="2"/>
  <c r="P91" i="3"/>
  <c r="T117" i="3"/>
  <c r="T135" i="3"/>
  <c r="R116" i="4"/>
  <c r="R97" i="5"/>
  <c r="BK143" i="5"/>
  <c r="J143" i="5"/>
  <c r="J71" i="5" s="1"/>
  <c r="T140" i="6"/>
  <c r="R97" i="8"/>
  <c r="R92" i="8" s="1"/>
  <c r="R91" i="8" s="1"/>
  <c r="T103" i="9"/>
  <c r="P155" i="9"/>
  <c r="P162" i="9"/>
  <c r="BK185" i="9"/>
  <c r="J185" i="9"/>
  <c r="J71" i="9" s="1"/>
  <c r="R185" i="9"/>
  <c r="P188" i="9"/>
  <c r="P378" i="9"/>
  <c r="P402" i="9"/>
  <c r="R429" i="9"/>
  <c r="P479" i="9"/>
  <c r="T91" i="10"/>
  <c r="P117" i="10"/>
  <c r="P129" i="10"/>
  <c r="T113" i="11"/>
  <c r="BK132" i="12"/>
  <c r="J132" i="12"/>
  <c r="J70" i="12" s="1"/>
  <c r="T152" i="12"/>
  <c r="BK96" i="13"/>
  <c r="J96" i="13" s="1"/>
  <c r="J69" i="13" s="1"/>
  <c r="P147" i="13"/>
  <c r="T89" i="14"/>
  <c r="T88" i="14"/>
  <c r="T87" i="14"/>
  <c r="R97" i="15"/>
  <c r="R92" i="15"/>
  <c r="R91" i="15" s="1"/>
  <c r="BK127" i="16"/>
  <c r="J127" i="16"/>
  <c r="J66" i="16"/>
  <c r="P217" i="16"/>
  <c r="BK379" i="16"/>
  <c r="J379" i="16" s="1"/>
  <c r="J75" i="16" s="1"/>
  <c r="T390" i="16"/>
  <c r="R463" i="16"/>
  <c r="R91" i="17"/>
  <c r="R117" i="17"/>
  <c r="P136" i="17"/>
  <c r="T89" i="18"/>
  <c r="R115" i="18"/>
  <c r="BK141" i="19"/>
  <c r="J141" i="19" s="1"/>
  <c r="J71" i="19" s="1"/>
  <c r="P164" i="19"/>
  <c r="BK96" i="20"/>
  <c r="J96" i="20"/>
  <c r="J69" i="20"/>
  <c r="P160" i="20"/>
  <c r="T89" i="21"/>
  <c r="T88" i="21" s="1"/>
  <c r="T87" i="21" s="1"/>
  <c r="R97" i="22"/>
  <c r="R92" i="22"/>
  <c r="R91" i="22"/>
  <c r="R127" i="23"/>
  <c r="R154" i="23"/>
  <c r="P161" i="23"/>
  <c r="P184" i="23"/>
  <c r="R187" i="23"/>
  <c r="P367" i="23"/>
  <c r="P395" i="23"/>
  <c r="R435" i="23"/>
  <c r="BK97" i="24"/>
  <c r="J97" i="24" s="1"/>
  <c r="J65" i="24" s="1"/>
  <c r="BK131" i="24"/>
  <c r="J131" i="24" s="1"/>
  <c r="J67" i="24" s="1"/>
  <c r="P115" i="25"/>
  <c r="T122" i="26"/>
  <c r="R96" i="27"/>
  <c r="BK89" i="28"/>
  <c r="J89" i="28"/>
  <c r="J65" i="28" s="1"/>
  <c r="P97" i="29"/>
  <c r="P92" i="29"/>
  <c r="P91" i="29"/>
  <c r="AU90" i="1"/>
  <c r="R104" i="30"/>
  <c r="T154" i="30"/>
  <c r="T161" i="30"/>
  <c r="P184" i="30"/>
  <c r="R184" i="30"/>
  <c r="T184" i="30"/>
  <c r="R187" i="30"/>
  <c r="BK383" i="30"/>
  <c r="J383" i="30"/>
  <c r="J74" i="30" s="1"/>
  <c r="T395" i="30"/>
  <c r="T410" i="30"/>
  <c r="T450" i="30"/>
  <c r="P97" i="31"/>
  <c r="R136" i="31"/>
  <c r="R129" i="33"/>
  <c r="T96" i="34"/>
  <c r="BK89" i="35"/>
  <c r="BK88" i="35"/>
  <c r="J88" i="35" s="1"/>
  <c r="J64" i="35" s="1"/>
  <c r="T97" i="36"/>
  <c r="T92" i="36"/>
  <c r="T91" i="36"/>
  <c r="T104" i="2"/>
  <c r="P149" i="2"/>
  <c r="BK156" i="2"/>
  <c r="J156" i="2" s="1"/>
  <c r="J70" i="2" s="1"/>
  <c r="R156" i="2"/>
  <c r="BK179" i="2"/>
  <c r="J179" i="2"/>
  <c r="J71" i="2" s="1"/>
  <c r="R179" i="2"/>
  <c r="R182" i="2"/>
  <c r="BK382" i="2"/>
  <c r="J382" i="2" s="1"/>
  <c r="J75" i="2" s="1"/>
  <c r="BK394" i="2"/>
  <c r="J394" i="2"/>
  <c r="J76" i="2" s="1"/>
  <c r="T397" i="2"/>
  <c r="T437" i="2"/>
  <c r="T91" i="3"/>
  <c r="T90" i="3" s="1"/>
  <c r="BK117" i="3"/>
  <c r="J117" i="3"/>
  <c r="J66" i="3"/>
  <c r="BK135" i="3"/>
  <c r="J135" i="3" s="1"/>
  <c r="J68" i="3" s="1"/>
  <c r="P89" i="4"/>
  <c r="P88" i="4" s="1"/>
  <c r="AU58" i="1" s="1"/>
  <c r="T97" i="5"/>
  <c r="R143" i="5"/>
  <c r="R96" i="6"/>
  <c r="R95" i="6" s="1"/>
  <c r="R94" i="6" s="1"/>
  <c r="R89" i="7"/>
  <c r="R88" i="7" s="1"/>
  <c r="R87" i="7" s="1"/>
  <c r="R128" i="9"/>
  <c r="R218" i="9"/>
  <c r="T390" i="9"/>
  <c r="BK429" i="9"/>
  <c r="J429" i="9"/>
  <c r="J77" i="9" s="1"/>
  <c r="T479" i="9"/>
  <c r="BK91" i="10"/>
  <c r="T97" i="10"/>
  <c r="R129" i="10"/>
  <c r="BK89" i="11"/>
  <c r="J89" i="11" s="1"/>
  <c r="J64" i="11" s="1"/>
  <c r="BK113" i="11"/>
  <c r="J113" i="11" s="1"/>
  <c r="J66" i="11" s="1"/>
  <c r="P97" i="12"/>
  <c r="BK152" i="12"/>
  <c r="J152" i="12" s="1"/>
  <c r="J71" i="12" s="1"/>
  <c r="R147" i="13"/>
  <c r="T103" i="16"/>
  <c r="P154" i="16"/>
  <c r="R161" i="16"/>
  <c r="BK187" i="16"/>
  <c r="J187" i="16"/>
  <c r="J72" i="16"/>
  <c r="R187" i="16"/>
  <c r="R367" i="16"/>
  <c r="R379" i="16"/>
  <c r="BK417" i="16"/>
  <c r="J417" i="16"/>
  <c r="J77" i="16"/>
  <c r="P463" i="16"/>
  <c r="P91" i="17"/>
  <c r="P117" i="17"/>
  <c r="P130" i="17"/>
  <c r="R141" i="19"/>
  <c r="T160" i="20"/>
  <c r="P127" i="23"/>
  <c r="P154" i="23"/>
  <c r="BK161" i="23"/>
  <c r="J161" i="23"/>
  <c r="J70" i="23" s="1"/>
  <c r="BK184" i="23"/>
  <c r="J184" i="23" s="1"/>
  <c r="J71" i="23" s="1"/>
  <c r="T184" i="23"/>
  <c r="P187" i="23"/>
  <c r="P379" i="23"/>
  <c r="R392" i="23"/>
  <c r="R422" i="23"/>
  <c r="BK435" i="23"/>
  <c r="J435" i="23" s="1"/>
  <c r="J79" i="23" s="1"/>
  <c r="P91" i="24"/>
  <c r="BK117" i="24"/>
  <c r="J117" i="24"/>
  <c r="J66" i="24"/>
  <c r="T131" i="24"/>
  <c r="BK97" i="26"/>
  <c r="J97" i="26" s="1"/>
  <c r="J69" i="26" s="1"/>
  <c r="BK144" i="26"/>
  <c r="J144" i="26"/>
  <c r="J71" i="26"/>
  <c r="P151" i="27"/>
  <c r="P89" i="28"/>
  <c r="P88" i="28"/>
  <c r="P87" i="28" s="1"/>
  <c r="AU89" i="1" s="1"/>
  <c r="P104" i="30"/>
  <c r="R154" i="30"/>
  <c r="P217" i="30"/>
  <c r="BK395" i="30"/>
  <c r="J395" i="30"/>
  <c r="J75" i="30" s="1"/>
  <c r="BK407" i="30"/>
  <c r="J407" i="30"/>
  <c r="J76" i="30"/>
  <c r="T407" i="30"/>
  <c r="BK437" i="30"/>
  <c r="J437" i="30" s="1"/>
  <c r="J78" i="30" s="1"/>
  <c r="T483" i="30"/>
  <c r="P91" i="31"/>
  <c r="BK117" i="31"/>
  <c r="J117" i="31"/>
  <c r="J66" i="31"/>
  <c r="BK136" i="31"/>
  <c r="J136" i="31" s="1"/>
  <c r="J68" i="31" s="1"/>
  <c r="T117" i="32"/>
  <c r="BK97" i="33"/>
  <c r="J97" i="33"/>
  <c r="J69" i="33"/>
  <c r="R151" i="33"/>
  <c r="P151" i="34"/>
  <c r="T129" i="2"/>
  <c r="T156" i="2"/>
  <c r="T155" i="2" s="1"/>
  <c r="P179" i="2"/>
  <c r="T179" i="2"/>
  <c r="P182" i="2"/>
  <c r="BK370" i="2"/>
  <c r="J370" i="2"/>
  <c r="J74" i="2" s="1"/>
  <c r="R382" i="2"/>
  <c r="R397" i="2"/>
  <c r="BK468" i="2"/>
  <c r="J468" i="2"/>
  <c r="J80" i="2"/>
  <c r="BK97" i="3"/>
  <c r="J97" i="3" s="1"/>
  <c r="J65" i="3" s="1"/>
  <c r="P117" i="3"/>
  <c r="R129" i="3"/>
  <c r="R89" i="4"/>
  <c r="R88" i="4"/>
  <c r="P97" i="5"/>
  <c r="T143" i="5"/>
  <c r="BK96" i="6"/>
  <c r="J96" i="6" s="1"/>
  <c r="J69" i="6" s="1"/>
  <c r="P140" i="6"/>
  <c r="T89" i="7"/>
  <c r="T88" i="7"/>
  <c r="T87" i="7"/>
  <c r="BK128" i="9"/>
  <c r="J128" i="9" s="1"/>
  <c r="J66" i="9" s="1"/>
  <c r="BK218" i="9"/>
  <c r="J218" i="9" s="1"/>
  <c r="J73" i="9" s="1"/>
  <c r="BK390" i="9"/>
  <c r="J390" i="9"/>
  <c r="J75" i="9"/>
  <c r="T402" i="9"/>
  <c r="BK479" i="9"/>
  <c r="J479" i="9"/>
  <c r="J79" i="9" s="1"/>
  <c r="BK97" i="10"/>
  <c r="J97" i="10"/>
  <c r="J65" i="10"/>
  <c r="R117" i="10"/>
  <c r="R90" i="10" s="1"/>
  <c r="T129" i="10"/>
  <c r="P113" i="11"/>
  <c r="BK97" i="12"/>
  <c r="R132" i="12"/>
  <c r="BK147" i="13"/>
  <c r="J147" i="13"/>
  <c r="J70" i="13" s="1"/>
  <c r="BK103" i="16"/>
  <c r="T127" i="16"/>
  <c r="T154" i="16"/>
  <c r="P161" i="16"/>
  <c r="BK184" i="16"/>
  <c r="J184" i="16"/>
  <c r="J71" i="16" s="1"/>
  <c r="R184" i="16"/>
  <c r="T187" i="16"/>
  <c r="P367" i="16"/>
  <c r="R390" i="16"/>
  <c r="T463" i="16"/>
  <c r="T91" i="17"/>
  <c r="BK117" i="17"/>
  <c r="J117" i="17" s="1"/>
  <c r="J66" i="17" s="1"/>
  <c r="T136" i="17"/>
  <c r="P89" i="18"/>
  <c r="P88" i="18" s="1"/>
  <c r="AU76" i="1" s="1"/>
  <c r="T115" i="18"/>
  <c r="P141" i="19"/>
  <c r="BK160" i="20"/>
  <c r="J160" i="20" s="1"/>
  <c r="J70" i="20" s="1"/>
  <c r="T104" i="23"/>
  <c r="BK217" i="23"/>
  <c r="J217" i="23"/>
  <c r="J73" i="23"/>
  <c r="R367" i="23"/>
  <c r="BK395" i="23"/>
  <c r="J395" i="23" s="1"/>
  <c r="J77" i="23" s="1"/>
  <c r="R466" i="23"/>
  <c r="P117" i="24"/>
  <c r="P131" i="24"/>
  <c r="R89" i="25"/>
  <c r="R115" i="25"/>
  <c r="R88" i="25" s="1"/>
  <c r="P97" i="26"/>
  <c r="R144" i="26"/>
  <c r="BK151" i="27"/>
  <c r="J151" i="27"/>
  <c r="J70" i="27"/>
  <c r="R127" i="30"/>
  <c r="T217" i="30"/>
  <c r="R395" i="30"/>
  <c r="R407" i="30"/>
  <c r="BK450" i="30"/>
  <c r="J450" i="30"/>
  <c r="J79" i="30"/>
  <c r="P450" i="30"/>
  <c r="R97" i="31"/>
  <c r="BK130" i="31"/>
  <c r="J130" i="31" s="1"/>
  <c r="J67" i="31" s="1"/>
  <c r="T136" i="31"/>
  <c r="BK89" i="32"/>
  <c r="J89" i="32"/>
  <c r="J64" i="32"/>
  <c r="R117" i="32"/>
  <c r="R97" i="33"/>
  <c r="T151" i="33"/>
  <c r="P96" i="34"/>
  <c r="P95" i="34"/>
  <c r="P94" i="34"/>
  <c r="AU97" i="1" s="1"/>
  <c r="BK129" i="2"/>
  <c r="J129" i="2" s="1"/>
  <c r="J66" i="2" s="1"/>
  <c r="R149" i="2"/>
  <c r="R212" i="2"/>
  <c r="P382" i="2"/>
  <c r="R394" i="2"/>
  <c r="BK437" i="2"/>
  <c r="J437" i="2"/>
  <c r="J79" i="2" s="1"/>
  <c r="P468" i="2"/>
  <c r="R91" i="3"/>
  <c r="R117" i="3"/>
  <c r="R135" i="3"/>
  <c r="T116" i="4"/>
  <c r="BK123" i="5"/>
  <c r="BK96" i="5" s="1"/>
  <c r="J123" i="5"/>
  <c r="J70" i="5" s="1"/>
  <c r="P143" i="5"/>
  <c r="P96" i="6"/>
  <c r="P95" i="6"/>
  <c r="P94" i="6"/>
  <c r="AU61" i="1" s="1"/>
  <c r="P89" i="7"/>
  <c r="P88" i="7"/>
  <c r="P87" i="7" s="1"/>
  <c r="AU62" i="1" s="1"/>
  <c r="P97" i="8"/>
  <c r="P92" i="8"/>
  <c r="P91" i="8"/>
  <c r="AU63" i="1" s="1"/>
  <c r="T128" i="9"/>
  <c r="R155" i="9"/>
  <c r="BK162" i="9"/>
  <c r="J162" i="9" s="1"/>
  <c r="J70" i="9" s="1"/>
  <c r="T162" i="9"/>
  <c r="P185" i="9"/>
  <c r="T185" i="9"/>
  <c r="R188" i="9"/>
  <c r="BK378" i="9"/>
  <c r="J378" i="9" s="1"/>
  <c r="J74" i="9" s="1"/>
  <c r="P390" i="9"/>
  <c r="BK442" i="9"/>
  <c r="J442" i="9"/>
  <c r="J78" i="9"/>
  <c r="T442" i="9"/>
  <c r="P97" i="10"/>
  <c r="BK129" i="10"/>
  <c r="J129" i="10" s="1"/>
  <c r="J67" i="10" s="1"/>
  <c r="P135" i="10"/>
  <c r="R89" i="11"/>
  <c r="P132" i="12"/>
  <c r="T147" i="13"/>
  <c r="T95" i="13" s="1"/>
  <c r="T94" i="13" s="1"/>
  <c r="R89" i="14"/>
  <c r="R88" i="14" s="1"/>
  <c r="R87" i="14" s="1"/>
  <c r="P103" i="16"/>
  <c r="BK154" i="16"/>
  <c r="J154" i="16"/>
  <c r="J67" i="16" s="1"/>
  <c r="R217" i="16"/>
  <c r="P390" i="16"/>
  <c r="P417" i="16"/>
  <c r="P430" i="16"/>
  <c r="T97" i="17"/>
  <c r="T130" i="17"/>
  <c r="T98" i="19"/>
  <c r="T164" i="19"/>
  <c r="P96" i="20"/>
  <c r="P95" i="20"/>
  <c r="P94" i="20" s="1"/>
  <c r="AU79" i="1" s="1"/>
  <c r="P104" i="23"/>
  <c r="P103" i="23"/>
  <c r="P217" i="23"/>
  <c r="BK379" i="23"/>
  <c r="J379" i="23" s="1"/>
  <c r="J75" i="23" s="1"/>
  <c r="BK392" i="23"/>
  <c r="J392" i="23" s="1"/>
  <c r="J76" i="23" s="1"/>
  <c r="P422" i="23"/>
  <c r="P466" i="23"/>
  <c r="R91" i="24"/>
  <c r="T117" i="24"/>
  <c r="T90" i="24" s="1"/>
  <c r="T137" i="24"/>
  <c r="P89" i="25"/>
  <c r="P88" i="25" s="1"/>
  <c r="AU85" i="1" s="1"/>
  <c r="T97" i="26"/>
  <c r="T96" i="26"/>
  <c r="T95" i="26" s="1"/>
  <c r="T144" i="26"/>
  <c r="R151" i="27"/>
  <c r="R97" i="29"/>
  <c r="R92" i="29" s="1"/>
  <c r="R91" i="29" s="1"/>
  <c r="BK104" i="30"/>
  <c r="J104" i="30"/>
  <c r="J65" i="30"/>
  <c r="T104" i="30"/>
  <c r="T103" i="30"/>
  <c r="BK154" i="30"/>
  <c r="J154" i="30" s="1"/>
  <c r="J67" i="30" s="1"/>
  <c r="BK161" i="30"/>
  <c r="J161" i="30"/>
  <c r="J70" i="30"/>
  <c r="P161" i="30"/>
  <c r="BK184" i="30"/>
  <c r="J184" i="30" s="1"/>
  <c r="J71" i="30" s="1"/>
  <c r="BK187" i="30"/>
  <c r="J187" i="30"/>
  <c r="J72" i="30"/>
  <c r="T187" i="30"/>
  <c r="T383" i="30"/>
  <c r="P410" i="30"/>
  <c r="R437" i="30"/>
  <c r="BK483" i="30"/>
  <c r="J483" i="30"/>
  <c r="J80" i="30"/>
  <c r="P117" i="32"/>
  <c r="P97" i="33"/>
  <c r="P96" i="33" s="1"/>
  <c r="P95" i="33" s="1"/>
  <c r="AU96" i="1" s="1"/>
  <c r="BK151" i="33"/>
  <c r="J151" i="33"/>
  <c r="J71" i="33"/>
  <c r="T151" i="34"/>
  <c r="P97" i="3"/>
  <c r="BK129" i="3"/>
  <c r="J129" i="3"/>
  <c r="J67" i="3" s="1"/>
  <c r="P135" i="3"/>
  <c r="BK97" i="5"/>
  <c r="J96" i="5"/>
  <c r="J68" i="5" s="1"/>
  <c r="R123" i="5"/>
  <c r="BK140" i="6"/>
  <c r="J140" i="6" s="1"/>
  <c r="J70" i="6" s="1"/>
  <c r="P128" i="9"/>
  <c r="T218" i="9"/>
  <c r="R390" i="9"/>
  <c r="P442" i="9"/>
  <c r="R91" i="10"/>
  <c r="BK117" i="10"/>
  <c r="J117" i="10" s="1"/>
  <c r="J66" i="10" s="1"/>
  <c r="R135" i="10"/>
  <c r="R113" i="11"/>
  <c r="R97" i="12"/>
  <c r="R96" i="12" s="1"/>
  <c r="R95" i="12" s="1"/>
  <c r="R152" i="12"/>
  <c r="T96" i="13"/>
  <c r="P89" i="14"/>
  <c r="P88" i="14"/>
  <c r="P87" i="14" s="1"/>
  <c r="AU71" i="1" s="1"/>
  <c r="P127" i="16"/>
  <c r="T217" i="16"/>
  <c r="BK390" i="16"/>
  <c r="J390" i="16"/>
  <c r="J76" i="16"/>
  <c r="R417" i="16"/>
  <c r="BK463" i="16"/>
  <c r="J463" i="16"/>
  <c r="J79" i="16" s="1"/>
  <c r="BK97" i="17"/>
  <c r="J97" i="17"/>
  <c r="J65" i="17"/>
  <c r="T117" i="17"/>
  <c r="BK136" i="17"/>
  <c r="J136" i="17" s="1"/>
  <c r="J68" i="17" s="1"/>
  <c r="BK115" i="18"/>
  <c r="J115" i="18" s="1"/>
  <c r="J66" i="18" s="1"/>
  <c r="BK98" i="19"/>
  <c r="J98" i="19"/>
  <c r="J69" i="19" s="1"/>
  <c r="T141" i="19"/>
  <c r="T96" i="20"/>
  <c r="T95" i="20" s="1"/>
  <c r="T94" i="20" s="1"/>
  <c r="P89" i="21"/>
  <c r="P88" i="21"/>
  <c r="P87" i="21"/>
  <c r="AU80" i="1"/>
  <c r="T97" i="22"/>
  <c r="T92" i="22"/>
  <c r="T91" i="22" s="1"/>
  <c r="T127" i="23"/>
  <c r="T154" i="23"/>
  <c r="T161" i="23"/>
  <c r="R184" i="23"/>
  <c r="T187" i="23"/>
  <c r="T367" i="23"/>
  <c r="P392" i="23"/>
  <c r="T422" i="23"/>
  <c r="P435" i="23"/>
  <c r="T91" i="24"/>
  <c r="R117" i="24"/>
  <c r="R137" i="24"/>
  <c r="T89" i="25"/>
  <c r="T88" i="25"/>
  <c r="T115" i="25"/>
  <c r="BK122" i="26"/>
  <c r="J122" i="26"/>
  <c r="J70" i="26"/>
  <c r="BK96" i="27"/>
  <c r="J96" i="27"/>
  <c r="J69" i="27" s="1"/>
  <c r="T89" i="28"/>
  <c r="T88" i="28" s="1"/>
  <c r="T87" i="28" s="1"/>
  <c r="T97" i="29"/>
  <c r="T92" i="29"/>
  <c r="T91" i="29"/>
  <c r="BK97" i="31"/>
  <c r="J97" i="31" s="1"/>
  <c r="J65" i="31" s="1"/>
  <c r="P117" i="31"/>
  <c r="R130" i="31"/>
  <c r="BK129" i="33"/>
  <c r="J129" i="33"/>
  <c r="J70" i="33"/>
  <c r="BK96" i="34"/>
  <c r="J96" i="34" s="1"/>
  <c r="J69" i="34" s="1"/>
  <c r="R89" i="35"/>
  <c r="R88" i="35" s="1"/>
  <c r="R87" i="35" s="1"/>
  <c r="F99" i="2"/>
  <c r="BF134" i="2"/>
  <c r="BF139" i="2"/>
  <c r="BF147" i="2"/>
  <c r="BF148" i="2"/>
  <c r="BF157" i="2"/>
  <c r="BF168" i="2"/>
  <c r="BF173" i="2"/>
  <c r="BF178" i="2"/>
  <c r="BF218" i="2"/>
  <c r="BF289" i="2"/>
  <c r="BF295" i="2"/>
  <c r="BF308" i="2"/>
  <c r="BF384" i="2"/>
  <c r="BF390" i="2"/>
  <c r="BF391" i="2"/>
  <c r="BF393" i="2"/>
  <c r="BF408" i="2"/>
  <c r="BF416" i="2"/>
  <c r="BF418" i="2"/>
  <c r="BF473" i="2"/>
  <c r="J84" i="3"/>
  <c r="BE94" i="3"/>
  <c r="BE112" i="3"/>
  <c r="BE113" i="3"/>
  <c r="BE118" i="3"/>
  <c r="BE121" i="3"/>
  <c r="BE123" i="3"/>
  <c r="J59" i="4"/>
  <c r="F85" i="4"/>
  <c r="BF95" i="4"/>
  <c r="BF96" i="4"/>
  <c r="BF97" i="4"/>
  <c r="BF101" i="4"/>
  <c r="BF108" i="4"/>
  <c r="BF110" i="4"/>
  <c r="BF124" i="5"/>
  <c r="BF135" i="5"/>
  <c r="BF141" i="5"/>
  <c r="J88" i="6"/>
  <c r="BF133" i="6"/>
  <c r="BF145" i="6"/>
  <c r="E50" i="7"/>
  <c r="BE98" i="7"/>
  <c r="BE103" i="7"/>
  <c r="BE126" i="7"/>
  <c r="BE127" i="7"/>
  <c r="BE155" i="7"/>
  <c r="BE156" i="7"/>
  <c r="BE157" i="7"/>
  <c r="BE158" i="7"/>
  <c r="BE159" i="7"/>
  <c r="BE162" i="7"/>
  <c r="BE174" i="7"/>
  <c r="J85" i="8"/>
  <c r="BE106" i="8"/>
  <c r="J59" i="9"/>
  <c r="BF121" i="9"/>
  <c r="BF122" i="9"/>
  <c r="BF134" i="9"/>
  <c r="BF156" i="9"/>
  <c r="BF160" i="9"/>
  <c r="BF174" i="9"/>
  <c r="BF186" i="9"/>
  <c r="BF189" i="9"/>
  <c r="BF216" i="9"/>
  <c r="BF219" i="9"/>
  <c r="BF224" i="9"/>
  <c r="BF263" i="9"/>
  <c r="BF300" i="9"/>
  <c r="BF358" i="9"/>
  <c r="BF367" i="9"/>
  <c r="BF382" i="9"/>
  <c r="BF384" i="9"/>
  <c r="BF389" i="9"/>
  <c r="BF392" i="9"/>
  <c r="BF393" i="9"/>
  <c r="BF401" i="9"/>
  <c r="BF408" i="9"/>
  <c r="BF421" i="9"/>
  <c r="BF428" i="9"/>
  <c r="BF434" i="9"/>
  <c r="BF453" i="9"/>
  <c r="BF461" i="9"/>
  <c r="BE93" i="10"/>
  <c r="BE105" i="10"/>
  <c r="BE110" i="10"/>
  <c r="BE134" i="10"/>
  <c r="BF90" i="11"/>
  <c r="BF98" i="11"/>
  <c r="BF99" i="11"/>
  <c r="J89" i="12"/>
  <c r="BF98" i="12"/>
  <c r="BF101" i="12"/>
  <c r="BF111" i="12"/>
  <c r="BF136" i="12"/>
  <c r="BF151" i="12"/>
  <c r="BF110" i="13"/>
  <c r="BF159" i="13"/>
  <c r="J81" i="14"/>
  <c r="BF92" i="14"/>
  <c r="BF93" i="14"/>
  <c r="BF101" i="14"/>
  <c r="BF103" i="14"/>
  <c r="BF104" i="14"/>
  <c r="BF107" i="14"/>
  <c r="BF110" i="14"/>
  <c r="BF114" i="14"/>
  <c r="BF120" i="14"/>
  <c r="BF124" i="14"/>
  <c r="BF133" i="14"/>
  <c r="BF137" i="14"/>
  <c r="BF146" i="14"/>
  <c r="BF155" i="14"/>
  <c r="BF159" i="14"/>
  <c r="BF170" i="14"/>
  <c r="BF176" i="14"/>
  <c r="BF178" i="14"/>
  <c r="F88" i="15"/>
  <c r="BE94" i="15"/>
  <c r="F98" i="16"/>
  <c r="BF115" i="16"/>
  <c r="BF155" i="16"/>
  <c r="BF205" i="16"/>
  <c r="BF228" i="16"/>
  <c r="BF301" i="16"/>
  <c r="BF306" i="16"/>
  <c r="BF318" i="16"/>
  <c r="BF342" i="16"/>
  <c r="BF373" i="16"/>
  <c r="BF376" i="16"/>
  <c r="BF385" i="16"/>
  <c r="BF411" i="16"/>
  <c r="BF431" i="16"/>
  <c r="BF471" i="16"/>
  <c r="J56" i="17"/>
  <c r="BE92" i="17"/>
  <c r="BE111" i="17"/>
  <c r="E50" i="18"/>
  <c r="F59" i="18"/>
  <c r="BF101" i="18"/>
  <c r="BF108" i="18"/>
  <c r="F93" i="19"/>
  <c r="BF108" i="19"/>
  <c r="BF115" i="19"/>
  <c r="BF128" i="19"/>
  <c r="BF134" i="19"/>
  <c r="BF142" i="19"/>
  <c r="BF145" i="19"/>
  <c r="BF150" i="19"/>
  <c r="BF153" i="19"/>
  <c r="BF129" i="20"/>
  <c r="BF142" i="20"/>
  <c r="BF148" i="20"/>
  <c r="BF151" i="20"/>
  <c r="E50" i="21"/>
  <c r="J59" i="21"/>
  <c r="F84" i="21"/>
  <c r="BF110" i="21"/>
  <c r="BF112" i="21"/>
  <c r="BF120" i="21"/>
  <c r="BF131" i="21"/>
  <c r="BF143" i="21"/>
  <c r="BF149" i="21"/>
  <c r="BF169" i="21"/>
  <c r="BE103" i="22"/>
  <c r="BE106" i="22"/>
  <c r="BK93" i="22"/>
  <c r="J93" i="22"/>
  <c r="J65" i="22"/>
  <c r="F59" i="23"/>
  <c r="J99" i="23"/>
  <c r="BF114" i="23"/>
  <c r="BF152" i="23"/>
  <c r="BF155" i="23"/>
  <c r="BF157" i="23"/>
  <c r="BF193" i="23"/>
  <c r="BF195" i="23"/>
  <c r="BF218" i="23"/>
  <c r="BF342" i="23"/>
  <c r="BF349" i="23"/>
  <c r="BF366" i="23"/>
  <c r="BF370" i="23"/>
  <c r="BF374" i="23"/>
  <c r="BF391" i="23"/>
  <c r="BF396" i="23"/>
  <c r="BF413" i="23"/>
  <c r="BF421" i="23"/>
  <c r="BF423" i="23"/>
  <c r="BF425" i="23"/>
  <c r="BF427" i="23"/>
  <c r="BF455" i="23"/>
  <c r="J56" i="24"/>
  <c r="F87" i="24"/>
  <c r="BE94" i="24"/>
  <c r="BE102" i="24"/>
  <c r="BE106" i="24"/>
  <c r="BE107" i="24"/>
  <c r="BE112" i="24"/>
  <c r="BE128" i="24"/>
  <c r="BE136" i="24"/>
  <c r="F59" i="25"/>
  <c r="BF90" i="25"/>
  <c r="BF92" i="25"/>
  <c r="BF100" i="25"/>
  <c r="BF111" i="25"/>
  <c r="BF113" i="25"/>
  <c r="F63" i="26"/>
  <c r="F63" i="27"/>
  <c r="BF115" i="27"/>
  <c r="BF131" i="27"/>
  <c r="BF146" i="27"/>
  <c r="BF157" i="27"/>
  <c r="BF92" i="28"/>
  <c r="BF99" i="28"/>
  <c r="BF137" i="28"/>
  <c r="BF163" i="28"/>
  <c r="J85" i="29"/>
  <c r="J59" i="30"/>
  <c r="BF139" i="30"/>
  <c r="BF144" i="30"/>
  <c r="BF149" i="30"/>
  <c r="BF188" i="30"/>
  <c r="BF231" i="30"/>
  <c r="BF262" i="30"/>
  <c r="BF286" i="30"/>
  <c r="BF291" i="30"/>
  <c r="BF294" i="30"/>
  <c r="BF312" i="30"/>
  <c r="BF363" i="30"/>
  <c r="BF364" i="30"/>
  <c r="BF372" i="30"/>
  <c r="BF382" i="30"/>
  <c r="BF384" i="30"/>
  <c r="BF403" i="30"/>
  <c r="BF411" i="30"/>
  <c r="J59" i="31"/>
  <c r="J84" i="31"/>
  <c r="BE99" i="31"/>
  <c r="BE101" i="31"/>
  <c r="BE102" i="31"/>
  <c r="BE109" i="31"/>
  <c r="BE118" i="31"/>
  <c r="BE128" i="31"/>
  <c r="BE129" i="31"/>
  <c r="E76" i="32"/>
  <c r="BF103" i="32"/>
  <c r="BF105" i="32"/>
  <c r="BF118" i="32"/>
  <c r="BF102" i="33"/>
  <c r="BF114" i="33"/>
  <c r="BF138" i="33"/>
  <c r="BF152" i="33"/>
  <c r="BF125" i="34"/>
  <c r="BF143" i="34"/>
  <c r="BF146" i="34"/>
  <c r="BF155" i="34"/>
  <c r="BF104" i="35"/>
  <c r="BF118" i="35"/>
  <c r="BF121" i="35"/>
  <c r="BF130" i="35"/>
  <c r="BF138" i="35"/>
  <c r="BF141" i="35"/>
  <c r="BF154" i="35"/>
  <c r="BF157" i="35"/>
  <c r="BF173" i="35"/>
  <c r="BE98" i="36"/>
  <c r="J59" i="2"/>
  <c r="BF144" i="2"/>
  <c r="BF303" i="2"/>
  <c r="BF306" i="2"/>
  <c r="BF337" i="2"/>
  <c r="BF351" i="2"/>
  <c r="BF369" i="2"/>
  <c r="BF389" i="2"/>
  <c r="BF448" i="2"/>
  <c r="BF450" i="2"/>
  <c r="BF469" i="2"/>
  <c r="E78" i="3"/>
  <c r="BE103" i="3"/>
  <c r="BE104" i="3"/>
  <c r="BE105" i="3"/>
  <c r="BE106" i="3"/>
  <c r="BF90" i="4"/>
  <c r="BF94" i="4"/>
  <c r="J60" i="5"/>
  <c r="F63" i="6"/>
  <c r="BF114" i="6"/>
  <c r="BF149" i="6"/>
  <c r="J59" i="7"/>
  <c r="BE92" i="7"/>
  <c r="BE100" i="7"/>
  <c r="BE133" i="7"/>
  <c r="BE134" i="7"/>
  <c r="BE140" i="7"/>
  <c r="BE147" i="7"/>
  <c r="BE151" i="7"/>
  <c r="BE160" i="7"/>
  <c r="BE172" i="7"/>
  <c r="BE173" i="7"/>
  <c r="BE175" i="7"/>
  <c r="J59" i="8"/>
  <c r="BK105" i="8"/>
  <c r="J105" i="8" s="1"/>
  <c r="J68" i="8" s="1"/>
  <c r="F59" i="9"/>
  <c r="BF113" i="9"/>
  <c r="BF119" i="9"/>
  <c r="BF123" i="9"/>
  <c r="BF152" i="9"/>
  <c r="BF157" i="9"/>
  <c r="BF158" i="9"/>
  <c r="BF163" i="9"/>
  <c r="BF240" i="9"/>
  <c r="BF283" i="9"/>
  <c r="BF295" i="9"/>
  <c r="BF329" i="9"/>
  <c r="BF343" i="9"/>
  <c r="BF359" i="9"/>
  <c r="BF372" i="9"/>
  <c r="BF379" i="9"/>
  <c r="BF391" i="9"/>
  <c r="BF394" i="9"/>
  <c r="BF395" i="9"/>
  <c r="BF413" i="9"/>
  <c r="BF423" i="9"/>
  <c r="BF480" i="9"/>
  <c r="BE96" i="10"/>
  <c r="BE103" i="10"/>
  <c r="BE104" i="10"/>
  <c r="BE112" i="10"/>
  <c r="BE113" i="10"/>
  <c r="BE126" i="10"/>
  <c r="BE127" i="10"/>
  <c r="BE128" i="10"/>
  <c r="BE133" i="10"/>
  <c r="BE140" i="10"/>
  <c r="E50" i="11"/>
  <c r="J85" i="11"/>
  <c r="BF96" i="11"/>
  <c r="BF101" i="11"/>
  <c r="BF102" i="11"/>
  <c r="BF103" i="11"/>
  <c r="BF104" i="11"/>
  <c r="BF130" i="12"/>
  <c r="BF140" i="12"/>
  <c r="BF141" i="12"/>
  <c r="BF148" i="12"/>
  <c r="J60" i="13"/>
  <c r="BF104" i="13"/>
  <c r="BF107" i="13"/>
  <c r="BF125" i="13"/>
  <c r="BF128" i="13"/>
  <c r="BF131" i="13"/>
  <c r="BF138" i="13"/>
  <c r="BF163" i="13"/>
  <c r="E75" i="14"/>
  <c r="J84" i="14"/>
  <c r="BF90" i="14"/>
  <c r="BF99" i="14"/>
  <c r="BF100" i="14"/>
  <c r="BF113" i="14"/>
  <c r="BF116" i="14"/>
  <c r="BF140" i="14"/>
  <c r="BF144" i="14"/>
  <c r="BF151" i="14"/>
  <c r="BF162" i="14"/>
  <c r="BF165" i="14"/>
  <c r="E50" i="15"/>
  <c r="BE108" i="15"/>
  <c r="E89" i="16"/>
  <c r="BF122" i="16"/>
  <c r="BF156" i="16"/>
  <c r="BF159" i="16"/>
  <c r="BF239" i="16"/>
  <c r="BF277" i="16"/>
  <c r="BF295" i="16"/>
  <c r="BF332" i="16"/>
  <c r="BF337" i="16"/>
  <c r="BF356" i="16"/>
  <c r="BF371" i="16"/>
  <c r="BF387" i="16"/>
  <c r="BF401" i="16"/>
  <c r="BF403" i="16"/>
  <c r="BF450" i="16"/>
  <c r="BF452" i="16"/>
  <c r="BF459" i="16"/>
  <c r="BF460" i="16"/>
  <c r="BF462" i="16"/>
  <c r="BF464" i="16"/>
  <c r="BF483" i="16"/>
  <c r="J59" i="17"/>
  <c r="BE94" i="17"/>
  <c r="BE105" i="17"/>
  <c r="BE114" i="17"/>
  <c r="BE115" i="17"/>
  <c r="BE116" i="17"/>
  <c r="BE126" i="17"/>
  <c r="BE127" i="17"/>
  <c r="BE128" i="17"/>
  <c r="BE131" i="17"/>
  <c r="J82" i="18"/>
  <c r="BF99" i="18"/>
  <c r="BF104" i="18"/>
  <c r="J60" i="19"/>
  <c r="E82" i="19"/>
  <c r="BF118" i="19"/>
  <c r="BF135" i="19"/>
  <c r="BF137" i="19"/>
  <c r="BF149" i="19"/>
  <c r="BF166" i="19"/>
  <c r="BK136" i="19"/>
  <c r="J136" i="19"/>
  <c r="J70" i="19" s="1"/>
  <c r="BF97" i="20"/>
  <c r="BF111" i="20"/>
  <c r="BF117" i="20"/>
  <c r="BF120" i="20"/>
  <c r="BF152" i="20"/>
  <c r="BF180" i="20"/>
  <c r="J56" i="21"/>
  <c r="BF90" i="21"/>
  <c r="BF107" i="21"/>
  <c r="BF113" i="21"/>
  <c r="BF114" i="21"/>
  <c r="BF129" i="21"/>
  <c r="BF137" i="21"/>
  <c r="BF138" i="21"/>
  <c r="BF140" i="21"/>
  <c r="BF146" i="21"/>
  <c r="BF148" i="21"/>
  <c r="BF163" i="21"/>
  <c r="BF167" i="21"/>
  <c r="BF170" i="21"/>
  <c r="J56" i="22"/>
  <c r="J59" i="22"/>
  <c r="E50" i="23"/>
  <c r="BF118" i="23"/>
  <c r="BF120" i="23"/>
  <c r="BF121" i="23"/>
  <c r="BF151" i="23"/>
  <c r="BF153" i="23"/>
  <c r="BF159" i="23"/>
  <c r="BF178" i="23"/>
  <c r="BF183" i="23"/>
  <c r="BF186" i="23"/>
  <c r="BF259" i="23"/>
  <c r="BF262" i="23"/>
  <c r="BF280" i="23"/>
  <c r="BF283" i="23"/>
  <c r="BF303" i="23"/>
  <c r="BF323" i="23"/>
  <c r="BF339" i="23"/>
  <c r="BF354" i="23"/>
  <c r="BF376" i="23"/>
  <c r="BF381" i="23"/>
  <c r="BF382" i="23"/>
  <c r="BF385" i="23"/>
  <c r="BF389" i="23"/>
  <c r="BF401" i="23"/>
  <c r="BF434" i="23"/>
  <c r="BE111" i="24"/>
  <c r="BE115" i="24"/>
  <c r="BE116" i="24"/>
  <c r="BE134" i="24"/>
  <c r="E50" i="25"/>
  <c r="J59" i="25"/>
  <c r="BF101" i="25"/>
  <c r="BF102" i="25"/>
  <c r="BF106" i="25"/>
  <c r="BF107" i="25"/>
  <c r="BF108" i="25"/>
  <c r="BF98" i="26"/>
  <c r="BF138" i="26"/>
  <c r="BF124" i="27"/>
  <c r="BF155" i="27"/>
  <c r="BF156" i="27"/>
  <c r="J81" i="28"/>
  <c r="BF90" i="28"/>
  <c r="BF94" i="28"/>
  <c r="BF107" i="28"/>
  <c r="BF110" i="28"/>
  <c r="BF114" i="28"/>
  <c r="BF126" i="28"/>
  <c r="BF134" i="28"/>
  <c r="BF135" i="28"/>
  <c r="BF138" i="28"/>
  <c r="BF153" i="28"/>
  <c r="BF162" i="28"/>
  <c r="BF167" i="28"/>
  <c r="BF170" i="28"/>
  <c r="BF171" i="28"/>
  <c r="E79" i="29"/>
  <c r="BE94" i="29"/>
  <c r="BE108" i="29"/>
  <c r="F99" i="30"/>
  <c r="BF118" i="30"/>
  <c r="BF122" i="30"/>
  <c r="BF252" i="30"/>
  <c r="BF319" i="30"/>
  <c r="BF337" i="30"/>
  <c r="BF358" i="30"/>
  <c r="BF386" i="30"/>
  <c r="BF399" i="30"/>
  <c r="BF400" i="30"/>
  <c r="BF436" i="30"/>
  <c r="BF440" i="30"/>
  <c r="BF457" i="30"/>
  <c r="BF464" i="30"/>
  <c r="BF472" i="30"/>
  <c r="BF486" i="30"/>
  <c r="F59" i="31"/>
  <c r="BE94" i="31"/>
  <c r="BE95" i="31"/>
  <c r="BE100" i="31"/>
  <c r="BE104" i="31"/>
  <c r="BE115" i="31"/>
  <c r="BE116" i="31"/>
  <c r="BE134" i="31"/>
  <c r="J85" i="32"/>
  <c r="BF92" i="32"/>
  <c r="BF94" i="32"/>
  <c r="BF99" i="32"/>
  <c r="BF100" i="32"/>
  <c r="BF104" i="32"/>
  <c r="BF119" i="32"/>
  <c r="BF128" i="33"/>
  <c r="BF145" i="33"/>
  <c r="BF116" i="34"/>
  <c r="BF119" i="34"/>
  <c r="BF134" i="34"/>
  <c r="BF149" i="34"/>
  <c r="BF150" i="34"/>
  <c r="F84" i="35"/>
  <c r="BF90" i="35"/>
  <c r="BF108" i="35"/>
  <c r="BF113" i="35"/>
  <c r="BF142" i="35"/>
  <c r="BF143" i="35"/>
  <c r="BF148" i="35"/>
  <c r="BF153" i="35"/>
  <c r="J85" i="36"/>
  <c r="J88" i="36"/>
  <c r="J56" i="2"/>
  <c r="BF122" i="2"/>
  <c r="BF146" i="2"/>
  <c r="BF152" i="2"/>
  <c r="BF154" i="2"/>
  <c r="BF162" i="2"/>
  <c r="BF181" i="2"/>
  <c r="BF210" i="2"/>
  <c r="BF211" i="2"/>
  <c r="BF213" i="2"/>
  <c r="BF270" i="2"/>
  <c r="BF278" i="2"/>
  <c r="BF350" i="2"/>
  <c r="BF352" i="2"/>
  <c r="BF364" i="2"/>
  <c r="BF371" i="2"/>
  <c r="BF377" i="2"/>
  <c r="BF379" i="2"/>
  <c r="BF381" i="2"/>
  <c r="BF383" i="2"/>
  <c r="BF385" i="2"/>
  <c r="BF387" i="2"/>
  <c r="BF388" i="2"/>
  <c r="BF396" i="2"/>
  <c r="BF410" i="2"/>
  <c r="BF423" i="2"/>
  <c r="BF433" i="2"/>
  <c r="BF462" i="2"/>
  <c r="BF465" i="2"/>
  <c r="BF467" i="2"/>
  <c r="BF471" i="2"/>
  <c r="BF480" i="2"/>
  <c r="BF482" i="2"/>
  <c r="BE95" i="3"/>
  <c r="BE98" i="3"/>
  <c r="BE110" i="3"/>
  <c r="BE114" i="3"/>
  <c r="BE115" i="3"/>
  <c r="BF91" i="21"/>
  <c r="BF100" i="21"/>
  <c r="BF111" i="21"/>
  <c r="BF116" i="21"/>
  <c r="BF117" i="21"/>
  <c r="BF118" i="21"/>
  <c r="BF119" i="21"/>
  <c r="BF123" i="21"/>
  <c r="BF126" i="21"/>
  <c r="BF134" i="21"/>
  <c r="BF153" i="21"/>
  <c r="BF154" i="21"/>
  <c r="BF158" i="21"/>
  <c r="BF160" i="21"/>
  <c r="BF161" i="21"/>
  <c r="BF166" i="21"/>
  <c r="E79" i="22"/>
  <c r="BE99" i="22"/>
  <c r="J96" i="23"/>
  <c r="BF105" i="23"/>
  <c r="BF108" i="23"/>
  <c r="BF172" i="23"/>
  <c r="BF223" i="23"/>
  <c r="BF228" i="23"/>
  <c r="BF233" i="23"/>
  <c r="BF242" i="23"/>
  <c r="BF251" i="23"/>
  <c r="BF292" i="23"/>
  <c r="BF300" i="23"/>
  <c r="BF305" i="23"/>
  <c r="BF310" i="23"/>
  <c r="BF361" i="23"/>
  <c r="BF414" i="23"/>
  <c r="BF416" i="23"/>
  <c r="BF431" i="23"/>
  <c r="BF446" i="23"/>
  <c r="BF453" i="23"/>
  <c r="BF462" i="23"/>
  <c r="BF463" i="23"/>
  <c r="E78" i="24"/>
  <c r="J87" i="24"/>
  <c r="BE98" i="24"/>
  <c r="BE101" i="24"/>
  <c r="BE103" i="24"/>
  <c r="BE118" i="24"/>
  <c r="BE129" i="24"/>
  <c r="BE143" i="24"/>
  <c r="BK112" i="25"/>
  <c r="J112" i="25" s="1"/>
  <c r="J65" i="25" s="1"/>
  <c r="BF110" i="26"/>
  <c r="BF114" i="26"/>
  <c r="BF123" i="26"/>
  <c r="BF137" i="26"/>
  <c r="BF142" i="26"/>
  <c r="BF137" i="27"/>
  <c r="BF140" i="27"/>
  <c r="BF149" i="27"/>
  <c r="J59" i="28"/>
  <c r="F84" i="28"/>
  <c r="BF100" i="28"/>
  <c r="BF101" i="28"/>
  <c r="BF130" i="28"/>
  <c r="BF140" i="28"/>
  <c r="BF141" i="28"/>
  <c r="BF142" i="28"/>
  <c r="BF143" i="28"/>
  <c r="BF144" i="28"/>
  <c r="BF146" i="28"/>
  <c r="BF164" i="28"/>
  <c r="BF166" i="28"/>
  <c r="BF173" i="28"/>
  <c r="F88" i="29"/>
  <c r="BF108" i="30"/>
  <c r="BF114" i="30"/>
  <c r="BF120" i="30"/>
  <c r="BF121" i="30"/>
  <c r="BF172" i="30"/>
  <c r="BF186" i="30"/>
  <c r="BF193" i="30"/>
  <c r="BF216" i="30"/>
  <c r="BF239" i="30"/>
  <c r="BF297" i="30"/>
  <c r="BF314" i="30"/>
  <c r="BF377" i="30"/>
  <c r="BF394" i="30"/>
  <c r="BF416" i="30"/>
  <c r="BF421" i="30"/>
  <c r="BF444" i="30"/>
  <c r="BE108" i="31"/>
  <c r="BE110" i="31"/>
  <c r="BE119" i="31"/>
  <c r="BE120" i="31"/>
  <c r="BE121" i="31"/>
  <c r="BE122" i="31"/>
  <c r="BE132" i="31"/>
  <c r="BE133" i="31"/>
  <c r="BE135" i="31"/>
  <c r="BE142" i="31"/>
  <c r="BF113" i="32"/>
  <c r="J60" i="33"/>
  <c r="BF108" i="33"/>
  <c r="BF111" i="33"/>
  <c r="BF136" i="33"/>
  <c r="BF141" i="33"/>
  <c r="F63" i="34"/>
  <c r="BF97" i="34"/>
  <c r="BF110" i="34"/>
  <c r="BF113" i="34"/>
  <c r="BF122" i="34"/>
  <c r="BF131" i="34"/>
  <c r="BF137" i="34"/>
  <c r="BF140" i="34"/>
  <c r="BF156" i="34"/>
  <c r="J56" i="35"/>
  <c r="BF97" i="35"/>
  <c r="BF106" i="35"/>
  <c r="BF117" i="35"/>
  <c r="BF156" i="35"/>
  <c r="BF161" i="35"/>
  <c r="BF169" i="35"/>
  <c r="E50" i="36"/>
  <c r="F59" i="36"/>
  <c r="BE108" i="36"/>
  <c r="BF190" i="2"/>
  <c r="BF195" i="2"/>
  <c r="BF200" i="2"/>
  <c r="BF262" i="2"/>
  <c r="BF332" i="2"/>
  <c r="BF386" i="2"/>
  <c r="BF392" i="2"/>
  <c r="BF425" i="2"/>
  <c r="J59" i="3"/>
  <c r="BE96" i="3"/>
  <c r="BE102" i="3"/>
  <c r="BE108" i="3"/>
  <c r="BE111" i="3"/>
  <c r="BE119" i="3"/>
  <c r="BE122" i="3"/>
  <c r="J56" i="4"/>
  <c r="BK113" i="4"/>
  <c r="J113" i="4"/>
  <c r="J65" i="4" s="1"/>
  <c r="BF98" i="5"/>
  <c r="BF101" i="5"/>
  <c r="BF104" i="5"/>
  <c r="BF107" i="5"/>
  <c r="BF111" i="5"/>
  <c r="BF131" i="5"/>
  <c r="BF132" i="5"/>
  <c r="BF140" i="5"/>
  <c r="BF144" i="5"/>
  <c r="BF100" i="6"/>
  <c r="BF111" i="6"/>
  <c r="BF117" i="6"/>
  <c r="F59" i="7"/>
  <c r="BE102" i="7"/>
  <c r="BE105" i="7"/>
  <c r="BE106" i="7"/>
  <c r="BE107" i="7"/>
  <c r="BE128" i="7"/>
  <c r="BE132" i="7"/>
  <c r="BE135" i="7"/>
  <c r="BE152" i="7"/>
  <c r="BE153" i="7"/>
  <c r="BE154" i="7"/>
  <c r="BE165" i="7"/>
  <c r="BE166" i="7"/>
  <c r="BE167" i="7"/>
  <c r="BE168" i="7"/>
  <c r="BE178" i="7"/>
  <c r="E79" i="8"/>
  <c r="BE94" i="8"/>
  <c r="BK93" i="8"/>
  <c r="J93" i="8" s="1"/>
  <c r="J65" i="8" s="1"/>
  <c r="BF104" i="9"/>
  <c r="BF150" i="9"/>
  <c r="BF168" i="9"/>
  <c r="BF206" i="9"/>
  <c r="BF217" i="9"/>
  <c r="BF229" i="9"/>
  <c r="BF268" i="9"/>
  <c r="BF292" i="9"/>
  <c r="BF324" i="9"/>
  <c r="BF326" i="9"/>
  <c r="BF415" i="9"/>
  <c r="BF476" i="9"/>
  <c r="BF494" i="9"/>
  <c r="BK159" i="9"/>
  <c r="J159" i="9" s="1"/>
  <c r="J68" i="9" s="1"/>
  <c r="BE92" i="10"/>
  <c r="BE98" i="10"/>
  <c r="BE132" i="10"/>
  <c r="J56" i="11"/>
  <c r="BF107" i="11"/>
  <c r="BF111" i="11"/>
  <c r="E52" i="12"/>
  <c r="BF114" i="12"/>
  <c r="BF117" i="12"/>
  <c r="BF120" i="12"/>
  <c r="BF124" i="12"/>
  <c r="BF144" i="12"/>
  <c r="E52" i="13"/>
  <c r="F63" i="13"/>
  <c r="BF101" i="13"/>
  <c r="BF122" i="13"/>
  <c r="BF145" i="13"/>
  <c r="BF146" i="13"/>
  <c r="BF148" i="13"/>
  <c r="BF160" i="13"/>
  <c r="BF162" i="13"/>
  <c r="F59" i="14"/>
  <c r="BF95" i="14"/>
  <c r="BF98" i="14"/>
  <c r="BF109" i="14"/>
  <c r="BF125" i="14"/>
  <c r="BF126" i="14"/>
  <c r="BF129" i="14"/>
  <c r="BF130" i="14"/>
  <c r="BF136" i="14"/>
  <c r="BF142" i="14"/>
  <c r="BF153" i="14"/>
  <c r="BF156" i="14"/>
  <c r="BF161" i="14"/>
  <c r="BF168" i="14"/>
  <c r="BF169" i="14"/>
  <c r="J59" i="15"/>
  <c r="BK105" i="15"/>
  <c r="J105" i="15" s="1"/>
  <c r="J68" i="15" s="1"/>
  <c r="J59" i="16"/>
  <c r="BF104" i="16"/>
  <c r="BF109" i="16"/>
  <c r="BF121" i="16"/>
  <c r="BF153" i="16"/>
  <c r="BF178" i="16"/>
  <c r="BF183" i="16"/>
  <c r="BF185" i="16"/>
  <c r="BF186" i="16"/>
  <c r="BF188" i="16"/>
  <c r="BF262" i="16"/>
  <c r="BF347" i="16"/>
  <c r="BF349" i="16"/>
  <c r="BF366" i="16"/>
  <c r="BF370" i="16"/>
  <c r="BF374" i="16"/>
  <c r="BF388" i="16"/>
  <c r="BF416" i="16"/>
  <c r="BF418" i="16"/>
  <c r="BF420" i="16"/>
  <c r="BF422" i="16"/>
  <c r="BF426" i="16"/>
  <c r="BF429" i="16"/>
  <c r="BF444" i="16"/>
  <c r="BF466" i="16"/>
  <c r="E78" i="17"/>
  <c r="F87" i="17"/>
  <c r="BE95" i="17"/>
  <c r="BE101" i="17"/>
  <c r="BE102" i="17"/>
  <c r="BE103" i="17"/>
  <c r="BE106" i="17"/>
  <c r="BE107" i="17"/>
  <c r="BE108" i="17"/>
  <c r="BE109" i="17"/>
  <c r="BE110" i="17"/>
  <c r="BE119" i="17"/>
  <c r="BE120" i="17"/>
  <c r="BF97" i="18"/>
  <c r="BF98" i="18"/>
  <c r="BF109" i="18"/>
  <c r="BF111" i="18"/>
  <c r="BF99" i="19"/>
  <c r="BF111" i="19"/>
  <c r="BF156" i="19"/>
  <c r="BF159" i="19"/>
  <c r="J60" i="20"/>
  <c r="BF155" i="20"/>
  <c r="BF173" i="20"/>
  <c r="BF93" i="21"/>
  <c r="BF98" i="21"/>
  <c r="BF125" i="21"/>
  <c r="BF127" i="21"/>
  <c r="BF128" i="21"/>
  <c r="BF136" i="21"/>
  <c r="BF139" i="21"/>
  <c r="BF150" i="21"/>
  <c r="BF156" i="21"/>
  <c r="BF164" i="21"/>
  <c r="BF168" i="21"/>
  <c r="BF171" i="21"/>
  <c r="BF176" i="21"/>
  <c r="BF177" i="21"/>
  <c r="F88" i="22"/>
  <c r="BE108" i="22"/>
  <c r="BF122" i="23"/>
  <c r="BF128" i="23"/>
  <c r="BF173" i="23"/>
  <c r="BF181" i="23"/>
  <c r="BF216" i="23"/>
  <c r="BF271" i="23"/>
  <c r="BF317" i="23"/>
  <c r="BF334" i="23"/>
  <c r="BF368" i="23"/>
  <c r="BF378" i="23"/>
  <c r="BF380" i="23"/>
  <c r="BF393" i="23"/>
  <c r="BF406" i="23"/>
  <c r="BF408" i="23"/>
  <c r="BF460" i="23"/>
  <c r="BK158" i="23"/>
  <c r="J158" i="23" s="1"/>
  <c r="J68" i="23" s="1"/>
  <c r="BE93" i="24"/>
  <c r="BE105" i="24"/>
  <c r="BE109" i="24"/>
  <c r="BE114" i="24"/>
  <c r="BE124" i="24"/>
  <c r="BE125" i="24"/>
  <c r="BE132" i="24"/>
  <c r="J56" i="25"/>
  <c r="BF96" i="25"/>
  <c r="BF98" i="25"/>
  <c r="BF109" i="25"/>
  <c r="J60" i="26"/>
  <c r="BF117" i="26"/>
  <c r="BF129" i="26"/>
  <c r="BF130" i="26"/>
  <c r="BF131" i="26"/>
  <c r="E80" i="27"/>
  <c r="BF127" i="27"/>
  <c r="BF130" i="27"/>
  <c r="BF134" i="27"/>
  <c r="BF160" i="27"/>
  <c r="BF95" i="28"/>
  <c r="BF97" i="28"/>
  <c r="BF106" i="28"/>
  <c r="BF120" i="28"/>
  <c r="BF133" i="28"/>
  <c r="BF147" i="28"/>
  <c r="BF155" i="28"/>
  <c r="BF160" i="28"/>
  <c r="BE103" i="29"/>
  <c r="BK105" i="29"/>
  <c r="J105" i="29" s="1"/>
  <c r="J68" i="29" s="1"/>
  <c r="BK107" i="29"/>
  <c r="J107" i="29" s="1"/>
  <c r="J69" i="29" s="1"/>
  <c r="J56" i="30"/>
  <c r="BF151" i="30"/>
  <c r="BF167" i="30"/>
  <c r="BF178" i="30"/>
  <c r="BF181" i="30"/>
  <c r="BF205" i="30"/>
  <c r="BF257" i="30"/>
  <c r="BF265" i="30"/>
  <c r="BF277" i="30"/>
  <c r="BF343" i="30"/>
  <c r="BF365" i="30"/>
  <c r="BF401" i="30"/>
  <c r="BF408" i="30"/>
  <c r="BF431" i="30"/>
  <c r="BF451" i="30"/>
  <c r="BF477" i="30"/>
  <c r="BF479" i="30"/>
  <c r="BF491" i="30"/>
  <c r="BF498" i="30"/>
  <c r="BE125" i="31"/>
  <c r="BE126" i="31"/>
  <c r="BE127" i="31"/>
  <c r="BE131" i="31"/>
  <c r="BE137" i="31"/>
  <c r="BE138" i="31"/>
  <c r="BE139" i="31"/>
  <c r="BE140" i="31"/>
  <c r="BF90" i="32"/>
  <c r="BF121" i="33"/>
  <c r="BF130" i="33"/>
  <c r="BF137" i="33"/>
  <c r="J88" i="34"/>
  <c r="BF100" i="34"/>
  <c r="E50" i="35"/>
  <c r="J84" i="35"/>
  <c r="BF136" i="35"/>
  <c r="BF137" i="35"/>
  <c r="BF171" i="35"/>
  <c r="BF175" i="35"/>
  <c r="BE99" i="36"/>
  <c r="BF124" i="2"/>
  <c r="BF132" i="2"/>
  <c r="BF167" i="2"/>
  <c r="BF183" i="2"/>
  <c r="BF188" i="2"/>
  <c r="BF254" i="2"/>
  <c r="BF281" i="2"/>
  <c r="BF286" i="2"/>
  <c r="BF301" i="2"/>
  <c r="BF359" i="2"/>
  <c r="BF374" i="2"/>
  <c r="BF376" i="2"/>
  <c r="BF431" i="2"/>
  <c r="BF436" i="2"/>
  <c r="BF438" i="2"/>
  <c r="BF443" i="2"/>
  <c r="BF455" i="2"/>
  <c r="BK153" i="2"/>
  <c r="J153" i="2" s="1"/>
  <c r="J68" i="2" s="1"/>
  <c r="F59" i="3"/>
  <c r="BE93" i="3"/>
  <c r="BE99" i="3"/>
  <c r="BE100" i="3"/>
  <c r="BE101" i="3"/>
  <c r="BE109" i="3"/>
  <c r="BE120" i="3"/>
  <c r="BE130" i="3"/>
  <c r="BE131" i="3"/>
  <c r="BE133" i="3"/>
  <c r="BE136" i="3"/>
  <c r="BE141" i="3"/>
  <c r="BF99" i="4"/>
  <c r="BF100" i="4"/>
  <c r="BF104" i="4"/>
  <c r="BF117" i="4"/>
  <c r="E81" i="5"/>
  <c r="F92" i="5"/>
  <c r="BF142" i="5"/>
  <c r="BF145" i="5"/>
  <c r="BF108" i="6"/>
  <c r="BF120" i="6"/>
  <c r="BF123" i="6"/>
  <c r="BF126" i="6"/>
  <c r="BE97" i="7"/>
  <c r="BE115" i="7"/>
  <c r="BE116" i="7"/>
  <c r="BE130" i="7"/>
  <c r="BE131" i="7"/>
  <c r="BE149" i="7"/>
  <c r="BE163" i="7"/>
  <c r="BE164" i="7"/>
  <c r="BF145" i="9"/>
  <c r="BF179" i="9"/>
  <c r="BF196" i="9"/>
  <c r="BF211" i="9"/>
  <c r="BF258" i="9"/>
  <c r="BF274" i="9"/>
  <c r="BF312" i="9"/>
  <c r="BF317" i="9"/>
  <c r="BF331" i="9"/>
  <c r="BF337" i="9"/>
  <c r="BF360" i="9"/>
  <c r="BF396" i="9"/>
  <c r="BF397" i="9"/>
  <c r="BF398" i="9"/>
  <c r="BF436" i="9"/>
  <c r="BF438" i="9"/>
  <c r="BF448" i="9"/>
  <c r="E50" i="10"/>
  <c r="F59" i="10"/>
  <c r="BE95" i="10"/>
  <c r="BE99" i="10"/>
  <c r="BE108" i="10"/>
  <c r="BE111" i="10"/>
  <c r="BE114" i="10"/>
  <c r="BE123" i="10"/>
  <c r="BE124" i="10"/>
  <c r="BE125" i="10"/>
  <c r="BF114" i="11"/>
  <c r="BF115" i="11"/>
  <c r="F63" i="12"/>
  <c r="BF107" i="12"/>
  <c r="BF127" i="12"/>
  <c r="BF116" i="13"/>
  <c r="BF142" i="13"/>
  <c r="BF96" i="14"/>
  <c r="BF102" i="14"/>
  <c r="BF105" i="14"/>
  <c r="BF106" i="14"/>
  <c r="BF112" i="14"/>
  <c r="BF115" i="14"/>
  <c r="BF145" i="14"/>
  <c r="BF148" i="14"/>
  <c r="BF149" i="14"/>
  <c r="BF160" i="14"/>
  <c r="BF164" i="14"/>
  <c r="BF166" i="14"/>
  <c r="BF177" i="14"/>
  <c r="BF128" i="16"/>
  <c r="BF149" i="16"/>
  <c r="BF151" i="16"/>
  <c r="BF173" i="16"/>
  <c r="BF210" i="16"/>
  <c r="BF378" i="16"/>
  <c r="BF380" i="16"/>
  <c r="BF381" i="16"/>
  <c r="BF391" i="16"/>
  <c r="BF409" i="16"/>
  <c r="BF424" i="16"/>
  <c r="BF473" i="16"/>
  <c r="BK158" i="16"/>
  <c r="J158" i="16"/>
  <c r="J68" i="16" s="1"/>
  <c r="BE99" i="17"/>
  <c r="BE139" i="17"/>
  <c r="BE140" i="17"/>
  <c r="J59" i="18"/>
  <c r="BF96" i="18"/>
  <c r="BF107" i="18"/>
  <c r="BF113" i="18"/>
  <c r="BF116" i="18"/>
  <c r="BF122" i="19"/>
  <c r="BF125" i="19"/>
  <c r="BF155" i="19"/>
  <c r="F63" i="20"/>
  <c r="BF105" i="20"/>
  <c r="BF164" i="20"/>
  <c r="BF102" i="21"/>
  <c r="BF103" i="21"/>
  <c r="BF104" i="21"/>
  <c r="BF105" i="21"/>
  <c r="BF106" i="21"/>
  <c r="BF130" i="21"/>
  <c r="BF132" i="21"/>
  <c r="BF133" i="21"/>
  <c r="BF135" i="21"/>
  <c r="BF151" i="21"/>
  <c r="BF152" i="21"/>
  <c r="BF155" i="21"/>
  <c r="BF172" i="21"/>
  <c r="BF173" i="21"/>
  <c r="BF174" i="21"/>
  <c r="BE94" i="22"/>
  <c r="BE98" i="22"/>
  <c r="BK102" i="22"/>
  <c r="J102" i="22" s="1"/>
  <c r="J67" i="22" s="1"/>
  <c r="BK105" i="22"/>
  <c r="J105" i="22"/>
  <c r="J68" i="22" s="1"/>
  <c r="BK107" i="22"/>
  <c r="J107" i="22"/>
  <c r="J69" i="22" s="1"/>
  <c r="BF149" i="23"/>
  <c r="BF162" i="23"/>
  <c r="BF200" i="23"/>
  <c r="BF286" i="23"/>
  <c r="BF312" i="23"/>
  <c r="BF329" i="23"/>
  <c r="BF348" i="23"/>
  <c r="BF356" i="23"/>
  <c r="BF373" i="23"/>
  <c r="BF384" i="23"/>
  <c r="BF387" i="23"/>
  <c r="BF394" i="23"/>
  <c r="BF436" i="23"/>
  <c r="BF441" i="23"/>
  <c r="BE92" i="24"/>
  <c r="BE96" i="24"/>
  <c r="BE108" i="24"/>
  <c r="BE113" i="24"/>
  <c r="BE121" i="24"/>
  <c r="BE130" i="24"/>
  <c r="BE139" i="24"/>
  <c r="BE141" i="24"/>
  <c r="BE142" i="24"/>
  <c r="BF97" i="25"/>
  <c r="BF110" i="25"/>
  <c r="BF116" i="25"/>
  <c r="BF126" i="26"/>
  <c r="BF139" i="26"/>
  <c r="BF100" i="27"/>
  <c r="E50" i="28"/>
  <c r="BF91" i="28"/>
  <c r="BF96" i="28"/>
  <c r="BF104" i="28"/>
  <c r="BF105" i="28"/>
  <c r="BF108" i="28"/>
  <c r="BF112" i="28"/>
  <c r="BF117" i="28"/>
  <c r="BF121" i="28"/>
  <c r="BF122" i="28"/>
  <c r="BF123" i="28"/>
  <c r="BF124" i="28"/>
  <c r="BF127" i="28"/>
  <c r="BF128" i="28"/>
  <c r="BF129" i="28"/>
  <c r="BF131" i="28"/>
  <c r="BF145" i="28"/>
  <c r="BF149" i="28"/>
  <c r="BF151" i="28"/>
  <c r="BF154" i="28"/>
  <c r="BF165" i="28"/>
  <c r="BF174" i="28"/>
  <c r="J59" i="29"/>
  <c r="BK102" i="29"/>
  <c r="E50" i="30"/>
  <c r="BF152" i="30"/>
  <c r="BF157" i="30"/>
  <c r="BF159" i="30"/>
  <c r="BF183" i="30"/>
  <c r="BF195" i="30"/>
  <c r="BF210" i="30"/>
  <c r="BF324" i="30"/>
  <c r="BF329" i="30"/>
  <c r="BF370" i="30"/>
  <c r="BF398" i="30"/>
  <c r="BF402" i="30"/>
  <c r="BF438" i="30"/>
  <c r="BF462" i="30"/>
  <c r="BF480" i="30"/>
  <c r="E50" i="31"/>
  <c r="BE106" i="31"/>
  <c r="BE107" i="31"/>
  <c r="BE112" i="31"/>
  <c r="BE114" i="31"/>
  <c r="F59" i="32"/>
  <c r="BF110" i="32"/>
  <c r="BK114" i="32"/>
  <c r="J114" i="32"/>
  <c r="J65" i="32" s="1"/>
  <c r="F63" i="33"/>
  <c r="BF98" i="33"/>
  <c r="BF99" i="33"/>
  <c r="BF105" i="33"/>
  <c r="BF118" i="33"/>
  <c r="BF149" i="33"/>
  <c r="BF150" i="33"/>
  <c r="BF155" i="33"/>
  <c r="E80" i="34"/>
  <c r="BF101" i="34"/>
  <c r="BF128" i="34"/>
  <c r="BF91" i="35"/>
  <c r="BF96" i="35"/>
  <c r="BF105" i="35"/>
  <c r="BF114" i="35"/>
  <c r="BF124" i="35"/>
  <c r="BF125" i="35"/>
  <c r="BF126" i="35"/>
  <c r="BF131" i="35"/>
  <c r="BF132" i="35"/>
  <c r="BF133" i="35"/>
  <c r="BF134" i="35"/>
  <c r="BF140" i="35"/>
  <c r="BF147" i="35"/>
  <c r="BF149" i="35"/>
  <c r="BF151" i="35"/>
  <c r="BF152" i="35"/>
  <c r="BF158" i="35"/>
  <c r="BF160" i="35"/>
  <c r="BF174" i="35"/>
  <c r="BE106" i="36"/>
  <c r="BK102" i="36"/>
  <c r="J102" i="36" s="1"/>
  <c r="J67" i="36" s="1"/>
  <c r="BF105" i="2"/>
  <c r="BF110" i="2"/>
  <c r="BF123" i="2"/>
  <c r="BF150" i="2"/>
  <c r="BF151" i="2"/>
  <c r="BF228" i="2"/>
  <c r="BF236" i="2"/>
  <c r="BF259" i="2"/>
  <c r="BF313" i="2"/>
  <c r="BF315" i="2"/>
  <c r="BF347" i="2"/>
  <c r="BF357" i="2"/>
  <c r="BF373" i="2"/>
  <c r="BF395" i="2"/>
  <c r="BF415" i="2"/>
  <c r="BE107" i="3"/>
  <c r="BE116" i="3"/>
  <c r="BE124" i="3"/>
  <c r="BE128" i="3"/>
  <c r="BE134" i="3"/>
  <c r="BE140" i="3"/>
  <c r="E76" i="4"/>
  <c r="BF98" i="4"/>
  <c r="BF102" i="4"/>
  <c r="BF105" i="4"/>
  <c r="BF107" i="4"/>
  <c r="BF112" i="4"/>
  <c r="BF114" i="4"/>
  <c r="BF115" i="5"/>
  <c r="E52" i="6"/>
  <c r="BF130" i="6"/>
  <c r="BF134" i="6"/>
  <c r="BF138" i="6"/>
  <c r="BF139" i="6"/>
  <c r="BF141" i="6"/>
  <c r="BF144" i="6"/>
  <c r="J81" i="7"/>
  <c r="BE101" i="7"/>
  <c r="BE104" i="7"/>
  <c r="BE109" i="7"/>
  <c r="BE110" i="7"/>
  <c r="BE111" i="7"/>
  <c r="BE112" i="7"/>
  <c r="BE113" i="7"/>
  <c r="BE114" i="7"/>
  <c r="BE141" i="7"/>
  <c r="BE143" i="7"/>
  <c r="BE144" i="7"/>
  <c r="BE150" i="7"/>
  <c r="BE176" i="7"/>
  <c r="BE98" i="8"/>
  <c r="BE99" i="8"/>
  <c r="BE103" i="8"/>
  <c r="BE108" i="8"/>
  <c r="BK102" i="8"/>
  <c r="J102" i="8" s="1"/>
  <c r="J67" i="8" s="1"/>
  <c r="E89" i="9"/>
  <c r="BF107" i="9"/>
  <c r="BF140" i="9"/>
  <c r="BF184" i="9"/>
  <c r="BF187" i="9"/>
  <c r="BF201" i="9"/>
  <c r="BF248" i="9"/>
  <c r="BF306" i="9"/>
  <c r="BF348" i="9"/>
  <c r="BF353" i="9"/>
  <c r="BF365" i="9"/>
  <c r="BF385" i="9"/>
  <c r="BF387" i="9"/>
  <c r="BF432" i="9"/>
  <c r="BF463" i="9"/>
  <c r="BF482" i="9"/>
  <c r="BF487" i="9"/>
  <c r="BE101" i="10"/>
  <c r="BE102" i="10"/>
  <c r="BE106" i="10"/>
  <c r="BE107" i="10"/>
  <c r="BE115" i="10"/>
  <c r="BE116" i="10"/>
  <c r="BE119" i="10"/>
  <c r="BE120" i="10"/>
  <c r="BE121" i="10"/>
  <c r="BE122" i="10"/>
  <c r="BE131" i="10"/>
  <c r="BE136" i="10"/>
  <c r="BE137" i="10"/>
  <c r="F59" i="11"/>
  <c r="BF106" i="11"/>
  <c r="BF109" i="11"/>
  <c r="BK110" i="11"/>
  <c r="J110" i="11" s="1"/>
  <c r="J65" i="11" s="1"/>
  <c r="BF103" i="12"/>
  <c r="BF106" i="12"/>
  <c r="BF108" i="12"/>
  <c r="BF131" i="12"/>
  <c r="BF139" i="12"/>
  <c r="BF145" i="12"/>
  <c r="BF150" i="12"/>
  <c r="BF156" i="13"/>
  <c r="BF91" i="14"/>
  <c r="BF108" i="14"/>
  <c r="BF117" i="14"/>
  <c r="BF118" i="14"/>
  <c r="BF119" i="14"/>
  <c r="BF127" i="14"/>
  <c r="BF132" i="14"/>
  <c r="BF143" i="14"/>
  <c r="BF147" i="14"/>
  <c r="BF152" i="14"/>
  <c r="BF157" i="14"/>
  <c r="BF158" i="14"/>
  <c r="BF163" i="14"/>
  <c r="J56" i="15"/>
  <c r="J95" i="16"/>
  <c r="BF139" i="16"/>
  <c r="BF144" i="16"/>
  <c r="BF167" i="16"/>
  <c r="BF223" i="16"/>
  <c r="BF289" i="16"/>
  <c r="BF303" i="16"/>
  <c r="BF320" i="16"/>
  <c r="BF326" i="16"/>
  <c r="BF348" i="16"/>
  <c r="BF354" i="16"/>
  <c r="BF368" i="16"/>
  <c r="BF382" i="16"/>
  <c r="BF386" i="16"/>
  <c r="BF389" i="16"/>
  <c r="BE96" i="17"/>
  <c r="BE100" i="17"/>
  <c r="BE104" i="17"/>
  <c r="BE132" i="17"/>
  <c r="BE133" i="17"/>
  <c r="BE134" i="17"/>
  <c r="BE135" i="17"/>
  <c r="BE142" i="17"/>
  <c r="BF95" i="18"/>
  <c r="BF105" i="18"/>
  <c r="BF106" i="18"/>
  <c r="BF131" i="19"/>
  <c r="BF108" i="20"/>
  <c r="BF465" i="23"/>
  <c r="BF467" i="23"/>
  <c r="BE99" i="24"/>
  <c r="BE100" i="24"/>
  <c r="BE110" i="24"/>
  <c r="BE127" i="24"/>
  <c r="BE133" i="24"/>
  <c r="BF103" i="25"/>
  <c r="BF104" i="25"/>
  <c r="BF117" i="25"/>
  <c r="E52" i="26"/>
  <c r="BF121" i="26"/>
  <c r="BF134" i="26"/>
  <c r="BF145" i="26"/>
  <c r="BF152" i="27"/>
  <c r="BF98" i="28"/>
  <c r="BF113" i="28"/>
  <c r="BF115" i="28"/>
  <c r="BF136" i="28"/>
  <c r="BF148" i="28"/>
  <c r="BF152" i="28"/>
  <c r="BF156" i="28"/>
  <c r="BF157" i="28"/>
  <c r="BF161" i="28"/>
  <c r="BE99" i="29"/>
  <c r="BE106" i="29"/>
  <c r="BF156" i="30"/>
  <c r="BF162" i="30"/>
  <c r="BF215" i="30"/>
  <c r="BF247" i="30"/>
  <c r="BF389" i="30"/>
  <c r="BF390" i="30"/>
  <c r="BF397" i="30"/>
  <c r="BF406" i="30"/>
  <c r="BF409" i="30"/>
  <c r="BF429" i="30"/>
  <c r="BF442" i="30"/>
  <c r="BF449" i="30"/>
  <c r="BF470" i="30"/>
  <c r="BF503" i="30"/>
  <c r="BK158" i="30"/>
  <c r="J158" i="30"/>
  <c r="J68" i="30"/>
  <c r="BE93" i="31"/>
  <c r="BE96" i="31"/>
  <c r="BE105" i="31"/>
  <c r="BE111" i="31"/>
  <c r="BF95" i="32"/>
  <c r="BF101" i="32"/>
  <c r="BF108" i="32"/>
  <c r="BF109" i="32"/>
  <c r="BF111" i="32"/>
  <c r="E52" i="33"/>
  <c r="BF144" i="33"/>
  <c r="BF107" i="34"/>
  <c r="BF157" i="34"/>
  <c r="BF160" i="34"/>
  <c r="BF161" i="34"/>
  <c r="BF92" i="35"/>
  <c r="BF95" i="35"/>
  <c r="BF99" i="35"/>
  <c r="BF100" i="35"/>
  <c r="BF101" i="35"/>
  <c r="BF110" i="35"/>
  <c r="BF111" i="35"/>
  <c r="BF115" i="35"/>
  <c r="BF116" i="35"/>
  <c r="BF119" i="35"/>
  <c r="BF120" i="35"/>
  <c r="BF122" i="35"/>
  <c r="BF129" i="35"/>
  <c r="BF135" i="35"/>
  <c r="BF139" i="35"/>
  <c r="BF144" i="35"/>
  <c r="BF150" i="35"/>
  <c r="BF159" i="35"/>
  <c r="BF165" i="35"/>
  <c r="BF166" i="35"/>
  <c r="BF168" i="35"/>
  <c r="BE103" i="36"/>
  <c r="BK93" i="36"/>
  <c r="J93" i="36" s="1"/>
  <c r="J65" i="36" s="1"/>
  <c r="E50" i="2"/>
  <c r="BF116" i="2"/>
  <c r="BF120" i="2"/>
  <c r="BF130" i="2"/>
  <c r="BF176" i="2"/>
  <c r="BF180" i="2"/>
  <c r="BF205" i="2"/>
  <c r="BF223" i="2"/>
  <c r="BF244" i="2"/>
  <c r="BF249" i="2"/>
  <c r="BF318" i="2"/>
  <c r="BF320" i="2"/>
  <c r="BF326" i="2"/>
  <c r="BF342" i="2"/>
  <c r="BF398" i="2"/>
  <c r="BF403" i="2"/>
  <c r="BF427" i="2"/>
  <c r="BF429" i="2"/>
  <c r="BF457" i="2"/>
  <c r="BF464" i="2"/>
  <c r="BF475" i="2"/>
  <c r="BE92" i="3"/>
  <c r="BE125" i="3"/>
  <c r="BE126" i="3"/>
  <c r="BE127" i="3"/>
  <c r="BE137" i="3"/>
  <c r="BE139" i="3"/>
  <c r="BF106" i="4"/>
  <c r="BF109" i="4"/>
  <c r="BF111" i="4"/>
  <c r="BF138" i="5"/>
  <c r="BF139" i="5"/>
  <c r="BF103" i="6"/>
  <c r="BF127" i="6"/>
  <c r="BF137" i="6"/>
  <c r="BF146" i="6"/>
  <c r="BF148" i="6"/>
  <c r="BE94" i="7"/>
  <c r="BE95" i="7"/>
  <c r="BE96" i="7"/>
  <c r="BE117" i="7"/>
  <c r="BE118" i="7"/>
  <c r="BE119" i="7"/>
  <c r="BE120" i="7"/>
  <c r="BE121" i="7"/>
  <c r="BE125" i="7"/>
  <c r="BE136" i="7"/>
  <c r="BE137" i="7"/>
  <c r="BE138" i="7"/>
  <c r="BE139" i="7"/>
  <c r="BE148" i="7"/>
  <c r="BE161" i="7"/>
  <c r="BE169" i="7"/>
  <c r="BE170" i="7"/>
  <c r="J56" i="9"/>
  <c r="BF153" i="9"/>
  <c r="BF154" i="9"/>
  <c r="BF173" i="9"/>
  <c r="BF182" i="9"/>
  <c r="BF194" i="9"/>
  <c r="BF253" i="9"/>
  <c r="BF271" i="9"/>
  <c r="BF314" i="9"/>
  <c r="BF319" i="9"/>
  <c r="BF399" i="9"/>
  <c r="BF400" i="9"/>
  <c r="BF430" i="9"/>
  <c r="BF441" i="9"/>
  <c r="BF443" i="9"/>
  <c r="BF473" i="9"/>
  <c r="BF478" i="9"/>
  <c r="BF499" i="9"/>
  <c r="J59" i="10"/>
  <c r="BE109" i="10"/>
  <c r="BE118" i="10"/>
  <c r="BE130" i="10"/>
  <c r="BE139" i="10"/>
  <c r="BE141" i="10"/>
  <c r="BF92" i="11"/>
  <c r="BF94" i="11"/>
  <c r="BF95" i="11"/>
  <c r="BF97" i="11"/>
  <c r="BF100" i="11"/>
  <c r="BF105" i="11"/>
  <c r="BF108" i="11"/>
  <c r="BF133" i="12"/>
  <c r="BF149" i="12"/>
  <c r="BF97" i="14"/>
  <c r="BF131" i="14"/>
  <c r="BF138" i="14"/>
  <c r="BF154" i="14"/>
  <c r="BF167" i="14"/>
  <c r="BF171" i="14"/>
  <c r="BF172" i="14"/>
  <c r="BE98" i="15"/>
  <c r="BE99" i="15"/>
  <c r="BE103" i="15"/>
  <c r="BK93" i="15"/>
  <c r="J93" i="15"/>
  <c r="J65" i="15" s="1"/>
  <c r="BK107" i="15"/>
  <c r="J107" i="15"/>
  <c r="J69" i="15" s="1"/>
  <c r="BF118" i="16"/>
  <c r="BF120" i="16"/>
  <c r="BF157" i="16"/>
  <c r="BF162" i="16"/>
  <c r="BF193" i="16"/>
  <c r="BF286" i="16"/>
  <c r="BF313" i="16"/>
  <c r="BF315" i="16"/>
  <c r="BF361" i="16"/>
  <c r="BF383" i="16"/>
  <c r="BF384" i="16"/>
  <c r="BF396" i="16"/>
  <c r="BF408" i="16"/>
  <c r="BF437" i="16"/>
  <c r="BF457" i="16"/>
  <c r="BE98" i="17"/>
  <c r="BE112" i="17"/>
  <c r="BE113" i="17"/>
  <c r="BE121" i="17"/>
  <c r="BE122" i="17"/>
  <c r="BE123" i="17"/>
  <c r="BE129" i="17"/>
  <c r="BF90" i="18"/>
  <c r="BF92" i="18"/>
  <c r="BF110" i="18"/>
  <c r="BF148" i="19"/>
  <c r="E80" i="20"/>
  <c r="BF100" i="20"/>
  <c r="BF103" i="20"/>
  <c r="BF104" i="20"/>
  <c r="BF124" i="20"/>
  <c r="BF126" i="20"/>
  <c r="BF132" i="20"/>
  <c r="BF135" i="20"/>
  <c r="BF138" i="20"/>
  <c r="BF145" i="20"/>
  <c r="BF176" i="20"/>
  <c r="BF179" i="20"/>
  <c r="BF97" i="21"/>
  <c r="BF99" i="21"/>
  <c r="BF109" i="21"/>
  <c r="BF115" i="21"/>
  <c r="BF121" i="21"/>
  <c r="BF122" i="21"/>
  <c r="BF141" i="21"/>
  <c r="BF142" i="21"/>
  <c r="BF144" i="21"/>
  <c r="BF145" i="21"/>
  <c r="BF147" i="21"/>
  <c r="BF157" i="21"/>
  <c r="BF448" i="23"/>
  <c r="BF469" i="23"/>
  <c r="BF474" i="23"/>
  <c r="BF476" i="23"/>
  <c r="BF481" i="23"/>
  <c r="BF486" i="23"/>
  <c r="BE104" i="24"/>
  <c r="BE120" i="24"/>
  <c r="BE122" i="24"/>
  <c r="BE123" i="24"/>
  <c r="BE135" i="24"/>
  <c r="BE138" i="24"/>
  <c r="BF94" i="25"/>
  <c r="BF95" i="25"/>
  <c r="BF99" i="25"/>
  <c r="BF101" i="26"/>
  <c r="BF120" i="26"/>
  <c r="J60" i="27"/>
  <c r="BF103" i="27"/>
  <c r="BF106" i="27"/>
  <c r="BF109" i="27"/>
  <c r="BF112" i="27"/>
  <c r="BF93" i="28"/>
  <c r="BF103" i="28"/>
  <c r="BF119" i="28"/>
  <c r="BF125" i="28"/>
  <c r="BF132" i="28"/>
  <c r="BF158" i="28"/>
  <c r="BF169" i="28"/>
  <c r="BF172" i="28"/>
  <c r="BF177" i="28"/>
  <c r="BF105" i="30"/>
  <c r="BF133" i="30"/>
  <c r="BF153" i="30"/>
  <c r="BF155" i="30"/>
  <c r="BF173" i="30"/>
  <c r="BF223" i="30"/>
  <c r="BF228" i="30"/>
  <c r="BF300" i="30"/>
  <c r="BF353" i="30"/>
  <c r="BF387" i="30"/>
  <c r="BF392" i="30"/>
  <c r="BF396" i="30"/>
  <c r="BF404" i="30"/>
  <c r="BF405" i="30"/>
  <c r="BF423" i="30"/>
  <c r="BF428" i="30"/>
  <c r="BF446" i="30"/>
  <c r="BF482" i="30"/>
  <c r="BE92" i="31"/>
  <c r="BE98" i="31"/>
  <c r="BE103" i="31"/>
  <c r="BE113" i="31"/>
  <c r="BE123" i="31"/>
  <c r="BE124" i="31"/>
  <c r="BE141" i="31"/>
  <c r="J82" i="32"/>
  <c r="BF98" i="32"/>
  <c r="BF112" i="32"/>
  <c r="BF146" i="33"/>
  <c r="BF152" i="34"/>
  <c r="BF93" i="35"/>
  <c r="BF94" i="35"/>
  <c r="BF98" i="35"/>
  <c r="BF112" i="35"/>
  <c r="BF123" i="35"/>
  <c r="BF128" i="35"/>
  <c r="BF145" i="35"/>
  <c r="BF155" i="35"/>
  <c r="BF170" i="35"/>
  <c r="BF172" i="35"/>
  <c r="BE94" i="36"/>
  <c r="BE132" i="3"/>
  <c r="BE138" i="3"/>
  <c r="BF92" i="4"/>
  <c r="BF103" i="4"/>
  <c r="BF118" i="4"/>
  <c r="BF110" i="5"/>
  <c r="BF118" i="5"/>
  <c r="BF121" i="5"/>
  <c r="BF122" i="5"/>
  <c r="BF127" i="5"/>
  <c r="BF130" i="5"/>
  <c r="BF97" i="6"/>
  <c r="BF104" i="6"/>
  <c r="BF105" i="6"/>
  <c r="BE90" i="7"/>
  <c r="BE91" i="7"/>
  <c r="BE93" i="7"/>
  <c r="BE99" i="7"/>
  <c r="BE108" i="7"/>
  <c r="BE122" i="7"/>
  <c r="BE123" i="7"/>
  <c r="BE124" i="7"/>
  <c r="BE129" i="7"/>
  <c r="BE142" i="7"/>
  <c r="BE145" i="7"/>
  <c r="BE146" i="7"/>
  <c r="BE171" i="7"/>
  <c r="BE177" i="7"/>
  <c r="F59" i="8"/>
  <c r="BK107" i="8"/>
  <c r="J107" i="8"/>
  <c r="J69" i="8" s="1"/>
  <c r="BF129" i="9"/>
  <c r="BF232" i="9"/>
  <c r="BF377" i="9"/>
  <c r="BF381" i="9"/>
  <c r="BF403" i="9"/>
  <c r="BF420" i="9"/>
  <c r="BF455" i="9"/>
  <c r="BF475" i="9"/>
  <c r="BF489" i="9"/>
  <c r="J56" i="10"/>
  <c r="BE94" i="10"/>
  <c r="BE100" i="10"/>
  <c r="BE138" i="10"/>
  <c r="BF153" i="12"/>
  <c r="BF154" i="12"/>
  <c r="BF97" i="13"/>
  <c r="BF113" i="13"/>
  <c r="BF119" i="13"/>
  <c r="BF132" i="13"/>
  <c r="BF135" i="13"/>
  <c r="BF139" i="13"/>
  <c r="BF149" i="13"/>
  <c r="BF152" i="13"/>
  <c r="BF153" i="13"/>
  <c r="BF94" i="14"/>
  <c r="BF111" i="14"/>
  <c r="BF121" i="14"/>
  <c r="BF122" i="14"/>
  <c r="BF123" i="14"/>
  <c r="BF128" i="14"/>
  <c r="BF134" i="14"/>
  <c r="BF135" i="14"/>
  <c r="BF139" i="14"/>
  <c r="BF141" i="14"/>
  <c r="BF150" i="14"/>
  <c r="BF173" i="14"/>
  <c r="BF174" i="14"/>
  <c r="BF175" i="14"/>
  <c r="BE106" i="15"/>
  <c r="BK102" i="15"/>
  <c r="J102" i="15" s="1"/>
  <c r="J67" i="15" s="1"/>
  <c r="BF133" i="16"/>
  <c r="BF152" i="16"/>
  <c r="BF172" i="16"/>
  <c r="BF181" i="16"/>
  <c r="BF195" i="16"/>
  <c r="BF200" i="16"/>
  <c r="BF215" i="16"/>
  <c r="BF216" i="16"/>
  <c r="BF218" i="16"/>
  <c r="BF231" i="16"/>
  <c r="BF247" i="16"/>
  <c r="BF252" i="16"/>
  <c r="BF257" i="16"/>
  <c r="BF265" i="16"/>
  <c r="BF268" i="16"/>
  <c r="BF308" i="16"/>
  <c r="BF442" i="16"/>
  <c r="BF478" i="16"/>
  <c r="BE93" i="17"/>
  <c r="BE118" i="17"/>
  <c r="BE124" i="17"/>
  <c r="BE125" i="17"/>
  <c r="BE137" i="17"/>
  <c r="BE138" i="17"/>
  <c r="BE141" i="17"/>
  <c r="BF94" i="18"/>
  <c r="BF100" i="18"/>
  <c r="BF102" i="18"/>
  <c r="BF103" i="18"/>
  <c r="BF117" i="18"/>
  <c r="BK112" i="18"/>
  <c r="J112" i="18"/>
  <c r="J65" i="18" s="1"/>
  <c r="BF102" i="19"/>
  <c r="BF105" i="19"/>
  <c r="BF162" i="19"/>
  <c r="BF163" i="19"/>
  <c r="BF165" i="19"/>
  <c r="BF114" i="20"/>
  <c r="BF141" i="20"/>
  <c r="BF158" i="20"/>
  <c r="BF159" i="20"/>
  <c r="BF161" i="20"/>
  <c r="BF167" i="20"/>
  <c r="BF170" i="20"/>
  <c r="BF92" i="21"/>
  <c r="BF94" i="21"/>
  <c r="BF95" i="21"/>
  <c r="BF96" i="21"/>
  <c r="BF101" i="21"/>
  <c r="BF108" i="21"/>
  <c r="BF124" i="21"/>
  <c r="BF159" i="21"/>
  <c r="BF162" i="21"/>
  <c r="BF165" i="21"/>
  <c r="BF175" i="21"/>
  <c r="BF178" i="21"/>
  <c r="BF133" i="23"/>
  <c r="BF139" i="23"/>
  <c r="BF144" i="23"/>
  <c r="BF156" i="23"/>
  <c r="BF167" i="23"/>
  <c r="BF185" i="23"/>
  <c r="BF188" i="23"/>
  <c r="BF205" i="23"/>
  <c r="BF210" i="23"/>
  <c r="BF215" i="23"/>
  <c r="BF256" i="23"/>
  <c r="BF298" i="23"/>
  <c r="BF315" i="23"/>
  <c r="BF347" i="23"/>
  <c r="BF371" i="23"/>
  <c r="BF383" i="23"/>
  <c r="BF386" i="23"/>
  <c r="BF388" i="23"/>
  <c r="BF390" i="23"/>
  <c r="BF429" i="23"/>
  <c r="BE95" i="24"/>
  <c r="BE119" i="24"/>
  <c r="BE126" i="24"/>
  <c r="BE140" i="24"/>
  <c r="BF105" i="25"/>
  <c r="BF104" i="26"/>
  <c r="BF107" i="26"/>
  <c r="BF143" i="26"/>
  <c r="BF148" i="26"/>
  <c r="BF97" i="27"/>
  <c r="BF118" i="27"/>
  <c r="BF121" i="27"/>
  <c r="BF143" i="27"/>
  <c r="BF150" i="27"/>
  <c r="BF161" i="27"/>
  <c r="BF102" i="28"/>
  <c r="BF109" i="28"/>
  <c r="BF111" i="28"/>
  <c r="BF116" i="28"/>
  <c r="BF118" i="28"/>
  <c r="BF139" i="28"/>
  <c r="BF150" i="28"/>
  <c r="BF159" i="28"/>
  <c r="BF168" i="28"/>
  <c r="BF175" i="28"/>
  <c r="BF176" i="28"/>
  <c r="BF178" i="28"/>
  <c r="BE98" i="29"/>
  <c r="BK93" i="29"/>
  <c r="BF128" i="30"/>
  <c r="BF185" i="30"/>
  <c r="BF200" i="30"/>
  <c r="BF218" i="30"/>
  <c r="BF268" i="30"/>
  <c r="BF306" i="30"/>
  <c r="BF317" i="30"/>
  <c r="BF326" i="30"/>
  <c r="BF331" i="30"/>
  <c r="BF348" i="30"/>
  <c r="BF484" i="30"/>
  <c r="BF493" i="30"/>
  <c r="BF96" i="32"/>
  <c r="BF97" i="32"/>
  <c r="BF102" i="32"/>
  <c r="BF106" i="32"/>
  <c r="BF107" i="32"/>
  <c r="BF115" i="32"/>
  <c r="BF124" i="33"/>
  <c r="BF127" i="33"/>
  <c r="BF133" i="33"/>
  <c r="BF104" i="34"/>
  <c r="BF102" i="35"/>
  <c r="BF103" i="35"/>
  <c r="BF107" i="35"/>
  <c r="BF109" i="35"/>
  <c r="BF127" i="35"/>
  <c r="BF146" i="35"/>
  <c r="BF162" i="35"/>
  <c r="BF163" i="35"/>
  <c r="BF164" i="35"/>
  <c r="BF167" i="35"/>
  <c r="BK105" i="36"/>
  <c r="J105" i="36"/>
  <c r="J68" i="36" s="1"/>
  <c r="BK107" i="36"/>
  <c r="J107" i="36"/>
  <c r="J69" i="36" s="1"/>
  <c r="F40" i="33"/>
  <c r="BC96" i="1"/>
  <c r="J36" i="3"/>
  <c r="AW57" i="1"/>
  <c r="F38" i="14"/>
  <c r="BC71" i="1" s="1"/>
  <c r="F35" i="14"/>
  <c r="AZ71" i="1" s="1"/>
  <c r="J35" i="21"/>
  <c r="AV80" i="1" s="1"/>
  <c r="F41" i="27"/>
  <c r="BD88" i="1"/>
  <c r="F40" i="13"/>
  <c r="BC70" i="1" s="1"/>
  <c r="F39" i="27"/>
  <c r="BB88" i="1" s="1"/>
  <c r="F38" i="16"/>
  <c r="BC74" i="1" s="1"/>
  <c r="F40" i="5"/>
  <c r="BC60" i="1"/>
  <c r="F37" i="34"/>
  <c r="AZ97" i="1" s="1"/>
  <c r="F35" i="2"/>
  <c r="AZ56" i="1" s="1"/>
  <c r="F39" i="33"/>
  <c r="BB96" i="1"/>
  <c r="F39" i="11"/>
  <c r="BD67" i="1"/>
  <c r="J35" i="28"/>
  <c r="AV89" i="1" s="1"/>
  <c r="F38" i="28"/>
  <c r="BC89" i="1" s="1"/>
  <c r="F35" i="18"/>
  <c r="AZ76" i="1"/>
  <c r="F37" i="26"/>
  <c r="AZ87" i="1"/>
  <c r="F39" i="13"/>
  <c r="BB70" i="1" s="1"/>
  <c r="F37" i="10"/>
  <c r="BB66" i="1" s="1"/>
  <c r="F40" i="6"/>
  <c r="BC61" i="1" s="1"/>
  <c r="F41" i="19"/>
  <c r="BD78" i="1"/>
  <c r="AS55" i="1"/>
  <c r="J37" i="26"/>
  <c r="AV87" i="1"/>
  <c r="F37" i="29"/>
  <c r="BB90" i="1"/>
  <c r="J36" i="7"/>
  <c r="AW62" i="1" s="1"/>
  <c r="F39" i="30"/>
  <c r="BD92" i="1" s="1"/>
  <c r="J37" i="12"/>
  <c r="AV69" i="1"/>
  <c r="F39" i="22"/>
  <c r="BD81" i="1"/>
  <c r="F35" i="9"/>
  <c r="AZ65" i="1" s="1"/>
  <c r="F35" i="16"/>
  <c r="AZ74" i="1" s="1"/>
  <c r="F35" i="30"/>
  <c r="AZ92" i="1"/>
  <c r="F39" i="18"/>
  <c r="BD76" i="1"/>
  <c r="F38" i="17"/>
  <c r="BC75" i="1" s="1"/>
  <c r="J36" i="10"/>
  <c r="AW66" i="1" s="1"/>
  <c r="F36" i="8"/>
  <c r="BA63" i="1"/>
  <c r="F37" i="31"/>
  <c r="BB93" i="1"/>
  <c r="J35" i="14"/>
  <c r="AV71" i="1" s="1"/>
  <c r="J37" i="34"/>
  <c r="AV97" i="1" s="1"/>
  <c r="J35" i="9"/>
  <c r="AV65" i="1" s="1"/>
  <c r="J36" i="17"/>
  <c r="AW75" i="1"/>
  <c r="F37" i="30"/>
  <c r="BB92" i="1" s="1"/>
  <c r="F39" i="2"/>
  <c r="BD56" i="1" s="1"/>
  <c r="J37" i="5"/>
  <c r="AV60" i="1" s="1"/>
  <c r="F38" i="9"/>
  <c r="BC65" i="1"/>
  <c r="F40" i="12"/>
  <c r="BC69" i="1" s="1"/>
  <c r="J37" i="13"/>
  <c r="AV70" i="1" s="1"/>
  <c r="F41" i="12"/>
  <c r="BD69" i="1" s="1"/>
  <c r="F38" i="31"/>
  <c r="BC93" i="1"/>
  <c r="F36" i="15"/>
  <c r="BA72" i="1" s="1"/>
  <c r="F37" i="23"/>
  <c r="BB83" i="1" s="1"/>
  <c r="J36" i="31"/>
  <c r="AW93" i="1" s="1"/>
  <c r="F37" i="13"/>
  <c r="AZ70" i="1"/>
  <c r="F41" i="5"/>
  <c r="BD60" i="1" s="1"/>
  <c r="F39" i="8"/>
  <c r="BD63" i="1" s="1"/>
  <c r="F37" i="16"/>
  <c r="BB74" i="1" s="1"/>
  <c r="AS82" i="1"/>
  <c r="F37" i="22"/>
  <c r="BB81" i="1" s="1"/>
  <c r="F35" i="4"/>
  <c r="AZ58" i="1"/>
  <c r="F35" i="28"/>
  <c r="AZ89" i="1"/>
  <c r="F40" i="19"/>
  <c r="BC78" i="1" s="1"/>
  <c r="F38" i="32"/>
  <c r="BC94" i="1"/>
  <c r="J36" i="15"/>
  <c r="AW72" i="1"/>
  <c r="F38" i="21"/>
  <c r="BC80" i="1"/>
  <c r="F38" i="24"/>
  <c r="BC84" i="1" s="1"/>
  <c r="F37" i="27"/>
  <c r="AZ88" i="1" s="1"/>
  <c r="F37" i="12"/>
  <c r="AZ69" i="1"/>
  <c r="F39" i="20"/>
  <c r="BB79" i="1"/>
  <c r="F39" i="34"/>
  <c r="BB97" i="1" s="1"/>
  <c r="F37" i="5"/>
  <c r="AZ60" i="1" s="1"/>
  <c r="F39" i="9"/>
  <c r="BD65" i="1"/>
  <c r="F38" i="2"/>
  <c r="BC56" i="1"/>
  <c r="F36" i="7"/>
  <c r="BA62" i="1" s="1"/>
  <c r="F41" i="26"/>
  <c r="BD87" i="1"/>
  <c r="J36" i="29"/>
  <c r="AW90" i="1"/>
  <c r="F37" i="24"/>
  <c r="BB84" i="1"/>
  <c r="F38" i="36"/>
  <c r="BC99" i="1" s="1"/>
  <c r="F38" i="15"/>
  <c r="BC72" i="1" s="1"/>
  <c r="J37" i="33"/>
  <c r="AV96" i="1"/>
  <c r="F38" i="23"/>
  <c r="BC83" i="1" s="1"/>
  <c r="F36" i="36"/>
  <c r="BA99" i="1" s="1"/>
  <c r="F38" i="30"/>
  <c r="BC92" i="1"/>
  <c r="F35" i="35"/>
  <c r="AZ98" i="1"/>
  <c r="F35" i="21"/>
  <c r="AZ80" i="1" s="1"/>
  <c r="F39" i="29"/>
  <c r="BD90" i="1" s="1"/>
  <c r="J35" i="23"/>
  <c r="AV83" i="1"/>
  <c r="J35" i="32"/>
  <c r="AV94" i="1"/>
  <c r="F37" i="19"/>
  <c r="AZ78" i="1" s="1"/>
  <c r="F35" i="11"/>
  <c r="AZ67" i="1" s="1"/>
  <c r="J35" i="4"/>
  <c r="AV58" i="1" s="1"/>
  <c r="F39" i="28"/>
  <c r="BD89" i="1"/>
  <c r="F39" i="5"/>
  <c r="BB60" i="1" s="1"/>
  <c r="F39" i="15"/>
  <c r="BD72" i="1" s="1"/>
  <c r="J35" i="11"/>
  <c r="AV67" i="1" s="1"/>
  <c r="F41" i="34"/>
  <c r="BD97" i="1"/>
  <c r="J36" i="24"/>
  <c r="AW84" i="1" s="1"/>
  <c r="F39" i="36"/>
  <c r="BD99" i="1" s="1"/>
  <c r="F37" i="7"/>
  <c r="BB62" i="1"/>
  <c r="F37" i="4"/>
  <c r="BB58" i="1" s="1"/>
  <c r="F36" i="29"/>
  <c r="BA90" i="1" s="1"/>
  <c r="F38" i="35"/>
  <c r="BC98" i="1" s="1"/>
  <c r="F37" i="6"/>
  <c r="AZ61" i="1"/>
  <c r="F38" i="8"/>
  <c r="BC63" i="1"/>
  <c r="F39" i="21"/>
  <c r="BD80" i="1" s="1"/>
  <c r="F39" i="10"/>
  <c r="BD66" i="1" s="1"/>
  <c r="J36" i="8"/>
  <c r="AW63" i="1" s="1"/>
  <c r="F37" i="36"/>
  <c r="BB99" i="1"/>
  <c r="F37" i="9"/>
  <c r="BB65" i="1" s="1"/>
  <c r="J37" i="6"/>
  <c r="AV61" i="1" s="1"/>
  <c r="F36" i="3"/>
  <c r="BA57" i="1" s="1"/>
  <c r="J35" i="2"/>
  <c r="AV56" i="1" s="1"/>
  <c r="F41" i="6"/>
  <c r="BD61" i="1" s="1"/>
  <c r="F38" i="3"/>
  <c r="BC57" i="1" s="1"/>
  <c r="F37" i="20"/>
  <c r="AZ79" i="1"/>
  <c r="F37" i="2"/>
  <c r="BB56" i="1" s="1"/>
  <c r="F39" i="6"/>
  <c r="BB61" i="1" s="1"/>
  <c r="F37" i="3"/>
  <c r="BB57" i="1" s="1"/>
  <c r="F40" i="20"/>
  <c r="BC79" i="1"/>
  <c r="J36" i="36"/>
  <c r="AW99" i="1"/>
  <c r="F37" i="14"/>
  <c r="BB71" i="1" s="1"/>
  <c r="AS73" i="1"/>
  <c r="F36" i="10"/>
  <c r="BA66" i="1"/>
  <c r="F40" i="26"/>
  <c r="BC87" i="1"/>
  <c r="F38" i="18"/>
  <c r="BC76" i="1"/>
  <c r="F41" i="13"/>
  <c r="BD70" i="1"/>
  <c r="F37" i="11"/>
  <c r="BB67" i="1"/>
  <c r="F39" i="35"/>
  <c r="BD98" i="1"/>
  <c r="AS91" i="1"/>
  <c r="F39" i="26"/>
  <c r="BB87" i="1" s="1"/>
  <c r="F39" i="25"/>
  <c r="BD85" i="1" s="1"/>
  <c r="J37" i="19"/>
  <c r="AV78" i="1"/>
  <c r="F37" i="8"/>
  <c r="BB63" i="1" s="1"/>
  <c r="J36" i="22"/>
  <c r="AW81" i="1" s="1"/>
  <c r="F37" i="33"/>
  <c r="AZ96" i="1" s="1"/>
  <c r="F39" i="7"/>
  <c r="BD62" i="1" s="1"/>
  <c r="F38" i="25"/>
  <c r="BC85" i="1"/>
  <c r="F38" i="29"/>
  <c r="BC90" i="1" s="1"/>
  <c r="F35" i="23"/>
  <c r="AZ83" i="1" s="1"/>
  <c r="F36" i="31"/>
  <c r="BA93" i="1" s="1"/>
  <c r="F40" i="27"/>
  <c r="BC88" i="1" s="1"/>
  <c r="F37" i="15"/>
  <c r="BB72" i="1" s="1"/>
  <c r="F38" i="22"/>
  <c r="BC81" i="1" s="1"/>
  <c r="F38" i="7"/>
  <c r="BC62" i="1" s="1"/>
  <c r="F37" i="17"/>
  <c r="BB75" i="1" s="1"/>
  <c r="F38" i="11"/>
  <c r="BC67" i="1" s="1"/>
  <c r="F37" i="18"/>
  <c r="BB76" i="1" s="1"/>
  <c r="J37" i="27"/>
  <c r="AV88" i="1"/>
  <c r="F39" i="24"/>
  <c r="BD84" i="1" s="1"/>
  <c r="J35" i="30"/>
  <c r="AV92" i="1" s="1"/>
  <c r="F39" i="4"/>
  <c r="BD58" i="1" s="1"/>
  <c r="F37" i="21"/>
  <c r="BB80" i="1" s="1"/>
  <c r="F35" i="25"/>
  <c r="AZ85" i="1"/>
  <c r="F37" i="32"/>
  <c r="BB94" i="1" s="1"/>
  <c r="F36" i="22"/>
  <c r="BA81" i="1" s="1"/>
  <c r="F39" i="23"/>
  <c r="BD83" i="1" s="1"/>
  <c r="F37" i="28"/>
  <c r="BB89" i="1" s="1"/>
  <c r="F39" i="12"/>
  <c r="BB69" i="1" s="1"/>
  <c r="F41" i="33"/>
  <c r="BD96" i="1" s="1"/>
  <c r="F39" i="16"/>
  <c r="BD74" i="1" s="1"/>
  <c r="F39" i="32"/>
  <c r="BD94" i="1" s="1"/>
  <c r="F38" i="4"/>
  <c r="BC58" i="1" s="1"/>
  <c r="F39" i="17"/>
  <c r="BD75" i="1" s="1"/>
  <c r="F41" i="20"/>
  <c r="BD79" i="1"/>
  <c r="F39" i="14"/>
  <c r="BD71" i="1" s="1"/>
  <c r="J35" i="16"/>
  <c r="AV74" i="1" s="1"/>
  <c r="J37" i="20"/>
  <c r="AV79" i="1" s="1"/>
  <c r="F39" i="19"/>
  <c r="BB78" i="1" s="1"/>
  <c r="F36" i="17"/>
  <c r="BA75" i="1" s="1"/>
  <c r="F39" i="3"/>
  <c r="BD57" i="1"/>
  <c r="J35" i="35"/>
  <c r="AV98" i="1" s="1"/>
  <c r="AS64" i="1"/>
  <c r="F36" i="24"/>
  <c r="BA84" i="1" s="1"/>
  <c r="F40" i="34"/>
  <c r="BC97" i="1" s="1"/>
  <c r="F38" i="10"/>
  <c r="BC66" i="1"/>
  <c r="F37" i="25"/>
  <c r="BB85" i="1"/>
  <c r="F37" i="35"/>
  <c r="BB98" i="1" s="1"/>
  <c r="F35" i="32"/>
  <c r="AZ94" i="1" s="1"/>
  <c r="J35" i="25"/>
  <c r="AV85" i="1"/>
  <c r="F39" i="31"/>
  <c r="BD93" i="1"/>
  <c r="J35" i="18"/>
  <c r="AV76" i="1" s="1"/>
  <c r="R96" i="33" l="1"/>
  <c r="R95" i="33" s="1"/>
  <c r="BK96" i="12"/>
  <c r="J96" i="12" s="1"/>
  <c r="J68" i="12" s="1"/>
  <c r="J102" i="29"/>
  <c r="J67" i="29" s="1"/>
  <c r="BK92" i="29"/>
  <c r="BK91" i="29" s="1"/>
  <c r="J91" i="29" s="1"/>
  <c r="J63" i="29" s="1"/>
  <c r="T97" i="19"/>
  <c r="T96" i="19"/>
  <c r="R88" i="11"/>
  <c r="T102" i="16"/>
  <c r="R95" i="20"/>
  <c r="R94" i="20"/>
  <c r="R88" i="18"/>
  <c r="R95" i="13"/>
  <c r="R94" i="13"/>
  <c r="P88" i="11"/>
  <c r="AU67" i="1" s="1"/>
  <c r="R102" i="9"/>
  <c r="T103" i="23"/>
  <c r="T90" i="17"/>
  <c r="P90" i="31"/>
  <c r="AU93" i="1" s="1"/>
  <c r="BK90" i="10"/>
  <c r="J90" i="10"/>
  <c r="J63" i="10" s="1"/>
  <c r="P97" i="19"/>
  <c r="P96" i="19" s="1"/>
  <c r="AU78" i="1" s="1"/>
  <c r="AU77" i="1" s="1"/>
  <c r="T160" i="16"/>
  <c r="P90" i="17"/>
  <c r="AU75" i="1"/>
  <c r="R155" i="2"/>
  <c r="T160" i="30"/>
  <c r="T102" i="9"/>
  <c r="R103" i="2"/>
  <c r="R160" i="30"/>
  <c r="R96" i="26"/>
  <c r="R95" i="26" s="1"/>
  <c r="R103" i="23"/>
  <c r="T96" i="33"/>
  <c r="T95" i="33" s="1"/>
  <c r="T90" i="31"/>
  <c r="P102" i="9"/>
  <c r="T88" i="4"/>
  <c r="R95" i="34"/>
  <c r="R94" i="34" s="1"/>
  <c r="P96" i="5"/>
  <c r="P95" i="5"/>
  <c r="AU60" i="1" s="1"/>
  <c r="AU59" i="1" s="1"/>
  <c r="T103" i="2"/>
  <c r="T102" i="2" s="1"/>
  <c r="R95" i="27"/>
  <c r="R94" i="27" s="1"/>
  <c r="T88" i="18"/>
  <c r="T90" i="10"/>
  <c r="R90" i="31"/>
  <c r="P155" i="2"/>
  <c r="P160" i="16"/>
  <c r="R160" i="16"/>
  <c r="R103" i="30"/>
  <c r="R102" i="30" s="1"/>
  <c r="P90" i="3"/>
  <c r="AU57" i="1"/>
  <c r="P95" i="27"/>
  <c r="P94" i="27" s="1"/>
  <c r="AU88" i="1" s="1"/>
  <c r="AU86" i="1" s="1"/>
  <c r="BK160" i="16"/>
  <c r="J160" i="16"/>
  <c r="J69" i="16" s="1"/>
  <c r="P95" i="13"/>
  <c r="P94" i="13"/>
  <c r="AU70" i="1"/>
  <c r="T95" i="6"/>
  <c r="T94" i="6" s="1"/>
  <c r="P88" i="32"/>
  <c r="AU94" i="1"/>
  <c r="R102" i="16"/>
  <c r="R101" i="16" s="1"/>
  <c r="BK88" i="4"/>
  <c r="J88" i="4"/>
  <c r="J63" i="4" s="1"/>
  <c r="P160" i="30"/>
  <c r="P102" i="30" s="1"/>
  <c r="AU92" i="1" s="1"/>
  <c r="R90" i="24"/>
  <c r="T161" i="9"/>
  <c r="R90" i="17"/>
  <c r="R88" i="32"/>
  <c r="T96" i="12"/>
  <c r="T95" i="12" s="1"/>
  <c r="P90" i="10"/>
  <c r="AU66" i="1"/>
  <c r="BK90" i="3"/>
  <c r="J90" i="3" s="1"/>
  <c r="J63" i="3" s="1"/>
  <c r="P103" i="2"/>
  <c r="P102" i="2" s="1"/>
  <c r="AU56" i="1" s="1"/>
  <c r="P102" i="16"/>
  <c r="P101" i="16"/>
  <c r="AU74" i="1" s="1"/>
  <c r="BK102" i="16"/>
  <c r="J102" i="16"/>
  <c r="J64" i="16"/>
  <c r="P161" i="9"/>
  <c r="R96" i="5"/>
  <c r="R95" i="5" s="1"/>
  <c r="T88" i="32"/>
  <c r="BK103" i="23"/>
  <c r="J103" i="23" s="1"/>
  <c r="J64" i="23" s="1"/>
  <c r="R97" i="19"/>
  <c r="R96" i="19" s="1"/>
  <c r="T160" i="23"/>
  <c r="T102" i="30"/>
  <c r="R90" i="3"/>
  <c r="P90" i="24"/>
  <c r="AU84" i="1" s="1"/>
  <c r="P96" i="12"/>
  <c r="P95" i="12"/>
  <c r="AU69" i="1" s="1"/>
  <c r="T96" i="5"/>
  <c r="T95" i="5" s="1"/>
  <c r="T95" i="34"/>
  <c r="T94" i="34" s="1"/>
  <c r="P160" i="23"/>
  <c r="P102" i="23"/>
  <c r="AU83" i="1"/>
  <c r="BK90" i="31"/>
  <c r="J90" i="31"/>
  <c r="J63" i="31" s="1"/>
  <c r="T88" i="11"/>
  <c r="R160" i="23"/>
  <c r="R161" i="9"/>
  <c r="BK155" i="2"/>
  <c r="J155" i="2"/>
  <c r="J69" i="2" s="1"/>
  <c r="BK95" i="6"/>
  <c r="J95" i="6" s="1"/>
  <c r="J68" i="6" s="1"/>
  <c r="BK161" i="9"/>
  <c r="J161" i="9" s="1"/>
  <c r="J69" i="9" s="1"/>
  <c r="BK87" i="14"/>
  <c r="J87" i="14" s="1"/>
  <c r="J32" i="14" s="1"/>
  <c r="AG71" i="1" s="1"/>
  <c r="J89" i="14"/>
  <c r="J65" i="14" s="1"/>
  <c r="BK88" i="21"/>
  <c r="J88" i="21"/>
  <c r="J64" i="21" s="1"/>
  <c r="BK88" i="25"/>
  <c r="J88" i="25"/>
  <c r="J63" i="25" s="1"/>
  <c r="J91" i="31"/>
  <c r="J64" i="31" s="1"/>
  <c r="J91" i="3"/>
  <c r="J64" i="3"/>
  <c r="BK95" i="5"/>
  <c r="J95" i="5"/>
  <c r="J34" i="5" s="1"/>
  <c r="AG60" i="1" s="1"/>
  <c r="J97" i="5"/>
  <c r="J69" i="5" s="1"/>
  <c r="BK88" i="7"/>
  <c r="J88" i="7" s="1"/>
  <c r="J64" i="7" s="1"/>
  <c r="BK92" i="8"/>
  <c r="BK91" i="8" s="1"/>
  <c r="J91" i="8" s="1"/>
  <c r="J63" i="8" s="1"/>
  <c r="J91" i="10"/>
  <c r="J64" i="10"/>
  <c r="J97" i="12"/>
  <c r="J69" i="12"/>
  <c r="BK92" i="15"/>
  <c r="J92" i="15" s="1"/>
  <c r="J64" i="15" s="1"/>
  <c r="J103" i="16"/>
  <c r="J65" i="16" s="1"/>
  <c r="J161" i="16"/>
  <c r="J70" i="16" s="1"/>
  <c r="BK95" i="20"/>
  <c r="BK94" i="20"/>
  <c r="J94" i="20" s="1"/>
  <c r="J34" i="20" s="1"/>
  <c r="AG79" i="1" s="1"/>
  <c r="BK92" i="22"/>
  <c r="J92" i="22"/>
  <c r="J64" i="22" s="1"/>
  <c r="J104" i="23"/>
  <c r="J65" i="23" s="1"/>
  <c r="BK90" i="24"/>
  <c r="J90" i="24"/>
  <c r="BK88" i="28"/>
  <c r="J88" i="28"/>
  <c r="J64" i="28"/>
  <c r="BK103" i="30"/>
  <c r="J103" i="30" s="1"/>
  <c r="J64" i="30" s="1"/>
  <c r="J93" i="29"/>
  <c r="J65" i="29" s="1"/>
  <c r="BK95" i="12"/>
  <c r="J95" i="12"/>
  <c r="J34" i="12" s="1"/>
  <c r="AG69" i="1" s="1"/>
  <c r="BK90" i="17"/>
  <c r="J90" i="17" s="1"/>
  <c r="J32" i="17" s="1"/>
  <c r="AG75" i="1" s="1"/>
  <c r="BK160" i="23"/>
  <c r="J160" i="23" s="1"/>
  <c r="J69" i="23" s="1"/>
  <c r="BK96" i="26"/>
  <c r="BK95" i="26" s="1"/>
  <c r="J95" i="26" s="1"/>
  <c r="J67" i="26" s="1"/>
  <c r="J92" i="29"/>
  <c r="J64" i="29" s="1"/>
  <c r="BK160" i="30"/>
  <c r="J160" i="30"/>
  <c r="J69" i="30" s="1"/>
  <c r="BK88" i="32"/>
  <c r="J88" i="32"/>
  <c r="J63" i="32"/>
  <c r="BK96" i="33"/>
  <c r="J96" i="33" s="1"/>
  <c r="J68" i="33" s="1"/>
  <c r="BK103" i="2"/>
  <c r="J103" i="2" s="1"/>
  <c r="J64" i="2" s="1"/>
  <c r="BK95" i="13"/>
  <c r="J95" i="13"/>
  <c r="J68" i="13" s="1"/>
  <c r="BK88" i="18"/>
  <c r="J88" i="18" s="1"/>
  <c r="J63" i="18" s="1"/>
  <c r="BK97" i="19"/>
  <c r="J97" i="19" s="1"/>
  <c r="J68" i="19" s="1"/>
  <c r="BK87" i="35"/>
  <c r="J87" i="35" s="1"/>
  <c r="J63" i="35" s="1"/>
  <c r="J89" i="35"/>
  <c r="J65" i="35"/>
  <c r="BK92" i="36"/>
  <c r="J92" i="36" s="1"/>
  <c r="J64" i="36" s="1"/>
  <c r="J89" i="4"/>
  <c r="J64" i="4" s="1"/>
  <c r="BK102" i="9"/>
  <c r="BK101" i="9" s="1"/>
  <c r="J101" i="9" s="1"/>
  <c r="J63" i="9" s="1"/>
  <c r="BK95" i="27"/>
  <c r="BK94" i="27"/>
  <c r="J94" i="27"/>
  <c r="J67" i="27" s="1"/>
  <c r="BK95" i="34"/>
  <c r="J95" i="34" s="1"/>
  <c r="J68" i="34" s="1"/>
  <c r="BK88" i="11"/>
  <c r="J88" i="11" s="1"/>
  <c r="J32" i="11" s="1"/>
  <c r="AG67" i="1" s="1"/>
  <c r="F38" i="5"/>
  <c r="BA60" i="1"/>
  <c r="F38" i="6"/>
  <c r="BA61" i="1" s="1"/>
  <c r="BC86" i="1"/>
  <c r="AY86" i="1"/>
  <c r="J36" i="14"/>
  <c r="AW71" i="1" s="1"/>
  <c r="AT71" i="1" s="1"/>
  <c r="BB68" i="1"/>
  <c r="AX68" i="1" s="1"/>
  <c r="J35" i="3"/>
  <c r="AV57" i="1" s="1"/>
  <c r="AT57" i="1" s="1"/>
  <c r="F38" i="20"/>
  <c r="BA79" i="1"/>
  <c r="BC59" i="1"/>
  <c r="AY59" i="1" s="1"/>
  <c r="F38" i="19"/>
  <c r="BA78" i="1" s="1"/>
  <c r="J32" i="29"/>
  <c r="AG90" i="1" s="1"/>
  <c r="J35" i="15"/>
  <c r="AV72" i="1" s="1"/>
  <c r="AT72" i="1" s="1"/>
  <c r="BB59" i="1"/>
  <c r="AX59" i="1"/>
  <c r="BD95" i="1"/>
  <c r="AZ95" i="1"/>
  <c r="AV95" i="1"/>
  <c r="F35" i="17"/>
  <c r="AZ75" i="1" s="1"/>
  <c r="J35" i="36"/>
  <c r="AV99" i="1" s="1"/>
  <c r="AT99" i="1" s="1"/>
  <c r="J36" i="30"/>
  <c r="AW92" i="1" s="1"/>
  <c r="AT92" i="1" s="1"/>
  <c r="F35" i="29"/>
  <c r="AZ90" i="1" s="1"/>
  <c r="F35" i="22"/>
  <c r="AZ81" i="1" s="1"/>
  <c r="F36" i="16"/>
  <c r="BA74" i="1" s="1"/>
  <c r="J36" i="9"/>
  <c r="AW65" i="1"/>
  <c r="AT65" i="1"/>
  <c r="BC68" i="1"/>
  <c r="AY68" i="1"/>
  <c r="F35" i="31"/>
  <c r="AZ93" i="1"/>
  <c r="F35" i="24"/>
  <c r="AZ84" i="1"/>
  <c r="J38" i="33"/>
  <c r="AW96" i="1"/>
  <c r="AT96" i="1" s="1"/>
  <c r="F35" i="7"/>
  <c r="AZ62" i="1" s="1"/>
  <c r="F36" i="9"/>
  <c r="BA65" i="1" s="1"/>
  <c r="F36" i="25"/>
  <c r="BA85" i="1"/>
  <c r="F36" i="14"/>
  <c r="BA71" i="1" s="1"/>
  <c r="BC95" i="1"/>
  <c r="AY95" i="1" s="1"/>
  <c r="AZ68" i="1"/>
  <c r="AV68" i="1" s="1"/>
  <c r="BD59" i="1"/>
  <c r="J36" i="21"/>
  <c r="AW80" i="1"/>
  <c r="AT80" i="1" s="1"/>
  <c r="F36" i="28"/>
  <c r="BA89" i="1" s="1"/>
  <c r="J35" i="22"/>
  <c r="AV81" i="1" s="1"/>
  <c r="AT81" i="1" s="1"/>
  <c r="J35" i="29"/>
  <c r="AV90" i="1"/>
  <c r="AT90" i="1" s="1"/>
  <c r="J36" i="32"/>
  <c r="AW94" i="1" s="1"/>
  <c r="AT94" i="1" s="1"/>
  <c r="J35" i="10"/>
  <c r="AV66" i="1"/>
  <c r="AT66" i="1"/>
  <c r="J35" i="17"/>
  <c r="AV75" i="1" s="1"/>
  <c r="AT75" i="1" s="1"/>
  <c r="F38" i="13"/>
  <c r="BA70" i="1"/>
  <c r="J38" i="6"/>
  <c r="AW61" i="1"/>
  <c r="AT61" i="1"/>
  <c r="BD86" i="1"/>
  <c r="J36" i="23"/>
  <c r="AW83" i="1" s="1"/>
  <c r="AT83" i="1" s="1"/>
  <c r="F36" i="30"/>
  <c r="BA92" i="1" s="1"/>
  <c r="J38" i="27"/>
  <c r="AW88" i="1"/>
  <c r="AT88" i="1"/>
  <c r="F38" i="33"/>
  <c r="BA96" i="1" s="1"/>
  <c r="F38" i="26"/>
  <c r="BA87" i="1"/>
  <c r="J36" i="16"/>
  <c r="AW74" i="1"/>
  <c r="AT74" i="1" s="1"/>
  <c r="J32" i="24"/>
  <c r="AG84" i="1" s="1"/>
  <c r="F36" i="18"/>
  <c r="BA76" i="1" s="1"/>
  <c r="J38" i="12"/>
  <c r="AW69" i="1"/>
  <c r="AT69" i="1"/>
  <c r="J38" i="20"/>
  <c r="AW79" i="1" s="1"/>
  <c r="AT79" i="1" s="1"/>
  <c r="F36" i="11"/>
  <c r="BA67" i="1" s="1"/>
  <c r="F36" i="4"/>
  <c r="BA58" i="1"/>
  <c r="J36" i="35"/>
  <c r="AW98" i="1" s="1"/>
  <c r="AT98" i="1" s="1"/>
  <c r="F35" i="8"/>
  <c r="AZ63" i="1"/>
  <c r="J36" i="25"/>
  <c r="AW85" i="1"/>
  <c r="AT85" i="1"/>
  <c r="BB77" i="1"/>
  <c r="AX77" i="1" s="1"/>
  <c r="AZ59" i="1"/>
  <c r="AV59" i="1" s="1"/>
  <c r="F35" i="10"/>
  <c r="AZ66" i="1" s="1"/>
  <c r="F36" i="2"/>
  <c r="BA56" i="1"/>
  <c r="BD77" i="1"/>
  <c r="J36" i="18"/>
  <c r="AW76" i="1" s="1"/>
  <c r="AT76" i="1" s="1"/>
  <c r="AU95" i="1"/>
  <c r="BD68" i="1"/>
  <c r="J35" i="8"/>
  <c r="AV63" i="1"/>
  <c r="AT63" i="1" s="1"/>
  <c r="BC77" i="1"/>
  <c r="AY77" i="1"/>
  <c r="F38" i="12"/>
  <c r="BA69" i="1"/>
  <c r="F38" i="34"/>
  <c r="BA97" i="1"/>
  <c r="F36" i="35"/>
  <c r="BA98" i="1" s="1"/>
  <c r="J38" i="34"/>
  <c r="AW97" i="1"/>
  <c r="AT97" i="1" s="1"/>
  <c r="BB86" i="1"/>
  <c r="AX86" i="1" s="1"/>
  <c r="F36" i="21"/>
  <c r="BA80" i="1" s="1"/>
  <c r="BB95" i="1"/>
  <c r="AX95" i="1" s="1"/>
  <c r="J36" i="4"/>
  <c r="AW58" i="1" s="1"/>
  <c r="AT58" i="1" s="1"/>
  <c r="AZ86" i="1"/>
  <c r="AV86" i="1"/>
  <c r="J36" i="11"/>
  <c r="AW67" i="1"/>
  <c r="AT67" i="1" s="1"/>
  <c r="J38" i="26"/>
  <c r="AW87" i="1" s="1"/>
  <c r="AT87" i="1" s="1"/>
  <c r="F36" i="32"/>
  <c r="BA94" i="1"/>
  <c r="F35" i="36"/>
  <c r="AZ99" i="1"/>
  <c r="J36" i="28"/>
  <c r="AW89" i="1" s="1"/>
  <c r="AT89" i="1" s="1"/>
  <c r="J38" i="19"/>
  <c r="AW78" i="1" s="1"/>
  <c r="AT78" i="1" s="1"/>
  <c r="J35" i="7"/>
  <c r="AV62" i="1" s="1"/>
  <c r="AT62" i="1" s="1"/>
  <c r="J36" i="2"/>
  <c r="AW56" i="1" s="1"/>
  <c r="AT56" i="1" s="1"/>
  <c r="J35" i="31"/>
  <c r="AV93" i="1"/>
  <c r="AT93" i="1" s="1"/>
  <c r="AS54" i="1"/>
  <c r="J38" i="5"/>
  <c r="AW60" i="1"/>
  <c r="AT60" i="1" s="1"/>
  <c r="AZ77" i="1"/>
  <c r="AV77" i="1"/>
  <c r="J38" i="13"/>
  <c r="AW70" i="1" s="1"/>
  <c r="AT70" i="1" s="1"/>
  <c r="F35" i="3"/>
  <c r="AZ57" i="1"/>
  <c r="F38" i="27"/>
  <c r="BA88" i="1"/>
  <c r="F35" i="15"/>
  <c r="AZ72" i="1"/>
  <c r="F36" i="23"/>
  <c r="BA83" i="1" s="1"/>
  <c r="J35" i="24"/>
  <c r="AV84" i="1"/>
  <c r="AT84" i="1" s="1"/>
  <c r="AN71" i="1" l="1"/>
  <c r="AN75" i="1"/>
  <c r="R102" i="2"/>
  <c r="P101" i="9"/>
  <c r="AU65" i="1"/>
  <c r="R101" i="9"/>
  <c r="T101" i="9"/>
  <c r="R102" i="23"/>
  <c r="T102" i="23"/>
  <c r="T101" i="16"/>
  <c r="J43" i="12"/>
  <c r="J41" i="14"/>
  <c r="J43" i="20"/>
  <c r="J41" i="11"/>
  <c r="J41" i="29"/>
  <c r="J43" i="5"/>
  <c r="J41" i="17"/>
  <c r="J41" i="24"/>
  <c r="J92" i="8"/>
  <c r="J64" i="8"/>
  <c r="J63" i="11"/>
  <c r="J63" i="14"/>
  <c r="BK87" i="21"/>
  <c r="J87" i="21"/>
  <c r="J63" i="21" s="1"/>
  <c r="J63" i="24"/>
  <c r="J96" i="26"/>
  <c r="J68" i="26"/>
  <c r="J95" i="27"/>
  <c r="J68" i="27" s="1"/>
  <c r="BK95" i="33"/>
  <c r="J95" i="33"/>
  <c r="BK91" i="15"/>
  <c r="J91" i="15" s="1"/>
  <c r="J63" i="15" s="1"/>
  <c r="BK101" i="16"/>
  <c r="J101" i="16"/>
  <c r="J67" i="20"/>
  <c r="BK102" i="30"/>
  <c r="J102" i="30"/>
  <c r="BK94" i="34"/>
  <c r="J94" i="34" s="1"/>
  <c r="J67" i="34" s="1"/>
  <c r="BK91" i="22"/>
  <c r="J91" i="22"/>
  <c r="BK102" i="23"/>
  <c r="J102" i="23"/>
  <c r="J102" i="9"/>
  <c r="J64" i="9"/>
  <c r="J67" i="12"/>
  <c r="BK94" i="13"/>
  <c r="J94" i="13" s="1"/>
  <c r="J34" i="13" s="1"/>
  <c r="AG70" i="1" s="1"/>
  <c r="AN70" i="1" s="1"/>
  <c r="J63" i="17"/>
  <c r="BK96" i="19"/>
  <c r="J96" i="19"/>
  <c r="J95" i="20"/>
  <c r="J68" i="20"/>
  <c r="BK91" i="36"/>
  <c r="J91" i="36"/>
  <c r="BK102" i="2"/>
  <c r="J102" i="2"/>
  <c r="J67" i="5"/>
  <c r="BK87" i="28"/>
  <c r="J87" i="28"/>
  <c r="J63" i="28"/>
  <c r="BK94" i="6"/>
  <c r="J94" i="6"/>
  <c r="J67" i="6" s="1"/>
  <c r="BK87" i="7"/>
  <c r="J87" i="7" s="1"/>
  <c r="J32" i="7" s="1"/>
  <c r="AG62" i="1" s="1"/>
  <c r="AN62" i="1" s="1"/>
  <c r="AN60" i="1"/>
  <c r="AN79" i="1"/>
  <c r="AN84" i="1"/>
  <c r="AN90" i="1"/>
  <c r="AN69" i="1"/>
  <c r="AN67" i="1"/>
  <c r="AZ73" i="1"/>
  <c r="AV73" i="1" s="1"/>
  <c r="AZ55" i="1"/>
  <c r="BD55" i="1"/>
  <c r="AU55" i="1"/>
  <c r="J32" i="10"/>
  <c r="AG66" i="1"/>
  <c r="AN66" i="1" s="1"/>
  <c r="J32" i="8"/>
  <c r="AG63" i="1" s="1"/>
  <c r="AN63" i="1" s="1"/>
  <c r="J32" i="22"/>
  <c r="AG81" i="1"/>
  <c r="AN81" i="1" s="1"/>
  <c r="BD73" i="1"/>
  <c r="AZ91" i="1"/>
  <c r="AV91" i="1"/>
  <c r="BB91" i="1"/>
  <c r="AX91" i="1"/>
  <c r="AU91" i="1"/>
  <c r="J32" i="25"/>
  <c r="AG85" i="1"/>
  <c r="AN85" i="1" s="1"/>
  <c r="J32" i="32"/>
  <c r="AG94" i="1"/>
  <c r="AN94" i="1"/>
  <c r="BD64" i="1"/>
  <c r="BB82" i="1"/>
  <c r="AX82" i="1" s="1"/>
  <c r="BB64" i="1"/>
  <c r="AX64" i="1" s="1"/>
  <c r="AU73" i="1"/>
  <c r="J32" i="3"/>
  <c r="AG57" i="1"/>
  <c r="AN57" i="1" s="1"/>
  <c r="BA77" i="1"/>
  <c r="AW77" i="1" s="1"/>
  <c r="AT77" i="1" s="1"/>
  <c r="AZ82" i="1"/>
  <c r="AV82" i="1"/>
  <c r="BB55" i="1"/>
  <c r="BC91" i="1"/>
  <c r="AY91" i="1" s="1"/>
  <c r="J32" i="31"/>
  <c r="AG93" i="1" s="1"/>
  <c r="AN93" i="1" s="1"/>
  <c r="BA86" i="1"/>
  <c r="AW86" i="1"/>
  <c r="AT86" i="1"/>
  <c r="J34" i="19"/>
  <c r="AG78" i="1" s="1"/>
  <c r="AN78" i="1" s="1"/>
  <c r="J32" i="23"/>
  <c r="AG83" i="1"/>
  <c r="BC64" i="1"/>
  <c r="AY64" i="1"/>
  <c r="BC73" i="1"/>
  <c r="AY73" i="1"/>
  <c r="BD82" i="1"/>
  <c r="BA59" i="1"/>
  <c r="AW59" i="1" s="1"/>
  <c r="AT59" i="1" s="1"/>
  <c r="BA68" i="1"/>
  <c r="AW68" i="1"/>
  <c r="AT68" i="1"/>
  <c r="J32" i="30"/>
  <c r="AG92" i="1" s="1"/>
  <c r="AN92" i="1" s="1"/>
  <c r="J34" i="26"/>
  <c r="AG87" i="1"/>
  <c r="AN87" i="1" s="1"/>
  <c r="J32" i="2"/>
  <c r="AG56" i="1"/>
  <c r="AN56" i="1"/>
  <c r="BC55" i="1"/>
  <c r="AY55" i="1"/>
  <c r="BC82" i="1"/>
  <c r="AY82" i="1"/>
  <c r="BD91" i="1"/>
  <c r="AU68" i="1"/>
  <c r="J34" i="33"/>
  <c r="AG96" i="1"/>
  <c r="AN96" i="1" s="1"/>
  <c r="J32" i="16"/>
  <c r="AG74" i="1" s="1"/>
  <c r="AZ64" i="1"/>
  <c r="AV64" i="1" s="1"/>
  <c r="BB73" i="1"/>
  <c r="AX73" i="1"/>
  <c r="BA95" i="1"/>
  <c r="AW95" i="1" s="1"/>
  <c r="AT95" i="1" s="1"/>
  <c r="J32" i="9"/>
  <c r="AG65" i="1"/>
  <c r="AN65" i="1"/>
  <c r="J32" i="18"/>
  <c r="AG76" i="1"/>
  <c r="AN76" i="1"/>
  <c r="J32" i="36"/>
  <c r="AG99" i="1"/>
  <c r="AN99" i="1" s="1"/>
  <c r="AU82" i="1"/>
  <c r="J32" i="4"/>
  <c r="AG58" i="1" s="1"/>
  <c r="AN58" i="1" s="1"/>
  <c r="J32" i="35"/>
  <c r="AG98" i="1" s="1"/>
  <c r="AN98" i="1" s="1"/>
  <c r="J34" i="27"/>
  <c r="AG88" i="1"/>
  <c r="AN88" i="1"/>
  <c r="J41" i="10" l="1"/>
  <c r="J41" i="16"/>
  <c r="J63" i="16"/>
  <c r="AN83" i="1"/>
  <c r="J41" i="7"/>
  <c r="J63" i="7"/>
  <c r="J43" i="19"/>
  <c r="J63" i="23"/>
  <c r="J63" i="30"/>
  <c r="J41" i="32"/>
  <c r="AN74" i="1"/>
  <c r="J63" i="2"/>
  <c r="J41" i="22"/>
  <c r="J63" i="22"/>
  <c r="J43" i="26"/>
  <c r="J41" i="9"/>
  <c r="J41" i="36"/>
  <c r="J41" i="2"/>
  <c r="J41" i="3"/>
  <c r="J41" i="4"/>
  <c r="J41" i="8"/>
  <c r="J67" i="13"/>
  <c r="J63" i="36"/>
  <c r="J67" i="19"/>
  <c r="J41" i="25"/>
  <c r="J41" i="30"/>
  <c r="J41" i="31"/>
  <c r="J67" i="33"/>
  <c r="J41" i="35"/>
  <c r="J43" i="13"/>
  <c r="J41" i="18"/>
  <c r="J41" i="23"/>
  <c r="J43" i="27"/>
  <c r="J43" i="33"/>
  <c r="AZ54" i="1"/>
  <c r="W29" i="1" s="1"/>
  <c r="BD54" i="1"/>
  <c r="W33" i="1"/>
  <c r="BA55" i="1"/>
  <c r="AW55" i="1" s="1"/>
  <c r="J32" i="15"/>
  <c r="AG72" i="1"/>
  <c r="AN72" i="1"/>
  <c r="AV55" i="1"/>
  <c r="BB54" i="1"/>
  <c r="W31" i="1"/>
  <c r="BA91" i="1"/>
  <c r="AW91" i="1" s="1"/>
  <c r="AT91" i="1" s="1"/>
  <c r="AX55" i="1"/>
  <c r="J32" i="28"/>
  <c r="AG89" i="1" s="1"/>
  <c r="AN89" i="1" s="1"/>
  <c r="AG86" i="1"/>
  <c r="AN86" i="1"/>
  <c r="BA73" i="1"/>
  <c r="AW73" i="1" s="1"/>
  <c r="AT73" i="1" s="1"/>
  <c r="BC54" i="1"/>
  <c r="W32" i="1" s="1"/>
  <c r="AG68" i="1"/>
  <c r="AN68" i="1"/>
  <c r="BA64" i="1"/>
  <c r="AW64" i="1" s="1"/>
  <c r="AT64" i="1" s="1"/>
  <c r="J34" i="6"/>
  <c r="AG61" i="1"/>
  <c r="AN61" i="1"/>
  <c r="J32" i="21"/>
  <c r="AG80" i="1"/>
  <c r="AN80" i="1"/>
  <c r="J34" i="34"/>
  <c r="AG97" i="1" s="1"/>
  <c r="AN97" i="1" s="1"/>
  <c r="BA82" i="1"/>
  <c r="AW82" i="1" s="1"/>
  <c r="AT82" i="1" s="1"/>
  <c r="AG77" i="1"/>
  <c r="AN77" i="1"/>
  <c r="AU64" i="1"/>
  <c r="J41" i="15" l="1"/>
  <c r="J43" i="6"/>
  <c r="J43" i="34"/>
  <c r="J41" i="21"/>
  <c r="J41" i="28"/>
  <c r="AV54" i="1"/>
  <c r="AK29" i="1" s="1"/>
  <c r="AG73" i="1"/>
  <c r="AN73" i="1" s="1"/>
  <c r="AG59" i="1"/>
  <c r="AN59" i="1"/>
  <c r="AX54" i="1"/>
  <c r="BA54" i="1"/>
  <c r="AW54" i="1" s="1"/>
  <c r="AK30" i="1" s="1"/>
  <c r="AU54" i="1"/>
  <c r="AT55" i="1"/>
  <c r="AY54" i="1"/>
  <c r="AG82" i="1"/>
  <c r="AN82" i="1"/>
  <c r="AG95" i="1"/>
  <c r="AN95" i="1"/>
  <c r="AG64" i="1"/>
  <c r="AN64" i="1" s="1"/>
  <c r="W30" i="1" l="1"/>
  <c r="AG91" i="1"/>
  <c r="AN91" i="1" s="1"/>
  <c r="AG55" i="1"/>
  <c r="AG54" i="1" s="1"/>
  <c r="AK26" i="1" s="1"/>
  <c r="AK35" i="1" s="1"/>
  <c r="AT54" i="1"/>
  <c r="AN55" i="1" l="1"/>
  <c r="AN54" i="1"/>
</calcChain>
</file>

<file path=xl/sharedStrings.xml><?xml version="1.0" encoding="utf-8"?>
<sst xmlns="http://schemas.openxmlformats.org/spreadsheetml/2006/main" count="47388" uniqueCount="2349">
  <si>
    <t>Export Komplet</t>
  </si>
  <si>
    <t>VZ</t>
  </si>
  <si>
    <t>2.0</t>
  </si>
  <si>
    <t>ZAMOK</t>
  </si>
  <si>
    <t>False</t>
  </si>
  <si>
    <t>{8e836d7a-e9b5-4e3c-b60b-5f9a228e3c37}</t>
  </si>
  <si>
    <t>0,01</t>
  </si>
  <si>
    <t>21</t>
  </si>
  <si>
    <t>15</t>
  </si>
  <si>
    <t>REKAPITULACE STAVBY</t>
  </si>
  <si>
    <t>v ---  níže se nacházejí doplnkové a pomocné údaje k sestavám  --- v</t>
  </si>
  <si>
    <t>Návod na vyplnění</t>
  </si>
  <si>
    <t>0,001</t>
  </si>
  <si>
    <t>Kód:</t>
  </si>
  <si>
    <t>202016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</si>
  <si>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</si>
  <si>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</si>
  <si>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Podkrovní byty Táborská 378/44, 372/36, 375/38, 377/42, 376/40 Praha 4, k.ú. Nusle</t>
  </si>
  <si>
    <t>KSO:</t>
  </si>
  <si>
    <t/>
  </si>
  <si>
    <t>CC-CZ:</t>
  </si>
  <si>
    <t>Místo:</t>
  </si>
  <si>
    <t>Praha</t>
  </si>
  <si>
    <t>Datum:</t>
  </si>
  <si>
    <t>16. 4. 2021</t>
  </si>
  <si>
    <t>Zadavatel:</t>
  </si>
  <si>
    <t>IČ:</t>
  </si>
  <si>
    <t>00063584</t>
  </si>
  <si>
    <t>Městská část Praha 4, Anatala Staška 2059/80b</t>
  </si>
  <si>
    <t>DIČ:</t>
  </si>
  <si>
    <t>Uchazeč:</t>
  </si>
  <si>
    <t>Vyplň údaj</t>
  </si>
  <si>
    <t>Projektant:</t>
  </si>
  <si>
    <t>26689707</t>
  </si>
  <si>
    <t>SUNCAD, s.r.o., Špotzova 6, Praha 6</t>
  </si>
  <si>
    <t>CZ26689707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</si>
  <si>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</si>
  <si>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</si>
  <si>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</si>
  <si>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</si>
  <si>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Pokud jsou v této dokumentaci uvedeny konkrétní typy výrobků, jedná se pouze o příklady sloužící pro specifikaci vlastností -technických a uživatelských standardů. Zhotovitel dokumentace výslovně uvádí, že tyto výrobky lze nahradit jinými výrobky stejných technických vlastností - standardů a shodné, nebo vyšší kvality. Stejným způsobem jsou (mohou být) v dokumentaci uvedeni jako příklad informativně i možní v úvahu přicházející výrobci, nebo dodavatelé._x000D_
Není-li uvedeno ve výkazu výměr jinak, výměry množství byly odměřeny digitálně z DWG souborů.</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</si>
  <si>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</si>
  <si>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</si>
  <si>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</si>
  <si>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</si>
  <si>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</si>
  <si>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</si>
  <si>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</si>
  <si>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</si>
  <si>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</si>
  <si>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</si>
  <si>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</si>
  <si>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</si>
  <si>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</si>
  <si>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</si>
  <si>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</si>
  <si>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</si>
  <si>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</si>
  <si>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</si>
  <si>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</si>
  <si>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</si>
  <si>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</si>
  <si>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</si>
  <si>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</si>
  <si>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</si>
  <si>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</si>
  <si>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</si>
  <si>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</si>
  <si>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</si>
  <si>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</si>
  <si>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</si>
  <si>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</si>
  <si>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</si>
  <si>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</si>
  <si>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</si>
  <si>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</si>
  <si>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</si>
  <si>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</si>
  <si>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</si>
  <si>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D1_372</t>
  </si>
  <si>
    <t>Táborská 372/36</t>
  </si>
  <si>
    <t>STA</t>
  </si>
  <si>
    <t>1</t>
  </si>
  <si>
    <t>{3c2ff2a3-19c6-4190-af4c-ee554cbd3c46}</t>
  </si>
  <si>
    <t>/</t>
  </si>
  <si>
    <t>D.1.1</t>
  </si>
  <si>
    <t>Architektonicko-stavební řešení</t>
  </si>
  <si>
    <t>Soupis</t>
  </si>
  <si>
    <t>2</t>
  </si>
  <si>
    <t>{ede81e75-209b-4568-bd39-fd3680954f8c}</t>
  </si>
  <si>
    <t>D.1.4.a</t>
  </si>
  <si>
    <t>UT</t>
  </si>
  <si>
    <t>{22ecc51f-cff6-4204-974f-169b5b32c38a}</t>
  </si>
  <si>
    <t>D.1.4.c</t>
  </si>
  <si>
    <t>Vzduchotechnika</t>
  </si>
  <si>
    <t>{27a1a374-34bb-42aa-8bb4-9d404e81c7b6}</t>
  </si>
  <si>
    <t>D.1.4.d</t>
  </si>
  <si>
    <t>Zdravotechnické instalace</t>
  </si>
  <si>
    <t>{a52d4dfd-50ed-4f65-8896-30300b31205f}</t>
  </si>
  <si>
    <t>1.4.d_K</t>
  </si>
  <si>
    <t>Podkrovní byty 372/36 - Kanalizace</t>
  </si>
  <si>
    <t>3</t>
  </si>
  <si>
    <t>{f0a5bf91-11b3-4513-9fa0-2f4bb49b611f}</t>
  </si>
  <si>
    <t>803</t>
  </si>
  <si>
    <t>1.4.d_V</t>
  </si>
  <si>
    <t>Podkrovní byty 372/36 - Vodovod</t>
  </si>
  <si>
    <t>{30ff4f3b-4eff-4447-b65b-d9f40985f65f}</t>
  </si>
  <si>
    <t>D.1.4.e</t>
  </si>
  <si>
    <t>Elektroinstalace</t>
  </si>
  <si>
    <t>{7fc5431a-4615-4f57-9856-2ad99e30b207}</t>
  </si>
  <si>
    <t>VRN</t>
  </si>
  <si>
    <t>VRN a ostatní</t>
  </si>
  <si>
    <t>{562ad98d-d9cf-4d79-9965-56480b5dbf57}</t>
  </si>
  <si>
    <t>D2_375</t>
  </si>
  <si>
    <t>Táborská 375/38</t>
  </si>
  <si>
    <t>{108073aa-7554-4a3a-83be-3a0c240c9b97}</t>
  </si>
  <si>
    <t>{f2acc2fc-815d-416e-9043-cc6858312829}</t>
  </si>
  <si>
    <t>{fbdc92c0-65f0-437d-aa81-6ba974a5d63b}</t>
  </si>
  <si>
    <t>{3109c8cf-bf34-4dca-a445-3f8181d4fd69}</t>
  </si>
  <si>
    <t>{6e2898bc-2474-48de-a132-11f74012e37a}</t>
  </si>
  <si>
    <t>18052020_2.4_K</t>
  </si>
  <si>
    <t>Podkrovní byty 375/38 - Kanalizace</t>
  </si>
  <si>
    <t>{5183cdde-42fb-42a4-92cd-7f87cfd90071}</t>
  </si>
  <si>
    <t>18052020_2.4_V</t>
  </si>
  <si>
    <t>Podkrovní byty 375/38 - Vodovod</t>
  </si>
  <si>
    <t>{80b417e6-d086-4ff4-ad67-523c87440738}</t>
  </si>
  <si>
    <t>{7899dda8-7df4-421f-a76b-3049ba0fcaeb}</t>
  </si>
  <si>
    <t>{2c84874b-bf03-416b-8729-6f729b6d699f}</t>
  </si>
  <si>
    <t>D3_376</t>
  </si>
  <si>
    <t>Táborská 376/40</t>
  </si>
  <si>
    <t>{7bd57da5-23f5-4706-ac4f-08722fbf98fe}</t>
  </si>
  <si>
    <t>{6b65739d-fe7e-484b-b8b8-26c5bad5e013}</t>
  </si>
  <si>
    <t>{bedebaa3-7a32-47a6-aa65-e633704b49eb}</t>
  </si>
  <si>
    <t>{4d304505-8368-4b3b-80b6-4852fc6be1de}</t>
  </si>
  <si>
    <t>{343136d0-4136-477b-bb72-0475302c0a61}</t>
  </si>
  <si>
    <t>18052020_3.4_K</t>
  </si>
  <si>
    <t>Podkrovní byty 376/40 - Kanalizace</t>
  </si>
  <si>
    <t>{2c2b7748-3d27-4583-be25-da08f7ac0b22}</t>
  </si>
  <si>
    <t>18052020_3.4_V</t>
  </si>
  <si>
    <t>Podkrovní byty 376/40 - Vodovod</t>
  </si>
  <si>
    <t>{e8b8ca03-8c57-4157-8d1a-8eab59d6b1c3}</t>
  </si>
  <si>
    <t>{44320726-90fb-4316-8179-893214b24d0c}</t>
  </si>
  <si>
    <t>{14ff1892-8910-48ea-9ae1-6d80a852e6e3}</t>
  </si>
  <si>
    <t>D4_377</t>
  </si>
  <si>
    <t>Táborská 377/42</t>
  </si>
  <si>
    <t>{ee881482-f203-4d8c-b748-510766916f30}</t>
  </si>
  <si>
    <t>{b06ed500-036a-457c-b741-fc0f5d14dfdc}</t>
  </si>
  <si>
    <t>{1be9461d-557b-4b94-b314-fa2b6ef4220f}</t>
  </si>
  <si>
    <t>{b0bfb422-d7bc-4220-9acb-353640622a03}</t>
  </si>
  <si>
    <t>{bb397e22-1461-4f2b-8562-0049749e5436}</t>
  </si>
  <si>
    <t>18052020_4.4_K</t>
  </si>
  <si>
    <t>Podkrovní byty 377/42 - Kanalizace</t>
  </si>
  <si>
    <t>{ddd08749-7cec-4a46-8a45-d33f7a20f21d}</t>
  </si>
  <si>
    <t>18052020_4.4_V</t>
  </si>
  <si>
    <t>Podkrovní byty 377/42 - Vodovod</t>
  </si>
  <si>
    <t>{d68cc9fa-5a16-40ff-81c4-7cd4760e3b7b}</t>
  </si>
  <si>
    <t>{02ffc6b8-a632-4373-be9f-baa565969503}</t>
  </si>
  <si>
    <t>{931a35a3-dfbb-485e-8140-9c1a1a3a4b61}</t>
  </si>
  <si>
    <t>D5_378</t>
  </si>
  <si>
    <t>Táborská 378/44</t>
  </si>
  <si>
    <t>{a6478a56-4bad-4464-8773-7b523c9bb17e}</t>
  </si>
  <si>
    <t>{3ba59010-8ac5-4ad6-a544-25eea65d3c31}</t>
  </si>
  <si>
    <t>{ad584916-8ba3-402c-b395-7d359cdbd14a}</t>
  </si>
  <si>
    <t>{6573900a-66a9-40f7-9f04-b91a8e55d213}</t>
  </si>
  <si>
    <t>{08eadfff-8774-4e1d-8b32-208fe610d927}</t>
  </si>
  <si>
    <t>18052020_5.4_K</t>
  </si>
  <si>
    <t>Podkrovní byty 378/44 - Kanalizace</t>
  </si>
  <si>
    <t>{12e6b74c-ea52-46ff-ac43-4d265d715221}</t>
  </si>
  <si>
    <t>18052020_5.4_V</t>
  </si>
  <si>
    <t>Podkrovní byty 378/44 - Vodovod</t>
  </si>
  <si>
    <t>{a50026ac-2b1f-4df4-a879-6273872a27c8}</t>
  </si>
  <si>
    <t>{b072a860-b083-469b-a89a-7833cd988198}</t>
  </si>
  <si>
    <t>{5f1d0dfc-2769-4df0-8815-52b797c4c05f}</t>
  </si>
  <si>
    <t>KRYCÍ LIST SOUPISU PRACÍ</t>
  </si>
  <si>
    <t>Objekt:</t>
  </si>
  <si>
    <t>D1_372 - Táborská 372/36</t>
  </si>
  <si>
    <t>Soupis:</t>
  </si>
  <si>
    <t>D.1.1 - Architektonicko-stavební řešení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</si>
  <si>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</si>
  <si>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</si>
  <si>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</si>
  <si>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</si>
  <si>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</si>
  <si>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</si>
  <si>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</si>
  <si>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</si>
  <si>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</si>
  <si>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</si>
  <si>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</si>
  <si>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761 - Konstrukce prosvětlovací</t>
  </si>
  <si>
    <t xml:space="preserve">    762 - Konstrukce tesařské</t>
  </si>
  <si>
    <t xml:space="preserve">    763 - Konstrukce suché výstavby</t>
  </si>
  <si>
    <t xml:space="preserve">    765 - Krytina skládaná</t>
  </si>
  <si>
    <t xml:space="preserve">    766 - Konstrukce truhlářské</t>
  </si>
  <si>
    <t xml:space="preserve">    767 - Konstrukce zámečnické</t>
  </si>
  <si>
    <t xml:space="preserve">    771 - Podlahy z dlaždic</t>
  </si>
  <si>
    <t xml:space="preserve">    775 - Podlahy skládané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</si>
  <si>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</si>
  <si>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</si>
  <si>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</si>
  <si>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</si>
  <si>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</si>
  <si>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</si>
  <si>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</si>
  <si>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</si>
  <si>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</si>
  <si>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</si>
  <si>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</si>
  <si>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</si>
  <si>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</si>
  <si>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</si>
  <si>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</si>
  <si>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</si>
  <si>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</si>
  <si>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</si>
  <si>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</si>
  <si>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</si>
  <si>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</si>
  <si>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612321111</t>
  </si>
  <si>
    <t>Omítka vápenocementová vnitřních ploch nanášená ručně jednovrstvá, tloušťky do 10 mm hrubá zatřená svislých konstrukcí stěn</t>
  </si>
  <si>
    <t>m2</t>
  </si>
  <si>
    <t>CS ÚRS 2020 01</t>
  </si>
  <si>
    <t>4</t>
  </si>
  <si>
    <t>-445011927</t>
  </si>
  <si>
    <t>VV</t>
  </si>
  <si>
    <t>viz půdorysy a řezy NS - na stávající stěny pod obklad</t>
  </si>
  <si>
    <t>"byt č. 5.04" (1,77+0,70)*2,00</t>
  </si>
  <si>
    <t>"byt č. 5.05" (0,315+0,20)*2,00</t>
  </si>
  <si>
    <t>Součet</t>
  </si>
  <si>
    <t>612321141</t>
  </si>
  <si>
    <t>Omítka vápenocementová vnitřních ploch nanášená ručně dvouvrstvá, tloušťky jádrové omítky do 10 mm a tloušťky štuku do 3 mm štuková svislých konstrukcí stěn</t>
  </si>
  <si>
    <t>-316222404</t>
  </si>
  <si>
    <t>P</t>
  </si>
  <si>
    <t>Poznámka k položce:_x000D_
včetně omítníků a lišt</t>
  </si>
  <si>
    <t xml:space="preserve">viz výkaz omítek, půdorysy a řezy NS </t>
  </si>
  <si>
    <t>"byt č. 5.04" 84,18</t>
  </si>
  <si>
    <t>"byt č. 5.05" 42,84</t>
  </si>
  <si>
    <t>612325302</t>
  </si>
  <si>
    <t>Vápenocementová omítka ostění nebo nadpraží štuková</t>
  </si>
  <si>
    <t>976668330</t>
  </si>
  <si>
    <t>"byt č. 5.04" 4,31</t>
  </si>
  <si>
    <t>619991001</t>
  </si>
  <si>
    <t>Zakrytí vnitřních ploch před znečištěním včetně pozdějšího odkrytí podlah fólií přilepenou lepící páskou</t>
  </si>
  <si>
    <t>-995192194</t>
  </si>
  <si>
    <t>"plocha bytů" 3,87+4,90+41,17+14,60+2,71+5,06+38,50+19,84</t>
  </si>
  <si>
    <t>5</t>
  </si>
  <si>
    <t>622225124</t>
  </si>
  <si>
    <t>Oprava kontaktního zateplení z desek z minerální vlny jednotlivých malých ploch tloušťky přes 80 do 120 mm stěn, plochy jednotlivě přes 0,5 do 1,0 m2</t>
  </si>
  <si>
    <t>kus</t>
  </si>
  <si>
    <t>708391883</t>
  </si>
  <si>
    <t>622525201</t>
  </si>
  <si>
    <t>Oprava tenkovrstvé omítky vnějších ploch silikátové, akrylátové, silikonové nebo silikonsilikátové stěn, v rozsahu opravované plochy do 10%</t>
  </si>
  <si>
    <t>1280807994</t>
  </si>
  <si>
    <t>7</t>
  </si>
  <si>
    <t>632481215</t>
  </si>
  <si>
    <t>Separační vrstva k oddělení podlahových vrstev z geotextilie</t>
  </si>
  <si>
    <t>947655062</t>
  </si>
  <si>
    <t>viz půdorysy a řezy NS</t>
  </si>
  <si>
    <t>"byt č. 5.04" 3,87+4,90+41,17+14,60</t>
  </si>
  <si>
    <t>"byt č. 5.05" 2,71+5,06+38,50+19,84</t>
  </si>
  <si>
    <t>9</t>
  </si>
  <si>
    <t>Ostatní konstrukce a práce, bourání</t>
  </si>
  <si>
    <t>8</t>
  </si>
  <si>
    <t>949101111</t>
  </si>
  <si>
    <t>Lešení pomocné pracovní pro objekty pozemních staveb pro zatížení do 150 kg/m2, o výšce lešeňové podlahy do 1,9 m</t>
  </si>
  <si>
    <t>2069382112</t>
  </si>
  <si>
    <t>952901111</t>
  </si>
  <si>
    <t>Vyčištění budov nebo objektů před předáním do užívání budov bytové nebo občanské výstavby, světlé výšky podlaží do 4 m</t>
  </si>
  <si>
    <t>1125735285</t>
  </si>
  <si>
    <t>"plocha bytů" 12,50+3,35+2,40+3,87+4,90+41,17+14,60+2,71+5,06+38,50+19,84</t>
  </si>
  <si>
    <t>10</t>
  </si>
  <si>
    <t>978013191</t>
  </si>
  <si>
    <t>Otlučení vápenných nebo vápenocementových omítek vnitřních ploch stěn s vyškrabáním spar, s očištěním zdiva, v rozsahu přes 50 do 100 %</t>
  </si>
  <si>
    <t>-1902713432</t>
  </si>
  <si>
    <t>"byt č. 5.04" 48,95</t>
  </si>
  <si>
    <t>"byt č. 5.05" 62,76</t>
  </si>
  <si>
    <t>11</t>
  </si>
  <si>
    <t>985131310.1</t>
  </si>
  <si>
    <t>Očištění ploch stěn, rubu kleneb a podlah ruční dočištění ocelovými kartáči</t>
  </si>
  <si>
    <t>2131182845</t>
  </si>
  <si>
    <t>12</t>
  </si>
  <si>
    <t>999000001</t>
  </si>
  <si>
    <t xml:space="preserve">Nutné zednické a bourací práce jako stavební přípomoc </t>
  </si>
  <si>
    <t>kpl</t>
  </si>
  <si>
    <t>1696445595</t>
  </si>
  <si>
    <t>Poznámka k položce:_x000D_
- obsahují drobné bourací, zednické a začišťovací práce vč. uchycení rozvodů, provedení kompletních prostupů včetně materiálu, těsnění prostupů, drážkování, zapravení drážek (dle technologického předpisu výrobce zdiva), drobný upevňovací materiál, kotvící technika, drobných dozdívky dle detailů PD, drobný materiál apod. případně veškeré ostatní pomocné práce</t>
  </si>
  <si>
    <t>13</t>
  </si>
  <si>
    <t>I03</t>
  </si>
  <si>
    <t>D+M - skříň šatní 1000x600x2350 mm</t>
  </si>
  <si>
    <t>-1409400643</t>
  </si>
  <si>
    <t>14</t>
  </si>
  <si>
    <t>I04</t>
  </si>
  <si>
    <t xml:space="preserve">D+M - zrcadlo 600x800 mm </t>
  </si>
  <si>
    <t>549912815</t>
  </si>
  <si>
    <t>I05</t>
  </si>
  <si>
    <t xml:space="preserve">D+M - držák na toaletní papír </t>
  </si>
  <si>
    <t>-1912167125</t>
  </si>
  <si>
    <t>997</t>
  </si>
  <si>
    <t>Přesun sutě</t>
  </si>
  <si>
    <t>16</t>
  </si>
  <si>
    <t>997013216</t>
  </si>
  <si>
    <t>Vnitrostaveništní doprava suti a vybouraných hmot vodorovně do 50 m svisle ručně pro budovy a haly výšky přes 18 do 21 m</t>
  </si>
  <si>
    <t>t</t>
  </si>
  <si>
    <t>-1201750662</t>
  </si>
  <si>
    <t>17</t>
  </si>
  <si>
    <t>997013510.1</t>
  </si>
  <si>
    <t>Odvoz suti a vybouraných hmot z meziskládky na smluvně zajištěnou skládku zhotovitele s naložením a se složením</t>
  </si>
  <si>
    <t>-1901771230</t>
  </si>
  <si>
    <t>18</t>
  </si>
  <si>
    <t>997013631</t>
  </si>
  <si>
    <t>Poplatek za uložení stavebního odpadu na skládce (skládkovné) směsného stavebního a demoličního zatříděného do Katalogu odpadů pod kódem 17 09 04</t>
  </si>
  <si>
    <t>118996817</t>
  </si>
  <si>
    <t>998</t>
  </si>
  <si>
    <t>Přesun hmot</t>
  </si>
  <si>
    <t>19</t>
  </si>
  <si>
    <t>998018003</t>
  </si>
  <si>
    <t>Přesun hmot pro budovy občanské výstavby, bydlení, výrobu a služby ruční - bez užití mechanizace vodorovná dopravní vzdálenost do 100 m pro budovy s jakoukoliv nosnou konstrukcí výšky přes 12 do 24 m</t>
  </si>
  <si>
    <t>1455742252</t>
  </si>
  <si>
    <t>PSV</t>
  </si>
  <si>
    <t>Práce a dodávky PSV</t>
  </si>
  <si>
    <t>713</t>
  </si>
  <si>
    <t>Izolace tepelné</t>
  </si>
  <si>
    <t>20</t>
  </si>
  <si>
    <t>713120813</t>
  </si>
  <si>
    <t>Odstranění tepelné izolace podlah z rohoží, pásů, dílců, desek, bloků podlah volně kladených nebo mezi trámy z vláknitých materiálů suchých, tloušťka izolace přes 100 mm</t>
  </si>
  <si>
    <t>275566647</t>
  </si>
  <si>
    <t>viz půdorysy a řezy SS</t>
  </si>
  <si>
    <t>"příprava pro byt č. 10" 66,75</t>
  </si>
  <si>
    <t>"příprava pro byt č. 11" 69,76</t>
  </si>
  <si>
    <t>713121211</t>
  </si>
  <si>
    <t>Montáž tepelné izolace podlah okrajovými pásky kladenými volně</t>
  </si>
  <si>
    <t>m</t>
  </si>
  <si>
    <t>-127750899</t>
  </si>
  <si>
    <t>"byt č. 5.04" 8,04+9,62+29,52+16,10</t>
  </si>
  <si>
    <t>"byt č. 5.05" 6,60+9,95+32,80+18,10</t>
  </si>
  <si>
    <t>22</t>
  </si>
  <si>
    <t>M</t>
  </si>
  <si>
    <t>631520004</t>
  </si>
  <si>
    <t>pásek izolační podlahový v. 100mm</t>
  </si>
  <si>
    <t>32</t>
  </si>
  <si>
    <t>617162549</t>
  </si>
  <si>
    <t>23</t>
  </si>
  <si>
    <t>713130813</t>
  </si>
  <si>
    <t>Odstranění tepelné izolace stěn a příček z rohoží, pásů, dílců, desek, bloků volně kladených z vláknitých materiálů, tloušťka izolace přes 100 mm</t>
  </si>
  <si>
    <t>-2051551117</t>
  </si>
  <si>
    <t>"příprava pro byt č. 10" 2,29*2,50</t>
  </si>
  <si>
    <t>"příprava pro byt č. 11" 2,775*2,50</t>
  </si>
  <si>
    <t>24</t>
  </si>
  <si>
    <t>713151111</t>
  </si>
  <si>
    <t>Montáž tepelné izolace střech šikmých rohožemi, pásy, deskami (izolační materiál ve specifikaci) kladenými volně mezi krokve</t>
  </si>
  <si>
    <t>-909929444</t>
  </si>
  <si>
    <t>"viz půdorysy a řezy"</t>
  </si>
  <si>
    <t>"skladba A1" (3,977+0,65)*14,70</t>
  </si>
  <si>
    <t>25</t>
  </si>
  <si>
    <t>63166769.1</t>
  </si>
  <si>
    <t>pás tepelně izolační mezi krokve λ=0,033 tl 160mm</t>
  </si>
  <si>
    <t>-429956635</t>
  </si>
  <si>
    <t>68,017*1,02 'Přepočtené koeficientem množství</t>
  </si>
  <si>
    <t>26</t>
  </si>
  <si>
    <t>998713203</t>
  </si>
  <si>
    <t>Přesun hmot pro izolace tepelné stanovený procentní sazbou (%) z ceny vodorovná dopravní vzdálenost do 50 m v objektech výšky přes 12 do 24 m</t>
  </si>
  <si>
    <t>%</t>
  </si>
  <si>
    <t>-1681004219</t>
  </si>
  <si>
    <t>761</t>
  </si>
  <si>
    <t>Konstrukce prosvětlovací</t>
  </si>
  <si>
    <t>27</t>
  </si>
  <si>
    <t>761-V01</t>
  </si>
  <si>
    <t>TYP: světlovod s pevným tubusem, pro šikmé střechy s profilovanou střešní krytinou_x000D_
horní čtvercový rám s tvrzeným samočistícím sklem tl. 4 mm, dolní plastový rám_x000D_
akrylátový_x000D_
ROZMĚRY: tubus Ø 350 mm_x000D_
osazovací rám 470x470 mm</t>
  </si>
  <si>
    <t>-283336798</t>
  </si>
  <si>
    <t>28</t>
  </si>
  <si>
    <t>998761203</t>
  </si>
  <si>
    <t>Přesun hmot pro konstrukce sklobetonové stanovený procentní sazbou (%) z ceny vodorovná dopravní vzdálenost do 50 m v objektech výšky přes 12 do 24 m</t>
  </si>
  <si>
    <t>842537679</t>
  </si>
  <si>
    <t>762</t>
  </si>
  <si>
    <t>Konstrukce tesařské</t>
  </si>
  <si>
    <t>29</t>
  </si>
  <si>
    <t>762111811</t>
  </si>
  <si>
    <t>Demontáž stěn a příček z hranolků, fošen nebo latí</t>
  </si>
  <si>
    <t>2117885366</t>
  </si>
  <si>
    <t>30</t>
  </si>
  <si>
    <t>762342810.1</t>
  </si>
  <si>
    <t xml:space="preserve">Demontáž laťování střech z latí </t>
  </si>
  <si>
    <t>-1912123675</t>
  </si>
  <si>
    <t>"viz půdorysy a řezy - střecha - střešní okna" 0,90*1,30*6</t>
  </si>
  <si>
    <t>31</t>
  </si>
  <si>
    <t>762430812.1</t>
  </si>
  <si>
    <t>Demontáž obložení stěn z desek cementotřískových na sraz šroubovaných</t>
  </si>
  <si>
    <t>-1968702624</t>
  </si>
  <si>
    <t>762431815.1</t>
  </si>
  <si>
    <t>Demontáž obložení stěn z desek dřevoštěpkových na sraz přibíjených</t>
  </si>
  <si>
    <t>-1586409373</t>
  </si>
  <si>
    <t>33</t>
  </si>
  <si>
    <t>762511867.1</t>
  </si>
  <si>
    <t xml:space="preserve">Demontáž kce podkladové z desek dřevoštěpkových </t>
  </si>
  <si>
    <t>320877166</t>
  </si>
  <si>
    <t>"příprava pro byt č. 10" 5,255*0,60+0,88*0,60+5,03*0,60+0,35*0,60</t>
  </si>
  <si>
    <t>"příprava pro byt č. 11" 3,555*0,90+0,58*0,60</t>
  </si>
  <si>
    <t>34</t>
  </si>
  <si>
    <t>762512811</t>
  </si>
  <si>
    <t>Demontáž podlahové konstrukce podkladové roštu podkladového</t>
  </si>
  <si>
    <t>-2003614765</t>
  </si>
  <si>
    <t>35</t>
  </si>
  <si>
    <t>762900001</t>
  </si>
  <si>
    <t>D+M - doplnění a úprava tesařských konstrukcí po jejich vybourání a demontáži dle potřeby po zabudování nových prvků</t>
  </si>
  <si>
    <t>-2105668637</t>
  </si>
  <si>
    <t>36</t>
  </si>
  <si>
    <t>998762203</t>
  </si>
  <si>
    <t>Přesun hmot pro konstrukce tesařské stanovený procentní sazbou (%) z ceny vodorovná dopravní vzdálenost do 50 m v objektech výšky přes 12 do 24 m</t>
  </si>
  <si>
    <t>1467774274</t>
  </si>
  <si>
    <t>763</t>
  </si>
  <si>
    <t>Konstrukce suché výstavby</t>
  </si>
  <si>
    <t>37</t>
  </si>
  <si>
    <t>763111314</t>
  </si>
  <si>
    <t>Příčka ze sádrokartonových desek s nosnou konstrukcí z jednoduchých ocelových profilů UW, CW jednoduše opláštěná deskou standardní A tl. 12,5 mm, příčka tl. 100 mm, profil 75, s izolací, EI 30, Rw do 45 dB</t>
  </si>
  <si>
    <t>1068566838</t>
  </si>
  <si>
    <t>"byt č. 5.04" (1,60+1,05)*3,75-(0,80*2,02+0,90*2,02)</t>
  </si>
  <si>
    <t>"byt č. 5.05" 3,47*(1,50+3,75)/2+(1,78+1,75)*3,75-0,90*2,02*2</t>
  </si>
  <si>
    <t>38</t>
  </si>
  <si>
    <t>763111333</t>
  </si>
  <si>
    <t>Příčka ze sádrokartonových desek s nosnou konstrukcí z jednoduchých ocelových profilů UW, CW jednoduše opláštěná deskou impregnovanou H2 tl. 12,5 mm, příčka tl. 100 mm, profil 75, s izolací, EI 30, Rw do 45 dB</t>
  </si>
  <si>
    <t>-1492837115</t>
  </si>
  <si>
    <t>"byt č. 5.04" (0,53+1,125+2,405)*3,75-0,80*2,02</t>
  </si>
  <si>
    <t>"byt č. 5.05" (1,60+3,675+1,00)*3,75-0,80*2,02</t>
  </si>
  <si>
    <t>39</t>
  </si>
  <si>
    <t>763111337.1</t>
  </si>
  <si>
    <t xml:space="preserve">SDK příčka tl 150 mm profil CW+UW desky 1xH2 12,5 s izolací </t>
  </si>
  <si>
    <t>-871606358</t>
  </si>
  <si>
    <t>"byt č. 5.04" 1,595*3,75</t>
  </si>
  <si>
    <t xml:space="preserve">"byt č. 5.05" </t>
  </si>
  <si>
    <t>40</t>
  </si>
  <si>
    <t>763111717</t>
  </si>
  <si>
    <t>Příčka ze sádrokartonových desek ostatní konstrukce a práce na příčkách ze sádrokartonových desek základní penetrační nátěr (oboustranný)</t>
  </si>
  <si>
    <t>1420866374</t>
  </si>
  <si>
    <t>příčky</t>
  </si>
  <si>
    <t>"byt č. 5.04" (1,60+1,05)*3,75*2</t>
  </si>
  <si>
    <t>"byt č. 5.05" (3,47*(1,50+3,75)/2+(1,78+1,75)*3,75)*2</t>
  </si>
  <si>
    <t>"byt č. 5.04" (0,53+1,125+2,405)*3,75*2</t>
  </si>
  <si>
    <t>"byt č. 5.05" (1,60+3,675+1,00)*3,75*2</t>
  </si>
  <si>
    <t>"byt č. 5.04" 1,595*3,75*2</t>
  </si>
  <si>
    <t>41</t>
  </si>
  <si>
    <t>763111772</t>
  </si>
  <si>
    <t>Příčka ze sádrokartonových desek Příplatek k cenám za rovinnost celoplošné tmelení kvality Q4</t>
  </si>
  <si>
    <t>-1879499549</t>
  </si>
  <si>
    <t>42</t>
  </si>
  <si>
    <t>763121411.1</t>
  </si>
  <si>
    <t>SDK stěna předsazená tl 62,5 mm profil CW+UW 50 deska 1xA 12,5 s izolací</t>
  </si>
  <si>
    <t>-1833353746</t>
  </si>
  <si>
    <t>"byt č. 5.04" 4,75*1,50</t>
  </si>
  <si>
    <t>"byt č. 5.05" (4,245+0,10+5,40)*1,50</t>
  </si>
  <si>
    <t>43</t>
  </si>
  <si>
    <t>763121415.1</t>
  </si>
  <si>
    <t>SDK stěna předsazená tl 150 mm profil CW+UW 100 deska 1xA 12,5 s izolací</t>
  </si>
  <si>
    <t>1763645340</t>
  </si>
  <si>
    <t>"byt č. 5.04" (0,96+1,85+0,75)*3,75</t>
  </si>
  <si>
    <t>"byt č. 5.05" (1,02+0,15+1,85+0,75)*3,75</t>
  </si>
  <si>
    <t>44</t>
  </si>
  <si>
    <t>763121423.1</t>
  </si>
  <si>
    <t xml:space="preserve">SDK stěna předsazená tl 150 mm profil CW+UW 100 deska 1xH2 12,5 s izolací </t>
  </si>
  <si>
    <t>-923221009</t>
  </si>
  <si>
    <t>"byt č. 5.04" (0,17+1,65)*3,75</t>
  </si>
  <si>
    <t>"byt č. 5.05" 2,15*3,75</t>
  </si>
  <si>
    <t>45</t>
  </si>
  <si>
    <t>763121432.1</t>
  </si>
  <si>
    <t>SDK stěna předsazená tl 100 mm profil CW+UW 75 deska 1xH2 12,5 s izolací</t>
  </si>
  <si>
    <t>331672490</t>
  </si>
  <si>
    <t>"byt č. 5.05" (0,70+0,325)*3,75</t>
  </si>
  <si>
    <t>46</t>
  </si>
  <si>
    <t>763121714</t>
  </si>
  <si>
    <t>Stěna předsazená ze sádrokartonových desek ostatní konstrukce a práce na předsazených stěnách ze sádrokartonových desek základní penetrační nátěr</t>
  </si>
  <si>
    <t>-1804667213</t>
  </si>
  <si>
    <t>předstěny</t>
  </si>
  <si>
    <t>21,743+27,488+14,888+3,844+2,438+10,381+9,184</t>
  </si>
  <si>
    <t>obklady dřevěných konstrukcí</t>
  </si>
  <si>
    <t>46,673</t>
  </si>
  <si>
    <t>viz výkaz SDK obkladů - kapotáž VZT</t>
  </si>
  <si>
    <t>"byt č. 5.05" 11,88</t>
  </si>
  <si>
    <t>47</t>
  </si>
  <si>
    <t>763121762</t>
  </si>
  <si>
    <t>Stěna předsazená ze sádrokartonových desek Příplatek k cenám za rovinnost kvality celoplošné tmelení kvality Q4</t>
  </si>
  <si>
    <t>1732506286</t>
  </si>
  <si>
    <t>48</t>
  </si>
  <si>
    <t>763122404.2</t>
  </si>
  <si>
    <t>SDK stěna šachtová tl 62,5 mm profil CW+UW 50 desky 1xDFH2 12.5 s izolací</t>
  </si>
  <si>
    <t>-1620846278</t>
  </si>
  <si>
    <t>"byt č. 5.05" (0,325+0,325)*3,75</t>
  </si>
  <si>
    <t>49</t>
  </si>
  <si>
    <t>763122404.1</t>
  </si>
  <si>
    <t xml:space="preserve">SDK stěna šachtová tl 62,5 mm profil CW+UW 50 desky 1xDF 12,5 s izolací </t>
  </si>
  <si>
    <t>-554176861</t>
  </si>
  <si>
    <t>"byt č. 5.04" 1,72*3,95</t>
  </si>
  <si>
    <t>"byt č. 5.05" 0,91*3,95</t>
  </si>
  <si>
    <t>50</t>
  </si>
  <si>
    <t>763122407.1</t>
  </si>
  <si>
    <t>SDK stěna šachtová tl 100 mm profil CW+UW desky 1xDF 15 s izolací EI 30</t>
  </si>
  <si>
    <t>-2076769347</t>
  </si>
  <si>
    <t>"byt č. 5.05" 2,325*3,95</t>
  </si>
  <si>
    <t>51</t>
  </si>
  <si>
    <t>763131714</t>
  </si>
  <si>
    <t>Podhled ze sádrokartonových desek ostatní práce a konstrukce na podhledech ze sádrokartonových desek základní penetrační nátěr</t>
  </si>
  <si>
    <t>203022742</t>
  </si>
  <si>
    <t>"skladba A2" 4,067*14,70</t>
  </si>
  <si>
    <t>"skladba A3" (0,158+1,15)*(6,74+5,30)+3,15*4,543</t>
  </si>
  <si>
    <t>52</t>
  </si>
  <si>
    <t>763131751</t>
  </si>
  <si>
    <t>Podhled ze sádrokartonových desek ostatní práce a konstrukce na podhledech ze sádrokartonových desek montáž parotěsné zábrany</t>
  </si>
  <si>
    <t>-1676016665</t>
  </si>
  <si>
    <t>53</t>
  </si>
  <si>
    <t>28329233.01</t>
  </si>
  <si>
    <t xml:space="preserve">fólie pro parotěsnou vrstvu </t>
  </si>
  <si>
    <t>-1093718998</t>
  </si>
  <si>
    <t>157,861*1,1 'Přepočtené koeficientem množství</t>
  </si>
  <si>
    <t>54</t>
  </si>
  <si>
    <t>763131752</t>
  </si>
  <si>
    <t>Podhled ze sádrokartonových desek ostatní práce a konstrukce na podhledech ze sádrokartonových desek montáž jedné vrstvy tepelné izolace</t>
  </si>
  <si>
    <t>30265121</t>
  </si>
  <si>
    <t>55</t>
  </si>
  <si>
    <t>63152133</t>
  </si>
  <si>
    <t>pás tepelně izolační univerzální λ=0,035 tl 100mm</t>
  </si>
  <si>
    <t>-1784864914</t>
  </si>
  <si>
    <t>56</t>
  </si>
  <si>
    <t>-1841631412</t>
  </si>
  <si>
    <t>"skladba A2" 4,067*14,70*2</t>
  </si>
  <si>
    <t>57</t>
  </si>
  <si>
    <t>63152136</t>
  </si>
  <si>
    <t>pás tepelně izolační univerzální λ=0,035 tl 160mm</t>
  </si>
  <si>
    <t>803894224</t>
  </si>
  <si>
    <t>149,629*1,02 'Přepočtené koeficientem množství</t>
  </si>
  <si>
    <t>58</t>
  </si>
  <si>
    <t>1297811092</t>
  </si>
  <si>
    <t>59</t>
  </si>
  <si>
    <t>63152132</t>
  </si>
  <si>
    <t>pás tepelně izolační univerzální λ=0,035 tl 80mm</t>
  </si>
  <si>
    <t>1995836342</t>
  </si>
  <si>
    <t>30,059*1,02 'Přepočtené koeficientem množství</t>
  </si>
  <si>
    <t>60</t>
  </si>
  <si>
    <t>763131772</t>
  </si>
  <si>
    <t>Podhled ze sádrokartonových desek Příplatek k cenám za rovinnost kvality celoplošné tmelení kvality Q4</t>
  </si>
  <si>
    <t>797646942</t>
  </si>
  <si>
    <t>61</t>
  </si>
  <si>
    <t>763161520.1</t>
  </si>
  <si>
    <t>SDK podkroví deska 1xDF 15 REI 30 DP3 včetně ocelového roštu</t>
  </si>
  <si>
    <t>436262325</t>
  </si>
  <si>
    <t>62</t>
  </si>
  <si>
    <t>763161520.2</t>
  </si>
  <si>
    <t>SDK podkroví deska 1xDF 15 REI 30 DP3 včetně ocelového roštu - příplatek za použití desek do vlhkého prostředí</t>
  </si>
  <si>
    <t>-1611290291</t>
  </si>
  <si>
    <t xml:space="preserve">viz výkaz SDK obkladů, půdorysy a řezy NS </t>
  </si>
  <si>
    <t>"byt č. 5.04" 4,90</t>
  </si>
  <si>
    <t>"byt č. 5.05" 5,06</t>
  </si>
  <si>
    <t>63</t>
  </si>
  <si>
    <t>763164750.01</t>
  </si>
  <si>
    <t>SDK obklad kcí - protipožární obklad ze sádrokartonu - systémové řešení požární ochrany dřevěných konstrukcí</t>
  </si>
  <si>
    <t>-725106924</t>
  </si>
  <si>
    <t>"byt č. 5.04" 23,7872</t>
  </si>
  <si>
    <t>"byt č. 5.05" 22,886</t>
  </si>
  <si>
    <t>64</t>
  </si>
  <si>
    <t>763164750.02</t>
  </si>
  <si>
    <t>SDK obklad kcí - protipožární obklad ze sádrokartonu - systémové řešení požární ochrany dřevěných konstrukcí - příplatek za použití desek do vlhkého prostředí</t>
  </si>
  <si>
    <t>-715682609</t>
  </si>
  <si>
    <t>"byt č. 5.04" 1,641+2,3604</t>
  </si>
  <si>
    <t>"byt č. 5.05" 4,0015+2,856</t>
  </si>
  <si>
    <t>65</t>
  </si>
  <si>
    <t>763164765.1</t>
  </si>
  <si>
    <t>Obklad konstrukcí sádrokartonovými deskami včetně ochranných úhelníků uzavřeného tvaru rozvinuté šíře přes 1,6 m, opláštěný deskou protipožární impregnovanou DFH2, tl. 12,5 mm</t>
  </si>
  <si>
    <t>-625206920</t>
  </si>
  <si>
    <t>66</t>
  </si>
  <si>
    <t>763172312-1</t>
  </si>
  <si>
    <t>Instalační technika pro konstrukce ze sádrokartonových desek montáž revizních dvířek velikost 250 x 250 mm</t>
  </si>
  <si>
    <t>-127503798</t>
  </si>
  <si>
    <t>67</t>
  </si>
  <si>
    <t>59030711-1</t>
  </si>
  <si>
    <t>dvířka revizní s automatickým zámkem 250x250mm včetně rámečku</t>
  </si>
  <si>
    <t>-609426156</t>
  </si>
  <si>
    <t>68</t>
  </si>
  <si>
    <t>763181411</t>
  </si>
  <si>
    <t>Výplně otvorů konstrukcí ze sádrokartonových desek ztužující výplň otvoru pro dveře s CW a UW profilem, výšky příčky do 2,75 m nebo zátěže dveřního křídla do 25 kg</t>
  </si>
  <si>
    <t>1799086292</t>
  </si>
  <si>
    <t>"byt č. 5.04" 2</t>
  </si>
  <si>
    <t>"byt č. 5.05" 3</t>
  </si>
  <si>
    <t>69</t>
  </si>
  <si>
    <t>763182411</t>
  </si>
  <si>
    <t>Výplně otvorů konstrukcí ze sádrokartonových desek opláštění obvodu (špalety) střešního okna z desek včetně Al rohu hloubky do 0,5 m</t>
  </si>
  <si>
    <t>16412007</t>
  </si>
  <si>
    <t>"viz půdorysy a řezy NS" (0,88+1,09)*2*6</t>
  </si>
  <si>
    <t>70</t>
  </si>
  <si>
    <t>763153410.1</t>
  </si>
  <si>
    <t>SDK podlaha z desek tl 2x12,5 mm (lepené na PUR lepidlo)</t>
  </si>
  <si>
    <t>-2048629706</t>
  </si>
  <si>
    <t>71</t>
  </si>
  <si>
    <t>763251100.1</t>
  </si>
  <si>
    <t>Sádrovláknitá podlaha z desek s deskou dřevovláknitou 2x19mm a roznášecí systémovou deskou tl. 12,5 mm včetně podsypu tl. 60mm</t>
  </si>
  <si>
    <t>-708388858</t>
  </si>
  <si>
    <t>72</t>
  </si>
  <si>
    <t>998763202</t>
  </si>
  <si>
    <t>Přesun hmot pro dřevostavby stanovený procentní sazbou (%) z ceny vodorovná dopravní vzdálenost do 50 m v objektech výšky přes 12 do 24 m</t>
  </si>
  <si>
    <t>-306981801</t>
  </si>
  <si>
    <t>765</t>
  </si>
  <si>
    <t>Krytina skládaná</t>
  </si>
  <si>
    <t>73</t>
  </si>
  <si>
    <t>765111800.1</t>
  </si>
  <si>
    <t>Demontáž krytiny keramické drážkové sklonu do 30° do suti</t>
  </si>
  <si>
    <t>-658797206</t>
  </si>
  <si>
    <t>74</t>
  </si>
  <si>
    <t>765111811</t>
  </si>
  <si>
    <t>Demontáž krytiny keramické Příplatek k cenám za sklon přes 30° do suti</t>
  </si>
  <si>
    <t>1258953732</t>
  </si>
  <si>
    <t>75</t>
  </si>
  <si>
    <t>765115011.1</t>
  </si>
  <si>
    <t>Montáž keramické speciální tašky (větrací, protisněhové,prostupové) drážkové - výměna - tašky pro zajištění odvětrání prostoru mezi kontralatěmi</t>
  </si>
  <si>
    <t>1509927694</t>
  </si>
  <si>
    <t>"viz půdorysy a řezy - střecha" 11</t>
  </si>
  <si>
    <t>76</t>
  </si>
  <si>
    <t>59660401.1</t>
  </si>
  <si>
    <t>taška ražená drážková režná větrací</t>
  </si>
  <si>
    <t>-1876951470</t>
  </si>
  <si>
    <t>77</t>
  </si>
  <si>
    <t>765191911</t>
  </si>
  <si>
    <t>Demontáž pojistné hydroizolační fólie kladené ve sklonu přes 30°</t>
  </si>
  <si>
    <t>-2022656411</t>
  </si>
  <si>
    <t>78</t>
  </si>
  <si>
    <t>765192001</t>
  </si>
  <si>
    <t>Nouzové zakrytí střechy plachtou</t>
  </si>
  <si>
    <t>741108601</t>
  </si>
  <si>
    <t>"viz půdorysy a řezy - střecha - střešní okna" 13,00*1,50</t>
  </si>
  <si>
    <t>79</t>
  </si>
  <si>
    <t>998765203</t>
  </si>
  <si>
    <t>Přesun hmot pro krytiny skládané stanovený procentní sazbou (%) z ceny vodorovná dopravní vzdálenost do 50 m v objektech výšky přes 12 do 24 m</t>
  </si>
  <si>
    <t>-282431088</t>
  </si>
  <si>
    <t>766</t>
  </si>
  <si>
    <t>Konstrukce truhlářské</t>
  </si>
  <si>
    <t>80</t>
  </si>
  <si>
    <t>766-D01/L</t>
  </si>
  <si>
    <t xml:space="preserve">TYP: vnitřní, otevíravé, jednokřídlé dveře_x000D_
ROZMĚR: 700x1970 mm_x000D_
TL. STĚNY: 100 mm_x000D_
KŘÍDLO: výplň - dřevotříska, povrchová úprava - lakovaná deska HPL laminát, barva - dub_x000D_
ZÁRUBEŇ: obložková, vzorkování a finální podobu schválí investor při realizaci před objednáním_x000D_
_x000D_
PRÁH: bez prahu, křídlo nad podlahou (1,5 cm)_x000D_
KOVÁNÍ: klika/klika_x000D_
ZÁMEK: WC zámek_x000D_
</t>
  </si>
  <si>
    <t>-1174092131</t>
  </si>
  <si>
    <t>81</t>
  </si>
  <si>
    <t>766-D01/P</t>
  </si>
  <si>
    <t>1291653954</t>
  </si>
  <si>
    <t>82</t>
  </si>
  <si>
    <t>766-D02/P</t>
  </si>
  <si>
    <t>TYP: vnitřní, otevíravé, jednokřídlé dveře_x000D_
ROZMĚR: 800x1970 mm_x000D_
TL. STĚNY: 100 mm_x000D_
KŘÍDLO: výplň - dřevotříska, povrchová úprava - lakovaná deska HPL laminát, barva - dub_x000D_
ZÁRUBEŇ: obložková, vzorkování a finální podobu schválí investor při realizaci před objednáním_x000D_
_x000D_
PRÁH: bez prahu, křídlo nad podlahou (1,5 cm)_x000D_
KOVÁNÍ: klika/klika_x000D_
ZÁMEK: dózický</t>
  </si>
  <si>
    <t>-2057311092</t>
  </si>
  <si>
    <t>83</t>
  </si>
  <si>
    <t>766-D03/L</t>
  </si>
  <si>
    <t xml:space="preserve">TYP: vnitřní, otevíravé, jednokřídlé dveře_x000D_
ROZMĚR: 800x1970 mm_x000D_
TL. STĚNY: 100 mm_x000D_
KŘÍDLO: výplň - dřevotříska, povrchová úprava - lakovaná deska HPL laminát, barva - dub_x000D_
ZÁRUBEŇ: obložková, vzorkování a finální podobu schválí investor při realizaci před objednáním_x000D_
ZASKLENÍ: částečné zasklení zakaleným sklem_x000D_
PRÁH: bez prahu, křídlo nad podlahou (1,5 cm)_x000D_
KOVÁNÍ: klika/klika_x000D_
ZÁMEK: dózický_x000D_
</t>
  </si>
  <si>
    <t>1916146132</t>
  </si>
  <si>
    <t>84</t>
  </si>
  <si>
    <t>766-D03/P</t>
  </si>
  <si>
    <t>-1806822204</t>
  </si>
  <si>
    <t>85</t>
  </si>
  <si>
    <t>766-I01</t>
  </si>
  <si>
    <t>KUCHYŇSKÁ SESTAVA_x000D_
- OSVĚTLENÍ POD HORNÍ LINKOU_x000D_
- SOUČÁSTÍ SESTAVY JSOU SPOTŘEBIČE: MYČKA, INDUKČNÍ VARNÁ DESKA,_x000D_
ELEKTRICKÁ TROUBA, ODSAVAČ PAR_x000D_
- DEKOR SKŘÍNĚK BUDE BÍLÝ</t>
  </si>
  <si>
    <t>360581144</t>
  </si>
  <si>
    <t>86</t>
  </si>
  <si>
    <t>766-I02</t>
  </si>
  <si>
    <t>1684434589</t>
  </si>
  <si>
    <t>87</t>
  </si>
  <si>
    <t>766-O01</t>
  </si>
  <si>
    <t>D+M - okenní sestava s balkonovými dveřmi - kompletní provedení včetně dodávky dle tabulky prvků ozn. O01 včetně vnějších i vnitřních parapetů, všech systémových doplňků, povrchové úpravy, kování atd..._x000D_
- okenní sestava s balkonovými dveřmi_x000D_
- dřevěné rámy, stejné provedení jako u oken nižších podlaží do dvora - replika historických oken, profil bude_x000D_
odsouhlasen AD a památkovým úřadem_x000D_
- boční zasklení fixní_x000D_
- střední část otevíravá_x000D_
- zasklení bezpečnostním sklem_x000D_
- zasklení bude izolační dvojsklo, vnitřní zasklení jednoduchým sklem s fólií_x000D_
- celkové Uw = 1,2 W/m2K_x000D_
- vrchní kování mosaz_x000D_
- včetně dřevěných okapnic_x000D_
- vnitřní parapet ze dřeva, barva matná_x000D_
- rám bude z vnitřní strany těsněn samolepící páskou parotěsnou a z vnější strany difuzně propustnou samolepící_x000D_
páskou_x000D_
- součástí dodávky je stavební zapravení ostění z exteriéru</t>
  </si>
  <si>
    <t>1571746585</t>
  </si>
  <si>
    <t>88</t>
  </si>
  <si>
    <t>766-O02</t>
  </si>
  <si>
    <t>D+M - okenní sestava s balkonovými dveřmi - kompletní provedení včetně dodávky dle tabulky prvků ozn. O02 včetně vnějších i vnitřních parapetů, všech systémových doplňků, povrchové úpravy, kování atd..._x000D_
- okenní sestava s balkonovými dveřmi_x000D_
- dřevěné rámy, stejné provedení jako u oken nižších podlaží do dvora_x000D_
replika historických oken, profil bude odsouhlasen AD a památkovým úřadem_x000D_
- boční zasklení fixní_x000D_
- střední část otevíravá_x000D_
- zasklení bezpečnostním sklem_x000D_
- zasklení bude izolační dvojsklo, vnitřní zasklení jednoduchým sklem s fólií_x000D_
- celkové Uw = 1,2 W/m2K_x000D_
- vrchní kování mosaz_x000D_
- včetně dřevěných okapnic_x000D_
- vnitřní parapet ze dřeva, barva matná_x000D_
- rám bude z vnitřní strany těsněn samolepící páskou parotěsnou a z vnější strany difuzně propustnou_x000D_
samolepící páskou_x000D_
- součástí dodávky je stavební zapravení ostění z exteriéru</t>
  </si>
  <si>
    <t>1517107574</t>
  </si>
  <si>
    <t>89</t>
  </si>
  <si>
    <t>766-O03</t>
  </si>
  <si>
    <t>- okno střešní dřevěné_x000D_
- Uw = 1,2 W/m2K_x000D_
- s izolačním dvojsklem_x000D_
- oplechování všech oken bude barvě stávající střešní krytiny_x000D_
- včetně stahovacích žaluzíí</t>
  </si>
  <si>
    <t>-168421195</t>
  </si>
  <si>
    <t>90</t>
  </si>
  <si>
    <t>998766203</t>
  </si>
  <si>
    <t>Přesun hmot pro konstrukce truhlářské stanovený procentní sazbou (%) z ceny vodorovná dopravní vzdálenost do 50 m v objektech výšky přes 12 do 24 m</t>
  </si>
  <si>
    <t>773840437</t>
  </si>
  <si>
    <t>767</t>
  </si>
  <si>
    <t>Konstrukce zámečnické</t>
  </si>
  <si>
    <t>91</t>
  </si>
  <si>
    <t>767000001</t>
  </si>
  <si>
    <t>D+M - doplnění zábradlí okna do min v. 850mm - kompletní provedení včetně kotvení, výroby, povrchové úpravy atd...</t>
  </si>
  <si>
    <t>971076167</t>
  </si>
  <si>
    <t>92</t>
  </si>
  <si>
    <t>998767203</t>
  </si>
  <si>
    <t>Přesun hmot pro zámečnické konstrukce stanovený procentní sazbou (%) z ceny vodorovná dopravní vzdálenost do 50 m v objektech výšky přes 12 do 24 m</t>
  </si>
  <si>
    <t>921682687</t>
  </si>
  <si>
    <t>771</t>
  </si>
  <si>
    <t>Podlahy z dlaždic</t>
  </si>
  <si>
    <t>93</t>
  </si>
  <si>
    <t>771121011</t>
  </si>
  <si>
    <t>Příprava podkladu před provedením dlažby nátěr penetrační na podlahu</t>
  </si>
  <si>
    <t>-1895949424</t>
  </si>
  <si>
    <t>94</t>
  </si>
  <si>
    <t>771574100</t>
  </si>
  <si>
    <t>Montáž podlah keramických lepených flexibilním lepidlem - kompletní provedení včetně dodávky a montáže systémových lišt a ostatních doplňků dle požadavku PD</t>
  </si>
  <si>
    <t>19476141</t>
  </si>
  <si>
    <t>95</t>
  </si>
  <si>
    <t>59761000.1</t>
  </si>
  <si>
    <t>dlažba keramická - dodávka</t>
  </si>
  <si>
    <t>-512766012</t>
  </si>
  <si>
    <t>9,96*1,15 'Přepočtené koeficientem množství</t>
  </si>
  <si>
    <t>96</t>
  </si>
  <si>
    <t>771577111</t>
  </si>
  <si>
    <t>Montáž podlah z dlaždic keramických lepených flexibilním lepidlem Příplatek k cenám za plochu do 5 m2 jednotlivě</t>
  </si>
  <si>
    <t>2119008883</t>
  </si>
  <si>
    <t>97</t>
  </si>
  <si>
    <t>771577112</t>
  </si>
  <si>
    <t>Montáž podlah z dlaždic keramických lepených flexibilním lepidlem Příplatek k cenám za podlahy v omezeném prostoru</t>
  </si>
  <si>
    <t>1504511059</t>
  </si>
  <si>
    <t>98</t>
  </si>
  <si>
    <t>771577115</t>
  </si>
  <si>
    <t>Montáž podlah z dlaždic keramických lepených flexibilním lepidlem Příplatek k cenám za dvousložkové lepidlo</t>
  </si>
  <si>
    <t>1570769794</t>
  </si>
  <si>
    <t>99</t>
  </si>
  <si>
    <t>771591112</t>
  </si>
  <si>
    <t>Izolace podlahy pod dlažbu nátěrem nebo stěrkou ve dvou vrstvách</t>
  </si>
  <si>
    <t>-1072388398</t>
  </si>
  <si>
    <t>"byt č. 5.04" 4,90+9,62*0,15</t>
  </si>
  <si>
    <t>"byt č. 5.05" 5,06+9,95*0,15</t>
  </si>
  <si>
    <t>100</t>
  </si>
  <si>
    <t>998771203</t>
  </si>
  <si>
    <t>Přesun hmot pro podlahy z dlaždic stanovený procentní sazbou (%) z ceny vodorovná dopravní vzdálenost do 50 m v objektech výšky přes 12 do 24 m</t>
  </si>
  <si>
    <t>529520121</t>
  </si>
  <si>
    <t>775</t>
  </si>
  <si>
    <t>Podlahy skládané</t>
  </si>
  <si>
    <t>101</t>
  </si>
  <si>
    <t>775541151-1</t>
  </si>
  <si>
    <t xml:space="preserve">D+M podlahových krytin skládaných včetně soklu, podlahy plovoucí s vinylovým povrchem z velkoplošných lamel, bez podložky, spojovaných zaklapnutím včetně dodávky materiálů - kompletní provedení včetně montáže systémových lišt a ostatních doplňků dle požadavku PD </t>
  </si>
  <si>
    <t>329326371</t>
  </si>
  <si>
    <t>102</t>
  </si>
  <si>
    <t>775111311-1</t>
  </si>
  <si>
    <t>Příprava podkladu vysátí podlah</t>
  </si>
  <si>
    <t>1090406159</t>
  </si>
  <si>
    <t>103</t>
  </si>
  <si>
    <t>775141124-1</t>
  </si>
  <si>
    <t>Příprava podkladu vyrovnání samonivelační stěrkou podlah min.pevnosti 30 MPa, tloušťky přes 8 do 10 mm</t>
  </si>
  <si>
    <t>1665571931</t>
  </si>
  <si>
    <t>104</t>
  </si>
  <si>
    <t>775591191</t>
  </si>
  <si>
    <t>Ostatní prvky pro plovoucí podlahy montáž podložky vyrovnávací a tlumící</t>
  </si>
  <si>
    <t>550558734</t>
  </si>
  <si>
    <t>105</t>
  </si>
  <si>
    <t>61155354</t>
  </si>
  <si>
    <t>podložka izolační z pěnového PE 5mm</t>
  </si>
  <si>
    <t>2068829693</t>
  </si>
  <si>
    <t>120,69*1,1 'Přepočtené koeficientem množství</t>
  </si>
  <si>
    <t>106</t>
  </si>
  <si>
    <t>998775203</t>
  </si>
  <si>
    <t>Přesun hmot pro podlahy skládané stanovený procentní sazbou (%) z ceny vodorovná dopravní vzdálenost do 50 m v objektech výšky přes 12 do 24 m</t>
  </si>
  <si>
    <t>-1479073576</t>
  </si>
  <si>
    <t>781</t>
  </si>
  <si>
    <t>Dokončovací práce - obklady</t>
  </si>
  <si>
    <t>107</t>
  </si>
  <si>
    <t>781131112</t>
  </si>
  <si>
    <t>Izolace stěny pod obklad izolace nátěrem nebo stěrkou ve dvou vrstvách</t>
  </si>
  <si>
    <t>-230650540</t>
  </si>
  <si>
    <t xml:space="preserve">viz půdorysy a řezy NS </t>
  </si>
  <si>
    <t>"byt č. 5.04 - mč. 5.04.2" (1,77+0,70*2)*2,00+9,62*0,20</t>
  </si>
  <si>
    <t>"byt č. 5.05 - mč. 5.05.2" (1,60+0,70*2)*2,00+9,95*0,20</t>
  </si>
  <si>
    <t>108</t>
  </si>
  <si>
    <t>781474120</t>
  </si>
  <si>
    <t>Montáž obkladů vnitřních stěn z dlaždic keramických lepených flexibilním lepidlem maloformátových hladkých přes 85 do 100 ks/m2</t>
  </si>
  <si>
    <t>-955678350</t>
  </si>
  <si>
    <t xml:space="preserve">viz výkaz keramických obkladů, půdorysy a řezy NS </t>
  </si>
  <si>
    <t>"byt č. 5.04 - mč. 5.04.3" 1,68</t>
  </si>
  <si>
    <t>"byt č. 5.05 - mč. 5.05.3" 1,60</t>
  </si>
  <si>
    <t>109</t>
  </si>
  <si>
    <t>59761256.1</t>
  </si>
  <si>
    <t>obklad keramický 100x100mm</t>
  </si>
  <si>
    <t>1201920488</t>
  </si>
  <si>
    <t>3,28*1,15 'Přepočtené koeficientem množství</t>
  </si>
  <si>
    <t>110</t>
  </si>
  <si>
    <t>781474154</t>
  </si>
  <si>
    <t>Montáž obkladů vnitřních stěn z dlaždic keramických lepených flexibilním lepidlem velkoformátových hladkých přes 4 do 6 ks/m2</t>
  </si>
  <si>
    <t>946018870</t>
  </si>
  <si>
    <t>"byt č. 5.04 - mč. 5.04.2" 17,62</t>
  </si>
  <si>
    <t>"byt č. 5.05 - mč. 5.05.2" 18,28</t>
  </si>
  <si>
    <t>111</t>
  </si>
  <si>
    <t>59761001.1</t>
  </si>
  <si>
    <t>obklad velkoformátový keramický 600x400mm</t>
  </si>
  <si>
    <t>-1724626818</t>
  </si>
  <si>
    <t>35,9*1,2 'Přepočtené koeficientem množství</t>
  </si>
  <si>
    <t>112</t>
  </si>
  <si>
    <t>781477111</t>
  </si>
  <si>
    <t>Montáž obkladů vnitřních stěn z dlaždic keramických Příplatek k cenám za plochu do 10 m2 jednotlivě</t>
  </si>
  <si>
    <t>1558508507</t>
  </si>
  <si>
    <t>113</t>
  </si>
  <si>
    <t>781477115</t>
  </si>
  <si>
    <t>Montáž obkladů vnitřních stěn z dlaždic keramických Příplatek k cenám za dvousložkové lepidlo</t>
  </si>
  <si>
    <t>571096960</t>
  </si>
  <si>
    <t>114</t>
  </si>
  <si>
    <t>781491-V03</t>
  </si>
  <si>
    <t>D+M zrcadel 1000x1200mm - kompletní provedení včetně dodávky a montáže všech doplňků dle tabulky prvků ozn. V03</t>
  </si>
  <si>
    <t>1912217771</t>
  </si>
  <si>
    <t>115</t>
  </si>
  <si>
    <t>781495211</t>
  </si>
  <si>
    <t>Čištění vnitřních ploch po provedení obkladu stěn chemickými prostředky</t>
  </si>
  <si>
    <t>-1335490935</t>
  </si>
  <si>
    <t>116</t>
  </si>
  <si>
    <t>998781203</t>
  </si>
  <si>
    <t>Přesun hmot pro obklady keramické stanovený procentní sazbou (%) z ceny vodorovná dopravní vzdálenost do 50 m v objektech výšky přes 12 do 24 m</t>
  </si>
  <si>
    <t>-472534907</t>
  </si>
  <si>
    <t>784</t>
  </si>
  <si>
    <t>Dokončovací práce - malby a tapety</t>
  </si>
  <si>
    <t>117</t>
  </si>
  <si>
    <t>784111001</t>
  </si>
  <si>
    <t>Oprášení (ometení) podkladu v místnostech výšky do 3,80 m</t>
  </si>
  <si>
    <t>481776353</t>
  </si>
  <si>
    <t>118</t>
  </si>
  <si>
    <t>784171101</t>
  </si>
  <si>
    <t>Zakrytí nemalovaných ploch (materiál ve specifikaci) včetně pozdějšího odkrytí podlah</t>
  </si>
  <si>
    <t>-902383911</t>
  </si>
  <si>
    <t>119</t>
  </si>
  <si>
    <t>58124842</t>
  </si>
  <si>
    <t>fólie pro malířské potřeby zakrývací tl 7µ 4x5m</t>
  </si>
  <si>
    <t>153888953</t>
  </si>
  <si>
    <t>148,9*1,05 'Přepočtené koeficientem množství</t>
  </si>
  <si>
    <t>120</t>
  </si>
  <si>
    <t>78418110.1</t>
  </si>
  <si>
    <t>Penetrace podkladu jednonásobná hloubková v místnostech výšky do 3,80 m</t>
  </si>
  <si>
    <t>-1537657459</t>
  </si>
  <si>
    <t>121</t>
  </si>
  <si>
    <t>784191007</t>
  </si>
  <si>
    <t>Čištění vnitřních ploch hrubý úklid po provedení malířských prací omytím podlah</t>
  </si>
  <si>
    <t>-672900841</t>
  </si>
  <si>
    <t>122</t>
  </si>
  <si>
    <t>784211100</t>
  </si>
  <si>
    <t>Dvojnásobné bílé malby ze směsí otěruvzdorných v místnostech výšky do 3,80 m</t>
  </si>
  <si>
    <t>-1159649796</t>
  </si>
  <si>
    <t>SDK</t>
  </si>
  <si>
    <t>podhledy</t>
  </si>
  <si>
    <t>157,861</t>
  </si>
  <si>
    <t>"odečet obkladů keramických" -39,18</t>
  </si>
  <si>
    <t>D.1.4.a - UT</t>
  </si>
  <si>
    <t>1 - Potrubí</t>
  </si>
  <si>
    <t>2 - Armatury</t>
  </si>
  <si>
    <t>3 - Otopná tělesa</t>
  </si>
  <si>
    <t>4 - Izolace potrubí</t>
  </si>
  <si>
    <t>5 - Hodinové zúčtovací sazby</t>
  </si>
  <si>
    <t>Potrubí</t>
  </si>
  <si>
    <t>733223102R</t>
  </si>
  <si>
    <t>Potrubí měděné tvrdé spojované měkkým pájením D 15x1, včetně tvarovek, ohybů, a uložení 30%</t>
  </si>
  <si>
    <t>7332231032R</t>
  </si>
  <si>
    <t>Potrubí měděné tvrdé spojované měkkým pájením D 18x1, včetně tvarovek, ohybů, a uložení 30%</t>
  </si>
  <si>
    <t>733223105R</t>
  </si>
  <si>
    <t>Potrubí měděné tvrdé spojované měkkým pájením D 28x1,5, včetně tvarovek, ohybů, a uložení 30%</t>
  </si>
  <si>
    <t>Podružný materiál pro potrubí</t>
  </si>
  <si>
    <t>998733101</t>
  </si>
  <si>
    <t>Přesun hmot tonážní pro rozvody potrubí v objektech v do 24 m</t>
  </si>
  <si>
    <t>Armatury</t>
  </si>
  <si>
    <t>73429271¨4</t>
  </si>
  <si>
    <t>Kohout kulový přímý G 3/4 PN 42 do 185°C vnitřní závit</t>
  </si>
  <si>
    <t>734292715</t>
  </si>
  <si>
    <t>Kohout kulový přímý G 1 PN 42 do 185°C vnitřní závit</t>
  </si>
  <si>
    <t>201</t>
  </si>
  <si>
    <t>Odvzdušňovací nádoba DN 40 s K.K. DN 15 PN 10 a automatickým odvzdušňovacím ventilem DN 15.</t>
  </si>
  <si>
    <t>202</t>
  </si>
  <si>
    <t>Montáž odvzdušnění</t>
  </si>
  <si>
    <t>203</t>
  </si>
  <si>
    <t>Automatický regulátor průtoku kombinovaný s regulačním ventilem a omezovačem tlaku, DN 15 s měřícími koncovkami, vč. montáže</t>
  </si>
  <si>
    <t>204</t>
  </si>
  <si>
    <t>Montáž regulátoru</t>
  </si>
  <si>
    <t>205</t>
  </si>
  <si>
    <t>Ultrazvukový měřič tepla a chladu s integrovanými částmi: průtokoměr s vyhodnocovací jednotkou (připojení na svorkovnici - možné rozpojit), snímače teploty Pt 100 (Pt 500). Qp= 0,6 m3/h, DN20</t>
  </si>
  <si>
    <t>206</t>
  </si>
  <si>
    <t>Montáž měřiče tepla</t>
  </si>
  <si>
    <t>207</t>
  </si>
  <si>
    <t>Návarek pro MT</t>
  </si>
  <si>
    <t>735511081R</t>
  </si>
  <si>
    <t>Rozdělovač/sběrač mosazný dvouokruhový</t>
  </si>
  <si>
    <t>735511121</t>
  </si>
  <si>
    <t>Podlahové vytápění - skříň nástěnná pro rozdělovač s 2-3 okruhy</t>
  </si>
  <si>
    <t>734261402R</t>
  </si>
  <si>
    <t>Armatura připojovací rohová G 1/2x18 PN 10 do 110°C radiátorů typu VK s vypouštěním</t>
  </si>
  <si>
    <t>734261406R</t>
  </si>
  <si>
    <t>Armatura připojovací přímá G 1/2x18 PN 10 do 110°C radiátorů typu VK s vypouštěním</t>
  </si>
  <si>
    <t>734221532R</t>
  </si>
  <si>
    <t>Ventil závitový termostatický uhlový jednoregulační G 1/2 PN 16 do 110°C bez hlavice ovládání</t>
  </si>
  <si>
    <t>734261417</t>
  </si>
  <si>
    <t>Šroubení regulační radiátorové rohové G 1/2 s vypouštěním</t>
  </si>
  <si>
    <t>734221682</t>
  </si>
  <si>
    <t>Termostatická hlavice kapalinová PN 10 do 110°C otopných těles VK</t>
  </si>
  <si>
    <t>734291264</t>
  </si>
  <si>
    <t>Filtr závitový přímý G 1 PN 30 do 110°C s vnitřními závity</t>
  </si>
  <si>
    <t>208</t>
  </si>
  <si>
    <t>Podružný materiál pro armatury</t>
  </si>
  <si>
    <t>998734103</t>
  </si>
  <si>
    <t>Přesun hmot tonážní pro armatury v objektech v do 24 m</t>
  </si>
  <si>
    <t>Otopná tělesa</t>
  </si>
  <si>
    <t>735151515R</t>
  </si>
  <si>
    <t>Otopné těleso panelové VK dvoudeskové 2 přídavné přestupní plochy výška/délka 300/600 mm výkon 500 W</t>
  </si>
  <si>
    <t>735151515</t>
  </si>
  <si>
    <t>Otopné těleso panelové VK dvoudeskové 2 přídavné přestupní plochy výška/délka 300/800 mm výkon 773 W</t>
  </si>
  <si>
    <t>735152451</t>
  </si>
  <si>
    <t>Otopné těleso panelové VK dvoudeskové 1 přídavná přestupní plocha výška/délka 500/400 mm výkon 447 W</t>
  </si>
  <si>
    <t>735152553</t>
  </si>
  <si>
    <t>Otopné těleso panelové VK dvoudeskové 2 přídavné přestupní plochy výška/délka 500/600 mm výkon 871 W</t>
  </si>
  <si>
    <t>735152555</t>
  </si>
  <si>
    <t>Otopné těleso panelové VK dvoudeskové 2 přídavné přestupní plochy výška/délka 500/800 mm výkon 1162 W</t>
  </si>
  <si>
    <t>735152557</t>
  </si>
  <si>
    <t>Otopné těleso panelové VK dvoudeskové 2 přídavné přestupní plochy výška/délka 500/1000 mm výkon 1452 W</t>
  </si>
  <si>
    <t>735152560</t>
  </si>
  <si>
    <t>Otopné těleso panelové VK dvoudeskové 2 přídavné přestupní plochy výška/délka 500/1400 mm výkon 2033 W</t>
  </si>
  <si>
    <t>301</t>
  </si>
  <si>
    <t>Trubkové otopné těleso v provedení typ KLT PN10, rozměr (Označení hloubky - Výška / šířka) 1820/600, včetně ukotvení.</t>
  </si>
  <si>
    <t>735164522</t>
  </si>
  <si>
    <t>Montáž otopného tělesa trubkového na stěny výšky tělesa přes 1340 mm</t>
  </si>
  <si>
    <t>302</t>
  </si>
  <si>
    <t>Podružný materiál pro otopná tělesa</t>
  </si>
  <si>
    <t>998735101</t>
  </si>
  <si>
    <t>Přesun hmot tonážní pro otopná tělesa v objektech v do 6 m</t>
  </si>
  <si>
    <t>Izolace potrubí</t>
  </si>
  <si>
    <t>733811241</t>
  </si>
  <si>
    <t>Ochrana potrubí ústředního vytápění termoizolačními trubicemi z PE tl do 20 mm DN do 22 mm</t>
  </si>
  <si>
    <t>733811242</t>
  </si>
  <si>
    <t>Ochrana potrubí ústředního vytápění termoizolačními trubicemi z PE tl do 20 mm DN do 45 mm</t>
  </si>
  <si>
    <t>401</t>
  </si>
  <si>
    <t>Vrstvená tepelná izolace rozdělovače 150 °C lambda min. 0,032W/mK, tl. min. 50 mm</t>
  </si>
  <si>
    <t>402</t>
  </si>
  <si>
    <t>Podružný materiál pro tepelné izolace</t>
  </si>
  <si>
    <t>998713103</t>
  </si>
  <si>
    <t>Přesun hmot tonážní pro izolace tepelné v objektech v do 24 m</t>
  </si>
  <si>
    <t>Hodinové zúčtovací sazby</t>
  </si>
  <si>
    <t>501</t>
  </si>
  <si>
    <t>Dokumentace skutečného provedení stavby</t>
  </si>
  <si>
    <t>hod</t>
  </si>
  <si>
    <t>502</t>
  </si>
  <si>
    <t>Proplach systému po montáži</t>
  </si>
  <si>
    <t>hod.</t>
  </si>
  <si>
    <t>503</t>
  </si>
  <si>
    <t>Napuštění systému</t>
  </si>
  <si>
    <t>504</t>
  </si>
  <si>
    <t>Zaregulování systému dle projektovaných parametrů včetně vystavení protokolu.</t>
  </si>
  <si>
    <t>505</t>
  </si>
  <si>
    <t>Tlaková a dilatační zkouška dle ČSN 060310</t>
  </si>
  <si>
    <t>506</t>
  </si>
  <si>
    <t>Topná zkouška, provedená v topném období v době trvání nejnižších venkovních teplot</t>
  </si>
  <si>
    <t>D.1.4.c - Vzduchotechnika</t>
  </si>
  <si>
    <t>D1 - Zařízení č.1 - Větrání bytů</t>
  </si>
  <si>
    <t>D2 - Zařízení č.2 - Větrání kuchyní</t>
  </si>
  <si>
    <t>D3 - Montáž</t>
  </si>
  <si>
    <t>D1</t>
  </si>
  <si>
    <t>Zařízení č.1 - Větrání bytů</t>
  </si>
  <si>
    <t>1.1</t>
  </si>
  <si>
    <t>Ventilátor TD 250/100 Silent</t>
  </si>
  <si>
    <t>Poznámka k položce:_x000D_
27W, 230V, 0,12A_x000D_
včetně Regul 2 – přepínač otáček</t>
  </si>
  <si>
    <t>1.2</t>
  </si>
  <si>
    <t>Ventilátor EB 100 N T</t>
  </si>
  <si>
    <t>ks</t>
  </si>
  <si>
    <t>Poznámka k položce:_x000D_
28W, 230V</t>
  </si>
  <si>
    <t>1.3</t>
  </si>
  <si>
    <t>Tlumič hluku MAA 100/600</t>
  </si>
  <si>
    <t>1.4</t>
  </si>
  <si>
    <t>Zpětná klapka RSK 100</t>
  </si>
  <si>
    <t>1.5</t>
  </si>
  <si>
    <t>Stříška RH 125</t>
  </si>
  <si>
    <t>1.5a</t>
  </si>
  <si>
    <t>Stříška RH 200</t>
  </si>
  <si>
    <t>1.6</t>
  </si>
  <si>
    <t>Mřížka Ø100</t>
  </si>
  <si>
    <t>1.7</t>
  </si>
  <si>
    <t>Mřížka Ø200</t>
  </si>
  <si>
    <t>1.8</t>
  </si>
  <si>
    <t>Protidešťová žaluzie 200x200</t>
  </si>
  <si>
    <t>1.9</t>
  </si>
  <si>
    <t>Spiro potrubí Ø125</t>
  </si>
  <si>
    <t>bm</t>
  </si>
  <si>
    <t>1.10</t>
  </si>
  <si>
    <t>Spiro potrubí Ø200</t>
  </si>
  <si>
    <t>1.11</t>
  </si>
  <si>
    <t>Ohebná hadice Ø100 sonoflex</t>
  </si>
  <si>
    <t>1.12</t>
  </si>
  <si>
    <t>Ohebná hadice Ø125 sonoflex</t>
  </si>
  <si>
    <t>Pol1</t>
  </si>
  <si>
    <t>izolovat přívody vzduchu tl. 25mm</t>
  </si>
  <si>
    <t>Pol2</t>
  </si>
  <si>
    <t>izolovat stoupačky tl.6mm</t>
  </si>
  <si>
    <t>1.14</t>
  </si>
  <si>
    <t>Spiro potrubí Ø100</t>
  </si>
  <si>
    <t>1.15</t>
  </si>
  <si>
    <t>Přechod Ø125-Ø100</t>
  </si>
  <si>
    <t>1.17</t>
  </si>
  <si>
    <t>Rozbočka Ø125-Ø125-Ø125</t>
  </si>
  <si>
    <t>1.18</t>
  </si>
  <si>
    <t>Oblouk Ø100/-90</t>
  </si>
  <si>
    <t>1.19</t>
  </si>
  <si>
    <t>Rozbočka Ø200-Ø200-Ø100</t>
  </si>
  <si>
    <t>1.20</t>
  </si>
  <si>
    <t>Oblouk Ø200/-90</t>
  </si>
  <si>
    <t>D2</t>
  </si>
  <si>
    <t>Zařízení č.2 - Větrání kuchyní</t>
  </si>
  <si>
    <t>2.1</t>
  </si>
  <si>
    <t>Digestoř dle interieru</t>
  </si>
  <si>
    <t>Poznámka k položce:_x000D_
vzduchový výkon 200-500m3/h_x000D_
cirkulační</t>
  </si>
  <si>
    <t>D3</t>
  </si>
  <si>
    <t>Montáž</t>
  </si>
  <si>
    <t>3.1</t>
  </si>
  <si>
    <t>-1305847982</t>
  </si>
  <si>
    <t>3.2</t>
  </si>
  <si>
    <t>Měření hluku /byt</t>
  </si>
  <si>
    <t>-1419117771</t>
  </si>
  <si>
    <t>D.1.4.d - Zdravotechnické instalace</t>
  </si>
  <si>
    <t>Úroveň 3:</t>
  </si>
  <si>
    <t>1.4.d_K - Podkrovní byty 372/36 - Kanalizace</t>
  </si>
  <si>
    <t>Táborská</t>
  </si>
  <si>
    <t>CZ-CPV:</t>
  </si>
  <si>
    <t>45000000-7</t>
  </si>
  <si>
    <t>CZ-CPA:</t>
  </si>
  <si>
    <t>SunCad, s.r.o.</t>
  </si>
  <si>
    <t xml:space="preserve">    721 - Zdravotechnika - vnitřní kanalizace</t>
  </si>
  <si>
    <t xml:space="preserve">    725 - Zdravotechnika - zařizovací předměty</t>
  </si>
  <si>
    <t xml:space="preserve">    727 - Zdravotechnika - požární ochrana</t>
  </si>
  <si>
    <t>721</t>
  </si>
  <si>
    <t>Zdravotechnika - vnitřní kanalizace</t>
  </si>
  <si>
    <t>72117190a</t>
  </si>
  <si>
    <t>Vysazení odbočky do potrubí stávdle PD</t>
  </si>
  <si>
    <t>-427055951</t>
  </si>
  <si>
    <t>721175202</t>
  </si>
  <si>
    <t>Plastové potrubí odhlučněné třívrstvé připojovací DN 40</t>
  </si>
  <si>
    <t>1073740773</t>
  </si>
  <si>
    <t>2,5</t>
  </si>
  <si>
    <t>721175203</t>
  </si>
  <si>
    <t>Plastové potrubí odhlučněné třívrstvé připojovací DN 50</t>
  </si>
  <si>
    <t>1954980141</t>
  </si>
  <si>
    <t>721175204</t>
  </si>
  <si>
    <t>Plastové potrubí odhlučněné třívrstvé připojovací DN 75</t>
  </si>
  <si>
    <t>-1930691424</t>
  </si>
  <si>
    <t>721175212</t>
  </si>
  <si>
    <t>Plastové potrubí odhlučněné třívrstvé odpadní (svislé) DN 110</t>
  </si>
  <si>
    <t>859651969</t>
  </si>
  <si>
    <t>72117540a</t>
  </si>
  <si>
    <t>Kotvení potrubí dle pD</t>
  </si>
  <si>
    <t>sou</t>
  </si>
  <si>
    <t>-232032025</t>
  </si>
  <si>
    <t>"TO"</t>
  </si>
  <si>
    <t>72117540b</t>
  </si>
  <si>
    <t>Potrubí pro odvod kondenzátu DN 32, napojení přes dřezový sifon včetně napojení</t>
  </si>
  <si>
    <t>857212074</t>
  </si>
  <si>
    <t>"na byt"</t>
  </si>
  <si>
    <t>2*2,5</t>
  </si>
  <si>
    <t>721290111</t>
  </si>
  <si>
    <t>Zkouška těsnosti kanalizace v objektech vodou do DN 125</t>
  </si>
  <si>
    <t>-1863856586</t>
  </si>
  <si>
    <t>998721103</t>
  </si>
  <si>
    <t>Přesun hmot pro vnitřní kanalizace stanovený z hmotnosti přesunovaného materiálu vodorovná dopravní vzdálenost do 50 m v objektech výšky přes 12 do 24 m</t>
  </si>
  <si>
    <t>-508502468</t>
  </si>
  <si>
    <t>998721181</t>
  </si>
  <si>
    <t>Přesun hmot pro vnitřní kanalizace stanovený z hmotnosti přesunovaného materiálu Příplatek k ceně za přesun prováděný bez použití mechanizace pro jakoukoliv výšku objektu</t>
  </si>
  <si>
    <t>-545851780</t>
  </si>
  <si>
    <t>725</t>
  </si>
  <si>
    <t>Zdravotechnika - zařizovací předměty</t>
  </si>
  <si>
    <t>72511217a</t>
  </si>
  <si>
    <t>WC závěs. vč.podomítkového mod. s nádrž. do stěny, splach desky a sedátka</t>
  </si>
  <si>
    <t>741295488</t>
  </si>
  <si>
    <t>725211603</t>
  </si>
  <si>
    <t>Umyvadla keramická bílá bez výtokových armatur připevněná na stěnu šrouby bez sloupu nebo krytu na sifon 600 mm</t>
  </si>
  <si>
    <t>soubor</t>
  </si>
  <si>
    <t>1007657547</t>
  </si>
  <si>
    <t>725222152</t>
  </si>
  <si>
    <t>Vany bez výtokových armatur akrylátové se zápachovou uzávěrkou rohové včetně krycích panelů, rozměry 1600x1000 mm</t>
  </si>
  <si>
    <t>-1974587785</t>
  </si>
  <si>
    <t>725311121</t>
  </si>
  <si>
    <t>Dřezy bez výtokových armatur jednoduché se zápachovou uzávěrkou nerezové s odkapávací plochou 560x480 mm a miskou</t>
  </si>
  <si>
    <t>270689290</t>
  </si>
  <si>
    <t>725861102</t>
  </si>
  <si>
    <t>Zápachové uzávěrky zařizovacích předmětů pro umyvadla DN 40</t>
  </si>
  <si>
    <t>-1086249954</t>
  </si>
  <si>
    <t>725861312</t>
  </si>
  <si>
    <t>Zápachové uzávěrky zařizovacích předmětů pro umyvadla podomítkové DN 40/50</t>
  </si>
  <si>
    <t>1111217774</t>
  </si>
  <si>
    <t>725862103</t>
  </si>
  <si>
    <t>Zápachové uzávěrky zařizovacích předmětů pro dřezy DN 40/50</t>
  </si>
  <si>
    <t>-918000493</t>
  </si>
  <si>
    <t>725865322</t>
  </si>
  <si>
    <t>Zápachové uzávěrky zařizovacích předmětů pro vany sprchových koutů s kulovým kloubem na odtoku DN 40/50 a přepadovou trubicí</t>
  </si>
  <si>
    <t>511028517</t>
  </si>
  <si>
    <t>725980122</t>
  </si>
  <si>
    <t>Dvířka 15/20</t>
  </si>
  <si>
    <t>1230876821</t>
  </si>
  <si>
    <t>998725103</t>
  </si>
  <si>
    <t>Přesun hmot pro zařizovací předměty stanovený z hmotnosti přesunovaného materiálu vodorovná dopravní vzdálenost do 50 m v objektech výšky přes 12 do 24 m</t>
  </si>
  <si>
    <t>188708612</t>
  </si>
  <si>
    <t>998725181</t>
  </si>
  <si>
    <t>Přesun hmot pro zařizovací předměty stanovený z hmotnosti přesunovaného materiálu Příplatek k cenám za přesun prováděný bez použití mechanizace pro jakoukoliv výšku objektu</t>
  </si>
  <si>
    <t>1814613101</t>
  </si>
  <si>
    <t>727</t>
  </si>
  <si>
    <t>Zdravotechnika - požární ochrana</t>
  </si>
  <si>
    <t>727111545</t>
  </si>
  <si>
    <t>Protipožární trubní ucpávky kovové potrubí bez izolace prostup stropem tloušťky 150 mm požární odolnost EI 120 D 76</t>
  </si>
  <si>
    <t>724716012</t>
  </si>
  <si>
    <t>727111546</t>
  </si>
  <si>
    <t>Protipožární trubní ucpávky kovové potrubí bez izolace prostup stropem tloušťky 150 mm požární odolnost EI 120 D 106</t>
  </si>
  <si>
    <t>-817694208</t>
  </si>
  <si>
    <t>1.4.d_V - Podkrovní byty 372/36 - Vodovod</t>
  </si>
  <si>
    <t xml:space="preserve">    722 - Zdravotechnika - vnitřní vodovod</t>
  </si>
  <si>
    <t>722</t>
  </si>
  <si>
    <t>Zdravotechnika - vnitřní vodovod</t>
  </si>
  <si>
    <t>722170943</t>
  </si>
  <si>
    <t>Oprava vodovodního potrubí z plastových trub spojky pro trubky nátrubkové G 3/4</t>
  </si>
  <si>
    <t>527729534</t>
  </si>
  <si>
    <t>722171932</t>
  </si>
  <si>
    <t>Výměna trubky, tvarovky, vsazení odbočky na rozvodech vody z plastů D přes 16 do 20 mm</t>
  </si>
  <si>
    <t>889393562</t>
  </si>
  <si>
    <t>28615133</t>
  </si>
  <si>
    <t>trubka vodovodní tlaková PPR řada PN 16 D 20mm dl 4m</t>
  </si>
  <si>
    <t>1189089710</t>
  </si>
  <si>
    <t>722173912</t>
  </si>
  <si>
    <t>Spoje rozvodů vody z plastů svary polyfuzí D přes 16 do 20 mm</t>
  </si>
  <si>
    <t>1176786519</t>
  </si>
  <si>
    <t>722174002</t>
  </si>
  <si>
    <t>Potrubí z plastových trubek z polypropylenu (PPR) svařovaných polyfuzně PN 16 (SDR 7,4) D 20 x 2,8</t>
  </si>
  <si>
    <t>523078246</t>
  </si>
  <si>
    <t>722174003</t>
  </si>
  <si>
    <t>Potrubí z plastových trubek z polypropylenu (PPR) svařovaných polyfuzně PN 16 (SDR 7,4) D 25 x 3,5</t>
  </si>
  <si>
    <t>-742943805</t>
  </si>
  <si>
    <t>22,5</t>
  </si>
  <si>
    <t>722174022</t>
  </si>
  <si>
    <t>Potrubí z plastových trubek z polypropylenu (PPR) svařovaných polyfuzně PN 20 (SDR 6) D 20 x 3,4</t>
  </si>
  <si>
    <t>-1256207949</t>
  </si>
  <si>
    <t>20,5</t>
  </si>
  <si>
    <t>722174023</t>
  </si>
  <si>
    <t>Potrubí z plastových trubek z polypropylenu (PPR) svařovaných polyfuzně PN 20 (SDR 6) D 25 x 4,2</t>
  </si>
  <si>
    <t>409654976</t>
  </si>
  <si>
    <t>72218112a</t>
  </si>
  <si>
    <t>Kotvení potrubí</t>
  </si>
  <si>
    <t>1164075259</t>
  </si>
  <si>
    <t>722181251</t>
  </si>
  <si>
    <t>Ochrana potrubí termoizolačními trubicemi z pěnového polyetylenu PE přilepenými v příčných a podélných spojích, tloušťky izolace přes 20 do 25 mm, vnitřního průměru izolace DN do 22 mm</t>
  </si>
  <si>
    <t>-1292671856</t>
  </si>
  <si>
    <t>722181252</t>
  </si>
  <si>
    <t>Ochrana potrubí termoizolačními trubicemi z pěnového polyetylenu PE přilepenými v příčných a podélných spojích, tloušťky izolace přes 20 do 25 mm, vnitřního průměru izolace DN přes 22 do 45 mm</t>
  </si>
  <si>
    <t>-271070743</t>
  </si>
  <si>
    <t>722190401</t>
  </si>
  <si>
    <t>Zřízení přípojek na potrubí vyvedení a upevnění výpustek do DN 25</t>
  </si>
  <si>
    <t>1100536552</t>
  </si>
  <si>
    <t>722231141</t>
  </si>
  <si>
    <t>Armatury se dvěma závity ventily pojistné rohové G 1/2</t>
  </si>
  <si>
    <t>-418075037</t>
  </si>
  <si>
    <t>722240122</t>
  </si>
  <si>
    <t>Armatury z plastických hmot kohouty (PPR) kulové DN 20</t>
  </si>
  <si>
    <t>287678504</t>
  </si>
  <si>
    <t>722263206</t>
  </si>
  <si>
    <t>Vodoměry pro vodu do 100°C závitové horizontální jednovtokové suchoběžné G 1/2 x 110 mm Qn 1,5</t>
  </si>
  <si>
    <t>615596617</t>
  </si>
  <si>
    <t>722290226</t>
  </si>
  <si>
    <t>Zkoušky, proplach a desinfekce vodovodního potrubí zkoušky těsnosti vodovodního potrubí závitového do DN 50</t>
  </si>
  <si>
    <t>1357380111</t>
  </si>
  <si>
    <t>722290234</t>
  </si>
  <si>
    <t>Zkoušky, proplach a desinfekce vodovodního potrubí proplach a desinfekce vodovodního potrubí do DN 80</t>
  </si>
  <si>
    <t>-1253023819</t>
  </si>
  <si>
    <t>998722103</t>
  </si>
  <si>
    <t>Přesun hmot pro vnitřní vodovod stanovený z hmotnosti přesunovaného materiálu vodorovná dopravní vzdálenost do 50 m v objektech výšky přes 12 do 24 m</t>
  </si>
  <si>
    <t>-785267803</t>
  </si>
  <si>
    <t>998722181</t>
  </si>
  <si>
    <t>Přesun hmot pro vnitřní vodovod stanovený z hmotnosti přesunovaného materiálu Příplatek k ceně za přesun prováděný bez použití mechanizace pro jakoukoliv výšku objektu</t>
  </si>
  <si>
    <t>-1973969706</t>
  </si>
  <si>
    <t>725821331.RAF</t>
  </si>
  <si>
    <t>Baterie dřezová RAF RI1556 stojánková klasická s otáčivým kulatým ústím a délkou ramínka 200 mm</t>
  </si>
  <si>
    <t>-703998213</t>
  </si>
  <si>
    <t>725822611</t>
  </si>
  <si>
    <t>Baterie umyvadlové stojánkové pákové bez výpusti</t>
  </si>
  <si>
    <t>877536106</t>
  </si>
  <si>
    <t>725831313</t>
  </si>
  <si>
    <t>Baterie vanové nástěnné pákové s příslušenstvím a pohyblivým držákem</t>
  </si>
  <si>
    <t>1976337383</t>
  </si>
  <si>
    <t>725980123</t>
  </si>
  <si>
    <t>Dvířka 30/30</t>
  </si>
  <si>
    <t>-188850233</t>
  </si>
  <si>
    <t>-168220496</t>
  </si>
  <si>
    <t>-1894105977</t>
  </si>
  <si>
    <t>D.1.4.e - Elektroinstalace</t>
  </si>
  <si>
    <t xml:space="preserve">    741 - Elektroinstalace - silnoproud</t>
  </si>
  <si>
    <t>741</t>
  </si>
  <si>
    <t>Elektroinstalace - silnoproud</t>
  </si>
  <si>
    <t>460680171</t>
  </si>
  <si>
    <t>Vybourání otvorů ve zdivu cihelném plochy do 0,09 m2, tloušťky do 15 cm</t>
  </si>
  <si>
    <t>-491106114</t>
  </si>
  <si>
    <t>460680172</t>
  </si>
  <si>
    <t>Vybourání otvorů ve zdivu cihelném plochy do 0,09 m2, tloušťky do 30 cm</t>
  </si>
  <si>
    <t>-1053683790</t>
  </si>
  <si>
    <t>460680445</t>
  </si>
  <si>
    <t>Vysekání kapes a výklenků ve zdivu betonovém pro elinstalační zařízení plochy přes 0,25 m2</t>
  </si>
  <si>
    <t>m3</t>
  </si>
  <si>
    <t>-1350643640</t>
  </si>
  <si>
    <t>460680581</t>
  </si>
  <si>
    <t>Vysekání rýh pro montáž trubek a kabelů v cihelných zdech hloubky do 3 cm a šířky do 3 cm</t>
  </si>
  <si>
    <t>-212121797</t>
  </si>
  <si>
    <t>460680584</t>
  </si>
  <si>
    <t>Vysekání rýh pro montáž trubek a kabelů v cihelných zdech hloubky do 3 cm a šířky do 10 cm</t>
  </si>
  <si>
    <t>-2032332090</t>
  </si>
  <si>
    <t>460680595</t>
  </si>
  <si>
    <t>Vysekání rýh pro montáž trubek a kabelů v cihelných zdech hloubky do 5 cm a šířky do 15 cm</t>
  </si>
  <si>
    <t>1561195948</t>
  </si>
  <si>
    <t>460710031</t>
  </si>
  <si>
    <t>Vyplnění a omítnutí rýh ve stěnách hloubky do 3 cm a šířky do 3 cm</t>
  </si>
  <si>
    <t>-2023488513</t>
  </si>
  <si>
    <t>460710034</t>
  </si>
  <si>
    <t>Vyplnění a omítnutí rýh ve stěnách hloubky do 3 cm a šířky do 10 cm</t>
  </si>
  <si>
    <t>-680141009</t>
  </si>
  <si>
    <t>460710045</t>
  </si>
  <si>
    <t>Vyplnění a omítnutí rýh ve stěnách hloubky do 5 cm a šířky do 15 cm</t>
  </si>
  <si>
    <t>1174411647</t>
  </si>
  <si>
    <t>741110021</t>
  </si>
  <si>
    <t>trubka plast ohebná,pod omítkou,typ 2323/pr.23Montáž trubka plastová tuhá D přes 16 do 23 mm uložená pod omítku</t>
  </si>
  <si>
    <t>-20093169</t>
  </si>
  <si>
    <t>000321123</t>
  </si>
  <si>
    <t>trubka ohebná PVC pr. 20mm</t>
  </si>
  <si>
    <t>610712596</t>
  </si>
  <si>
    <t>741112001</t>
  </si>
  <si>
    <t>Montáž krabice zapuštěná plastová kruhová</t>
  </si>
  <si>
    <t>41553244</t>
  </si>
  <si>
    <t>000311116</t>
  </si>
  <si>
    <t>krabice univerzální/odbočná vč. víčka</t>
  </si>
  <si>
    <t>345604118</t>
  </si>
  <si>
    <t>741112061</t>
  </si>
  <si>
    <t>Montáž krabice přístrojová zapuštěná plastová kruhová</t>
  </si>
  <si>
    <t>1698353912</t>
  </si>
  <si>
    <t>000311216</t>
  </si>
  <si>
    <t>krabice přístrojová</t>
  </si>
  <si>
    <t>385493311</t>
  </si>
  <si>
    <t>741112151</t>
  </si>
  <si>
    <t>Montáž rozvodka lištová plastová jednoduchá</t>
  </si>
  <si>
    <t>-662927684</t>
  </si>
  <si>
    <t>000311316</t>
  </si>
  <si>
    <t>krabicová rozvodka vč. svorkovnice a víčka</t>
  </si>
  <si>
    <t>-1333342627</t>
  </si>
  <si>
    <t>741120001</t>
  </si>
  <si>
    <t>Montáž vodič Cu izolovaný plný a laněný žíla 0,35-6 mm2 pod omítku (CY)</t>
  </si>
  <si>
    <t>1218805635</t>
  </si>
  <si>
    <t>000171108</t>
  </si>
  <si>
    <t>vodič CY 6  /H07V-U/</t>
  </si>
  <si>
    <t>-188399029</t>
  </si>
  <si>
    <t>741122015</t>
  </si>
  <si>
    <t>Montáž kabel Cu bez ukončení uložený pod omítku plný kulatý 3x1,5 mm2 (CYKY)</t>
  </si>
  <si>
    <t>-1492927357</t>
  </si>
  <si>
    <t>000101105</t>
  </si>
  <si>
    <t>kabel CYKY-J 3x1,5</t>
  </si>
  <si>
    <t>1830560635</t>
  </si>
  <si>
    <t>000101105.1</t>
  </si>
  <si>
    <t>kabel CYKY-O 3x1,5</t>
  </si>
  <si>
    <t>134330338</t>
  </si>
  <si>
    <t>741122016</t>
  </si>
  <si>
    <t>Montáž kabel Cu bez ukončení uložený pod omítku plný kulatý 3x2,5 až 6 mm2 (CYKY)</t>
  </si>
  <si>
    <t>1141834005</t>
  </si>
  <si>
    <t>000101106</t>
  </si>
  <si>
    <t>kabel CYKY-J 3x2,5</t>
  </si>
  <si>
    <t>-802700343</t>
  </si>
  <si>
    <t>741122031</t>
  </si>
  <si>
    <t>Montáž kabel Cu bez ukončení uložený pod omítku plný kulatý 5x1,5 až 2,5 mm2 (CYKY)</t>
  </si>
  <si>
    <t>9295539</t>
  </si>
  <si>
    <t>000101306</t>
  </si>
  <si>
    <t>kabel CYKY-J 5x2,5</t>
  </si>
  <si>
    <t>24259318</t>
  </si>
  <si>
    <t>000101305</t>
  </si>
  <si>
    <t>kabel CYKY-J 5x1,5</t>
  </si>
  <si>
    <t>948601428</t>
  </si>
  <si>
    <t>741130021</t>
  </si>
  <si>
    <t>Ukončení vodič izolovaný do 2,5 mm2 na svorkovnici</t>
  </si>
  <si>
    <t>1678279062</t>
  </si>
  <si>
    <t>741210001</t>
  </si>
  <si>
    <t>Montáž rozvodnice oceloplechová nebo plastová běžná do 20 kg</t>
  </si>
  <si>
    <t>463733154</t>
  </si>
  <si>
    <t>000715112</t>
  </si>
  <si>
    <t>Rozvaděč bytový dle výkresu a popisu v TZ</t>
  </si>
  <si>
    <t>622574389</t>
  </si>
  <si>
    <t>741220003</t>
  </si>
  <si>
    <t>Montáž skříň přístrojová plastová nebo hliníková rozměr 240x120-240x240 mm prázdná</t>
  </si>
  <si>
    <t>590254637</t>
  </si>
  <si>
    <t>000311332</t>
  </si>
  <si>
    <t>skříň rozvodná KT250/1 vč. VKT250/L</t>
  </si>
  <si>
    <t>1208886944</t>
  </si>
  <si>
    <t>000900050</t>
  </si>
  <si>
    <t>Drobný elektromontážní materiál</t>
  </si>
  <si>
    <t>351729362</t>
  </si>
  <si>
    <t>741310201</t>
  </si>
  <si>
    <t>Montáž vypínač (polo)zapuštěný šroubové připojení 1-jednopólový</t>
  </si>
  <si>
    <t>1635164156</t>
  </si>
  <si>
    <t>000411151</t>
  </si>
  <si>
    <t>spínač 10A/250Vstř řaz.1</t>
  </si>
  <si>
    <t>1865768894</t>
  </si>
  <si>
    <t>000421391</t>
  </si>
  <si>
    <t>rámeček krycí Valena 1přístroj /čirý pruh   774461</t>
  </si>
  <si>
    <t>966318987</t>
  </si>
  <si>
    <t>741310212</t>
  </si>
  <si>
    <t>Montáž ovladač (polo)zapuštěný šroubové připojení 1/0-tlačítkový zapínací</t>
  </si>
  <si>
    <t>-1078458725</t>
  </si>
  <si>
    <t>000411171</t>
  </si>
  <si>
    <t>ovladač 10A/250Vstř řaz.1/0</t>
  </si>
  <si>
    <t>1761452762</t>
  </si>
  <si>
    <t>000421391.1</t>
  </si>
  <si>
    <t>rámeček krycí 1přístroj</t>
  </si>
  <si>
    <t>-1448100775</t>
  </si>
  <si>
    <t>000411198</t>
  </si>
  <si>
    <t>ovladač 10A/250Vstř/IP44  zvonkový</t>
  </si>
  <si>
    <t>1865173357</t>
  </si>
  <si>
    <t>1486682858</t>
  </si>
  <si>
    <t>741310231</t>
  </si>
  <si>
    <t>Montáž přepínač (polo)zapuštěný šroubové připojení 5-seriový</t>
  </si>
  <si>
    <t>1276474616</t>
  </si>
  <si>
    <t>000411154</t>
  </si>
  <si>
    <t>spínač 10A/250Vstř řaz.5</t>
  </si>
  <si>
    <t>-2059185586</t>
  </si>
  <si>
    <t>11150719</t>
  </si>
  <si>
    <t>741310233</t>
  </si>
  <si>
    <t>Montáž přepínač (polo)zapuštěný šroubové připojení 6-střídavý</t>
  </si>
  <si>
    <t>2039720407</t>
  </si>
  <si>
    <t>000411152</t>
  </si>
  <si>
    <t>přepínač 10A/250Vstř řaz.6</t>
  </si>
  <si>
    <t>583039275</t>
  </si>
  <si>
    <t>-75458691</t>
  </si>
  <si>
    <t>741310239</t>
  </si>
  <si>
    <t>Montáž přepínač (polo)zapuštěný šroubové připojení 7-křížový</t>
  </si>
  <si>
    <t>1806802932</t>
  </si>
  <si>
    <t>000411153</t>
  </si>
  <si>
    <t>přepínač 10A/250Vstř řaz.7</t>
  </si>
  <si>
    <t>1689565133</t>
  </si>
  <si>
    <t>1136758005</t>
  </si>
  <si>
    <t>741313042</t>
  </si>
  <si>
    <t>Montáž zásuvka (polo)zapuštěná šroubové připojení 2P+PE dvojí zapojení - průběžná</t>
  </si>
  <si>
    <t>-21577205</t>
  </si>
  <si>
    <t>000421301</t>
  </si>
  <si>
    <t>zásuvka 16A/250Vstř</t>
  </si>
  <si>
    <t>369886959</t>
  </si>
  <si>
    <t>-1058286716</t>
  </si>
  <si>
    <t>-674858208</t>
  </si>
  <si>
    <t>000421305</t>
  </si>
  <si>
    <t>2-zásuvka 16A/250Vstř</t>
  </si>
  <si>
    <t>-436634507</t>
  </si>
  <si>
    <t>741320163</t>
  </si>
  <si>
    <t>Montáž jistič třípólový nn do 25 A s krytem</t>
  </si>
  <si>
    <t>562329059</t>
  </si>
  <si>
    <t>000435025</t>
  </si>
  <si>
    <t>jistič LTN-25B-3 3pól/ch.B/ 25A/10kA</t>
  </si>
  <si>
    <t>1876177067</t>
  </si>
  <si>
    <t>741371102</t>
  </si>
  <si>
    <t>Montáž svítidlo zářivkové průmyslové stropní přisazené 1 zdroj s krytem</t>
  </si>
  <si>
    <t>1507548765</t>
  </si>
  <si>
    <t>000525512</t>
  </si>
  <si>
    <t>svítidlo pod linku do 1x24W</t>
  </si>
  <si>
    <t>712666107</t>
  </si>
  <si>
    <t>000592161</t>
  </si>
  <si>
    <t>zářivka lineární T5 HO pr16mm/L549mm/G5 24W</t>
  </si>
  <si>
    <t>1082761824</t>
  </si>
  <si>
    <t>741810002</t>
  </si>
  <si>
    <t>Celková prohlídka elektrického rozvodu a zařízení do 500 000,- Kč</t>
  </si>
  <si>
    <t>-1254010524</t>
  </si>
  <si>
    <t>742121001</t>
  </si>
  <si>
    <t>Montáž kabelů sdělovacích pro vnitřní rozvody do 15 žil</t>
  </si>
  <si>
    <t>-1263930051</t>
  </si>
  <si>
    <t>000209436</t>
  </si>
  <si>
    <t>kabel Cat.6 UTP 4x2xAWG23 PVC</t>
  </si>
  <si>
    <t>-57580072</t>
  </si>
  <si>
    <t>742210121</t>
  </si>
  <si>
    <t>Montáž hlásiče automatického bodového</t>
  </si>
  <si>
    <t>-1608856460</t>
  </si>
  <si>
    <t>000900011</t>
  </si>
  <si>
    <t>Autonomní hlásič kouře</t>
  </si>
  <si>
    <t>-1517675961</t>
  </si>
  <si>
    <t>742310006</t>
  </si>
  <si>
    <t>Montáž domácího nástěnného audio/video telefonu</t>
  </si>
  <si>
    <t>-1531377825</t>
  </si>
  <si>
    <t>000492435</t>
  </si>
  <si>
    <t>audio telefon dle stáv. systému v domě</t>
  </si>
  <si>
    <t>1756611936</t>
  </si>
  <si>
    <t>R210111311</t>
  </si>
  <si>
    <t>zásuvka domovní sdělovací 1násobná vč.zapojení</t>
  </si>
  <si>
    <t>1677878947</t>
  </si>
  <si>
    <t>000421318</t>
  </si>
  <si>
    <t>zásuvka TV-RD-SAT 10dB konc/průběž</t>
  </si>
  <si>
    <t>-1846356460</t>
  </si>
  <si>
    <t>451854832</t>
  </si>
  <si>
    <t>R210111312</t>
  </si>
  <si>
    <t>zásuvka domovní sdělovací 2násobná vč.zapojení</t>
  </si>
  <si>
    <t>-1851710041</t>
  </si>
  <si>
    <t>000421326</t>
  </si>
  <si>
    <t>zásuvka 2xRJ45/cat.6 UTP</t>
  </si>
  <si>
    <t>914489088</t>
  </si>
  <si>
    <t>-1630298305</t>
  </si>
  <si>
    <t>R210803501</t>
  </si>
  <si>
    <t>kabel koaxiální volně uložený</t>
  </si>
  <si>
    <t>1216644525</t>
  </si>
  <si>
    <t>000209371</t>
  </si>
  <si>
    <t>VF koaxiální kabel VCEKY 75-3,7</t>
  </si>
  <si>
    <t>1316993182</t>
  </si>
  <si>
    <t>R210990001</t>
  </si>
  <si>
    <t>Zapojení STA v bytě</t>
  </si>
  <si>
    <t>-1220300517</t>
  </si>
  <si>
    <t>000900001</t>
  </si>
  <si>
    <t>rozbočovač STA dle popisu v TZ</t>
  </si>
  <si>
    <t>-1090872114</t>
  </si>
  <si>
    <t>R210990084</t>
  </si>
  <si>
    <t>Práce v rozvaděčích</t>
  </si>
  <si>
    <t>-493622070</t>
  </si>
  <si>
    <t>R210990087</t>
  </si>
  <si>
    <t>Demontáž stávající elektroinstalace</t>
  </si>
  <si>
    <t>547350191</t>
  </si>
  <si>
    <t>R218009001</t>
  </si>
  <si>
    <t>poplatek za recyklaci svítidla přes 50cm</t>
  </si>
  <si>
    <t>-555124058</t>
  </si>
  <si>
    <t>R218009011</t>
  </si>
  <si>
    <t>poplatek za recyklaci světelného zdroje</t>
  </si>
  <si>
    <t>124864234</t>
  </si>
  <si>
    <t>R218000011</t>
  </si>
  <si>
    <t>Dodávka a montáž svítidlo nástěnné (koupelna, zrcadlo)</t>
  </si>
  <si>
    <t>-1696823027</t>
  </si>
  <si>
    <t>R218000012</t>
  </si>
  <si>
    <t>Dodávka a montáž svítidlo stropní přisazené směrové (chodby, koupelna, kuchyně)</t>
  </si>
  <si>
    <t>-1993144478</t>
  </si>
  <si>
    <t>R218000013</t>
  </si>
  <si>
    <t>Dodávka a montáž svítidlo závěsné trojité (obývací pokoj)</t>
  </si>
  <si>
    <t>1421584436</t>
  </si>
  <si>
    <t>R218000014</t>
  </si>
  <si>
    <t>Dodávka a montáž svítidlo závěsné (ložnice, pokoj, jídelna)</t>
  </si>
  <si>
    <t>1100007800</t>
  </si>
  <si>
    <t>741810002.1</t>
  </si>
  <si>
    <t>Celková prohlídka elektrického rozvodu a zařízení do 500 000 Kč</t>
  </si>
  <si>
    <t>308567787</t>
  </si>
  <si>
    <t>741130115</t>
  </si>
  <si>
    <t>Ukončení šňůra 3x0,35 a 4 mm2 se zapojením</t>
  </si>
  <si>
    <t>409311270</t>
  </si>
  <si>
    <t>741130144</t>
  </si>
  <si>
    <t>Ukončení šňůra 5x0,5 a 4 mm2 se zapojením</t>
  </si>
  <si>
    <t>1354567729</t>
  </si>
  <si>
    <t>742190004</t>
  </si>
  <si>
    <t>Požárně těsnící materiál do prostupu</t>
  </si>
  <si>
    <t>641233205</t>
  </si>
  <si>
    <t>VRN - VRN a ostatní</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</si>
  <si>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</si>
  <si>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</si>
  <si>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</si>
  <si>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</si>
  <si>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</si>
  <si>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</si>
  <si>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Vedlejší rozpočtové náklady</t>
  </si>
  <si>
    <t>VRN1</t>
  </si>
  <si>
    <t>Průzkumné, geodetické a projektové práce</t>
  </si>
  <si>
    <t>013254000</t>
  </si>
  <si>
    <t>1024</t>
  </si>
  <si>
    <t>-391527582</t>
  </si>
  <si>
    <t>VRN3</t>
  </si>
  <si>
    <t>Zařízení staveniště</t>
  </si>
  <si>
    <t>030001000</t>
  </si>
  <si>
    <t>875485394</t>
  </si>
  <si>
    <t>034002000</t>
  </si>
  <si>
    <t>Zabezpečení staveniště</t>
  </si>
  <si>
    <t>CS ÚRS 2018 01</t>
  </si>
  <si>
    <t>953582459</t>
  </si>
  <si>
    <t>VRN4</t>
  </si>
  <si>
    <t>Inženýrská činnost</t>
  </si>
  <si>
    <t>045303000</t>
  </si>
  <si>
    <t>Koordinační činnost</t>
  </si>
  <si>
    <t>-979984817</t>
  </si>
  <si>
    <t>VRN6</t>
  </si>
  <si>
    <t xml:space="preserve">  Územní vlivy</t>
  </si>
  <si>
    <t>065002000</t>
  </si>
  <si>
    <t>Mimostaveništní doprava materiálů</t>
  </si>
  <si>
    <t>1971422467</t>
  </si>
  <si>
    <t>VRN7</t>
  </si>
  <si>
    <t>Provozní vlivy</t>
  </si>
  <si>
    <t>071002000</t>
  </si>
  <si>
    <t>Provoz investora, třetích osob</t>
  </si>
  <si>
    <t>-833288500</t>
  </si>
  <si>
    <t>D2_375 - Táborská 375/38</t>
  </si>
  <si>
    <t>"byt č. 5.05" 1,00*2,00</t>
  </si>
  <si>
    <t>"byt č. 5.04" 105,61</t>
  </si>
  <si>
    <t>"byt č. 5.05" 122,14</t>
  </si>
  <si>
    <t>"byt č. 5.04" 3,87</t>
  </si>
  <si>
    <t>"byt č. 5.05" 4,85</t>
  </si>
  <si>
    <t>-1708247448</t>
  </si>
  <si>
    <t>-1135282708</t>
  </si>
  <si>
    <t>-92902720</t>
  </si>
  <si>
    <t>"byt č. 5.04" 3,94+3,83+30,46+15,04+2,36</t>
  </si>
  <si>
    <t>"byt č. 5.05" 4,64+5,81+3,67+1,55+31,27+12,97+13,88</t>
  </si>
  <si>
    <t>1741039066</t>
  </si>
  <si>
    <t>20,17+7,43+2,70</t>
  </si>
  <si>
    <t>"byt č. 5.04" 74,90</t>
  </si>
  <si>
    <t>"byt č. 5.05" 68,37</t>
  </si>
  <si>
    <t>1525717238</t>
  </si>
  <si>
    <t>1194391926</t>
  </si>
  <si>
    <t>-814721705</t>
  </si>
  <si>
    <t>826003792</t>
  </si>
  <si>
    <t>-1284409018</t>
  </si>
  <si>
    <t>"příprava pro byt č. 10" 58,66</t>
  </si>
  <si>
    <t>"příprava pro byt č. 11" 77,95</t>
  </si>
  <si>
    <t>"byt č. 5.04" 8,31+7,86+23,30+16,89+7,79</t>
  </si>
  <si>
    <t>"byt č. 5.05" 11,04+9,67+7,70+5,10+22,59+14,42+16,84</t>
  </si>
  <si>
    <t>"příprava pro byt č. 10" 1,85*2,50</t>
  </si>
  <si>
    <t>"příprava pro byt č. 11" 1,85*2,50</t>
  </si>
  <si>
    <t>"skladba A1" (4,95+1,275)*14,70</t>
  </si>
  <si>
    <t>91,508*1,02 'Přepočtené koeficientem množství</t>
  </si>
  <si>
    <t>"viz půdorysy a řezy - střecha - střešní okna + světlovody" 0,90*1,30*5+0,50*0,50*5</t>
  </si>
  <si>
    <t>"příprava pro byt č. 10" 1,00*0,90+4,855*0,60+3,135*0,60+2,705*0,60+2,73*0,60</t>
  </si>
  <si>
    <t>"příprava pro byt č. 11" 3,515*0,90+4,995*0,60+2,30*0,60</t>
  </si>
  <si>
    <t>"byt č. 5.04" (1,63+2,405)*3,95-0,90*2,02*2</t>
  </si>
  <si>
    <t>"byt č. 5.05" 3,775*(1,50+3,95)*2+(1,09+1,63+1,28+2,18+0,15)*3,95-0,90*2,02*3</t>
  </si>
  <si>
    <t>"byt č. 5.04" (2,405)*3,95-0,80*2,02</t>
  </si>
  <si>
    <t>"byt č. 5.05" (1,55+0,15)*3,95+3,067*(3,30+2,95)/2-0,80*2,02*2</t>
  </si>
  <si>
    <t>763111417.1</t>
  </si>
  <si>
    <t>Příčka ze sádrokartonových desek s nosnou konstrukcí z jednoduchých ocelových profilů UW, CW dvojitě opláštěná deskami standardními A tl. 2 x 12,5 mm s izolací, EI 60, příčka tl. 150 mm, profil 100, Rw do 56 dB</t>
  </si>
  <si>
    <t>689943002</t>
  </si>
  <si>
    <t>"byt č. 5.05" 2,66*3,95</t>
  </si>
  <si>
    <t>"byt č. 5.04" ((1,63+2,405)*3,95-0,90*2,02*2)*2</t>
  </si>
  <si>
    <t>"byt č. 5.05" (3,775*(1,50+3,95)*2+(1,09+1,63+1,28+2,18+0,15)*3,95-0,90*2,02*3)*2</t>
  </si>
  <si>
    <t>"byt č. 5.04" ((2,405)*3,95-0,80*2,02)*2</t>
  </si>
  <si>
    <t>"byt č. 5.05" ((1,55+0,15)*3,95+3,067*(3,30+2,95)/2-0,80*2,02*2)*2</t>
  </si>
  <si>
    <t>"byt č. 5.05" 2,66*3,95*2</t>
  </si>
  <si>
    <t>1736268176</t>
  </si>
  <si>
    <t>"byt č. 5.04" 5,265*1,50</t>
  </si>
  <si>
    <t>"byt č. 5.05" (3,435+0,10+5,40)*1,50</t>
  </si>
  <si>
    <t>"byt č. 5.04" (3,08+0,15+1,20)*3,95</t>
  </si>
  <si>
    <t>"byt č. 5.05" 0,60*3,95+3,502*(1,50+3,76)/2+2,40*3,60</t>
  </si>
  <si>
    <t>"byt č. 5.04" (1,80)*3,92</t>
  </si>
  <si>
    <t>"byt č. 5.05" 1,00*3,95+2,225*(2,95+3,30)/2</t>
  </si>
  <si>
    <t>763121423.2</t>
  </si>
  <si>
    <t xml:space="preserve">SDK stěna předsazená tl 125 mm profil CW+UW 100 deska 1xH2 12,5 s izolací </t>
  </si>
  <si>
    <t>1690027583</t>
  </si>
  <si>
    <t>"byt č. 5.04" (1,80+2,405)*3,92</t>
  </si>
  <si>
    <t>763121423.3</t>
  </si>
  <si>
    <t xml:space="preserve">SDK stěna předsazená tl 115 mm profil CW+UW 100 deska 1xH2 12,5 s izolací </t>
  </si>
  <si>
    <t>1839014148</t>
  </si>
  <si>
    <t>"byt č. 5.05" 1,89*2,95</t>
  </si>
  <si>
    <t>"byt č. 5.05" (1,55+0,15)*3,95</t>
  </si>
  <si>
    <t>21,301+37,719+17,959+16,484+5,576+6,715+3,6237+8,651</t>
  </si>
  <si>
    <t>43,9869</t>
  </si>
  <si>
    <t>"byt č. 5.04" 13,74</t>
  </si>
  <si>
    <t>"byt č. 5.05" 19,60</t>
  </si>
  <si>
    <t>-1923418611</t>
  </si>
  <si>
    <t>"byt č. 5.05" 1,89*3,30</t>
  </si>
  <si>
    <t>"byt č. 5.04" (0,84+1,35)*3,95</t>
  </si>
  <si>
    <t>"skladba A1" (4,098+0,115+0,16+1,32)*14,50</t>
  </si>
  <si>
    <t>"skladba A2" 5,67*14,50-5,25*1,74</t>
  </si>
  <si>
    <t>"skladba A3" 5,36*1,16+2,615*4,23+3,90*1,16+2,615*1,00</t>
  </si>
  <si>
    <t>180,047*1,1 'Přepočtené koeficientem množství</t>
  </si>
  <si>
    <t>82,549*1,02 'Přepočtené koeficientem množství</t>
  </si>
  <si>
    <t>"skladba A2" (5,67*14,50-5,25*1,74)*2</t>
  </si>
  <si>
    <t>170,578*1,02 'Přepočtené koeficientem množství</t>
  </si>
  <si>
    <t>24,418*1,02 'Přepočtené koeficientem množství</t>
  </si>
  <si>
    <t>1710187703</t>
  </si>
  <si>
    <t>1379412270</t>
  </si>
  <si>
    <t>"byt č. 5.04" 3,83</t>
  </si>
  <si>
    <t>"byt č. 5.05" 3,67</t>
  </si>
  <si>
    <t>"byt č. 5.04" 22,8065</t>
  </si>
  <si>
    <t>"byt č. 5.05" 21,1804</t>
  </si>
  <si>
    <t>2110241981</t>
  </si>
  <si>
    <t>2139711416</t>
  </si>
  <si>
    <t>-1940040726</t>
  </si>
  <si>
    <t>"byt č. 5.04" 3</t>
  </si>
  <si>
    <t>"byt č. 5.05" 5</t>
  </si>
  <si>
    <t>"viz půdorysy a řezy NS" (0,88+1,09)*2*5</t>
  </si>
  <si>
    <t>"viz půdorysy a řezy - střecha" 10</t>
  </si>
  <si>
    <t>"viz půdorysy a řezy - střecha - střešní okna" 13,00*1,50*2</t>
  </si>
  <si>
    <t>766-D02/L</t>
  </si>
  <si>
    <t>1231454690</t>
  </si>
  <si>
    <t>"byt č. 5.05" 3,67+1,55</t>
  </si>
  <si>
    <t>9,05*1,15 'Přepočtené koeficientem množství</t>
  </si>
  <si>
    <t>-1822572113</t>
  </si>
  <si>
    <t>"byt č. 5.04" 3,83+7,86*0,15</t>
  </si>
  <si>
    <t>"byt č. 5.05" 3,67+1,55+(7,70+5,10)*0,15</t>
  </si>
  <si>
    <t>1346043070</t>
  </si>
  <si>
    <t>1620294889</t>
  </si>
  <si>
    <t>1617436942</t>
  </si>
  <si>
    <t>-1536436821</t>
  </si>
  <si>
    <t>-561509902</t>
  </si>
  <si>
    <t>120,37*1,1 'Přepočtené koeficientem množství</t>
  </si>
  <si>
    <t>-1763985771</t>
  </si>
  <si>
    <t>"byt č. 5.04 - mč. 5.04.2" (1,77+0,70*2)*2,00+7,86*0,20</t>
  </si>
  <si>
    <t>"byt č. 5.05 - mč. 5.05.3" (1,75+0,70*2)*2,00+7,70*0,20</t>
  </si>
  <si>
    <t>"byt č. 5.04 - mč. 5.04.3" 1,69</t>
  </si>
  <si>
    <t>"byt č. 5.05 - mč. 5.05.5" 1,65</t>
  </si>
  <si>
    <t>3,34*1,15 'Přepočtené koeficientem množství</t>
  </si>
  <si>
    <t>"byt č. 5.04 - mč. 5.04.2" 14,10</t>
  </si>
  <si>
    <t>"byt č. 5.05 - mč. 5.05.3" 13,06</t>
  </si>
  <si>
    <t>"byt č. 5.05 - mč. 5.05.4" 8,58</t>
  </si>
  <si>
    <t>35,74*1,2 'Přepočtené koeficientem množství</t>
  </si>
  <si>
    <t>Mezisoučet</t>
  </si>
  <si>
    <t>-281937709</t>
  </si>
  <si>
    <t>1048996664</t>
  </si>
  <si>
    <t>-759348278</t>
  </si>
  <si>
    <t>1429854557</t>
  </si>
  <si>
    <t>-1325188655</t>
  </si>
  <si>
    <t>159,72*1,05 'Přepočtené koeficientem množství</t>
  </si>
  <si>
    <t>-1506737756</t>
  </si>
  <si>
    <t>1403780623</t>
  </si>
  <si>
    <t>"byt č. 5.04" ((1,63+2,405)*3,95)*2</t>
  </si>
  <si>
    <t>"byt č. 5.05" (3,775*(1,50+3,95)*2+(1,09+1,63+1,28+2,18+0,15)*3,95)*2</t>
  </si>
  <si>
    <t>"byt č. 5.04" ((2,405)*3,95)*2</t>
  </si>
  <si>
    <t>"byt č. 5.05" ((1,55+0,15)*3,95+3,067*(3,30+2,95)/2)*2</t>
  </si>
  <si>
    <t>"odečet obkladů keramických" -39,08</t>
  </si>
  <si>
    <t>735152452</t>
  </si>
  <si>
    <t>Otopné těleso panelové VK dvoudeskové 1 přídavná přestupní plocha výška/délka 500/500 mm výkon 559 W</t>
  </si>
  <si>
    <t>735152453</t>
  </si>
  <si>
    <t>Otopné těleso panelové VK dvoudeskové 1 přídavná přestupní plocha výška/délka 500/600 mm výkon 670 W</t>
  </si>
  <si>
    <t>735152456</t>
  </si>
  <si>
    <t>Otopné těleso panelové VK dvoudeskové 1 přídavná přestupní plocha výška/délka 500/900 mm výkon 1005 W</t>
  </si>
  <si>
    <t>735152561</t>
  </si>
  <si>
    <t>Otopné těleso panelové VK dvoudeskové 2 přídavné přestupní plochy výška/délka 500/1600mm výkon 2323W</t>
  </si>
  <si>
    <t>735152691</t>
  </si>
  <si>
    <t>Otopné těleso panelové VK třídeskové 3 přídavné přestupní plochy výška/délka 900/400 mm výkon 1331 W</t>
  </si>
  <si>
    <t>Pol3</t>
  </si>
  <si>
    <t>Tepelná izolace - izolovat přívody vzduchu tl. 25mm</t>
  </si>
  <si>
    <t>Pol4</t>
  </si>
  <si>
    <t>Tepelná izolace - izolovat stoupačky tl.6mm</t>
  </si>
  <si>
    <t>Oblouk Ø125/-90</t>
  </si>
  <si>
    <t>-2110149265</t>
  </si>
  <si>
    <t>1623182679</t>
  </si>
  <si>
    <t>18052020_2.4_K - Podkrovní byty 375/38 - Kanalizace</t>
  </si>
  <si>
    <t>721174042</t>
  </si>
  <si>
    <t>Potrubí z trub polypropylenových připojovací DN 40</t>
  </si>
  <si>
    <t>-1454409580</t>
  </si>
  <si>
    <t>1,5</t>
  </si>
  <si>
    <t>721174043</t>
  </si>
  <si>
    <t>Potrubí z trub polypropylenových připojovací DN 50</t>
  </si>
  <si>
    <t>-230394257</t>
  </si>
  <si>
    <t>721174044</t>
  </si>
  <si>
    <t>Potrubí z trub polypropylenových připojovací DN 75</t>
  </si>
  <si>
    <t>-1566532298</t>
  </si>
  <si>
    <t>721174045</t>
  </si>
  <si>
    <t>Potrubí z trub polypropylenových připojovací DN 110</t>
  </si>
  <si>
    <t>-814315353</t>
  </si>
  <si>
    <t>72117516a</t>
  </si>
  <si>
    <t>Izolace potrubí 50-80mm</t>
  </si>
  <si>
    <t>457875510</t>
  </si>
  <si>
    <t>5,5+2,5</t>
  </si>
  <si>
    <t>0,5</t>
  </si>
  <si>
    <t>5,5</t>
  </si>
  <si>
    <t>-1461043407</t>
  </si>
  <si>
    <t>725862113</t>
  </si>
  <si>
    <t>Zápachové uzávěrky zařizovacích předmětů pro dřezy s přípojkou pro pračku nebo myčku DN 40/50</t>
  </si>
  <si>
    <t>1208352001</t>
  </si>
  <si>
    <t>18052020_2.4_V - Podkrovní byty 375/38 - Vodovod</t>
  </si>
  <si>
    <t>"srov napoj potr"</t>
  </si>
  <si>
    <t>18,5</t>
  </si>
  <si>
    <t>4,5</t>
  </si>
  <si>
    <t>-183046763</t>
  </si>
  <si>
    <t>14+25</t>
  </si>
  <si>
    <t>18,5+4,5</t>
  </si>
  <si>
    <t>725535222</t>
  </si>
  <si>
    <t>Elektrické ohřívače zásobníkové pojistné armatury bezpečnostní souprava s redukčním ventilem a výlevkou</t>
  </si>
  <si>
    <t>-1977663673</t>
  </si>
  <si>
    <t>725539201</t>
  </si>
  <si>
    <t>Elektrické ohřívače zásobníkové montáž tlakových ohřívačů závěsných (svislých nebo vodorovných) do 15 l</t>
  </si>
  <si>
    <t>99135962</t>
  </si>
  <si>
    <t>TTM.229492</t>
  </si>
  <si>
    <t>ohřívač vody elektrický EO10P 10 l 50,6x29,6x27,6 cm, 2 kW</t>
  </si>
  <si>
    <t>-1987076747</t>
  </si>
  <si>
    <t>2+1</t>
  </si>
  <si>
    <t>124</t>
  </si>
  <si>
    <t>126</t>
  </si>
  <si>
    <t>128</t>
  </si>
  <si>
    <t>130</t>
  </si>
  <si>
    <t>132</t>
  </si>
  <si>
    <t>134</t>
  </si>
  <si>
    <t>136</t>
  </si>
  <si>
    <t>138</t>
  </si>
  <si>
    <t>140</t>
  </si>
  <si>
    <t>142</t>
  </si>
  <si>
    <t>144</t>
  </si>
  <si>
    <t>146</t>
  </si>
  <si>
    <t>148</t>
  </si>
  <si>
    <t>150</t>
  </si>
  <si>
    <t>152</t>
  </si>
  <si>
    <t>154</t>
  </si>
  <si>
    <t>156</t>
  </si>
  <si>
    <t>158</t>
  </si>
  <si>
    <t>160</t>
  </si>
  <si>
    <t>162</t>
  </si>
  <si>
    <t>-1278765635</t>
  </si>
  <si>
    <t>-185631882</t>
  </si>
  <si>
    <t>-1264176456</t>
  </si>
  <si>
    <t>191218729</t>
  </si>
  <si>
    <t>-33929831</t>
  </si>
  <si>
    <t>1036811614</t>
  </si>
  <si>
    <t>1835019348</t>
  </si>
  <si>
    <t>1688725272</t>
  </si>
  <si>
    <t>D3_376 - Táborská 376/40</t>
  </si>
  <si>
    <t>"byt č. 5.04" (2,09+1,95)*2,00</t>
  </si>
  <si>
    <t>"byt č. 5.05" 1,82*2,00</t>
  </si>
  <si>
    <t>"byt č. 5.04" 148,23</t>
  </si>
  <si>
    <t>"byt č. 5.05" 98,63</t>
  </si>
  <si>
    <t>"byt č. 5.04" 4,20</t>
  </si>
  <si>
    <t>-779937744</t>
  </si>
  <si>
    <t>1939041096</t>
  </si>
  <si>
    <t>1850643521</t>
  </si>
  <si>
    <t>"byt č. 5.04" 8,00+2,13+4,29+14,89+30,39+10,21</t>
  </si>
  <si>
    <t>"byt č. 5.05" 3,81+4,20+28,89+14,40+2,16</t>
  </si>
  <si>
    <t>-134466315</t>
  </si>
  <si>
    <t>12,15+7,11+2,89</t>
  </si>
  <si>
    <t>"byt č. 5.04" 93,45</t>
  </si>
  <si>
    <t>"byt č. 5.05" 67,65</t>
  </si>
  <si>
    <t>-1652581373</t>
  </si>
  <si>
    <t>-550314213</t>
  </si>
  <si>
    <t>1291912801</t>
  </si>
  <si>
    <t>-1999214005</t>
  </si>
  <si>
    <t>-960453457</t>
  </si>
  <si>
    <t>"příprava pro byt č. 10" 72,96</t>
  </si>
  <si>
    <t>"příprava pro byt č. 11" 56,25</t>
  </si>
  <si>
    <t>"byt č. 5.04" 16,94+5,88+8,30+18,90+22,50+12,84</t>
  </si>
  <si>
    <t>"byt č. 5.05" 8,10+8,26+21,90+17,10+7,40</t>
  </si>
  <si>
    <t>"příprava pro byt č. 10" 2,115*2,50</t>
  </si>
  <si>
    <t>"příprava pro byt č. 11" 2,115*2,50</t>
  </si>
  <si>
    <t>"skladba A1" (4,80+1,50)*14,70</t>
  </si>
  <si>
    <t>92,61*1,02 'Přepočtené koeficientem množství</t>
  </si>
  <si>
    <t>"viz půdorysy a řezy - střecha - střešní okna+světlovody" 0,90*1,30*5+0,50*0,50*5</t>
  </si>
  <si>
    <t>"příprava pro byt č. 10" 3,50*0,90+2,74*0,60+5,55*0,60</t>
  </si>
  <si>
    <t>"příprava pro byt č. 11" 4,90*0,60+1,00*0,19+4,61*0,60</t>
  </si>
  <si>
    <t>"byt č. 5.04" 2,895*(1,55+4,15)/2+(1,69+2,13+1,05)*4,15+(1,56+0,29+0,71+0,75)*3,50-0,90*2,02*3</t>
  </si>
  <si>
    <t>"byt č. 5.05" (2,46+1,63)*4,15+0,84*3,50-(0,90*2,02*2+0,80*2,02)</t>
  </si>
  <si>
    <t>"byt č. 5.04" (1,20+2,09)*3,50-0,80*2,02*2</t>
  </si>
  <si>
    <t>"byt č. 5.05" 2,46*4,15-0,80*2,02</t>
  </si>
  <si>
    <t>"byt č. 5.04" 1,10*(3,11+3,40)/2</t>
  </si>
  <si>
    <t>"byt č. 5.04" (2,895*(1,55+4,15)/2+(1,69+2,13)*4,15+(1,56+0,29+0,71+0,75)*3,50-0,90*2,02*2)*2</t>
  </si>
  <si>
    <t>"byt č. 5.05" ((2,46+1,63)*4,15+0,84*3,50-(0,90*2,02*2+0,80*2,02))*2</t>
  </si>
  <si>
    <t>"byt č. 5.04" ((1,20+2,09)*3,50-0,80*2,02*2)*2</t>
  </si>
  <si>
    <t>"byt č. 5.05" (2,46*4,15-0,80*2,02)*2</t>
  </si>
  <si>
    <t>"byt č. 5.04" 1,10*(3,11+3,40)/2*2</t>
  </si>
  <si>
    <t>936993108</t>
  </si>
  <si>
    <t>"byt č. 5.04" (5,33+0,10+3,525)*1,60</t>
  </si>
  <si>
    <t>"byt č. 5.05" 5,20*1,60</t>
  </si>
  <si>
    <t>"byt č. 5.04" 3,25*4,15+0,80*3,40</t>
  </si>
  <si>
    <t>"byt č. 5.05" (3,25+1,22+0,75)*4,15+0,75*3,50</t>
  </si>
  <si>
    <t>"byt č. 5.04" 1,00*3,40</t>
  </si>
  <si>
    <t>"byt č. 5.05" (2,46+1,82)*4,15</t>
  </si>
  <si>
    <t xml:space="preserve">SDK stěna předsazená tl 200 mm profil CW+UW 100 deska 1xH2 12,5 s izolací </t>
  </si>
  <si>
    <t>815011594</t>
  </si>
  <si>
    <t>"byt č. 5.04" 2,05*3,40</t>
  </si>
  <si>
    <t>"byt č. 5.04" 2,20*3,50</t>
  </si>
  <si>
    <t>22,648+40,496+21,162+6,97+7,70+8,798</t>
  </si>
  <si>
    <t>61,51772</t>
  </si>
  <si>
    <t>"byt č. 5.04" 18,20</t>
  </si>
  <si>
    <t>"byt č. 5.05" 12,98</t>
  </si>
  <si>
    <t>-810057158</t>
  </si>
  <si>
    <t>"byt č. 5.05" (0,50+0,72+0,25+0,65)*4,15</t>
  </si>
  <si>
    <t>"skladba A1" (4,27+0,66)*14,50</t>
  </si>
  <si>
    <t>"skladba A2" 4,45*14,50</t>
  </si>
  <si>
    <t>"skladba A3" (0,261+1,132+0,40)*(5,10+3,80)+(4,29+0,84)*3,066</t>
  </si>
  <si>
    <t>167,696*1,1 'Přepočtené koeficientem množství</t>
  </si>
  <si>
    <t>"skladba A2" 4,45*14,50*2</t>
  </si>
  <si>
    <t>160,736*1,02 'Přepočtené koeficientem množství</t>
  </si>
  <si>
    <t>31,686*1,02 'Přepočtené koeficientem množství</t>
  </si>
  <si>
    <t>-993448337</t>
  </si>
  <si>
    <t>"byt č. 5.04" 4,29</t>
  </si>
  <si>
    <t>"byt č. 5.05" 4,20</t>
  </si>
  <si>
    <t>"byt č. 5.04" 34,996</t>
  </si>
  <si>
    <t>"byt č. 5.05" 26,52172</t>
  </si>
  <si>
    <t>-1282006333</t>
  </si>
  <si>
    <t>-298226608</t>
  </si>
  <si>
    <t>722191047</t>
  </si>
  <si>
    <t>"byt č. 5.04" 5</t>
  </si>
  <si>
    <t>"byt č. 5.05" 4</t>
  </si>
  <si>
    <t>"viz půdorysy a řezy NS" (0,80+1,20)*2*5</t>
  </si>
  <si>
    <t>"viz půdorysy a řezy - střecha - střešní okna + světlovody" 13,00*1,50+13,00*1,00</t>
  </si>
  <si>
    <t>2076444014</t>
  </si>
  <si>
    <t>"byt č. 5.04" 2,13+4,29</t>
  </si>
  <si>
    <t>10,62*1,15 'Přepočtené koeficientem množství</t>
  </si>
  <si>
    <t>-1944639351</t>
  </si>
  <si>
    <t>"byt č. 5.04" 2,13+4,29+(5,88+8,30)*0,15</t>
  </si>
  <si>
    <t>"byt č. 5.05" 4,20+8,26*0,15</t>
  </si>
  <si>
    <t>468714019</t>
  </si>
  <si>
    <t>-1639073652</t>
  </si>
  <si>
    <t>-1857879047</t>
  </si>
  <si>
    <t>605243443</t>
  </si>
  <si>
    <t>1965733298</t>
  </si>
  <si>
    <t>112,75*1,1 'Přepočtené koeficientem množství</t>
  </si>
  <si>
    <t>1778932634</t>
  </si>
  <si>
    <t>"byt č. 5.04 - mč. 5.04.2" 5,88*0,20</t>
  </si>
  <si>
    <t>"byt č. 5.04 - mč. 5.04.3" (2,20+0,70*2)*2,00+8,30*0,20</t>
  </si>
  <si>
    <t>"byt č. 5.05 - mč. 5.05.2" (1,82+0,70*2)*2,00+8,26*0,20</t>
  </si>
  <si>
    <t>"byt č. 5.04 - mč. 5.04.3" 1,79</t>
  </si>
  <si>
    <t>"byt č. 5.05 - mč. 5.05.3" 1,79</t>
  </si>
  <si>
    <t>3,58*1,15 'Přepočtené koeficientem množství</t>
  </si>
  <si>
    <t>"byt č. 5.04 - mč. 5.04.2" 8,90</t>
  </si>
  <si>
    <t>"byt č. 5.04 - mč. 5.04.3" 14,98</t>
  </si>
  <si>
    <t>"byt č. 5.05 - mč. 5.05.2" 14,90</t>
  </si>
  <si>
    <t>38,78*1,2 'Přepočtené koeficientem množství</t>
  </si>
  <si>
    <t>"byt č. 5.04" 25,67</t>
  </si>
  <si>
    <t>"byt č. 5.05" 16,69</t>
  </si>
  <si>
    <t>-1360798582</t>
  </si>
  <si>
    <t>1643376738</t>
  </si>
  <si>
    <t>-834466117</t>
  </si>
  <si>
    <t>-1727304026</t>
  </si>
  <si>
    <t>-1729150019</t>
  </si>
  <si>
    <t>145,52*1,05 'Přepočtené koeficientem množství</t>
  </si>
  <si>
    <t>1843128915</t>
  </si>
  <si>
    <t>1025517013</t>
  </si>
  <si>
    <t>"byt č. 5.04" (2,895*(1,55+4,15)/2+(1,69+2,13)*4,15+(1,56+0,29+0,71+0,75)*3,50)*2</t>
  </si>
  <si>
    <t>"byt č. 5.05" ((2,46+1,63)*4,15+0,84*3,50)*2</t>
  </si>
  <si>
    <t>"byt č. 5.04" ((1,20+2,09)*3,50)*2</t>
  </si>
  <si>
    <t>"byt č. 5.05" (2,46*4,15)*2</t>
  </si>
  <si>
    <t>"odečet obkladů keramických" -42,37</t>
  </si>
  <si>
    <t>735152455</t>
  </si>
  <si>
    <t>Otopné těleso panelové VK dvoudeskové 1 přídavná přestupní plocha výška/délka 500/800 mm výkon 894 W</t>
  </si>
  <si>
    <t>735152457</t>
  </si>
  <si>
    <t>Otopné těleso panelové VK dvoudeskové 1 přídavná přestupní plocha výška/délka 500/1000 mm výkon 1117 W</t>
  </si>
  <si>
    <t>735152559</t>
  </si>
  <si>
    <t>Otopné těleso panelové VK dvoudeskové 2 přídavné přestupní plochy výška/délka 500/1200 mm výkon 1742 W</t>
  </si>
  <si>
    <t>735152692</t>
  </si>
  <si>
    <t>Otopné těleso panelové VK třídeskové 3 přídavné přestupní plochy výška/délka 900/500 mm výkon 1664 W</t>
  </si>
  <si>
    <t>Rozbočka Ø125-Ø125-Ø100</t>
  </si>
  <si>
    <t>1909003669</t>
  </si>
  <si>
    <t>1344857928</t>
  </si>
  <si>
    <t>18052020_3.4_K - Podkrovní byty 376/40 - Kanalizace</t>
  </si>
  <si>
    <t>72111853a</t>
  </si>
  <si>
    <t>Čistící kus PP 75</t>
  </si>
  <si>
    <t>-1435889090</t>
  </si>
  <si>
    <t>72111854a</t>
  </si>
  <si>
    <t>Čistící kus PP DN 110</t>
  </si>
  <si>
    <t>-686065348</t>
  </si>
  <si>
    <t>16,5</t>
  </si>
  <si>
    <t>264593121</t>
  </si>
  <si>
    <t>721273151</t>
  </si>
  <si>
    <t>Ventilační hlavice z polypropylenu (PP) DN 50</t>
  </si>
  <si>
    <t>1303059749</t>
  </si>
  <si>
    <t>721273153</t>
  </si>
  <si>
    <t>Ventilační hlavice z polypropylenu (PP) DN 110</t>
  </si>
  <si>
    <t>1545634365</t>
  </si>
  <si>
    <t>2+14+16,5+3</t>
  </si>
  <si>
    <t>722181243</t>
  </si>
  <si>
    <t>Ochrana potrubí termoizolačními trubicemi z pěnového polyetylenu PE přilepenými v příčných a podélných spojích, tloušťky izolace přes 13 do 20 mm, vnitřního průměru izolace DN přes 45 do 63 mm</t>
  </si>
  <si>
    <t>-1149130978</t>
  </si>
  <si>
    <t>"srov min.vl."</t>
  </si>
  <si>
    <t>725861311</t>
  </si>
  <si>
    <t>Zápachové uzávěrky zařizovacích předmětů pro umyvadla s přípojkou pro pračku nebo myčku DN 40</t>
  </si>
  <si>
    <t>1492967207</t>
  </si>
  <si>
    <t>18052020_3.4_V - Podkrovní byty 376/40 - Vodovod</t>
  </si>
  <si>
    <t>-75883524</t>
  </si>
  <si>
    <t>31,5</t>
  </si>
  <si>
    <t>722174004</t>
  </si>
  <si>
    <t>Potrubí z plastových trubek z polypropylenu (PPR) svařovaných polyfuzně PN 16 (SDR 7,4) D 32 x 4,4</t>
  </si>
  <si>
    <t>2084163477</t>
  </si>
  <si>
    <t>-510537658</t>
  </si>
  <si>
    <t>8,5</t>
  </si>
  <si>
    <t>722181123</t>
  </si>
  <si>
    <t>Ochrana potrubí zvuk tlumícími objímkami DN do 25 mm</t>
  </si>
  <si>
    <t>-500689622</t>
  </si>
  <si>
    <t>"srov kotvení"</t>
  </si>
  <si>
    <t>1816142114</t>
  </si>
  <si>
    <t>722181221</t>
  </si>
  <si>
    <t>Ochrana potrubí termoizolačními trubicemi z pěnového polyetylenu PE přilepenými v příčných a podélných spojích, tloušťky izolace přes 6 do 9 mm, vnitřního průměru izolace DN do 22 mm</t>
  </si>
  <si>
    <t>-359702301</t>
  </si>
  <si>
    <t>722181222</t>
  </si>
  <si>
    <t>Ochrana potrubí termoizolačními trubicemi z pěnového polyetylenu PE přilepenými v příčných a podélných spojích, tloušťky izolace přes 6 do 9 mm, vnitřního průměru izolace DN přes 22 do 45 mm</t>
  </si>
  <si>
    <t>1881540557</t>
  </si>
  <si>
    <t>722181232</t>
  </si>
  <si>
    <t>Ochrana potrubí termoizolačními trubicemi z pěnového polyetylenu PE přilepenými v příčných a podélných spojích, tloušťky izolace přes 9 do 13 mm, vnitřního průměru izolace DN přes 22 do 45 mm</t>
  </si>
  <si>
    <t>1153729740</t>
  </si>
  <si>
    <t>4,50</t>
  </si>
  <si>
    <t>-1436863030</t>
  </si>
  <si>
    <t>-865514553</t>
  </si>
  <si>
    <t>722240123</t>
  </si>
  <si>
    <t>Armatury z plastických hmot kohouty (PPR) kulové DN 25</t>
  </si>
  <si>
    <t>-654091145</t>
  </si>
  <si>
    <t>59,5</t>
  </si>
  <si>
    <t>725532101</t>
  </si>
  <si>
    <t>Elektrické ohřívače zásobníkové beztlakové přepadové akumulační s pojistným ventilem závěsné svislé objem nádrže (příkon) 10 l (2,0 kW)</t>
  </si>
  <si>
    <t>753514431</t>
  </si>
  <si>
    <t>757502702</t>
  </si>
  <si>
    <t>662723422</t>
  </si>
  <si>
    <t>711607671</t>
  </si>
  <si>
    <t>1477833929</t>
  </si>
  <si>
    <t>-460196769</t>
  </si>
  <si>
    <t>115654835</t>
  </si>
  <si>
    <t>-867988085</t>
  </si>
  <si>
    <t>-1857928235</t>
  </si>
  <si>
    <t>1233363471</t>
  </si>
  <si>
    <t>D4_377 - Táborská 377/42</t>
  </si>
  <si>
    <t>"byt č. 5.04" 1,735*2,00</t>
  </si>
  <si>
    <t>"byt č. 5.04" 101,44</t>
  </si>
  <si>
    <t>"byt č. 5.05" 54,50</t>
  </si>
  <si>
    <t>-1946016424</t>
  </si>
  <si>
    <t>383925493</t>
  </si>
  <si>
    <t>819030970</t>
  </si>
  <si>
    <t>1975326494</t>
  </si>
  <si>
    <t>"byt č. 5.04" 7,43+3,69+43,94+13,96</t>
  </si>
  <si>
    <t>"byt č. 5.05" 5,81+4,51+38,74+19,53</t>
  </si>
  <si>
    <t>1898182082</t>
  </si>
  <si>
    <t>11,92+4,27+4,36</t>
  </si>
  <si>
    <t>"byt č. 5.04" 58,80</t>
  </si>
  <si>
    <t>"byt č. 5.05" 56,92</t>
  </si>
  <si>
    <t>-612235664</t>
  </si>
  <si>
    <t>-2111177955</t>
  </si>
  <si>
    <t>1701840598</t>
  </si>
  <si>
    <t>1750551409</t>
  </si>
  <si>
    <t>-239163827</t>
  </si>
  <si>
    <t>"příprava pro byt č. 10" 71,49</t>
  </si>
  <si>
    <t>"příprava pro byt č. 11" 71,48</t>
  </si>
  <si>
    <t>"byt č. 5.04" 13,46+8,21+36,21+15,58</t>
  </si>
  <si>
    <t>"byt č. 5.05" 11,61+8,91+32,75+18,14</t>
  </si>
  <si>
    <t>"příprava pro byt č. 10" 2,20*2,25</t>
  </si>
  <si>
    <t>"příprava pro byt č. 11" 3,05*2,25</t>
  </si>
  <si>
    <t>"skladba A1" (5,15+0,97)*14,70</t>
  </si>
  <si>
    <t>89,964*1,02 'Přepočtené koeficientem množství</t>
  </si>
  <si>
    <t>"příprava pro byt č. 10" (5,50+1,05+4,34+1,10)*0,60</t>
  </si>
  <si>
    <t>"příprava pro byt č. 11" (2,50+1,05)*0,60</t>
  </si>
  <si>
    <t>"byt č. 5.04" (0,70+2,02+1,05+1,43)*3,50-0,90*2,02*2</t>
  </si>
  <si>
    <t>"byt č. 5.05" 3,60*(1,20+3,50)/2+(1,05+1,39+0,455+0,775+0,30+2,035)*3,50-0,90*2,02*3</t>
  </si>
  <si>
    <t>"byt č. 5.04" (2,57+1,285)*3,50-0,80*2,02</t>
  </si>
  <si>
    <t>"byt č. 5.05" (2,575+0,375+1,95)*3,50-0,80*2,02</t>
  </si>
  <si>
    <t>501102221</t>
  </si>
  <si>
    <t>"byt č. 5.04" 0,90*3,50</t>
  </si>
  <si>
    <t>"byt č. 5.05" 0,90*3,50</t>
  </si>
  <si>
    <t>"byt č. 5.04" ((0,70+2,02+1,05+1,43)*3,50-0,90*2,02*2)*2</t>
  </si>
  <si>
    <t>"byt č. 5.05" (3,60*(1,20+3,50)/2+(1,05+1,39+0,455+0,775+0,30+2,035)*3,50-0,90*2,02*3)*2</t>
  </si>
  <si>
    <t>"byt č. 5.04" ((2,57+1,285)*3,50-0,80*2,02)*2</t>
  </si>
  <si>
    <t>"byt č. 5.05" ((2,575+0,375+1,95)*3,50-0,80*2,02)*2</t>
  </si>
  <si>
    <t>"byt č. 5.04" 0,90*3,50*2</t>
  </si>
  <si>
    <t>"byt č. 5.05" 0,90*3,50*2</t>
  </si>
  <si>
    <t>-1344591753</t>
  </si>
  <si>
    <t>"byt č. 5.04" (0,52+2,52)*3,50</t>
  </si>
  <si>
    <t>"byt č. 5.05" (0,52+2,52)*3,50</t>
  </si>
  <si>
    <t>"byt č. 5.05" 2,575*3,50</t>
  </si>
  <si>
    <t>"byt č. 5.04" (1,17+1,385)*3,50</t>
  </si>
  <si>
    <t>21,28+9,013+8,943+7,875+6,125</t>
  </si>
  <si>
    <t>48,6148</t>
  </si>
  <si>
    <t>"byt č. 5.04" 10,20</t>
  </si>
  <si>
    <t>"byt č. 5.05" 11,20</t>
  </si>
  <si>
    <t>-459520154</t>
  </si>
  <si>
    <t>"byt č. 5.05" 2,25*3,50</t>
  </si>
  <si>
    <t>763122404.3</t>
  </si>
  <si>
    <t>SDK stěna šachtová tl 150 mm profil CW+UW desky 1xDFH2 12.5 s izolací</t>
  </si>
  <si>
    <t>506988878</t>
  </si>
  <si>
    <t>"byt č. 5.04" (1,30+0,45)*3,50</t>
  </si>
  <si>
    <t>"skladba A1" (4,22+0,92)*14,70</t>
  </si>
  <si>
    <t>"skladba A2" 4,73*14,70</t>
  </si>
  <si>
    <t>"skladba A3" 4,44*1,55+3,10*0,64+3,36*4,03</t>
  </si>
  <si>
    <t>"skladba A3" 4,44*1,55+3,10*0,64+3,36*5,03</t>
  </si>
  <si>
    <t>170,856*1,1 'Přepočtené koeficientem množství</t>
  </si>
  <si>
    <t>75,558*1,02 'Přepočtené koeficientem množství</t>
  </si>
  <si>
    <t>"skladba A2" 4,73*14,70*2</t>
  </si>
  <si>
    <t>164,829*1,02 'Přepočtené koeficientem množství</t>
  </si>
  <si>
    <t>25,767*1,02 'Přepočtené koeficientem množství</t>
  </si>
  <si>
    <t>1174123799</t>
  </si>
  <si>
    <t>"byt č. 5.04" 3,69</t>
  </si>
  <si>
    <t>"byt č. 5.05" 4,51</t>
  </si>
  <si>
    <t>"byt č. 5.04" 26,068</t>
  </si>
  <si>
    <t>"byt č. 5.05" 22,5468</t>
  </si>
  <si>
    <t>"byt č. 5.04" 2,844+2,6376</t>
  </si>
  <si>
    <t>1622154637</t>
  </si>
  <si>
    <t>-535521480</t>
  </si>
  <si>
    <t>164362253</t>
  </si>
  <si>
    <t>"byt č. 5.04" 4</t>
  </si>
  <si>
    <t>"viz půdorysy a řezy NS" (0,80+1,20)*2*6</t>
  </si>
  <si>
    <t>"byt č. 5.04" 7,43+3,69+43,94+13,95</t>
  </si>
  <si>
    <t>"byt č. 5.05" 5,81+4,516+38,74+19,53</t>
  </si>
  <si>
    <t>"viz půdorysy a řezy - střecha - střešní okna" 0,90*1,30*6+0,50*0,50*2</t>
  </si>
  <si>
    <t>224960425</t>
  </si>
  <si>
    <t>8,2*1,15 'Přepočtené koeficientem množství</t>
  </si>
  <si>
    <t>240623001</t>
  </si>
  <si>
    <t>"byt č. 5.04" 3,69+8,21*0,15</t>
  </si>
  <si>
    <t>"byt č. 5.05" 4,51+8,91*0,15</t>
  </si>
  <si>
    <t>-1927623553</t>
  </si>
  <si>
    <t>-1871246212</t>
  </si>
  <si>
    <t>-789587443</t>
  </si>
  <si>
    <t>119099601</t>
  </si>
  <si>
    <t>1964932967</t>
  </si>
  <si>
    <t>129,41*1,1 'Přepočtené koeficientem množství</t>
  </si>
  <si>
    <t>1789808465</t>
  </si>
  <si>
    <t>"byt č. 5.04 - mč. 5.04.2" (1,77+0,70*2)*2,00+8,21*0,20</t>
  </si>
  <si>
    <t>"byt č. 5.05 - mč. 5.05.2" (1,80+0,70*2)*2,00+8,91*0,20</t>
  </si>
  <si>
    <t>"byt č. 5.04 - mč. 5.04.3" 1,93</t>
  </si>
  <si>
    <t>"byt č. 5.05 - mč. 5.05.3" 1,38</t>
  </si>
  <si>
    <t>3,31*1,15 'Přepočtené koeficientem množství</t>
  </si>
  <si>
    <t>"byt č. 5.04 - mč. 5.04.2" 14,80</t>
  </si>
  <si>
    <t>"byt č. 5.05 - mč. 5.05.2" 16,20</t>
  </si>
  <si>
    <t>31*1,2 'Přepočtené koeficientem množství</t>
  </si>
  <si>
    <t>"byt č. 5.04" 16,73</t>
  </si>
  <si>
    <t>"byt č. 5.05" 17,58</t>
  </si>
  <si>
    <t>1832939078</t>
  </si>
  <si>
    <t>-1681253253</t>
  </si>
  <si>
    <t>-509597364</t>
  </si>
  <si>
    <t>-817693165</t>
  </si>
  <si>
    <t>958198483</t>
  </si>
  <si>
    <t>158,16*1,05 'Přepočtené koeficientem množství</t>
  </si>
  <si>
    <t>-492488629</t>
  </si>
  <si>
    <t>1386581569</t>
  </si>
  <si>
    <t>"byt č. 5.04" ((0,70+2,02+1,05+1,43)*3,50)*2</t>
  </si>
  <si>
    <t>"byt č. 5.05" (3,60*(1,20+3,50)/2+(1,05+1,39+0,455+0,775+0,30+2,035)*3,50)*2</t>
  </si>
  <si>
    <t>"byt č. 5.04" ((2,57+1,285)*3,50)*2</t>
  </si>
  <si>
    <t>"byt č. 5.05" ((2,575+0,375+1,95)*3,50)*2</t>
  </si>
  <si>
    <t>"odečet obkladů keramických" -34,31</t>
  </si>
  <si>
    <t>Otopné těleso panelové VK dvoudeskové 2 přídavné přestupní plochy výška/délka 300/500 mm výkon 200 W</t>
  </si>
  <si>
    <t>Trubkové otopné těleso v provedení typ KLT PN10, rozměr (Označení hloubky - Výška / šířka) 1820/450, včetně ukotvení.</t>
  </si>
  <si>
    <t>303</t>
  </si>
  <si>
    <t>231096239</t>
  </si>
  <si>
    <t>-1678260308</t>
  </si>
  <si>
    <t>18052020_4.4_K - Podkrovní byty 377/42 - Kanalizace</t>
  </si>
  <si>
    <t>1269999494</t>
  </si>
  <si>
    <t>1,50</t>
  </si>
  <si>
    <t>169180421</t>
  </si>
  <si>
    <t>17,50</t>
  </si>
  <si>
    <t>-254990772</t>
  </si>
  <si>
    <t>-2111773367</t>
  </si>
  <si>
    <t>-2051858802</t>
  </si>
  <si>
    <t>18052020_4.4_V - Podkrovní byty 377/42 - Vodovod</t>
  </si>
  <si>
    <t>29932934</t>
  </si>
  <si>
    <t>30,5</t>
  </si>
  <si>
    <t>722240121</t>
  </si>
  <si>
    <t>Armatury z plastických hmot kohouty (PPR) kulové DN 16</t>
  </si>
  <si>
    <t>-1398401477</t>
  </si>
  <si>
    <t>4+4</t>
  </si>
  <si>
    <t>41,5</t>
  </si>
  <si>
    <t>1376674103</t>
  </si>
  <si>
    <t>-582632430</t>
  </si>
  <si>
    <t>1948373984</t>
  </si>
  <si>
    <t>-1649780161</t>
  </si>
  <si>
    <t>-413423760</t>
  </si>
  <si>
    <t>1203099327</t>
  </si>
  <si>
    <t>2094125058</t>
  </si>
  <si>
    <t>-1331204814</t>
  </si>
  <si>
    <t>D5_378 - Táborská 378/44</t>
  </si>
  <si>
    <t>"byt č. 5.04" (0,627+0,48+0,848)*2,00</t>
  </si>
  <si>
    <t>"byt č. 5.04" 78,19</t>
  </si>
  <si>
    <t>"byt č. 5.05" 47,84</t>
  </si>
  <si>
    <t>1669396441</t>
  </si>
  <si>
    <t>1883711372</t>
  </si>
  <si>
    <t>646053537</t>
  </si>
  <si>
    <t>1486591663</t>
  </si>
  <si>
    <t>"byt č. 5.04" 5,68+4,28+1,56+38,39+16,11</t>
  </si>
  <si>
    <t>"byt č. 5.05" 7,97+4,41+43,77+14,04</t>
  </si>
  <si>
    <t>-849206132</t>
  </si>
  <si>
    <t>12,21+3,90+4,36</t>
  </si>
  <si>
    <t>"byt č. 5.04" 69,95</t>
  </si>
  <si>
    <t>"byt č. 5.05" 57,07</t>
  </si>
  <si>
    <t>647081922</t>
  </si>
  <si>
    <t>-1181415526</t>
  </si>
  <si>
    <t>1179760225</t>
  </si>
  <si>
    <t>301226113</t>
  </si>
  <si>
    <t>-2034177091</t>
  </si>
  <si>
    <t>"příprava pro byt č. 10" 69,25</t>
  </si>
  <si>
    <t>"příprava pro byt č. 11" 73,83</t>
  </si>
  <si>
    <t>"byt č. 5.04" 10,78+10,92+5,12+38,39+16,08</t>
  </si>
  <si>
    <t>"byt č. 5.05" 12,22+8,65+33,81+15,62</t>
  </si>
  <si>
    <t>"příprava pro byt č. 10" 3,05*2,25</t>
  </si>
  <si>
    <t>"příprava pro byt č. 11" 2,30*2,25</t>
  </si>
  <si>
    <t>"skladba A1" (5,15+1,43)*14,80</t>
  </si>
  <si>
    <t>97,384*1,02 'Přepočtené koeficientem množství</t>
  </si>
  <si>
    <t>"viz půdorysy a řezy - střecha - střešní okna+světlovody" 0,90*1,30*5+0,50*0,50*2</t>
  </si>
  <si>
    <t>"příprava pro byt č. 10" (2,50+1,01)*0,60</t>
  </si>
  <si>
    <t>"příprava pro byt č. 11" (5,50+1,01+4,96+0,51)*0,60</t>
  </si>
  <si>
    <t>"byt č. 5.04" 3,63*(1,30+3,60)/2+(0,60+3,62+1,59+1,08)*3,60-(0,90*2,02*3+0,80*2,02)</t>
  </si>
  <si>
    <t>"byt č. 5.05" 2,603*3,60-0,90*2,02</t>
  </si>
  <si>
    <t>"byt č. 5.04" (1,129+0,10+1,82+1,80+1,15)*3,60-0,80*2,02*2</t>
  </si>
  <si>
    <t>"byt č. 5.05" (1,05+0,838)*3,60</t>
  </si>
  <si>
    <t>"byt č. 5.05" 4,20*3,60-0,80*2,02</t>
  </si>
  <si>
    <t>"byt č. 5.04" (3,63*(1,30+3,60)/2+(0,60+3,62+1,59+1,08)*3,60-(0,90*2,02*3+0,80*2,02))*2</t>
  </si>
  <si>
    <t>"byt č. 5.05" (2,603*3,60-0,90*2,02)*2</t>
  </si>
  <si>
    <t>"byt č. 5.04" ((1,129+0,10+1,82+1,80+1,15)*3,60-0,80*2,02*2)*2</t>
  </si>
  <si>
    <t>"byt č. 5.05" (1,05+0,838)*3,60*2</t>
  </si>
  <si>
    <t>"byt č. 5.05" (4,20*3,60-0,80*2,02)*2</t>
  </si>
  <si>
    <t>468221754</t>
  </si>
  <si>
    <t>"byt č. 5.04" (3,40+1,68+0,10+3,81)*1,30</t>
  </si>
  <si>
    <t>"byt č. 5.05" (2,264+3,34)*1,30</t>
  </si>
  <si>
    <t>"byt č. 5.04" (0,665+2,365)*3,60</t>
  </si>
  <si>
    <t>"byt č. 5.05" (0,615+2,395)*3,60</t>
  </si>
  <si>
    <t>"byt č. 5.04" 1,00*3,60</t>
  </si>
  <si>
    <t>"byt č. 5.05" 1,78*3,60</t>
  </si>
  <si>
    <t>763121423.2.1</t>
  </si>
  <si>
    <t>1063040241</t>
  </si>
  <si>
    <t>"byt č. 5.05" (2,95+1,93)*3,60</t>
  </si>
  <si>
    <t>"byt č. 5.04" (0,90+2,213)*3,60</t>
  </si>
  <si>
    <t>18,972+21,744+10,008+17,568+11,207+7,376+4,853+4,853+7,56</t>
  </si>
  <si>
    <t>49,731</t>
  </si>
  <si>
    <t>"byt č. 5.04" 13,50</t>
  </si>
  <si>
    <t>"byt č. 5.05" 12,20</t>
  </si>
  <si>
    <t>-968540100</t>
  </si>
  <si>
    <t>"byt č. 5.04" (0,30*2)*3,60</t>
  </si>
  <si>
    <t>"byt č. 5.05" (0,512*2+0,425)*3,60</t>
  </si>
  <si>
    <t>-792618522</t>
  </si>
  <si>
    <t>"byt č. 5.04" 1,348*3,60</t>
  </si>
  <si>
    <t>SDK stěna šachtová tl 100 mm profil CW+UW desky 1xDFH2 12.5 s izolací</t>
  </si>
  <si>
    <t>776368883</t>
  </si>
  <si>
    <t>763122404.4</t>
  </si>
  <si>
    <t>SDK stěna šachtová tl 100 mm profil CW+UW desky 1xDF 12.5 s izolací</t>
  </si>
  <si>
    <t>-1534441981</t>
  </si>
  <si>
    <t>"byt č. 5.05" (1,575+0,525)*3,60</t>
  </si>
  <si>
    <t>"skladba A1" (4,30+0,80)*14,80</t>
  </si>
  <si>
    <t>"skladba A2" 4,45*14,80</t>
  </si>
  <si>
    <t>"skladba A3" 4,78*1,73+6,75*0,92+3,40*1,00+3,30*4,17</t>
  </si>
  <si>
    <t>"skladba A3" 4,78*1,73+6,75*0,92+3,40*1,00+3,30*5,10</t>
  </si>
  <si>
    <t>197,953*1,1 'Přepočtené koeficientem množství</t>
  </si>
  <si>
    <t>"skladba A2" 4,45*14,80*2</t>
  </si>
  <si>
    <t>166,429*1,02 'Přepočtené koeficientem množství</t>
  </si>
  <si>
    <t>34,709*1,02 'Přepočtené koeficientem množství</t>
  </si>
  <si>
    <t>-1056554878</t>
  </si>
  <si>
    <t>"byt č. 5.04" 4,28+1,56</t>
  </si>
  <si>
    <t>"byt č. 5.05" 4,41</t>
  </si>
  <si>
    <t>"byt č. 5.04" 22,1286</t>
  </si>
  <si>
    <t>"byt č. 5.05" 27,60264</t>
  </si>
  <si>
    <t>-649199293</t>
  </si>
  <si>
    <t>"byt č. 5.04" 0,8424</t>
  </si>
  <si>
    <t>"byt č. 5.05" 1,998+2,74092</t>
  </si>
  <si>
    <t>1243712217</t>
  </si>
  <si>
    <t>-1207338306</t>
  </si>
  <si>
    <t>-359220366</t>
  </si>
  <si>
    <t>"viz půdorysy a řezy - střecha - střešní okna + světlovody" 0,90*1,30*5+0,50*0,50*2</t>
  </si>
  <si>
    <t>"viz půdorysy a řezy - střecha - střešní okna + světlovody" 13,00*1,50</t>
  </si>
  <si>
    <t>1795352490</t>
  </si>
  <si>
    <t>-1828822475</t>
  </si>
  <si>
    <t>123</t>
  </si>
  <si>
    <t>767000002</t>
  </si>
  <si>
    <t>D+M - skleněné zábradlí označení V04, rozměry 975x145 mm, z bezpečnostního skla, dodatečné kotvení do rámu okna stávajícího dřevěného okna - kompletní provedení včetně kotvení, výroby atd...</t>
  </si>
  <si>
    <t>-1563959081</t>
  </si>
  <si>
    <t>1377609484</t>
  </si>
  <si>
    <t>10,25*1,15 'Přepočtené koeficientem množství</t>
  </si>
  <si>
    <t>-1065607458</t>
  </si>
  <si>
    <t>"byt č. 5.04" 4,28+1,56+(10,92+5,12)*0,15</t>
  </si>
  <si>
    <t>"byt č. 5.05" 4,41+8,65*0,15</t>
  </si>
  <si>
    <t>1902632036</t>
  </si>
  <si>
    <t>-370948977</t>
  </si>
  <si>
    <t>1474651275</t>
  </si>
  <si>
    <t>1794881786</t>
  </si>
  <si>
    <t>-2074262064</t>
  </si>
  <si>
    <t>125,96*1,1 'Přepočtené koeficientem množství</t>
  </si>
  <si>
    <t>-1420822106</t>
  </si>
  <si>
    <t>"byt č. 5.04 - mč. 5.04.2" (1,52+0,70*2)*2,00+10,92*0,20</t>
  </si>
  <si>
    <t>"byt č. 5.04 - mč. 5.04.3" 5,12*0,20</t>
  </si>
  <si>
    <t>"byt č. 5.05 - mč. 5.05.2" (1,82+0,70)*2,00+8,65*0,20</t>
  </si>
  <si>
    <t>"byt č. 5.05 - mč. 5.05.3" 1,93</t>
  </si>
  <si>
    <t>3,86*1,15 'Přepočtené koeficientem množství</t>
  </si>
  <si>
    <t>"byt č. 5.04 - mč. 5.04.2" 20,22</t>
  </si>
  <si>
    <t>"byt č. 5.04 - mč. 5.04.3" 8,62</t>
  </si>
  <si>
    <t>"byt č. 5.05 - mč. 5.05.2" 15,68</t>
  </si>
  <si>
    <t>44,52*1,2 'Přepočtené koeficientem množství</t>
  </si>
  <si>
    <t>"byt č. 5.04" 30,77</t>
  </si>
  <si>
    <t>"byt č. 5.05" 17,61</t>
  </si>
  <si>
    <t>-1599455844</t>
  </si>
  <si>
    <t>-1006682368</t>
  </si>
  <si>
    <t>424857653</t>
  </si>
  <si>
    <t>319682516</t>
  </si>
  <si>
    <t>2126720021</t>
  </si>
  <si>
    <t>156,68*1,05 'Přepočtené koeficientem množství</t>
  </si>
  <si>
    <t>1955236803</t>
  </si>
  <si>
    <t>304593916</t>
  </si>
  <si>
    <t>"byt č. 5.04" (3,63*(1,30+3,60)/2+(0,60+3,62+1,59+1,08)*3,60)*2</t>
  </si>
  <si>
    <t>"byt č. 5.05" (2,603*3,60)*2</t>
  </si>
  <si>
    <t>"byt č. 5.04" ((1,129+0,10+1,82+1,80+1,15)*3,60)*2</t>
  </si>
  <si>
    <t>"byt č. 5.05" (4,20*3,60)*2</t>
  </si>
  <si>
    <t>"odečet obkladů keramických" -48,38</t>
  </si>
  <si>
    <t>Otopné těleso panelové VK dvoudeskové 2 přídavné přestupní plochy výška/délka 500/900 mm výkon 1307 W</t>
  </si>
  <si>
    <t>735152557.1</t>
  </si>
  <si>
    <t>Pol5</t>
  </si>
  <si>
    <t>Rozbočka Ø200-Ø200-Ø100-Ø100</t>
  </si>
  <si>
    <t>1781950931</t>
  </si>
  <si>
    <t>683057258</t>
  </si>
  <si>
    <t>18052020_5.4_K - Podkrovní byty 378/44 - Kanalizace</t>
  </si>
  <si>
    <t>72111752a</t>
  </si>
  <si>
    <t>Čístící kus PP DN50</t>
  </si>
  <si>
    <t>202119311</t>
  </si>
  <si>
    <t>2,0</t>
  </si>
  <si>
    <t>4,0</t>
  </si>
  <si>
    <t>-1210131026</t>
  </si>
  <si>
    <t>721273151.HLE</t>
  </si>
  <si>
    <t>Hlavice ventilační HL 805 polypropylen PP DN 50</t>
  </si>
  <si>
    <t>-2115278156</t>
  </si>
  <si>
    <t>-786477654</t>
  </si>
  <si>
    <t>18052020_5.4_V - Podkrovní byty 378/44 - Vodovod</t>
  </si>
  <si>
    <t>273800412</t>
  </si>
  <si>
    <t>6+19</t>
  </si>
  <si>
    <t>15+4,5</t>
  </si>
  <si>
    <t>-1368047821</t>
  </si>
  <si>
    <t>3+3</t>
  </si>
  <si>
    <t>48,5</t>
  </si>
  <si>
    <t>-576932538</t>
  </si>
  <si>
    <t>-842356532</t>
  </si>
  <si>
    <t>-370732637</t>
  </si>
  <si>
    <t>804973766</t>
  </si>
  <si>
    <t>-1913629216</t>
  </si>
  <si>
    <t>-886786846</t>
  </si>
  <si>
    <t>-796991742</t>
  </si>
  <si>
    <t>-881077362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</si>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</sst>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2" fillId="0" borderId="0" xfId="0" applyFont="1" applyAlignment="1">
      <alignment horizontal="left" vertical="top"/>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showGridLines="0" tabSelected="1" workbookViewId="0">
      <selection activeCell="A23" sqref="A23:XFD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62"/>
      <c r="AS2" s="362"/>
      <c r="AT2" s="362"/>
      <c r="AU2" s="362"/>
      <c r="AV2" s="362"/>
      <c r="AW2" s="362"/>
      <c r="AX2" s="362"/>
      <c r="AY2" s="362"/>
      <c r="AZ2" s="362"/>
      <c r="BA2" s="362"/>
      <c r="BB2" s="362"/>
      <c r="BC2" s="362"/>
      <c r="BD2" s="362"/>
      <c r="BE2" s="362"/>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46" t="s">
        <v>14</v>
      </c>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24"/>
      <c r="AQ5" s="24"/>
      <c r="AR5" s="22"/>
      <c r="BE5" s="343" t="s">
        <v>15</v>
      </c>
      <c r="BS5" s="19" t="s">
        <v>6</v>
      </c>
    </row>
    <row r="6" spans="1:74" s="1" customFormat="1" ht="36.950000000000003" customHeight="1">
      <c r="B6" s="23"/>
      <c r="C6" s="24"/>
      <c r="D6" s="30" t="s">
        <v>16</v>
      </c>
      <c r="E6" s="24"/>
      <c r="F6" s="24"/>
      <c r="G6" s="24"/>
      <c r="H6" s="24"/>
      <c r="I6" s="24"/>
      <c r="J6" s="24"/>
      <c r="K6" s="348" t="s">
        <v>17</v>
      </c>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24"/>
      <c r="AQ6" s="24"/>
      <c r="AR6" s="22"/>
      <c r="BE6" s="344"/>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44"/>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44"/>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44"/>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44"/>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19</v>
      </c>
      <c r="AO11" s="24"/>
      <c r="AP11" s="24"/>
      <c r="AQ11" s="24"/>
      <c r="AR11" s="22"/>
      <c r="BE11" s="344"/>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4"/>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31</v>
      </c>
      <c r="AO13" s="24"/>
      <c r="AP13" s="24"/>
      <c r="AQ13" s="24"/>
      <c r="AR13" s="22"/>
      <c r="BE13" s="344"/>
      <c r="BS13" s="19" t="s">
        <v>6</v>
      </c>
    </row>
    <row r="14" spans="1:74" ht="12.75">
      <c r="B14" s="23"/>
      <c r="C14" s="24"/>
      <c r="D14" s="24"/>
      <c r="E14" s="349" t="s">
        <v>31</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1" t="s">
        <v>29</v>
      </c>
      <c r="AL14" s="24"/>
      <c r="AM14" s="24"/>
      <c r="AN14" s="33" t="s">
        <v>31</v>
      </c>
      <c r="AO14" s="24"/>
      <c r="AP14" s="24"/>
      <c r="AQ14" s="24"/>
      <c r="AR14" s="22"/>
      <c r="BE14" s="344"/>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4"/>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33</v>
      </c>
      <c r="AO16" s="24"/>
      <c r="AP16" s="24"/>
      <c r="AQ16" s="24"/>
      <c r="AR16" s="22"/>
      <c r="BE16" s="344"/>
      <c r="BS16" s="19" t="s">
        <v>4</v>
      </c>
    </row>
    <row r="17" spans="1:71" s="1" customFormat="1" ht="18.399999999999999"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35</v>
      </c>
      <c r="AO17" s="24"/>
      <c r="AP17" s="24"/>
      <c r="AQ17" s="24"/>
      <c r="AR17" s="22"/>
      <c r="BE17" s="344"/>
      <c r="BS17" s="19" t="s">
        <v>36</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4"/>
      <c r="BS18" s="19" t="s">
        <v>6</v>
      </c>
    </row>
    <row r="19" spans="1:71" s="1" customFormat="1" ht="12" customHeight="1">
      <c r="B19" s="23"/>
      <c r="C19" s="24"/>
      <c r="D19" s="31"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44"/>
      <c r="BS19" s="19" t="s">
        <v>6</v>
      </c>
    </row>
    <row r="20" spans="1:71" s="1" customFormat="1" ht="18.399999999999999"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44"/>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4"/>
    </row>
    <row r="22" spans="1:71" s="1" customFormat="1" ht="12" customHeight="1">
      <c r="B22" s="23"/>
      <c r="C22" s="24"/>
      <c r="D22" s="31"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4"/>
    </row>
    <row r="23" spans="1:71" s="1" customFormat="1" ht="138" customHeight="1">
      <c r="B23" s="23"/>
      <c r="C23" s="24"/>
      <c r="D23" s="24"/>
      <c r="E23" s="351" t="s">
        <v>40</v>
      </c>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24"/>
      <c r="AP23" s="24"/>
      <c r="AQ23" s="24"/>
      <c r="AR23" s="22"/>
      <c r="BE23" s="344"/>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4"/>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44"/>
    </row>
    <row r="26" spans="1:71" s="2" customFormat="1" ht="25.9" customHeight="1">
      <c r="A26" s="36"/>
      <c r="B26" s="37"/>
      <c r="C26" s="38"/>
      <c r="D26" s="39" t="s">
        <v>41</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52">
        <f>ROUND(AG54,2)</f>
        <v>0</v>
      </c>
      <c r="AL26" s="353"/>
      <c r="AM26" s="353"/>
      <c r="AN26" s="353"/>
      <c r="AO26" s="353"/>
      <c r="AP26" s="38"/>
      <c r="AQ26" s="38"/>
      <c r="AR26" s="41"/>
      <c r="BE26" s="344"/>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44"/>
    </row>
    <row r="28" spans="1:71" s="2" customFormat="1" ht="12.75">
      <c r="A28" s="36"/>
      <c r="B28" s="37"/>
      <c r="C28" s="38"/>
      <c r="D28" s="38"/>
      <c r="E28" s="38"/>
      <c r="F28" s="38"/>
      <c r="G28" s="38"/>
      <c r="H28" s="38"/>
      <c r="I28" s="38"/>
      <c r="J28" s="38"/>
      <c r="K28" s="38"/>
      <c r="L28" s="354" t="s">
        <v>42</v>
      </c>
      <c r="M28" s="354"/>
      <c r="N28" s="354"/>
      <c r="O28" s="354"/>
      <c r="P28" s="354"/>
      <c r="Q28" s="38"/>
      <c r="R28" s="38"/>
      <c r="S28" s="38"/>
      <c r="T28" s="38"/>
      <c r="U28" s="38"/>
      <c r="V28" s="38"/>
      <c r="W28" s="354" t="s">
        <v>43</v>
      </c>
      <c r="X28" s="354"/>
      <c r="Y28" s="354"/>
      <c r="Z28" s="354"/>
      <c r="AA28" s="354"/>
      <c r="AB28" s="354"/>
      <c r="AC28" s="354"/>
      <c r="AD28" s="354"/>
      <c r="AE28" s="354"/>
      <c r="AF28" s="38"/>
      <c r="AG28" s="38"/>
      <c r="AH28" s="38"/>
      <c r="AI28" s="38"/>
      <c r="AJ28" s="38"/>
      <c r="AK28" s="354" t="s">
        <v>44</v>
      </c>
      <c r="AL28" s="354"/>
      <c r="AM28" s="354"/>
      <c r="AN28" s="354"/>
      <c r="AO28" s="354"/>
      <c r="AP28" s="38"/>
      <c r="AQ28" s="38"/>
      <c r="AR28" s="41"/>
      <c r="BE28" s="344"/>
    </row>
    <row r="29" spans="1:71" s="3" customFormat="1" ht="14.45" customHeight="1">
      <c r="B29" s="42"/>
      <c r="C29" s="43"/>
      <c r="D29" s="31" t="s">
        <v>45</v>
      </c>
      <c r="E29" s="43"/>
      <c r="F29" s="31" t="s">
        <v>46</v>
      </c>
      <c r="G29" s="43"/>
      <c r="H29" s="43"/>
      <c r="I29" s="43"/>
      <c r="J29" s="43"/>
      <c r="K29" s="43"/>
      <c r="L29" s="357">
        <v>0.21</v>
      </c>
      <c r="M29" s="356"/>
      <c r="N29" s="356"/>
      <c r="O29" s="356"/>
      <c r="P29" s="356"/>
      <c r="Q29" s="43"/>
      <c r="R29" s="43"/>
      <c r="S29" s="43"/>
      <c r="T29" s="43"/>
      <c r="U29" s="43"/>
      <c r="V29" s="43"/>
      <c r="W29" s="355">
        <f>ROUND(AZ54, 2)</f>
        <v>0</v>
      </c>
      <c r="X29" s="356"/>
      <c r="Y29" s="356"/>
      <c r="Z29" s="356"/>
      <c r="AA29" s="356"/>
      <c r="AB29" s="356"/>
      <c r="AC29" s="356"/>
      <c r="AD29" s="356"/>
      <c r="AE29" s="356"/>
      <c r="AF29" s="43"/>
      <c r="AG29" s="43"/>
      <c r="AH29" s="43"/>
      <c r="AI29" s="43"/>
      <c r="AJ29" s="43"/>
      <c r="AK29" s="355">
        <f>ROUND(AV54, 2)</f>
        <v>0</v>
      </c>
      <c r="AL29" s="356"/>
      <c r="AM29" s="356"/>
      <c r="AN29" s="356"/>
      <c r="AO29" s="356"/>
      <c r="AP29" s="43"/>
      <c r="AQ29" s="43"/>
      <c r="AR29" s="44"/>
      <c r="BE29" s="345"/>
    </row>
    <row r="30" spans="1:71" s="3" customFormat="1" ht="14.45" customHeight="1">
      <c r="B30" s="42"/>
      <c r="C30" s="43"/>
      <c r="D30" s="43"/>
      <c r="E30" s="43"/>
      <c r="F30" s="31" t="s">
        <v>47</v>
      </c>
      <c r="G30" s="43"/>
      <c r="H30" s="43"/>
      <c r="I30" s="43"/>
      <c r="J30" s="43"/>
      <c r="K30" s="43"/>
      <c r="L30" s="357">
        <v>0.15</v>
      </c>
      <c r="M30" s="356"/>
      <c r="N30" s="356"/>
      <c r="O30" s="356"/>
      <c r="P30" s="356"/>
      <c r="Q30" s="43"/>
      <c r="R30" s="43"/>
      <c r="S30" s="43"/>
      <c r="T30" s="43"/>
      <c r="U30" s="43"/>
      <c r="V30" s="43"/>
      <c r="W30" s="355">
        <f>ROUND(BA54, 2)</f>
        <v>0</v>
      </c>
      <c r="X30" s="356"/>
      <c r="Y30" s="356"/>
      <c r="Z30" s="356"/>
      <c r="AA30" s="356"/>
      <c r="AB30" s="356"/>
      <c r="AC30" s="356"/>
      <c r="AD30" s="356"/>
      <c r="AE30" s="356"/>
      <c r="AF30" s="43"/>
      <c r="AG30" s="43"/>
      <c r="AH30" s="43"/>
      <c r="AI30" s="43"/>
      <c r="AJ30" s="43"/>
      <c r="AK30" s="355">
        <f>ROUND(AW54, 2)</f>
        <v>0</v>
      </c>
      <c r="AL30" s="356"/>
      <c r="AM30" s="356"/>
      <c r="AN30" s="356"/>
      <c r="AO30" s="356"/>
      <c r="AP30" s="43"/>
      <c r="AQ30" s="43"/>
      <c r="AR30" s="44"/>
      <c r="BE30" s="345"/>
    </row>
    <row r="31" spans="1:71" s="3" customFormat="1" ht="14.45" hidden="1" customHeight="1">
      <c r="B31" s="42"/>
      <c r="C31" s="43"/>
      <c r="D31" s="43"/>
      <c r="E31" s="43"/>
      <c r="F31" s="31" t="s">
        <v>48</v>
      </c>
      <c r="G31" s="43"/>
      <c r="H31" s="43"/>
      <c r="I31" s="43"/>
      <c r="J31" s="43"/>
      <c r="K31" s="43"/>
      <c r="L31" s="357">
        <v>0.21</v>
      </c>
      <c r="M31" s="356"/>
      <c r="N31" s="356"/>
      <c r="O31" s="356"/>
      <c r="P31" s="356"/>
      <c r="Q31" s="43"/>
      <c r="R31" s="43"/>
      <c r="S31" s="43"/>
      <c r="T31" s="43"/>
      <c r="U31" s="43"/>
      <c r="V31" s="43"/>
      <c r="W31" s="355">
        <f>ROUND(BB54, 2)</f>
        <v>0</v>
      </c>
      <c r="X31" s="356"/>
      <c r="Y31" s="356"/>
      <c r="Z31" s="356"/>
      <c r="AA31" s="356"/>
      <c r="AB31" s="356"/>
      <c r="AC31" s="356"/>
      <c r="AD31" s="356"/>
      <c r="AE31" s="356"/>
      <c r="AF31" s="43"/>
      <c r="AG31" s="43"/>
      <c r="AH31" s="43"/>
      <c r="AI31" s="43"/>
      <c r="AJ31" s="43"/>
      <c r="AK31" s="355">
        <v>0</v>
      </c>
      <c r="AL31" s="356"/>
      <c r="AM31" s="356"/>
      <c r="AN31" s="356"/>
      <c r="AO31" s="356"/>
      <c r="AP31" s="43"/>
      <c r="AQ31" s="43"/>
      <c r="AR31" s="44"/>
      <c r="BE31" s="345"/>
    </row>
    <row r="32" spans="1:71" s="3" customFormat="1" ht="14.45" hidden="1" customHeight="1">
      <c r="B32" s="42"/>
      <c r="C32" s="43"/>
      <c r="D32" s="43"/>
      <c r="E32" s="43"/>
      <c r="F32" s="31" t="s">
        <v>49</v>
      </c>
      <c r="G32" s="43"/>
      <c r="H32" s="43"/>
      <c r="I32" s="43"/>
      <c r="J32" s="43"/>
      <c r="K32" s="43"/>
      <c r="L32" s="357">
        <v>0.15</v>
      </c>
      <c r="M32" s="356"/>
      <c r="N32" s="356"/>
      <c r="O32" s="356"/>
      <c r="P32" s="356"/>
      <c r="Q32" s="43"/>
      <c r="R32" s="43"/>
      <c r="S32" s="43"/>
      <c r="T32" s="43"/>
      <c r="U32" s="43"/>
      <c r="V32" s="43"/>
      <c r="W32" s="355">
        <f>ROUND(BC54, 2)</f>
        <v>0</v>
      </c>
      <c r="X32" s="356"/>
      <c r="Y32" s="356"/>
      <c r="Z32" s="356"/>
      <c r="AA32" s="356"/>
      <c r="AB32" s="356"/>
      <c r="AC32" s="356"/>
      <c r="AD32" s="356"/>
      <c r="AE32" s="356"/>
      <c r="AF32" s="43"/>
      <c r="AG32" s="43"/>
      <c r="AH32" s="43"/>
      <c r="AI32" s="43"/>
      <c r="AJ32" s="43"/>
      <c r="AK32" s="355">
        <v>0</v>
      </c>
      <c r="AL32" s="356"/>
      <c r="AM32" s="356"/>
      <c r="AN32" s="356"/>
      <c r="AO32" s="356"/>
      <c r="AP32" s="43"/>
      <c r="AQ32" s="43"/>
      <c r="AR32" s="44"/>
      <c r="BE32" s="345"/>
    </row>
    <row r="33" spans="1:57" s="3" customFormat="1" ht="14.45" hidden="1" customHeight="1">
      <c r="B33" s="42"/>
      <c r="C33" s="43"/>
      <c r="D33" s="43"/>
      <c r="E33" s="43"/>
      <c r="F33" s="31" t="s">
        <v>50</v>
      </c>
      <c r="G33" s="43"/>
      <c r="H33" s="43"/>
      <c r="I33" s="43"/>
      <c r="J33" s="43"/>
      <c r="K33" s="43"/>
      <c r="L33" s="357">
        <v>0</v>
      </c>
      <c r="M33" s="356"/>
      <c r="N33" s="356"/>
      <c r="O33" s="356"/>
      <c r="P33" s="356"/>
      <c r="Q33" s="43"/>
      <c r="R33" s="43"/>
      <c r="S33" s="43"/>
      <c r="T33" s="43"/>
      <c r="U33" s="43"/>
      <c r="V33" s="43"/>
      <c r="W33" s="355">
        <f>ROUND(BD54, 2)</f>
        <v>0</v>
      </c>
      <c r="X33" s="356"/>
      <c r="Y33" s="356"/>
      <c r="Z33" s="356"/>
      <c r="AA33" s="356"/>
      <c r="AB33" s="356"/>
      <c r="AC33" s="356"/>
      <c r="AD33" s="356"/>
      <c r="AE33" s="356"/>
      <c r="AF33" s="43"/>
      <c r="AG33" s="43"/>
      <c r="AH33" s="43"/>
      <c r="AI33" s="43"/>
      <c r="AJ33" s="43"/>
      <c r="AK33" s="355">
        <v>0</v>
      </c>
      <c r="AL33" s="356"/>
      <c r="AM33" s="356"/>
      <c r="AN33" s="356"/>
      <c r="AO33" s="356"/>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51</v>
      </c>
      <c r="E35" s="47"/>
      <c r="F35" s="47"/>
      <c r="G35" s="47"/>
      <c r="H35" s="47"/>
      <c r="I35" s="47"/>
      <c r="J35" s="47"/>
      <c r="K35" s="47"/>
      <c r="L35" s="47"/>
      <c r="M35" s="47"/>
      <c r="N35" s="47"/>
      <c r="O35" s="47"/>
      <c r="P35" s="47"/>
      <c r="Q35" s="47"/>
      <c r="R35" s="47"/>
      <c r="S35" s="47"/>
      <c r="T35" s="48" t="s">
        <v>52</v>
      </c>
      <c r="U35" s="47"/>
      <c r="V35" s="47"/>
      <c r="W35" s="47"/>
      <c r="X35" s="361" t="s">
        <v>53</v>
      </c>
      <c r="Y35" s="359"/>
      <c r="Z35" s="359"/>
      <c r="AA35" s="359"/>
      <c r="AB35" s="359"/>
      <c r="AC35" s="47"/>
      <c r="AD35" s="47"/>
      <c r="AE35" s="47"/>
      <c r="AF35" s="47"/>
      <c r="AG35" s="47"/>
      <c r="AH35" s="47"/>
      <c r="AI35" s="47"/>
      <c r="AJ35" s="47"/>
      <c r="AK35" s="358">
        <f>SUM(AK26:AK33)</f>
        <v>0</v>
      </c>
      <c r="AL35" s="359"/>
      <c r="AM35" s="359"/>
      <c r="AN35" s="359"/>
      <c r="AO35" s="360"/>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54</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202016</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9" t="str">
        <f>K6</f>
        <v>Podkrovní byty Táborská 378/44, 372/36, 375/38, 377/42, 376/40 Praha 4, k.ú. Nusle</v>
      </c>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Praha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76" t="str">
        <f>IF(AN8= "","",AN8)</f>
        <v>16. 4. 2021</v>
      </c>
      <c r="AN47" s="37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Městská část Praha 4, Anatala Staška 2059/80b</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377" t="str">
        <f>IF(E17="","",E17)</f>
        <v>SUNCAD, s.r.o., Špotzova 6, Praha 6</v>
      </c>
      <c r="AN49" s="378"/>
      <c r="AO49" s="378"/>
      <c r="AP49" s="378"/>
      <c r="AQ49" s="38"/>
      <c r="AR49" s="41"/>
      <c r="AS49" s="379" t="s">
        <v>55</v>
      </c>
      <c r="AT49" s="380"/>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37</v>
      </c>
      <c r="AJ50" s="38"/>
      <c r="AK50" s="38"/>
      <c r="AL50" s="38"/>
      <c r="AM50" s="377" t="str">
        <f>IF(E20="","",E20)</f>
        <v xml:space="preserve"> </v>
      </c>
      <c r="AN50" s="378"/>
      <c r="AO50" s="378"/>
      <c r="AP50" s="378"/>
      <c r="AQ50" s="38"/>
      <c r="AR50" s="41"/>
      <c r="AS50" s="381"/>
      <c r="AT50" s="38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83"/>
      <c r="AT51" s="384"/>
      <c r="AU51" s="66"/>
      <c r="AV51" s="66"/>
      <c r="AW51" s="66"/>
      <c r="AX51" s="66"/>
      <c r="AY51" s="66"/>
      <c r="AZ51" s="66"/>
      <c r="BA51" s="66"/>
      <c r="BB51" s="66"/>
      <c r="BC51" s="66"/>
      <c r="BD51" s="67"/>
      <c r="BE51" s="36"/>
    </row>
    <row r="52" spans="1:91" s="2" customFormat="1" ht="29.25" customHeight="1">
      <c r="A52" s="36"/>
      <c r="B52" s="37"/>
      <c r="C52" s="371" t="s">
        <v>56</v>
      </c>
      <c r="D52" s="372"/>
      <c r="E52" s="372"/>
      <c r="F52" s="372"/>
      <c r="G52" s="372"/>
      <c r="H52" s="68"/>
      <c r="I52" s="373" t="s">
        <v>57</v>
      </c>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85" t="s">
        <v>58</v>
      </c>
      <c r="AH52" s="372"/>
      <c r="AI52" s="372"/>
      <c r="AJ52" s="372"/>
      <c r="AK52" s="372"/>
      <c r="AL52" s="372"/>
      <c r="AM52" s="372"/>
      <c r="AN52" s="373" t="s">
        <v>59</v>
      </c>
      <c r="AO52" s="372"/>
      <c r="AP52" s="372"/>
      <c r="AQ52" s="69" t="s">
        <v>60</v>
      </c>
      <c r="AR52" s="41"/>
      <c r="AS52" s="70" t="s">
        <v>61</v>
      </c>
      <c r="AT52" s="71" t="s">
        <v>62</v>
      </c>
      <c r="AU52" s="71" t="s">
        <v>63</v>
      </c>
      <c r="AV52" s="71" t="s">
        <v>64</v>
      </c>
      <c r="AW52" s="71" t="s">
        <v>65</v>
      </c>
      <c r="AX52" s="71" t="s">
        <v>66</v>
      </c>
      <c r="AY52" s="71" t="s">
        <v>67</v>
      </c>
      <c r="AZ52" s="71" t="s">
        <v>68</v>
      </c>
      <c r="BA52" s="71" t="s">
        <v>69</v>
      </c>
      <c r="BB52" s="71" t="s">
        <v>70</v>
      </c>
      <c r="BC52" s="71" t="s">
        <v>71</v>
      </c>
      <c r="BD52" s="72" t="s">
        <v>72</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73</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6">
        <f>ROUND(AG55+AG64+AG73+AG82+AG91,2)</f>
        <v>0</v>
      </c>
      <c r="AH54" s="386"/>
      <c r="AI54" s="386"/>
      <c r="AJ54" s="386"/>
      <c r="AK54" s="386"/>
      <c r="AL54" s="386"/>
      <c r="AM54" s="386"/>
      <c r="AN54" s="387">
        <f t="shared" ref="AN54:AN99" si="0">SUM(AG54,AT54)</f>
        <v>0</v>
      </c>
      <c r="AO54" s="387"/>
      <c r="AP54" s="387"/>
      <c r="AQ54" s="80" t="s">
        <v>19</v>
      </c>
      <c r="AR54" s="81"/>
      <c r="AS54" s="82">
        <f>ROUND(AS55+AS64+AS73+AS82+AS91,2)</f>
        <v>0</v>
      </c>
      <c r="AT54" s="83">
        <f t="shared" ref="AT54:AT99" si="1">ROUND(SUM(AV54:AW54),2)</f>
        <v>0</v>
      </c>
      <c r="AU54" s="84">
        <f>ROUND(AU55+AU64+AU73+AU82+AU91,5)</f>
        <v>0</v>
      </c>
      <c r="AV54" s="83">
        <f>ROUND(AZ54*L29,2)</f>
        <v>0</v>
      </c>
      <c r="AW54" s="83">
        <f>ROUND(BA54*L30,2)</f>
        <v>0</v>
      </c>
      <c r="AX54" s="83">
        <f>ROUND(BB54*L29,2)</f>
        <v>0</v>
      </c>
      <c r="AY54" s="83">
        <f>ROUND(BC54*L30,2)</f>
        <v>0</v>
      </c>
      <c r="AZ54" s="83">
        <f>ROUND(AZ55+AZ64+AZ73+AZ82+AZ91,2)</f>
        <v>0</v>
      </c>
      <c r="BA54" s="83">
        <f>ROUND(BA55+BA64+BA73+BA82+BA91,2)</f>
        <v>0</v>
      </c>
      <c r="BB54" s="83">
        <f>ROUND(BB55+BB64+BB73+BB82+BB91,2)</f>
        <v>0</v>
      </c>
      <c r="BC54" s="83">
        <f>ROUND(BC55+BC64+BC73+BC82+BC91,2)</f>
        <v>0</v>
      </c>
      <c r="BD54" s="85">
        <f>ROUND(BD55+BD64+BD73+BD82+BD91,2)</f>
        <v>0</v>
      </c>
      <c r="BS54" s="86" t="s">
        <v>74</v>
      </c>
      <c r="BT54" s="86" t="s">
        <v>75</v>
      </c>
      <c r="BU54" s="87" t="s">
        <v>76</v>
      </c>
      <c r="BV54" s="86" t="s">
        <v>77</v>
      </c>
      <c r="BW54" s="86" t="s">
        <v>5</v>
      </c>
      <c r="BX54" s="86" t="s">
        <v>78</v>
      </c>
      <c r="CL54" s="86" t="s">
        <v>19</v>
      </c>
    </row>
    <row r="55" spans="1:91" s="7" customFormat="1" ht="16.5" customHeight="1">
      <c r="B55" s="88"/>
      <c r="C55" s="89"/>
      <c r="D55" s="374" t="s">
        <v>79</v>
      </c>
      <c r="E55" s="374"/>
      <c r="F55" s="374"/>
      <c r="G55" s="374"/>
      <c r="H55" s="374"/>
      <c r="I55" s="90"/>
      <c r="J55" s="374" t="s">
        <v>80</v>
      </c>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67">
        <f>ROUND(AG56+SUM(AG57:AG59)+AG62+AG63,2)</f>
        <v>0</v>
      </c>
      <c r="AH55" s="366"/>
      <c r="AI55" s="366"/>
      <c r="AJ55" s="366"/>
      <c r="AK55" s="366"/>
      <c r="AL55" s="366"/>
      <c r="AM55" s="366"/>
      <c r="AN55" s="365">
        <f t="shared" si="0"/>
        <v>0</v>
      </c>
      <c r="AO55" s="366"/>
      <c r="AP55" s="366"/>
      <c r="AQ55" s="91" t="s">
        <v>81</v>
      </c>
      <c r="AR55" s="92"/>
      <c r="AS55" s="93">
        <f>ROUND(AS56+SUM(AS57:AS59)+AS62+AS63,2)</f>
        <v>0</v>
      </c>
      <c r="AT55" s="94">
        <f t="shared" si="1"/>
        <v>0</v>
      </c>
      <c r="AU55" s="95">
        <f>ROUND(AU56+SUM(AU57:AU59)+AU62+AU63,5)</f>
        <v>0</v>
      </c>
      <c r="AV55" s="94">
        <f>ROUND(AZ55*L29,2)</f>
        <v>0</v>
      </c>
      <c r="AW55" s="94">
        <f>ROUND(BA55*L30,2)</f>
        <v>0</v>
      </c>
      <c r="AX55" s="94">
        <f>ROUND(BB55*L29,2)</f>
        <v>0</v>
      </c>
      <c r="AY55" s="94">
        <f>ROUND(BC55*L30,2)</f>
        <v>0</v>
      </c>
      <c r="AZ55" s="94">
        <f>ROUND(AZ56+SUM(AZ57:AZ59)+AZ62+AZ63,2)</f>
        <v>0</v>
      </c>
      <c r="BA55" s="94">
        <f>ROUND(BA56+SUM(BA57:BA59)+BA62+BA63,2)</f>
        <v>0</v>
      </c>
      <c r="BB55" s="94">
        <f>ROUND(BB56+SUM(BB57:BB59)+BB62+BB63,2)</f>
        <v>0</v>
      </c>
      <c r="BC55" s="94">
        <f>ROUND(BC56+SUM(BC57:BC59)+BC62+BC63,2)</f>
        <v>0</v>
      </c>
      <c r="BD55" s="96">
        <f>ROUND(BD56+SUM(BD57:BD59)+BD62+BD63,2)</f>
        <v>0</v>
      </c>
      <c r="BS55" s="97" t="s">
        <v>74</v>
      </c>
      <c r="BT55" s="97" t="s">
        <v>82</v>
      </c>
      <c r="BU55" s="97" t="s">
        <v>76</v>
      </c>
      <c r="BV55" s="97" t="s">
        <v>77</v>
      </c>
      <c r="BW55" s="97" t="s">
        <v>83</v>
      </c>
      <c r="BX55" s="97" t="s">
        <v>5</v>
      </c>
      <c r="CL55" s="97" t="s">
        <v>19</v>
      </c>
      <c r="CM55" s="97" t="s">
        <v>82</v>
      </c>
    </row>
    <row r="56" spans="1:91" s="4" customFormat="1" ht="16.5" customHeight="1">
      <c r="A56" s="98" t="s">
        <v>84</v>
      </c>
      <c r="B56" s="53"/>
      <c r="C56" s="99"/>
      <c r="D56" s="99"/>
      <c r="E56" s="375" t="s">
        <v>85</v>
      </c>
      <c r="F56" s="375"/>
      <c r="G56" s="375"/>
      <c r="H56" s="375"/>
      <c r="I56" s="375"/>
      <c r="J56" s="99"/>
      <c r="K56" s="375" t="s">
        <v>86</v>
      </c>
      <c r="L56" s="375"/>
      <c r="M56" s="375"/>
      <c r="N56" s="375"/>
      <c r="O56" s="375"/>
      <c r="P56" s="375"/>
      <c r="Q56" s="375"/>
      <c r="R56" s="375"/>
      <c r="S56" s="375"/>
      <c r="T56" s="375"/>
      <c r="U56" s="375"/>
      <c r="V56" s="375"/>
      <c r="W56" s="375"/>
      <c r="X56" s="375"/>
      <c r="Y56" s="375"/>
      <c r="Z56" s="375"/>
      <c r="AA56" s="375"/>
      <c r="AB56" s="375"/>
      <c r="AC56" s="375"/>
      <c r="AD56" s="375"/>
      <c r="AE56" s="375"/>
      <c r="AF56" s="375"/>
      <c r="AG56" s="363">
        <f>'D.1.1 - Architektonicko-s...'!J32</f>
        <v>0</v>
      </c>
      <c r="AH56" s="364"/>
      <c r="AI56" s="364"/>
      <c r="AJ56" s="364"/>
      <c r="AK56" s="364"/>
      <c r="AL56" s="364"/>
      <c r="AM56" s="364"/>
      <c r="AN56" s="363">
        <f t="shared" si="0"/>
        <v>0</v>
      </c>
      <c r="AO56" s="364"/>
      <c r="AP56" s="364"/>
      <c r="AQ56" s="100" t="s">
        <v>87</v>
      </c>
      <c r="AR56" s="55"/>
      <c r="AS56" s="101">
        <v>0</v>
      </c>
      <c r="AT56" s="102">
        <f t="shared" si="1"/>
        <v>0</v>
      </c>
      <c r="AU56" s="103">
        <f>'D.1.1 - Architektonicko-s...'!P102</f>
        <v>0</v>
      </c>
      <c r="AV56" s="102">
        <f>'D.1.1 - Architektonicko-s...'!J35</f>
        <v>0</v>
      </c>
      <c r="AW56" s="102">
        <f>'D.1.1 - Architektonicko-s...'!J36</f>
        <v>0</v>
      </c>
      <c r="AX56" s="102">
        <f>'D.1.1 - Architektonicko-s...'!J37</f>
        <v>0</v>
      </c>
      <c r="AY56" s="102">
        <f>'D.1.1 - Architektonicko-s...'!J38</f>
        <v>0</v>
      </c>
      <c r="AZ56" s="102">
        <f>'D.1.1 - Architektonicko-s...'!F35</f>
        <v>0</v>
      </c>
      <c r="BA56" s="102">
        <f>'D.1.1 - Architektonicko-s...'!F36</f>
        <v>0</v>
      </c>
      <c r="BB56" s="102">
        <f>'D.1.1 - Architektonicko-s...'!F37</f>
        <v>0</v>
      </c>
      <c r="BC56" s="102">
        <f>'D.1.1 - Architektonicko-s...'!F38</f>
        <v>0</v>
      </c>
      <c r="BD56" s="104">
        <f>'D.1.1 - Architektonicko-s...'!F39</f>
        <v>0</v>
      </c>
      <c r="BT56" s="105" t="s">
        <v>88</v>
      </c>
      <c r="BV56" s="105" t="s">
        <v>77</v>
      </c>
      <c r="BW56" s="105" t="s">
        <v>89</v>
      </c>
      <c r="BX56" s="105" t="s">
        <v>83</v>
      </c>
      <c r="CL56" s="105" t="s">
        <v>19</v>
      </c>
    </row>
    <row r="57" spans="1:91" s="4" customFormat="1" ht="16.5" customHeight="1">
      <c r="A57" s="98" t="s">
        <v>84</v>
      </c>
      <c r="B57" s="53"/>
      <c r="C57" s="99"/>
      <c r="D57" s="99"/>
      <c r="E57" s="375" t="s">
        <v>90</v>
      </c>
      <c r="F57" s="375"/>
      <c r="G57" s="375"/>
      <c r="H57" s="375"/>
      <c r="I57" s="375"/>
      <c r="J57" s="99"/>
      <c r="K57" s="375" t="s">
        <v>91</v>
      </c>
      <c r="L57" s="375"/>
      <c r="M57" s="375"/>
      <c r="N57" s="375"/>
      <c r="O57" s="375"/>
      <c r="P57" s="375"/>
      <c r="Q57" s="375"/>
      <c r="R57" s="375"/>
      <c r="S57" s="375"/>
      <c r="T57" s="375"/>
      <c r="U57" s="375"/>
      <c r="V57" s="375"/>
      <c r="W57" s="375"/>
      <c r="X57" s="375"/>
      <c r="Y57" s="375"/>
      <c r="Z57" s="375"/>
      <c r="AA57" s="375"/>
      <c r="AB57" s="375"/>
      <c r="AC57" s="375"/>
      <c r="AD57" s="375"/>
      <c r="AE57" s="375"/>
      <c r="AF57" s="375"/>
      <c r="AG57" s="363">
        <f>'D.1.4.a - UT'!J32</f>
        <v>0</v>
      </c>
      <c r="AH57" s="364"/>
      <c r="AI57" s="364"/>
      <c r="AJ57" s="364"/>
      <c r="AK57" s="364"/>
      <c r="AL57" s="364"/>
      <c r="AM57" s="364"/>
      <c r="AN57" s="363">
        <f t="shared" si="0"/>
        <v>0</v>
      </c>
      <c r="AO57" s="364"/>
      <c r="AP57" s="364"/>
      <c r="AQ57" s="100" t="s">
        <v>87</v>
      </c>
      <c r="AR57" s="55"/>
      <c r="AS57" s="101">
        <v>0</v>
      </c>
      <c r="AT57" s="102">
        <f t="shared" si="1"/>
        <v>0</v>
      </c>
      <c r="AU57" s="103">
        <f>'D.1.4.a - UT'!P90</f>
        <v>0</v>
      </c>
      <c r="AV57" s="102">
        <f>'D.1.4.a - UT'!J35</f>
        <v>0</v>
      </c>
      <c r="AW57" s="102">
        <f>'D.1.4.a - UT'!J36</f>
        <v>0</v>
      </c>
      <c r="AX57" s="102">
        <f>'D.1.4.a - UT'!J37</f>
        <v>0</v>
      </c>
      <c r="AY57" s="102">
        <f>'D.1.4.a - UT'!J38</f>
        <v>0</v>
      </c>
      <c r="AZ57" s="102">
        <f>'D.1.4.a - UT'!F35</f>
        <v>0</v>
      </c>
      <c r="BA57" s="102">
        <f>'D.1.4.a - UT'!F36</f>
        <v>0</v>
      </c>
      <c r="BB57" s="102">
        <f>'D.1.4.a - UT'!F37</f>
        <v>0</v>
      </c>
      <c r="BC57" s="102">
        <f>'D.1.4.a - UT'!F38</f>
        <v>0</v>
      </c>
      <c r="BD57" s="104">
        <f>'D.1.4.a - UT'!F39</f>
        <v>0</v>
      </c>
      <c r="BT57" s="105" t="s">
        <v>88</v>
      </c>
      <c r="BV57" s="105" t="s">
        <v>77</v>
      </c>
      <c r="BW57" s="105" t="s">
        <v>92</v>
      </c>
      <c r="BX57" s="105" t="s">
        <v>83</v>
      </c>
      <c r="CL57" s="105" t="s">
        <v>19</v>
      </c>
    </row>
    <row r="58" spans="1:91" s="4" customFormat="1" ht="16.5" customHeight="1">
      <c r="A58" s="98" t="s">
        <v>84</v>
      </c>
      <c r="B58" s="53"/>
      <c r="C58" s="99"/>
      <c r="D58" s="99"/>
      <c r="E58" s="375" t="s">
        <v>93</v>
      </c>
      <c r="F58" s="375"/>
      <c r="G58" s="375"/>
      <c r="H58" s="375"/>
      <c r="I58" s="375"/>
      <c r="J58" s="99"/>
      <c r="K58" s="375" t="s">
        <v>94</v>
      </c>
      <c r="L58" s="375"/>
      <c r="M58" s="375"/>
      <c r="N58" s="375"/>
      <c r="O58" s="375"/>
      <c r="P58" s="375"/>
      <c r="Q58" s="375"/>
      <c r="R58" s="375"/>
      <c r="S58" s="375"/>
      <c r="T58" s="375"/>
      <c r="U58" s="375"/>
      <c r="V58" s="375"/>
      <c r="W58" s="375"/>
      <c r="X58" s="375"/>
      <c r="Y58" s="375"/>
      <c r="Z58" s="375"/>
      <c r="AA58" s="375"/>
      <c r="AB58" s="375"/>
      <c r="AC58" s="375"/>
      <c r="AD58" s="375"/>
      <c r="AE58" s="375"/>
      <c r="AF58" s="375"/>
      <c r="AG58" s="363">
        <f>'D.1.4.c - Vzduchotechnika'!J32</f>
        <v>0</v>
      </c>
      <c r="AH58" s="364"/>
      <c r="AI58" s="364"/>
      <c r="AJ58" s="364"/>
      <c r="AK58" s="364"/>
      <c r="AL58" s="364"/>
      <c r="AM58" s="364"/>
      <c r="AN58" s="363">
        <f t="shared" si="0"/>
        <v>0</v>
      </c>
      <c r="AO58" s="364"/>
      <c r="AP58" s="364"/>
      <c r="AQ58" s="100" t="s">
        <v>87</v>
      </c>
      <c r="AR58" s="55"/>
      <c r="AS58" s="101">
        <v>0</v>
      </c>
      <c r="AT58" s="102">
        <f t="shared" si="1"/>
        <v>0</v>
      </c>
      <c r="AU58" s="103">
        <f>'D.1.4.c - Vzduchotechnika'!P88</f>
        <v>0</v>
      </c>
      <c r="AV58" s="102">
        <f>'D.1.4.c - Vzduchotechnika'!J35</f>
        <v>0</v>
      </c>
      <c r="AW58" s="102">
        <f>'D.1.4.c - Vzduchotechnika'!J36</f>
        <v>0</v>
      </c>
      <c r="AX58" s="102">
        <f>'D.1.4.c - Vzduchotechnika'!J37</f>
        <v>0</v>
      </c>
      <c r="AY58" s="102">
        <f>'D.1.4.c - Vzduchotechnika'!J38</f>
        <v>0</v>
      </c>
      <c r="AZ58" s="102">
        <f>'D.1.4.c - Vzduchotechnika'!F35</f>
        <v>0</v>
      </c>
      <c r="BA58" s="102">
        <f>'D.1.4.c - Vzduchotechnika'!F36</f>
        <v>0</v>
      </c>
      <c r="BB58" s="102">
        <f>'D.1.4.c - Vzduchotechnika'!F37</f>
        <v>0</v>
      </c>
      <c r="BC58" s="102">
        <f>'D.1.4.c - Vzduchotechnika'!F38</f>
        <v>0</v>
      </c>
      <c r="BD58" s="104">
        <f>'D.1.4.c - Vzduchotechnika'!F39</f>
        <v>0</v>
      </c>
      <c r="BT58" s="105" t="s">
        <v>88</v>
      </c>
      <c r="BV58" s="105" t="s">
        <v>77</v>
      </c>
      <c r="BW58" s="105" t="s">
        <v>95</v>
      </c>
      <c r="BX58" s="105" t="s">
        <v>83</v>
      </c>
      <c r="CL58" s="105" t="s">
        <v>19</v>
      </c>
    </row>
    <row r="59" spans="1:91" s="4" customFormat="1" ht="16.5" customHeight="1">
      <c r="B59" s="53"/>
      <c r="C59" s="99"/>
      <c r="D59" s="99"/>
      <c r="E59" s="375" t="s">
        <v>96</v>
      </c>
      <c r="F59" s="375"/>
      <c r="G59" s="375"/>
      <c r="H59" s="375"/>
      <c r="I59" s="375"/>
      <c r="J59" s="99"/>
      <c r="K59" s="375" t="s">
        <v>97</v>
      </c>
      <c r="L59" s="375"/>
      <c r="M59" s="375"/>
      <c r="N59" s="375"/>
      <c r="O59" s="375"/>
      <c r="P59" s="375"/>
      <c r="Q59" s="375"/>
      <c r="R59" s="375"/>
      <c r="S59" s="375"/>
      <c r="T59" s="375"/>
      <c r="U59" s="375"/>
      <c r="V59" s="375"/>
      <c r="W59" s="375"/>
      <c r="X59" s="375"/>
      <c r="Y59" s="375"/>
      <c r="Z59" s="375"/>
      <c r="AA59" s="375"/>
      <c r="AB59" s="375"/>
      <c r="AC59" s="375"/>
      <c r="AD59" s="375"/>
      <c r="AE59" s="375"/>
      <c r="AF59" s="375"/>
      <c r="AG59" s="368">
        <f>ROUND(SUM(AG60:AG61),2)</f>
        <v>0</v>
      </c>
      <c r="AH59" s="364"/>
      <c r="AI59" s="364"/>
      <c r="AJ59" s="364"/>
      <c r="AK59" s="364"/>
      <c r="AL59" s="364"/>
      <c r="AM59" s="364"/>
      <c r="AN59" s="363">
        <f t="shared" si="0"/>
        <v>0</v>
      </c>
      <c r="AO59" s="364"/>
      <c r="AP59" s="364"/>
      <c r="AQ59" s="100" t="s">
        <v>87</v>
      </c>
      <c r="AR59" s="55"/>
      <c r="AS59" s="101">
        <f>ROUND(SUM(AS60:AS61),2)</f>
        <v>0</v>
      </c>
      <c r="AT59" s="102">
        <f t="shared" si="1"/>
        <v>0</v>
      </c>
      <c r="AU59" s="103">
        <f>ROUND(SUM(AU60:AU61),5)</f>
        <v>0</v>
      </c>
      <c r="AV59" s="102">
        <f>ROUND(AZ59*L29,2)</f>
        <v>0</v>
      </c>
      <c r="AW59" s="102">
        <f>ROUND(BA59*L30,2)</f>
        <v>0</v>
      </c>
      <c r="AX59" s="102">
        <f>ROUND(BB59*L29,2)</f>
        <v>0</v>
      </c>
      <c r="AY59" s="102">
        <f>ROUND(BC59*L30,2)</f>
        <v>0</v>
      </c>
      <c r="AZ59" s="102">
        <f>ROUND(SUM(AZ60:AZ61),2)</f>
        <v>0</v>
      </c>
      <c r="BA59" s="102">
        <f>ROUND(SUM(BA60:BA61),2)</f>
        <v>0</v>
      </c>
      <c r="BB59" s="102">
        <f>ROUND(SUM(BB60:BB61),2)</f>
        <v>0</v>
      </c>
      <c r="BC59" s="102">
        <f>ROUND(SUM(BC60:BC61),2)</f>
        <v>0</v>
      </c>
      <c r="BD59" s="104">
        <f>ROUND(SUM(BD60:BD61),2)</f>
        <v>0</v>
      </c>
      <c r="BS59" s="105" t="s">
        <v>74</v>
      </c>
      <c r="BT59" s="105" t="s">
        <v>88</v>
      </c>
      <c r="BU59" s="105" t="s">
        <v>76</v>
      </c>
      <c r="BV59" s="105" t="s">
        <v>77</v>
      </c>
      <c r="BW59" s="105" t="s">
        <v>98</v>
      </c>
      <c r="BX59" s="105" t="s">
        <v>83</v>
      </c>
      <c r="CL59" s="105" t="s">
        <v>19</v>
      </c>
    </row>
    <row r="60" spans="1:91" s="4" customFormat="1" ht="16.5" customHeight="1">
      <c r="A60" s="98" t="s">
        <v>84</v>
      </c>
      <c r="B60" s="53"/>
      <c r="C60" s="99"/>
      <c r="D60" s="99"/>
      <c r="E60" s="99"/>
      <c r="F60" s="375" t="s">
        <v>99</v>
      </c>
      <c r="G60" s="375"/>
      <c r="H60" s="375"/>
      <c r="I60" s="375"/>
      <c r="J60" s="375"/>
      <c r="K60" s="99"/>
      <c r="L60" s="375" t="s">
        <v>100</v>
      </c>
      <c r="M60" s="375"/>
      <c r="N60" s="375"/>
      <c r="O60" s="375"/>
      <c r="P60" s="375"/>
      <c r="Q60" s="375"/>
      <c r="R60" s="375"/>
      <c r="S60" s="375"/>
      <c r="T60" s="375"/>
      <c r="U60" s="375"/>
      <c r="V60" s="375"/>
      <c r="W60" s="375"/>
      <c r="X60" s="375"/>
      <c r="Y60" s="375"/>
      <c r="Z60" s="375"/>
      <c r="AA60" s="375"/>
      <c r="AB60" s="375"/>
      <c r="AC60" s="375"/>
      <c r="AD60" s="375"/>
      <c r="AE60" s="375"/>
      <c r="AF60" s="375"/>
      <c r="AG60" s="363">
        <f>'1.4.d_K - Podkrovní byty ...'!J34</f>
        <v>0</v>
      </c>
      <c r="AH60" s="364"/>
      <c r="AI60" s="364"/>
      <c r="AJ60" s="364"/>
      <c r="AK60" s="364"/>
      <c r="AL60" s="364"/>
      <c r="AM60" s="364"/>
      <c r="AN60" s="363">
        <f t="shared" si="0"/>
        <v>0</v>
      </c>
      <c r="AO60" s="364"/>
      <c r="AP60" s="364"/>
      <c r="AQ60" s="100" t="s">
        <v>87</v>
      </c>
      <c r="AR60" s="55"/>
      <c r="AS60" s="101">
        <v>0</v>
      </c>
      <c r="AT60" s="102">
        <f t="shared" si="1"/>
        <v>0</v>
      </c>
      <c r="AU60" s="103">
        <f>'1.4.d_K - Podkrovní byty ...'!P95</f>
        <v>0</v>
      </c>
      <c r="AV60" s="102">
        <f>'1.4.d_K - Podkrovní byty ...'!J37</f>
        <v>0</v>
      </c>
      <c r="AW60" s="102">
        <f>'1.4.d_K - Podkrovní byty ...'!J38</f>
        <v>0</v>
      </c>
      <c r="AX60" s="102">
        <f>'1.4.d_K - Podkrovní byty ...'!J39</f>
        <v>0</v>
      </c>
      <c r="AY60" s="102">
        <f>'1.4.d_K - Podkrovní byty ...'!J40</f>
        <v>0</v>
      </c>
      <c r="AZ60" s="102">
        <f>'1.4.d_K - Podkrovní byty ...'!F37</f>
        <v>0</v>
      </c>
      <c r="BA60" s="102">
        <f>'1.4.d_K - Podkrovní byty ...'!F38</f>
        <v>0</v>
      </c>
      <c r="BB60" s="102">
        <f>'1.4.d_K - Podkrovní byty ...'!F39</f>
        <v>0</v>
      </c>
      <c r="BC60" s="102">
        <f>'1.4.d_K - Podkrovní byty ...'!F40</f>
        <v>0</v>
      </c>
      <c r="BD60" s="104">
        <f>'1.4.d_K - Podkrovní byty ...'!F41</f>
        <v>0</v>
      </c>
      <c r="BT60" s="105" t="s">
        <v>101</v>
      </c>
      <c r="BV60" s="105" t="s">
        <v>77</v>
      </c>
      <c r="BW60" s="105" t="s">
        <v>102</v>
      </c>
      <c r="BX60" s="105" t="s">
        <v>98</v>
      </c>
      <c r="CL60" s="105" t="s">
        <v>103</v>
      </c>
    </row>
    <row r="61" spans="1:91" s="4" customFormat="1" ht="16.5" customHeight="1">
      <c r="A61" s="98" t="s">
        <v>84</v>
      </c>
      <c r="B61" s="53"/>
      <c r="C61" s="99"/>
      <c r="D61" s="99"/>
      <c r="E61" s="99"/>
      <c r="F61" s="375" t="s">
        <v>104</v>
      </c>
      <c r="G61" s="375"/>
      <c r="H61" s="375"/>
      <c r="I61" s="375"/>
      <c r="J61" s="375"/>
      <c r="K61" s="99"/>
      <c r="L61" s="375" t="s">
        <v>105</v>
      </c>
      <c r="M61" s="375"/>
      <c r="N61" s="375"/>
      <c r="O61" s="375"/>
      <c r="P61" s="375"/>
      <c r="Q61" s="375"/>
      <c r="R61" s="375"/>
      <c r="S61" s="375"/>
      <c r="T61" s="375"/>
      <c r="U61" s="375"/>
      <c r="V61" s="375"/>
      <c r="W61" s="375"/>
      <c r="X61" s="375"/>
      <c r="Y61" s="375"/>
      <c r="Z61" s="375"/>
      <c r="AA61" s="375"/>
      <c r="AB61" s="375"/>
      <c r="AC61" s="375"/>
      <c r="AD61" s="375"/>
      <c r="AE61" s="375"/>
      <c r="AF61" s="375"/>
      <c r="AG61" s="363">
        <f>'1.4.d_V - Podkrovní byty ...'!J34</f>
        <v>0</v>
      </c>
      <c r="AH61" s="364"/>
      <c r="AI61" s="364"/>
      <c r="AJ61" s="364"/>
      <c r="AK61" s="364"/>
      <c r="AL61" s="364"/>
      <c r="AM61" s="364"/>
      <c r="AN61" s="363">
        <f t="shared" si="0"/>
        <v>0</v>
      </c>
      <c r="AO61" s="364"/>
      <c r="AP61" s="364"/>
      <c r="AQ61" s="100" t="s">
        <v>87</v>
      </c>
      <c r="AR61" s="55"/>
      <c r="AS61" s="101">
        <v>0</v>
      </c>
      <c r="AT61" s="102">
        <f t="shared" si="1"/>
        <v>0</v>
      </c>
      <c r="AU61" s="103">
        <f>'1.4.d_V - Podkrovní byty ...'!P94</f>
        <v>0</v>
      </c>
      <c r="AV61" s="102">
        <f>'1.4.d_V - Podkrovní byty ...'!J37</f>
        <v>0</v>
      </c>
      <c r="AW61" s="102">
        <f>'1.4.d_V - Podkrovní byty ...'!J38</f>
        <v>0</v>
      </c>
      <c r="AX61" s="102">
        <f>'1.4.d_V - Podkrovní byty ...'!J39</f>
        <v>0</v>
      </c>
      <c r="AY61" s="102">
        <f>'1.4.d_V - Podkrovní byty ...'!J40</f>
        <v>0</v>
      </c>
      <c r="AZ61" s="102">
        <f>'1.4.d_V - Podkrovní byty ...'!F37</f>
        <v>0</v>
      </c>
      <c r="BA61" s="102">
        <f>'1.4.d_V - Podkrovní byty ...'!F38</f>
        <v>0</v>
      </c>
      <c r="BB61" s="102">
        <f>'1.4.d_V - Podkrovní byty ...'!F39</f>
        <v>0</v>
      </c>
      <c r="BC61" s="102">
        <f>'1.4.d_V - Podkrovní byty ...'!F40</f>
        <v>0</v>
      </c>
      <c r="BD61" s="104">
        <f>'1.4.d_V - Podkrovní byty ...'!F41</f>
        <v>0</v>
      </c>
      <c r="BT61" s="105" t="s">
        <v>101</v>
      </c>
      <c r="BV61" s="105" t="s">
        <v>77</v>
      </c>
      <c r="BW61" s="105" t="s">
        <v>106</v>
      </c>
      <c r="BX61" s="105" t="s">
        <v>98</v>
      </c>
      <c r="CL61" s="105" t="s">
        <v>103</v>
      </c>
    </row>
    <row r="62" spans="1:91" s="4" customFormat="1" ht="16.5" customHeight="1">
      <c r="A62" s="98" t="s">
        <v>84</v>
      </c>
      <c r="B62" s="53"/>
      <c r="C62" s="99"/>
      <c r="D62" s="99"/>
      <c r="E62" s="375" t="s">
        <v>107</v>
      </c>
      <c r="F62" s="375"/>
      <c r="G62" s="375"/>
      <c r="H62" s="375"/>
      <c r="I62" s="375"/>
      <c r="J62" s="99"/>
      <c r="K62" s="375" t="s">
        <v>108</v>
      </c>
      <c r="L62" s="375"/>
      <c r="M62" s="375"/>
      <c r="N62" s="375"/>
      <c r="O62" s="375"/>
      <c r="P62" s="375"/>
      <c r="Q62" s="375"/>
      <c r="R62" s="375"/>
      <c r="S62" s="375"/>
      <c r="T62" s="375"/>
      <c r="U62" s="375"/>
      <c r="V62" s="375"/>
      <c r="W62" s="375"/>
      <c r="X62" s="375"/>
      <c r="Y62" s="375"/>
      <c r="Z62" s="375"/>
      <c r="AA62" s="375"/>
      <c r="AB62" s="375"/>
      <c r="AC62" s="375"/>
      <c r="AD62" s="375"/>
      <c r="AE62" s="375"/>
      <c r="AF62" s="375"/>
      <c r="AG62" s="363">
        <f>'D.1.4.e - Elektroinstalace'!J32</f>
        <v>0</v>
      </c>
      <c r="AH62" s="364"/>
      <c r="AI62" s="364"/>
      <c r="AJ62" s="364"/>
      <c r="AK62" s="364"/>
      <c r="AL62" s="364"/>
      <c r="AM62" s="364"/>
      <c r="AN62" s="363">
        <f t="shared" si="0"/>
        <v>0</v>
      </c>
      <c r="AO62" s="364"/>
      <c r="AP62" s="364"/>
      <c r="AQ62" s="100" t="s">
        <v>87</v>
      </c>
      <c r="AR62" s="55"/>
      <c r="AS62" s="101">
        <v>0</v>
      </c>
      <c r="AT62" s="102">
        <f t="shared" si="1"/>
        <v>0</v>
      </c>
      <c r="AU62" s="103">
        <f>'D.1.4.e - Elektroinstalace'!P87</f>
        <v>0</v>
      </c>
      <c r="AV62" s="102">
        <f>'D.1.4.e - Elektroinstalace'!J35</f>
        <v>0</v>
      </c>
      <c r="AW62" s="102">
        <f>'D.1.4.e - Elektroinstalace'!J36</f>
        <v>0</v>
      </c>
      <c r="AX62" s="102">
        <f>'D.1.4.e - Elektroinstalace'!J37</f>
        <v>0</v>
      </c>
      <c r="AY62" s="102">
        <f>'D.1.4.e - Elektroinstalace'!J38</f>
        <v>0</v>
      </c>
      <c r="AZ62" s="102">
        <f>'D.1.4.e - Elektroinstalace'!F35</f>
        <v>0</v>
      </c>
      <c r="BA62" s="102">
        <f>'D.1.4.e - Elektroinstalace'!F36</f>
        <v>0</v>
      </c>
      <c r="BB62" s="102">
        <f>'D.1.4.e - Elektroinstalace'!F37</f>
        <v>0</v>
      </c>
      <c r="BC62" s="102">
        <f>'D.1.4.e - Elektroinstalace'!F38</f>
        <v>0</v>
      </c>
      <c r="BD62" s="104">
        <f>'D.1.4.e - Elektroinstalace'!F39</f>
        <v>0</v>
      </c>
      <c r="BT62" s="105" t="s">
        <v>88</v>
      </c>
      <c r="BV62" s="105" t="s">
        <v>77</v>
      </c>
      <c r="BW62" s="105" t="s">
        <v>109</v>
      </c>
      <c r="BX62" s="105" t="s">
        <v>83</v>
      </c>
      <c r="CL62" s="105" t="s">
        <v>19</v>
      </c>
    </row>
    <row r="63" spans="1:91" s="4" customFormat="1" ht="16.5" customHeight="1">
      <c r="A63" s="98" t="s">
        <v>84</v>
      </c>
      <c r="B63" s="53"/>
      <c r="C63" s="99"/>
      <c r="D63" s="99"/>
      <c r="E63" s="375" t="s">
        <v>110</v>
      </c>
      <c r="F63" s="375"/>
      <c r="G63" s="375"/>
      <c r="H63" s="375"/>
      <c r="I63" s="375"/>
      <c r="J63" s="99"/>
      <c r="K63" s="375" t="s">
        <v>111</v>
      </c>
      <c r="L63" s="375"/>
      <c r="M63" s="375"/>
      <c r="N63" s="375"/>
      <c r="O63" s="375"/>
      <c r="P63" s="375"/>
      <c r="Q63" s="375"/>
      <c r="R63" s="375"/>
      <c r="S63" s="375"/>
      <c r="T63" s="375"/>
      <c r="U63" s="375"/>
      <c r="V63" s="375"/>
      <c r="W63" s="375"/>
      <c r="X63" s="375"/>
      <c r="Y63" s="375"/>
      <c r="Z63" s="375"/>
      <c r="AA63" s="375"/>
      <c r="AB63" s="375"/>
      <c r="AC63" s="375"/>
      <c r="AD63" s="375"/>
      <c r="AE63" s="375"/>
      <c r="AF63" s="375"/>
      <c r="AG63" s="363">
        <f>'VRN - VRN a ostatní'!J32</f>
        <v>0</v>
      </c>
      <c r="AH63" s="364"/>
      <c r="AI63" s="364"/>
      <c r="AJ63" s="364"/>
      <c r="AK63" s="364"/>
      <c r="AL63" s="364"/>
      <c r="AM63" s="364"/>
      <c r="AN63" s="363">
        <f t="shared" si="0"/>
        <v>0</v>
      </c>
      <c r="AO63" s="364"/>
      <c r="AP63" s="364"/>
      <c r="AQ63" s="100" t="s">
        <v>87</v>
      </c>
      <c r="AR63" s="55"/>
      <c r="AS63" s="101">
        <v>0</v>
      </c>
      <c r="AT63" s="102">
        <f t="shared" si="1"/>
        <v>0</v>
      </c>
      <c r="AU63" s="103">
        <f>'VRN - VRN a ostatní'!P91</f>
        <v>0</v>
      </c>
      <c r="AV63" s="102">
        <f>'VRN - VRN a ostatní'!J35</f>
        <v>0</v>
      </c>
      <c r="AW63" s="102">
        <f>'VRN - VRN a ostatní'!J36</f>
        <v>0</v>
      </c>
      <c r="AX63" s="102">
        <f>'VRN - VRN a ostatní'!J37</f>
        <v>0</v>
      </c>
      <c r="AY63" s="102">
        <f>'VRN - VRN a ostatní'!J38</f>
        <v>0</v>
      </c>
      <c r="AZ63" s="102">
        <f>'VRN - VRN a ostatní'!F35</f>
        <v>0</v>
      </c>
      <c r="BA63" s="102">
        <f>'VRN - VRN a ostatní'!F36</f>
        <v>0</v>
      </c>
      <c r="BB63" s="102">
        <f>'VRN - VRN a ostatní'!F37</f>
        <v>0</v>
      </c>
      <c r="BC63" s="102">
        <f>'VRN - VRN a ostatní'!F38</f>
        <v>0</v>
      </c>
      <c r="BD63" s="104">
        <f>'VRN - VRN a ostatní'!F39</f>
        <v>0</v>
      </c>
      <c r="BT63" s="105" t="s">
        <v>88</v>
      </c>
      <c r="BV63" s="105" t="s">
        <v>77</v>
      </c>
      <c r="BW63" s="105" t="s">
        <v>112</v>
      </c>
      <c r="BX63" s="105" t="s">
        <v>83</v>
      </c>
      <c r="CL63" s="105" t="s">
        <v>19</v>
      </c>
    </row>
    <row r="64" spans="1:91" s="7" customFormat="1" ht="16.5" customHeight="1">
      <c r="B64" s="88"/>
      <c r="C64" s="89"/>
      <c r="D64" s="374" t="s">
        <v>113</v>
      </c>
      <c r="E64" s="374"/>
      <c r="F64" s="374"/>
      <c r="G64" s="374"/>
      <c r="H64" s="374"/>
      <c r="I64" s="90"/>
      <c r="J64" s="374" t="s">
        <v>114</v>
      </c>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67">
        <f>ROUND(AG65+SUM(AG66:AG68)+AG71+AG72,2)</f>
        <v>0</v>
      </c>
      <c r="AH64" s="366"/>
      <c r="AI64" s="366"/>
      <c r="AJ64" s="366"/>
      <c r="AK64" s="366"/>
      <c r="AL64" s="366"/>
      <c r="AM64" s="366"/>
      <c r="AN64" s="365">
        <f t="shared" si="0"/>
        <v>0</v>
      </c>
      <c r="AO64" s="366"/>
      <c r="AP64" s="366"/>
      <c r="AQ64" s="91" t="s">
        <v>81</v>
      </c>
      <c r="AR64" s="92"/>
      <c r="AS64" s="93">
        <f>ROUND(AS65+SUM(AS66:AS68)+AS71+AS72,2)</f>
        <v>0</v>
      </c>
      <c r="AT64" s="94">
        <f t="shared" si="1"/>
        <v>0</v>
      </c>
      <c r="AU64" s="95">
        <f>ROUND(AU65+SUM(AU66:AU68)+AU71+AU72,5)</f>
        <v>0</v>
      </c>
      <c r="AV64" s="94">
        <f>ROUND(AZ64*L29,2)</f>
        <v>0</v>
      </c>
      <c r="AW64" s="94">
        <f>ROUND(BA64*L30,2)</f>
        <v>0</v>
      </c>
      <c r="AX64" s="94">
        <f>ROUND(BB64*L29,2)</f>
        <v>0</v>
      </c>
      <c r="AY64" s="94">
        <f>ROUND(BC64*L30,2)</f>
        <v>0</v>
      </c>
      <c r="AZ64" s="94">
        <f>ROUND(AZ65+SUM(AZ66:AZ68)+AZ71+AZ72,2)</f>
        <v>0</v>
      </c>
      <c r="BA64" s="94">
        <f>ROUND(BA65+SUM(BA66:BA68)+BA71+BA72,2)</f>
        <v>0</v>
      </c>
      <c r="BB64" s="94">
        <f>ROUND(BB65+SUM(BB66:BB68)+BB71+BB72,2)</f>
        <v>0</v>
      </c>
      <c r="BC64" s="94">
        <f>ROUND(BC65+SUM(BC66:BC68)+BC71+BC72,2)</f>
        <v>0</v>
      </c>
      <c r="BD64" s="96">
        <f>ROUND(BD65+SUM(BD66:BD68)+BD71+BD72,2)</f>
        <v>0</v>
      </c>
      <c r="BS64" s="97" t="s">
        <v>74</v>
      </c>
      <c r="BT64" s="97" t="s">
        <v>82</v>
      </c>
      <c r="BU64" s="97" t="s">
        <v>76</v>
      </c>
      <c r="BV64" s="97" t="s">
        <v>77</v>
      </c>
      <c r="BW64" s="97" t="s">
        <v>115</v>
      </c>
      <c r="BX64" s="97" t="s">
        <v>5</v>
      </c>
      <c r="CL64" s="97" t="s">
        <v>19</v>
      </c>
      <c r="CM64" s="97" t="s">
        <v>82</v>
      </c>
    </row>
    <row r="65" spans="1:91" s="4" customFormat="1" ht="16.5" customHeight="1">
      <c r="A65" s="98" t="s">
        <v>84</v>
      </c>
      <c r="B65" s="53"/>
      <c r="C65" s="99"/>
      <c r="D65" s="99"/>
      <c r="E65" s="375" t="s">
        <v>85</v>
      </c>
      <c r="F65" s="375"/>
      <c r="G65" s="375"/>
      <c r="H65" s="375"/>
      <c r="I65" s="375"/>
      <c r="J65" s="99"/>
      <c r="K65" s="375" t="s">
        <v>86</v>
      </c>
      <c r="L65" s="375"/>
      <c r="M65" s="375"/>
      <c r="N65" s="375"/>
      <c r="O65" s="375"/>
      <c r="P65" s="375"/>
      <c r="Q65" s="375"/>
      <c r="R65" s="375"/>
      <c r="S65" s="375"/>
      <c r="T65" s="375"/>
      <c r="U65" s="375"/>
      <c r="V65" s="375"/>
      <c r="W65" s="375"/>
      <c r="X65" s="375"/>
      <c r="Y65" s="375"/>
      <c r="Z65" s="375"/>
      <c r="AA65" s="375"/>
      <c r="AB65" s="375"/>
      <c r="AC65" s="375"/>
      <c r="AD65" s="375"/>
      <c r="AE65" s="375"/>
      <c r="AF65" s="375"/>
      <c r="AG65" s="363">
        <f>'D.1.1 - Architektonicko-s..._01'!J32</f>
        <v>0</v>
      </c>
      <c r="AH65" s="364"/>
      <c r="AI65" s="364"/>
      <c r="AJ65" s="364"/>
      <c r="AK65" s="364"/>
      <c r="AL65" s="364"/>
      <c r="AM65" s="364"/>
      <c r="AN65" s="363">
        <f t="shared" si="0"/>
        <v>0</v>
      </c>
      <c r="AO65" s="364"/>
      <c r="AP65" s="364"/>
      <c r="AQ65" s="100" t="s">
        <v>87</v>
      </c>
      <c r="AR65" s="55"/>
      <c r="AS65" s="101">
        <v>0</v>
      </c>
      <c r="AT65" s="102">
        <f t="shared" si="1"/>
        <v>0</v>
      </c>
      <c r="AU65" s="103">
        <f>'D.1.1 - Architektonicko-s..._01'!P101</f>
        <v>0</v>
      </c>
      <c r="AV65" s="102">
        <f>'D.1.1 - Architektonicko-s..._01'!J35</f>
        <v>0</v>
      </c>
      <c r="AW65" s="102">
        <f>'D.1.1 - Architektonicko-s..._01'!J36</f>
        <v>0</v>
      </c>
      <c r="AX65" s="102">
        <f>'D.1.1 - Architektonicko-s..._01'!J37</f>
        <v>0</v>
      </c>
      <c r="AY65" s="102">
        <f>'D.1.1 - Architektonicko-s..._01'!J38</f>
        <v>0</v>
      </c>
      <c r="AZ65" s="102">
        <f>'D.1.1 - Architektonicko-s..._01'!F35</f>
        <v>0</v>
      </c>
      <c r="BA65" s="102">
        <f>'D.1.1 - Architektonicko-s..._01'!F36</f>
        <v>0</v>
      </c>
      <c r="BB65" s="102">
        <f>'D.1.1 - Architektonicko-s..._01'!F37</f>
        <v>0</v>
      </c>
      <c r="BC65" s="102">
        <f>'D.1.1 - Architektonicko-s..._01'!F38</f>
        <v>0</v>
      </c>
      <c r="BD65" s="104">
        <f>'D.1.1 - Architektonicko-s..._01'!F39</f>
        <v>0</v>
      </c>
      <c r="BT65" s="105" t="s">
        <v>88</v>
      </c>
      <c r="BV65" s="105" t="s">
        <v>77</v>
      </c>
      <c r="BW65" s="105" t="s">
        <v>116</v>
      </c>
      <c r="BX65" s="105" t="s">
        <v>115</v>
      </c>
      <c r="CL65" s="105" t="s">
        <v>19</v>
      </c>
    </row>
    <row r="66" spans="1:91" s="4" customFormat="1" ht="16.5" customHeight="1">
      <c r="A66" s="98" t="s">
        <v>84</v>
      </c>
      <c r="B66" s="53"/>
      <c r="C66" s="99"/>
      <c r="D66" s="99"/>
      <c r="E66" s="375" t="s">
        <v>90</v>
      </c>
      <c r="F66" s="375"/>
      <c r="G66" s="375"/>
      <c r="H66" s="375"/>
      <c r="I66" s="375"/>
      <c r="J66" s="99"/>
      <c r="K66" s="375" t="s">
        <v>91</v>
      </c>
      <c r="L66" s="375"/>
      <c r="M66" s="375"/>
      <c r="N66" s="375"/>
      <c r="O66" s="375"/>
      <c r="P66" s="375"/>
      <c r="Q66" s="375"/>
      <c r="R66" s="375"/>
      <c r="S66" s="375"/>
      <c r="T66" s="375"/>
      <c r="U66" s="375"/>
      <c r="V66" s="375"/>
      <c r="W66" s="375"/>
      <c r="X66" s="375"/>
      <c r="Y66" s="375"/>
      <c r="Z66" s="375"/>
      <c r="AA66" s="375"/>
      <c r="AB66" s="375"/>
      <c r="AC66" s="375"/>
      <c r="AD66" s="375"/>
      <c r="AE66" s="375"/>
      <c r="AF66" s="375"/>
      <c r="AG66" s="363">
        <f>'D.1.4.a - UT_01'!J32</f>
        <v>0</v>
      </c>
      <c r="AH66" s="364"/>
      <c r="AI66" s="364"/>
      <c r="AJ66" s="364"/>
      <c r="AK66" s="364"/>
      <c r="AL66" s="364"/>
      <c r="AM66" s="364"/>
      <c r="AN66" s="363">
        <f t="shared" si="0"/>
        <v>0</v>
      </c>
      <c r="AO66" s="364"/>
      <c r="AP66" s="364"/>
      <c r="AQ66" s="100" t="s">
        <v>87</v>
      </c>
      <c r="AR66" s="55"/>
      <c r="AS66" s="101">
        <v>0</v>
      </c>
      <c r="AT66" s="102">
        <f t="shared" si="1"/>
        <v>0</v>
      </c>
      <c r="AU66" s="103">
        <f>'D.1.4.a - UT_01'!P90</f>
        <v>0</v>
      </c>
      <c r="AV66" s="102">
        <f>'D.1.4.a - UT_01'!J35</f>
        <v>0</v>
      </c>
      <c r="AW66" s="102">
        <f>'D.1.4.a - UT_01'!J36</f>
        <v>0</v>
      </c>
      <c r="AX66" s="102">
        <f>'D.1.4.a - UT_01'!J37</f>
        <v>0</v>
      </c>
      <c r="AY66" s="102">
        <f>'D.1.4.a - UT_01'!J38</f>
        <v>0</v>
      </c>
      <c r="AZ66" s="102">
        <f>'D.1.4.a - UT_01'!F35</f>
        <v>0</v>
      </c>
      <c r="BA66" s="102">
        <f>'D.1.4.a - UT_01'!F36</f>
        <v>0</v>
      </c>
      <c r="BB66" s="102">
        <f>'D.1.4.a - UT_01'!F37</f>
        <v>0</v>
      </c>
      <c r="BC66" s="102">
        <f>'D.1.4.a - UT_01'!F38</f>
        <v>0</v>
      </c>
      <c r="BD66" s="104">
        <f>'D.1.4.a - UT_01'!F39</f>
        <v>0</v>
      </c>
      <c r="BT66" s="105" t="s">
        <v>88</v>
      </c>
      <c r="BV66" s="105" t="s">
        <v>77</v>
      </c>
      <c r="BW66" s="105" t="s">
        <v>117</v>
      </c>
      <c r="BX66" s="105" t="s">
        <v>115</v>
      </c>
      <c r="CL66" s="105" t="s">
        <v>19</v>
      </c>
    </row>
    <row r="67" spans="1:91" s="4" customFormat="1" ht="16.5" customHeight="1">
      <c r="A67" s="98" t="s">
        <v>84</v>
      </c>
      <c r="B67" s="53"/>
      <c r="C67" s="99"/>
      <c r="D67" s="99"/>
      <c r="E67" s="375" t="s">
        <v>93</v>
      </c>
      <c r="F67" s="375"/>
      <c r="G67" s="375"/>
      <c r="H67" s="375"/>
      <c r="I67" s="375"/>
      <c r="J67" s="99"/>
      <c r="K67" s="375" t="s">
        <v>94</v>
      </c>
      <c r="L67" s="375"/>
      <c r="M67" s="375"/>
      <c r="N67" s="375"/>
      <c r="O67" s="375"/>
      <c r="P67" s="375"/>
      <c r="Q67" s="375"/>
      <c r="R67" s="375"/>
      <c r="S67" s="375"/>
      <c r="T67" s="375"/>
      <c r="U67" s="375"/>
      <c r="V67" s="375"/>
      <c r="W67" s="375"/>
      <c r="X67" s="375"/>
      <c r="Y67" s="375"/>
      <c r="Z67" s="375"/>
      <c r="AA67" s="375"/>
      <c r="AB67" s="375"/>
      <c r="AC67" s="375"/>
      <c r="AD67" s="375"/>
      <c r="AE67" s="375"/>
      <c r="AF67" s="375"/>
      <c r="AG67" s="363">
        <f>'D.1.4.c - Vzduchotechnika_01'!J32</f>
        <v>0</v>
      </c>
      <c r="AH67" s="364"/>
      <c r="AI67" s="364"/>
      <c r="AJ67" s="364"/>
      <c r="AK67" s="364"/>
      <c r="AL67" s="364"/>
      <c r="AM67" s="364"/>
      <c r="AN67" s="363">
        <f t="shared" si="0"/>
        <v>0</v>
      </c>
      <c r="AO67" s="364"/>
      <c r="AP67" s="364"/>
      <c r="AQ67" s="100" t="s">
        <v>87</v>
      </c>
      <c r="AR67" s="55"/>
      <c r="AS67" s="101">
        <v>0</v>
      </c>
      <c r="AT67" s="102">
        <f t="shared" si="1"/>
        <v>0</v>
      </c>
      <c r="AU67" s="103">
        <f>'D.1.4.c - Vzduchotechnika_01'!P88</f>
        <v>0</v>
      </c>
      <c r="AV67" s="102">
        <f>'D.1.4.c - Vzduchotechnika_01'!J35</f>
        <v>0</v>
      </c>
      <c r="AW67" s="102">
        <f>'D.1.4.c - Vzduchotechnika_01'!J36</f>
        <v>0</v>
      </c>
      <c r="AX67" s="102">
        <f>'D.1.4.c - Vzduchotechnika_01'!J37</f>
        <v>0</v>
      </c>
      <c r="AY67" s="102">
        <f>'D.1.4.c - Vzduchotechnika_01'!J38</f>
        <v>0</v>
      </c>
      <c r="AZ67" s="102">
        <f>'D.1.4.c - Vzduchotechnika_01'!F35</f>
        <v>0</v>
      </c>
      <c r="BA67" s="102">
        <f>'D.1.4.c - Vzduchotechnika_01'!F36</f>
        <v>0</v>
      </c>
      <c r="BB67" s="102">
        <f>'D.1.4.c - Vzduchotechnika_01'!F37</f>
        <v>0</v>
      </c>
      <c r="BC67" s="102">
        <f>'D.1.4.c - Vzduchotechnika_01'!F38</f>
        <v>0</v>
      </c>
      <c r="BD67" s="104">
        <f>'D.1.4.c - Vzduchotechnika_01'!F39</f>
        <v>0</v>
      </c>
      <c r="BT67" s="105" t="s">
        <v>88</v>
      </c>
      <c r="BV67" s="105" t="s">
        <v>77</v>
      </c>
      <c r="BW67" s="105" t="s">
        <v>118</v>
      </c>
      <c r="BX67" s="105" t="s">
        <v>115</v>
      </c>
      <c r="CL67" s="105" t="s">
        <v>19</v>
      </c>
    </row>
    <row r="68" spans="1:91" s="4" customFormat="1" ht="16.5" customHeight="1">
      <c r="B68" s="53"/>
      <c r="C68" s="99"/>
      <c r="D68" s="99"/>
      <c r="E68" s="375" t="s">
        <v>96</v>
      </c>
      <c r="F68" s="375"/>
      <c r="G68" s="375"/>
      <c r="H68" s="375"/>
      <c r="I68" s="375"/>
      <c r="J68" s="99"/>
      <c r="K68" s="375" t="s">
        <v>97</v>
      </c>
      <c r="L68" s="375"/>
      <c r="M68" s="375"/>
      <c r="N68" s="375"/>
      <c r="O68" s="375"/>
      <c r="P68" s="375"/>
      <c r="Q68" s="375"/>
      <c r="R68" s="375"/>
      <c r="S68" s="375"/>
      <c r="T68" s="375"/>
      <c r="U68" s="375"/>
      <c r="V68" s="375"/>
      <c r="W68" s="375"/>
      <c r="X68" s="375"/>
      <c r="Y68" s="375"/>
      <c r="Z68" s="375"/>
      <c r="AA68" s="375"/>
      <c r="AB68" s="375"/>
      <c r="AC68" s="375"/>
      <c r="AD68" s="375"/>
      <c r="AE68" s="375"/>
      <c r="AF68" s="375"/>
      <c r="AG68" s="368">
        <f>ROUND(SUM(AG69:AG70),2)</f>
        <v>0</v>
      </c>
      <c r="AH68" s="364"/>
      <c r="AI68" s="364"/>
      <c r="AJ68" s="364"/>
      <c r="AK68" s="364"/>
      <c r="AL68" s="364"/>
      <c r="AM68" s="364"/>
      <c r="AN68" s="363">
        <f t="shared" si="0"/>
        <v>0</v>
      </c>
      <c r="AO68" s="364"/>
      <c r="AP68" s="364"/>
      <c r="AQ68" s="100" t="s">
        <v>87</v>
      </c>
      <c r="AR68" s="55"/>
      <c r="AS68" s="101">
        <f>ROUND(SUM(AS69:AS70),2)</f>
        <v>0</v>
      </c>
      <c r="AT68" s="102">
        <f t="shared" si="1"/>
        <v>0</v>
      </c>
      <c r="AU68" s="103">
        <f>ROUND(SUM(AU69:AU70),5)</f>
        <v>0</v>
      </c>
      <c r="AV68" s="102">
        <f>ROUND(AZ68*L29,2)</f>
        <v>0</v>
      </c>
      <c r="AW68" s="102">
        <f>ROUND(BA68*L30,2)</f>
        <v>0</v>
      </c>
      <c r="AX68" s="102">
        <f>ROUND(BB68*L29,2)</f>
        <v>0</v>
      </c>
      <c r="AY68" s="102">
        <f>ROUND(BC68*L30,2)</f>
        <v>0</v>
      </c>
      <c r="AZ68" s="102">
        <f>ROUND(SUM(AZ69:AZ70),2)</f>
        <v>0</v>
      </c>
      <c r="BA68" s="102">
        <f>ROUND(SUM(BA69:BA70),2)</f>
        <v>0</v>
      </c>
      <c r="BB68" s="102">
        <f>ROUND(SUM(BB69:BB70),2)</f>
        <v>0</v>
      </c>
      <c r="BC68" s="102">
        <f>ROUND(SUM(BC69:BC70),2)</f>
        <v>0</v>
      </c>
      <c r="BD68" s="104">
        <f>ROUND(SUM(BD69:BD70),2)</f>
        <v>0</v>
      </c>
      <c r="BS68" s="105" t="s">
        <v>74</v>
      </c>
      <c r="BT68" s="105" t="s">
        <v>88</v>
      </c>
      <c r="BU68" s="105" t="s">
        <v>76</v>
      </c>
      <c r="BV68" s="105" t="s">
        <v>77</v>
      </c>
      <c r="BW68" s="105" t="s">
        <v>119</v>
      </c>
      <c r="BX68" s="105" t="s">
        <v>115</v>
      </c>
      <c r="CL68" s="105" t="s">
        <v>19</v>
      </c>
    </row>
    <row r="69" spans="1:91" s="4" customFormat="1" ht="23.25" customHeight="1">
      <c r="A69" s="98" t="s">
        <v>84</v>
      </c>
      <c r="B69" s="53"/>
      <c r="C69" s="99"/>
      <c r="D69" s="99"/>
      <c r="E69" s="99"/>
      <c r="F69" s="375" t="s">
        <v>120</v>
      </c>
      <c r="G69" s="375"/>
      <c r="H69" s="375"/>
      <c r="I69" s="375"/>
      <c r="J69" s="375"/>
      <c r="K69" s="99"/>
      <c r="L69" s="375" t="s">
        <v>121</v>
      </c>
      <c r="M69" s="375"/>
      <c r="N69" s="375"/>
      <c r="O69" s="375"/>
      <c r="P69" s="375"/>
      <c r="Q69" s="375"/>
      <c r="R69" s="375"/>
      <c r="S69" s="375"/>
      <c r="T69" s="375"/>
      <c r="U69" s="375"/>
      <c r="V69" s="375"/>
      <c r="W69" s="375"/>
      <c r="X69" s="375"/>
      <c r="Y69" s="375"/>
      <c r="Z69" s="375"/>
      <c r="AA69" s="375"/>
      <c r="AB69" s="375"/>
      <c r="AC69" s="375"/>
      <c r="AD69" s="375"/>
      <c r="AE69" s="375"/>
      <c r="AF69" s="375"/>
      <c r="AG69" s="363">
        <f>'18052020_2.4_K - Podkrovn...'!J34</f>
        <v>0</v>
      </c>
      <c r="AH69" s="364"/>
      <c r="AI69" s="364"/>
      <c r="AJ69" s="364"/>
      <c r="AK69" s="364"/>
      <c r="AL69" s="364"/>
      <c r="AM69" s="364"/>
      <c r="AN69" s="363">
        <f t="shared" si="0"/>
        <v>0</v>
      </c>
      <c r="AO69" s="364"/>
      <c r="AP69" s="364"/>
      <c r="AQ69" s="100" t="s">
        <v>87</v>
      </c>
      <c r="AR69" s="55"/>
      <c r="AS69" s="101">
        <v>0</v>
      </c>
      <c r="AT69" s="102">
        <f t="shared" si="1"/>
        <v>0</v>
      </c>
      <c r="AU69" s="103">
        <f>'18052020_2.4_K - Podkrovn...'!P95</f>
        <v>0</v>
      </c>
      <c r="AV69" s="102">
        <f>'18052020_2.4_K - Podkrovn...'!J37</f>
        <v>0</v>
      </c>
      <c r="AW69" s="102">
        <f>'18052020_2.4_K - Podkrovn...'!J38</f>
        <v>0</v>
      </c>
      <c r="AX69" s="102">
        <f>'18052020_2.4_K - Podkrovn...'!J39</f>
        <v>0</v>
      </c>
      <c r="AY69" s="102">
        <f>'18052020_2.4_K - Podkrovn...'!J40</f>
        <v>0</v>
      </c>
      <c r="AZ69" s="102">
        <f>'18052020_2.4_K - Podkrovn...'!F37</f>
        <v>0</v>
      </c>
      <c r="BA69" s="102">
        <f>'18052020_2.4_K - Podkrovn...'!F38</f>
        <v>0</v>
      </c>
      <c r="BB69" s="102">
        <f>'18052020_2.4_K - Podkrovn...'!F39</f>
        <v>0</v>
      </c>
      <c r="BC69" s="102">
        <f>'18052020_2.4_K - Podkrovn...'!F40</f>
        <v>0</v>
      </c>
      <c r="BD69" s="104">
        <f>'18052020_2.4_K - Podkrovn...'!F41</f>
        <v>0</v>
      </c>
      <c r="BT69" s="105" t="s">
        <v>101</v>
      </c>
      <c r="BV69" s="105" t="s">
        <v>77</v>
      </c>
      <c r="BW69" s="105" t="s">
        <v>122</v>
      </c>
      <c r="BX69" s="105" t="s">
        <v>119</v>
      </c>
      <c r="CL69" s="105" t="s">
        <v>103</v>
      </c>
    </row>
    <row r="70" spans="1:91" s="4" customFormat="1" ht="23.25" customHeight="1">
      <c r="A70" s="98" t="s">
        <v>84</v>
      </c>
      <c r="B70" s="53"/>
      <c r="C70" s="99"/>
      <c r="D70" s="99"/>
      <c r="E70" s="99"/>
      <c r="F70" s="375" t="s">
        <v>123</v>
      </c>
      <c r="G70" s="375"/>
      <c r="H70" s="375"/>
      <c r="I70" s="375"/>
      <c r="J70" s="375"/>
      <c r="K70" s="99"/>
      <c r="L70" s="375" t="s">
        <v>124</v>
      </c>
      <c r="M70" s="375"/>
      <c r="N70" s="375"/>
      <c r="O70" s="375"/>
      <c r="P70" s="375"/>
      <c r="Q70" s="375"/>
      <c r="R70" s="375"/>
      <c r="S70" s="375"/>
      <c r="T70" s="375"/>
      <c r="U70" s="375"/>
      <c r="V70" s="375"/>
      <c r="W70" s="375"/>
      <c r="X70" s="375"/>
      <c r="Y70" s="375"/>
      <c r="Z70" s="375"/>
      <c r="AA70" s="375"/>
      <c r="AB70" s="375"/>
      <c r="AC70" s="375"/>
      <c r="AD70" s="375"/>
      <c r="AE70" s="375"/>
      <c r="AF70" s="375"/>
      <c r="AG70" s="363">
        <f>'18052020_2.4_V - Podkrovn...'!J34</f>
        <v>0</v>
      </c>
      <c r="AH70" s="364"/>
      <c r="AI70" s="364"/>
      <c r="AJ70" s="364"/>
      <c r="AK70" s="364"/>
      <c r="AL70" s="364"/>
      <c r="AM70" s="364"/>
      <c r="AN70" s="363">
        <f t="shared" si="0"/>
        <v>0</v>
      </c>
      <c r="AO70" s="364"/>
      <c r="AP70" s="364"/>
      <c r="AQ70" s="100" t="s">
        <v>87</v>
      </c>
      <c r="AR70" s="55"/>
      <c r="AS70" s="101">
        <v>0</v>
      </c>
      <c r="AT70" s="102">
        <f t="shared" si="1"/>
        <v>0</v>
      </c>
      <c r="AU70" s="103">
        <f>'18052020_2.4_V - Podkrovn...'!P94</f>
        <v>0</v>
      </c>
      <c r="AV70" s="102">
        <f>'18052020_2.4_V - Podkrovn...'!J37</f>
        <v>0</v>
      </c>
      <c r="AW70" s="102">
        <f>'18052020_2.4_V - Podkrovn...'!J38</f>
        <v>0</v>
      </c>
      <c r="AX70" s="102">
        <f>'18052020_2.4_V - Podkrovn...'!J39</f>
        <v>0</v>
      </c>
      <c r="AY70" s="102">
        <f>'18052020_2.4_V - Podkrovn...'!J40</f>
        <v>0</v>
      </c>
      <c r="AZ70" s="102">
        <f>'18052020_2.4_V - Podkrovn...'!F37</f>
        <v>0</v>
      </c>
      <c r="BA70" s="102">
        <f>'18052020_2.4_V - Podkrovn...'!F38</f>
        <v>0</v>
      </c>
      <c r="BB70" s="102">
        <f>'18052020_2.4_V - Podkrovn...'!F39</f>
        <v>0</v>
      </c>
      <c r="BC70" s="102">
        <f>'18052020_2.4_V - Podkrovn...'!F40</f>
        <v>0</v>
      </c>
      <c r="BD70" s="104">
        <f>'18052020_2.4_V - Podkrovn...'!F41</f>
        <v>0</v>
      </c>
      <c r="BT70" s="105" t="s">
        <v>101</v>
      </c>
      <c r="BV70" s="105" t="s">
        <v>77</v>
      </c>
      <c r="BW70" s="105" t="s">
        <v>125</v>
      </c>
      <c r="BX70" s="105" t="s">
        <v>119</v>
      </c>
      <c r="CL70" s="105" t="s">
        <v>103</v>
      </c>
    </row>
    <row r="71" spans="1:91" s="4" customFormat="1" ht="16.5" customHeight="1">
      <c r="A71" s="98" t="s">
        <v>84</v>
      </c>
      <c r="B71" s="53"/>
      <c r="C71" s="99"/>
      <c r="D71" s="99"/>
      <c r="E71" s="375" t="s">
        <v>107</v>
      </c>
      <c r="F71" s="375"/>
      <c r="G71" s="375"/>
      <c r="H71" s="375"/>
      <c r="I71" s="375"/>
      <c r="J71" s="99"/>
      <c r="K71" s="375" t="s">
        <v>108</v>
      </c>
      <c r="L71" s="375"/>
      <c r="M71" s="375"/>
      <c r="N71" s="375"/>
      <c r="O71" s="375"/>
      <c r="P71" s="375"/>
      <c r="Q71" s="375"/>
      <c r="R71" s="375"/>
      <c r="S71" s="375"/>
      <c r="T71" s="375"/>
      <c r="U71" s="375"/>
      <c r="V71" s="375"/>
      <c r="W71" s="375"/>
      <c r="X71" s="375"/>
      <c r="Y71" s="375"/>
      <c r="Z71" s="375"/>
      <c r="AA71" s="375"/>
      <c r="AB71" s="375"/>
      <c r="AC71" s="375"/>
      <c r="AD71" s="375"/>
      <c r="AE71" s="375"/>
      <c r="AF71" s="375"/>
      <c r="AG71" s="363">
        <f>'D.1.4.e - Elektroinstalace_01'!J32</f>
        <v>0</v>
      </c>
      <c r="AH71" s="364"/>
      <c r="AI71" s="364"/>
      <c r="AJ71" s="364"/>
      <c r="AK71" s="364"/>
      <c r="AL71" s="364"/>
      <c r="AM71" s="364"/>
      <c r="AN71" s="363">
        <f t="shared" si="0"/>
        <v>0</v>
      </c>
      <c r="AO71" s="364"/>
      <c r="AP71" s="364"/>
      <c r="AQ71" s="100" t="s">
        <v>87</v>
      </c>
      <c r="AR71" s="55"/>
      <c r="AS71" s="101">
        <v>0</v>
      </c>
      <c r="AT71" s="102">
        <f t="shared" si="1"/>
        <v>0</v>
      </c>
      <c r="AU71" s="103">
        <f>'D.1.4.e - Elektroinstalace_01'!P87</f>
        <v>0</v>
      </c>
      <c r="AV71" s="102">
        <f>'D.1.4.e - Elektroinstalace_01'!J35</f>
        <v>0</v>
      </c>
      <c r="AW71" s="102">
        <f>'D.1.4.e - Elektroinstalace_01'!J36</f>
        <v>0</v>
      </c>
      <c r="AX71" s="102">
        <f>'D.1.4.e - Elektroinstalace_01'!J37</f>
        <v>0</v>
      </c>
      <c r="AY71" s="102">
        <f>'D.1.4.e - Elektroinstalace_01'!J38</f>
        <v>0</v>
      </c>
      <c r="AZ71" s="102">
        <f>'D.1.4.e - Elektroinstalace_01'!F35</f>
        <v>0</v>
      </c>
      <c r="BA71" s="102">
        <f>'D.1.4.e - Elektroinstalace_01'!F36</f>
        <v>0</v>
      </c>
      <c r="BB71" s="102">
        <f>'D.1.4.e - Elektroinstalace_01'!F37</f>
        <v>0</v>
      </c>
      <c r="BC71" s="102">
        <f>'D.1.4.e - Elektroinstalace_01'!F38</f>
        <v>0</v>
      </c>
      <c r="BD71" s="104">
        <f>'D.1.4.e - Elektroinstalace_01'!F39</f>
        <v>0</v>
      </c>
      <c r="BT71" s="105" t="s">
        <v>88</v>
      </c>
      <c r="BV71" s="105" t="s">
        <v>77</v>
      </c>
      <c r="BW71" s="105" t="s">
        <v>126</v>
      </c>
      <c r="BX71" s="105" t="s">
        <v>115</v>
      </c>
      <c r="CL71" s="105" t="s">
        <v>19</v>
      </c>
    </row>
    <row r="72" spans="1:91" s="4" customFormat="1" ht="16.5" customHeight="1">
      <c r="A72" s="98" t="s">
        <v>84</v>
      </c>
      <c r="B72" s="53"/>
      <c r="C72" s="99"/>
      <c r="D72" s="99"/>
      <c r="E72" s="375" t="s">
        <v>110</v>
      </c>
      <c r="F72" s="375"/>
      <c r="G72" s="375"/>
      <c r="H72" s="375"/>
      <c r="I72" s="375"/>
      <c r="J72" s="99"/>
      <c r="K72" s="375" t="s">
        <v>111</v>
      </c>
      <c r="L72" s="375"/>
      <c r="M72" s="375"/>
      <c r="N72" s="375"/>
      <c r="O72" s="375"/>
      <c r="P72" s="375"/>
      <c r="Q72" s="375"/>
      <c r="R72" s="375"/>
      <c r="S72" s="375"/>
      <c r="T72" s="375"/>
      <c r="U72" s="375"/>
      <c r="V72" s="375"/>
      <c r="W72" s="375"/>
      <c r="X72" s="375"/>
      <c r="Y72" s="375"/>
      <c r="Z72" s="375"/>
      <c r="AA72" s="375"/>
      <c r="AB72" s="375"/>
      <c r="AC72" s="375"/>
      <c r="AD72" s="375"/>
      <c r="AE72" s="375"/>
      <c r="AF72" s="375"/>
      <c r="AG72" s="363">
        <f>'VRN - VRN a ostatní_01'!J32</f>
        <v>0</v>
      </c>
      <c r="AH72" s="364"/>
      <c r="AI72" s="364"/>
      <c r="AJ72" s="364"/>
      <c r="AK72" s="364"/>
      <c r="AL72" s="364"/>
      <c r="AM72" s="364"/>
      <c r="AN72" s="363">
        <f t="shared" si="0"/>
        <v>0</v>
      </c>
      <c r="AO72" s="364"/>
      <c r="AP72" s="364"/>
      <c r="AQ72" s="100" t="s">
        <v>87</v>
      </c>
      <c r="AR72" s="55"/>
      <c r="AS72" s="101">
        <v>0</v>
      </c>
      <c r="AT72" s="102">
        <f t="shared" si="1"/>
        <v>0</v>
      </c>
      <c r="AU72" s="103">
        <f>'VRN - VRN a ostatní_01'!P91</f>
        <v>0</v>
      </c>
      <c r="AV72" s="102">
        <f>'VRN - VRN a ostatní_01'!J35</f>
        <v>0</v>
      </c>
      <c r="AW72" s="102">
        <f>'VRN - VRN a ostatní_01'!J36</f>
        <v>0</v>
      </c>
      <c r="AX72" s="102">
        <f>'VRN - VRN a ostatní_01'!J37</f>
        <v>0</v>
      </c>
      <c r="AY72" s="102">
        <f>'VRN - VRN a ostatní_01'!J38</f>
        <v>0</v>
      </c>
      <c r="AZ72" s="102">
        <f>'VRN - VRN a ostatní_01'!F35</f>
        <v>0</v>
      </c>
      <c r="BA72" s="102">
        <f>'VRN - VRN a ostatní_01'!F36</f>
        <v>0</v>
      </c>
      <c r="BB72" s="102">
        <f>'VRN - VRN a ostatní_01'!F37</f>
        <v>0</v>
      </c>
      <c r="BC72" s="102">
        <f>'VRN - VRN a ostatní_01'!F38</f>
        <v>0</v>
      </c>
      <c r="BD72" s="104">
        <f>'VRN - VRN a ostatní_01'!F39</f>
        <v>0</v>
      </c>
      <c r="BT72" s="105" t="s">
        <v>88</v>
      </c>
      <c r="BV72" s="105" t="s">
        <v>77</v>
      </c>
      <c r="BW72" s="105" t="s">
        <v>127</v>
      </c>
      <c r="BX72" s="105" t="s">
        <v>115</v>
      </c>
      <c r="CL72" s="105" t="s">
        <v>19</v>
      </c>
    </row>
    <row r="73" spans="1:91" s="7" customFormat="1" ht="16.5" customHeight="1">
      <c r="B73" s="88"/>
      <c r="C73" s="89"/>
      <c r="D73" s="374" t="s">
        <v>128</v>
      </c>
      <c r="E73" s="374"/>
      <c r="F73" s="374"/>
      <c r="G73" s="374"/>
      <c r="H73" s="374"/>
      <c r="I73" s="90"/>
      <c r="J73" s="374" t="s">
        <v>129</v>
      </c>
      <c r="K73" s="374"/>
      <c r="L73" s="374"/>
      <c r="M73" s="374"/>
      <c r="N73" s="374"/>
      <c r="O73" s="374"/>
      <c r="P73" s="374"/>
      <c r="Q73" s="374"/>
      <c r="R73" s="374"/>
      <c r="S73" s="374"/>
      <c r="T73" s="374"/>
      <c r="U73" s="374"/>
      <c r="V73" s="374"/>
      <c r="W73" s="374"/>
      <c r="X73" s="374"/>
      <c r="Y73" s="374"/>
      <c r="Z73" s="374"/>
      <c r="AA73" s="374"/>
      <c r="AB73" s="374"/>
      <c r="AC73" s="374"/>
      <c r="AD73" s="374"/>
      <c r="AE73" s="374"/>
      <c r="AF73" s="374"/>
      <c r="AG73" s="367">
        <f>ROUND(AG74+SUM(AG75:AG77)+AG80+AG81,2)</f>
        <v>0</v>
      </c>
      <c r="AH73" s="366"/>
      <c r="AI73" s="366"/>
      <c r="AJ73" s="366"/>
      <c r="AK73" s="366"/>
      <c r="AL73" s="366"/>
      <c r="AM73" s="366"/>
      <c r="AN73" s="365">
        <f t="shared" si="0"/>
        <v>0</v>
      </c>
      <c r="AO73" s="366"/>
      <c r="AP73" s="366"/>
      <c r="AQ73" s="91" t="s">
        <v>81</v>
      </c>
      <c r="AR73" s="92"/>
      <c r="AS73" s="93">
        <f>ROUND(AS74+SUM(AS75:AS77)+AS80+AS81,2)</f>
        <v>0</v>
      </c>
      <c r="AT73" s="94">
        <f t="shared" si="1"/>
        <v>0</v>
      </c>
      <c r="AU73" s="95">
        <f>ROUND(AU74+SUM(AU75:AU77)+AU80+AU81,5)</f>
        <v>0</v>
      </c>
      <c r="AV73" s="94">
        <f>ROUND(AZ73*L29,2)</f>
        <v>0</v>
      </c>
      <c r="AW73" s="94">
        <f>ROUND(BA73*L30,2)</f>
        <v>0</v>
      </c>
      <c r="AX73" s="94">
        <f>ROUND(BB73*L29,2)</f>
        <v>0</v>
      </c>
      <c r="AY73" s="94">
        <f>ROUND(BC73*L30,2)</f>
        <v>0</v>
      </c>
      <c r="AZ73" s="94">
        <f>ROUND(AZ74+SUM(AZ75:AZ77)+AZ80+AZ81,2)</f>
        <v>0</v>
      </c>
      <c r="BA73" s="94">
        <f>ROUND(BA74+SUM(BA75:BA77)+BA80+BA81,2)</f>
        <v>0</v>
      </c>
      <c r="BB73" s="94">
        <f>ROUND(BB74+SUM(BB75:BB77)+BB80+BB81,2)</f>
        <v>0</v>
      </c>
      <c r="BC73" s="94">
        <f>ROUND(BC74+SUM(BC75:BC77)+BC80+BC81,2)</f>
        <v>0</v>
      </c>
      <c r="BD73" s="96">
        <f>ROUND(BD74+SUM(BD75:BD77)+BD80+BD81,2)</f>
        <v>0</v>
      </c>
      <c r="BS73" s="97" t="s">
        <v>74</v>
      </c>
      <c r="BT73" s="97" t="s">
        <v>82</v>
      </c>
      <c r="BU73" s="97" t="s">
        <v>76</v>
      </c>
      <c r="BV73" s="97" t="s">
        <v>77</v>
      </c>
      <c r="BW73" s="97" t="s">
        <v>130</v>
      </c>
      <c r="BX73" s="97" t="s">
        <v>5</v>
      </c>
      <c r="CL73" s="97" t="s">
        <v>19</v>
      </c>
      <c r="CM73" s="97" t="s">
        <v>82</v>
      </c>
    </row>
    <row r="74" spans="1:91" s="4" customFormat="1" ht="16.5" customHeight="1">
      <c r="A74" s="98" t="s">
        <v>84</v>
      </c>
      <c r="B74" s="53"/>
      <c r="C74" s="99"/>
      <c r="D74" s="99"/>
      <c r="E74" s="375" t="s">
        <v>85</v>
      </c>
      <c r="F74" s="375"/>
      <c r="G74" s="375"/>
      <c r="H74" s="375"/>
      <c r="I74" s="375"/>
      <c r="J74" s="99"/>
      <c r="K74" s="375" t="s">
        <v>86</v>
      </c>
      <c r="L74" s="375"/>
      <c r="M74" s="375"/>
      <c r="N74" s="375"/>
      <c r="O74" s="375"/>
      <c r="P74" s="375"/>
      <c r="Q74" s="375"/>
      <c r="R74" s="375"/>
      <c r="S74" s="375"/>
      <c r="T74" s="375"/>
      <c r="U74" s="375"/>
      <c r="V74" s="375"/>
      <c r="W74" s="375"/>
      <c r="X74" s="375"/>
      <c r="Y74" s="375"/>
      <c r="Z74" s="375"/>
      <c r="AA74" s="375"/>
      <c r="AB74" s="375"/>
      <c r="AC74" s="375"/>
      <c r="AD74" s="375"/>
      <c r="AE74" s="375"/>
      <c r="AF74" s="375"/>
      <c r="AG74" s="363">
        <f>'D.1.1 - Architektonicko-s..._02'!J32</f>
        <v>0</v>
      </c>
      <c r="AH74" s="364"/>
      <c r="AI74" s="364"/>
      <c r="AJ74" s="364"/>
      <c r="AK74" s="364"/>
      <c r="AL74" s="364"/>
      <c r="AM74" s="364"/>
      <c r="AN74" s="363">
        <f t="shared" si="0"/>
        <v>0</v>
      </c>
      <c r="AO74" s="364"/>
      <c r="AP74" s="364"/>
      <c r="AQ74" s="100" t="s">
        <v>87</v>
      </c>
      <c r="AR74" s="55"/>
      <c r="AS74" s="101">
        <v>0</v>
      </c>
      <c r="AT74" s="102">
        <f t="shared" si="1"/>
        <v>0</v>
      </c>
      <c r="AU74" s="103">
        <f>'D.1.1 - Architektonicko-s..._02'!P101</f>
        <v>0</v>
      </c>
      <c r="AV74" s="102">
        <f>'D.1.1 - Architektonicko-s..._02'!J35</f>
        <v>0</v>
      </c>
      <c r="AW74" s="102">
        <f>'D.1.1 - Architektonicko-s..._02'!J36</f>
        <v>0</v>
      </c>
      <c r="AX74" s="102">
        <f>'D.1.1 - Architektonicko-s..._02'!J37</f>
        <v>0</v>
      </c>
      <c r="AY74" s="102">
        <f>'D.1.1 - Architektonicko-s..._02'!J38</f>
        <v>0</v>
      </c>
      <c r="AZ74" s="102">
        <f>'D.1.1 - Architektonicko-s..._02'!F35</f>
        <v>0</v>
      </c>
      <c r="BA74" s="102">
        <f>'D.1.1 - Architektonicko-s..._02'!F36</f>
        <v>0</v>
      </c>
      <c r="BB74" s="102">
        <f>'D.1.1 - Architektonicko-s..._02'!F37</f>
        <v>0</v>
      </c>
      <c r="BC74" s="102">
        <f>'D.1.1 - Architektonicko-s..._02'!F38</f>
        <v>0</v>
      </c>
      <c r="BD74" s="104">
        <f>'D.1.1 - Architektonicko-s..._02'!F39</f>
        <v>0</v>
      </c>
      <c r="BT74" s="105" t="s">
        <v>88</v>
      </c>
      <c r="BV74" s="105" t="s">
        <v>77</v>
      </c>
      <c r="BW74" s="105" t="s">
        <v>131</v>
      </c>
      <c r="BX74" s="105" t="s">
        <v>130</v>
      </c>
      <c r="CL74" s="105" t="s">
        <v>19</v>
      </c>
    </row>
    <row r="75" spans="1:91" s="4" customFormat="1" ht="16.5" customHeight="1">
      <c r="A75" s="98" t="s">
        <v>84</v>
      </c>
      <c r="B75" s="53"/>
      <c r="C75" s="99"/>
      <c r="D75" s="99"/>
      <c r="E75" s="375" t="s">
        <v>90</v>
      </c>
      <c r="F75" s="375"/>
      <c r="G75" s="375"/>
      <c r="H75" s="375"/>
      <c r="I75" s="375"/>
      <c r="J75" s="99"/>
      <c r="K75" s="375" t="s">
        <v>91</v>
      </c>
      <c r="L75" s="375"/>
      <c r="M75" s="375"/>
      <c r="N75" s="375"/>
      <c r="O75" s="375"/>
      <c r="P75" s="375"/>
      <c r="Q75" s="375"/>
      <c r="R75" s="375"/>
      <c r="S75" s="375"/>
      <c r="T75" s="375"/>
      <c r="U75" s="375"/>
      <c r="V75" s="375"/>
      <c r="W75" s="375"/>
      <c r="X75" s="375"/>
      <c r="Y75" s="375"/>
      <c r="Z75" s="375"/>
      <c r="AA75" s="375"/>
      <c r="AB75" s="375"/>
      <c r="AC75" s="375"/>
      <c r="AD75" s="375"/>
      <c r="AE75" s="375"/>
      <c r="AF75" s="375"/>
      <c r="AG75" s="363">
        <f>'D.1.4.a - UT_02'!J32</f>
        <v>0</v>
      </c>
      <c r="AH75" s="364"/>
      <c r="AI75" s="364"/>
      <c r="AJ75" s="364"/>
      <c r="AK75" s="364"/>
      <c r="AL75" s="364"/>
      <c r="AM75" s="364"/>
      <c r="AN75" s="363">
        <f t="shared" si="0"/>
        <v>0</v>
      </c>
      <c r="AO75" s="364"/>
      <c r="AP75" s="364"/>
      <c r="AQ75" s="100" t="s">
        <v>87</v>
      </c>
      <c r="AR75" s="55"/>
      <c r="AS75" s="101">
        <v>0</v>
      </c>
      <c r="AT75" s="102">
        <f t="shared" si="1"/>
        <v>0</v>
      </c>
      <c r="AU75" s="103">
        <f>'D.1.4.a - UT_02'!P90</f>
        <v>0</v>
      </c>
      <c r="AV75" s="102">
        <f>'D.1.4.a - UT_02'!J35</f>
        <v>0</v>
      </c>
      <c r="AW75" s="102">
        <f>'D.1.4.a - UT_02'!J36</f>
        <v>0</v>
      </c>
      <c r="AX75" s="102">
        <f>'D.1.4.a - UT_02'!J37</f>
        <v>0</v>
      </c>
      <c r="AY75" s="102">
        <f>'D.1.4.a - UT_02'!J38</f>
        <v>0</v>
      </c>
      <c r="AZ75" s="102">
        <f>'D.1.4.a - UT_02'!F35</f>
        <v>0</v>
      </c>
      <c r="BA75" s="102">
        <f>'D.1.4.a - UT_02'!F36</f>
        <v>0</v>
      </c>
      <c r="BB75" s="102">
        <f>'D.1.4.a - UT_02'!F37</f>
        <v>0</v>
      </c>
      <c r="BC75" s="102">
        <f>'D.1.4.a - UT_02'!F38</f>
        <v>0</v>
      </c>
      <c r="BD75" s="104">
        <f>'D.1.4.a - UT_02'!F39</f>
        <v>0</v>
      </c>
      <c r="BT75" s="105" t="s">
        <v>88</v>
      </c>
      <c r="BV75" s="105" t="s">
        <v>77</v>
      </c>
      <c r="BW75" s="105" t="s">
        <v>132</v>
      </c>
      <c r="BX75" s="105" t="s">
        <v>130</v>
      </c>
      <c r="CL75" s="105" t="s">
        <v>19</v>
      </c>
    </row>
    <row r="76" spans="1:91" s="4" customFormat="1" ht="16.5" customHeight="1">
      <c r="A76" s="98" t="s">
        <v>84</v>
      </c>
      <c r="B76" s="53"/>
      <c r="C76" s="99"/>
      <c r="D76" s="99"/>
      <c r="E76" s="375" t="s">
        <v>93</v>
      </c>
      <c r="F76" s="375"/>
      <c r="G76" s="375"/>
      <c r="H76" s="375"/>
      <c r="I76" s="375"/>
      <c r="J76" s="99"/>
      <c r="K76" s="375" t="s">
        <v>94</v>
      </c>
      <c r="L76" s="375"/>
      <c r="M76" s="375"/>
      <c r="N76" s="375"/>
      <c r="O76" s="375"/>
      <c r="P76" s="375"/>
      <c r="Q76" s="375"/>
      <c r="R76" s="375"/>
      <c r="S76" s="375"/>
      <c r="T76" s="375"/>
      <c r="U76" s="375"/>
      <c r="V76" s="375"/>
      <c r="W76" s="375"/>
      <c r="X76" s="375"/>
      <c r="Y76" s="375"/>
      <c r="Z76" s="375"/>
      <c r="AA76" s="375"/>
      <c r="AB76" s="375"/>
      <c r="AC76" s="375"/>
      <c r="AD76" s="375"/>
      <c r="AE76" s="375"/>
      <c r="AF76" s="375"/>
      <c r="AG76" s="363">
        <f>'D.1.4.c - Vzduchotechnika_02'!J32</f>
        <v>0</v>
      </c>
      <c r="AH76" s="364"/>
      <c r="AI76" s="364"/>
      <c r="AJ76" s="364"/>
      <c r="AK76" s="364"/>
      <c r="AL76" s="364"/>
      <c r="AM76" s="364"/>
      <c r="AN76" s="363">
        <f t="shared" si="0"/>
        <v>0</v>
      </c>
      <c r="AO76" s="364"/>
      <c r="AP76" s="364"/>
      <c r="AQ76" s="100" t="s">
        <v>87</v>
      </c>
      <c r="AR76" s="55"/>
      <c r="AS76" s="101">
        <v>0</v>
      </c>
      <c r="AT76" s="102">
        <f t="shared" si="1"/>
        <v>0</v>
      </c>
      <c r="AU76" s="103">
        <f>'D.1.4.c - Vzduchotechnika_02'!P88</f>
        <v>0</v>
      </c>
      <c r="AV76" s="102">
        <f>'D.1.4.c - Vzduchotechnika_02'!J35</f>
        <v>0</v>
      </c>
      <c r="AW76" s="102">
        <f>'D.1.4.c - Vzduchotechnika_02'!J36</f>
        <v>0</v>
      </c>
      <c r="AX76" s="102">
        <f>'D.1.4.c - Vzduchotechnika_02'!J37</f>
        <v>0</v>
      </c>
      <c r="AY76" s="102">
        <f>'D.1.4.c - Vzduchotechnika_02'!J38</f>
        <v>0</v>
      </c>
      <c r="AZ76" s="102">
        <f>'D.1.4.c - Vzduchotechnika_02'!F35</f>
        <v>0</v>
      </c>
      <c r="BA76" s="102">
        <f>'D.1.4.c - Vzduchotechnika_02'!F36</f>
        <v>0</v>
      </c>
      <c r="BB76" s="102">
        <f>'D.1.4.c - Vzduchotechnika_02'!F37</f>
        <v>0</v>
      </c>
      <c r="BC76" s="102">
        <f>'D.1.4.c - Vzduchotechnika_02'!F38</f>
        <v>0</v>
      </c>
      <c r="BD76" s="104">
        <f>'D.1.4.c - Vzduchotechnika_02'!F39</f>
        <v>0</v>
      </c>
      <c r="BT76" s="105" t="s">
        <v>88</v>
      </c>
      <c r="BV76" s="105" t="s">
        <v>77</v>
      </c>
      <c r="BW76" s="105" t="s">
        <v>133</v>
      </c>
      <c r="BX76" s="105" t="s">
        <v>130</v>
      </c>
      <c r="CL76" s="105" t="s">
        <v>19</v>
      </c>
    </row>
    <row r="77" spans="1:91" s="4" customFormat="1" ht="16.5" customHeight="1">
      <c r="B77" s="53"/>
      <c r="C77" s="99"/>
      <c r="D77" s="99"/>
      <c r="E77" s="375" t="s">
        <v>96</v>
      </c>
      <c r="F77" s="375"/>
      <c r="G77" s="375"/>
      <c r="H77" s="375"/>
      <c r="I77" s="375"/>
      <c r="J77" s="99"/>
      <c r="K77" s="375" t="s">
        <v>97</v>
      </c>
      <c r="L77" s="375"/>
      <c r="M77" s="375"/>
      <c r="N77" s="375"/>
      <c r="O77" s="375"/>
      <c r="P77" s="375"/>
      <c r="Q77" s="375"/>
      <c r="R77" s="375"/>
      <c r="S77" s="375"/>
      <c r="T77" s="375"/>
      <c r="U77" s="375"/>
      <c r="V77" s="375"/>
      <c r="W77" s="375"/>
      <c r="X77" s="375"/>
      <c r="Y77" s="375"/>
      <c r="Z77" s="375"/>
      <c r="AA77" s="375"/>
      <c r="AB77" s="375"/>
      <c r="AC77" s="375"/>
      <c r="AD77" s="375"/>
      <c r="AE77" s="375"/>
      <c r="AF77" s="375"/>
      <c r="AG77" s="368">
        <f>ROUND(SUM(AG78:AG79),2)</f>
        <v>0</v>
      </c>
      <c r="AH77" s="364"/>
      <c r="AI77" s="364"/>
      <c r="AJ77" s="364"/>
      <c r="AK77" s="364"/>
      <c r="AL77" s="364"/>
      <c r="AM77" s="364"/>
      <c r="AN77" s="363">
        <f t="shared" si="0"/>
        <v>0</v>
      </c>
      <c r="AO77" s="364"/>
      <c r="AP77" s="364"/>
      <c r="AQ77" s="100" t="s">
        <v>87</v>
      </c>
      <c r="AR77" s="55"/>
      <c r="AS77" s="101">
        <f>ROUND(SUM(AS78:AS79),2)</f>
        <v>0</v>
      </c>
      <c r="AT77" s="102">
        <f t="shared" si="1"/>
        <v>0</v>
      </c>
      <c r="AU77" s="103">
        <f>ROUND(SUM(AU78:AU79),5)</f>
        <v>0</v>
      </c>
      <c r="AV77" s="102">
        <f>ROUND(AZ77*L29,2)</f>
        <v>0</v>
      </c>
      <c r="AW77" s="102">
        <f>ROUND(BA77*L30,2)</f>
        <v>0</v>
      </c>
      <c r="AX77" s="102">
        <f>ROUND(BB77*L29,2)</f>
        <v>0</v>
      </c>
      <c r="AY77" s="102">
        <f>ROUND(BC77*L30,2)</f>
        <v>0</v>
      </c>
      <c r="AZ77" s="102">
        <f>ROUND(SUM(AZ78:AZ79),2)</f>
        <v>0</v>
      </c>
      <c r="BA77" s="102">
        <f>ROUND(SUM(BA78:BA79),2)</f>
        <v>0</v>
      </c>
      <c r="BB77" s="102">
        <f>ROUND(SUM(BB78:BB79),2)</f>
        <v>0</v>
      </c>
      <c r="BC77" s="102">
        <f>ROUND(SUM(BC78:BC79),2)</f>
        <v>0</v>
      </c>
      <c r="BD77" s="104">
        <f>ROUND(SUM(BD78:BD79),2)</f>
        <v>0</v>
      </c>
      <c r="BS77" s="105" t="s">
        <v>74</v>
      </c>
      <c r="BT77" s="105" t="s">
        <v>88</v>
      </c>
      <c r="BU77" s="105" t="s">
        <v>76</v>
      </c>
      <c r="BV77" s="105" t="s">
        <v>77</v>
      </c>
      <c r="BW77" s="105" t="s">
        <v>134</v>
      </c>
      <c r="BX77" s="105" t="s">
        <v>130</v>
      </c>
      <c r="CL77" s="105" t="s">
        <v>19</v>
      </c>
    </row>
    <row r="78" spans="1:91" s="4" customFormat="1" ht="23.25" customHeight="1">
      <c r="A78" s="98" t="s">
        <v>84</v>
      </c>
      <c r="B78" s="53"/>
      <c r="C78" s="99"/>
      <c r="D78" s="99"/>
      <c r="E78" s="99"/>
      <c r="F78" s="375" t="s">
        <v>135</v>
      </c>
      <c r="G78" s="375"/>
      <c r="H78" s="375"/>
      <c r="I78" s="375"/>
      <c r="J78" s="375"/>
      <c r="K78" s="99"/>
      <c r="L78" s="375" t="s">
        <v>136</v>
      </c>
      <c r="M78" s="375"/>
      <c r="N78" s="375"/>
      <c r="O78" s="375"/>
      <c r="P78" s="375"/>
      <c r="Q78" s="375"/>
      <c r="R78" s="375"/>
      <c r="S78" s="375"/>
      <c r="T78" s="375"/>
      <c r="U78" s="375"/>
      <c r="V78" s="375"/>
      <c r="W78" s="375"/>
      <c r="X78" s="375"/>
      <c r="Y78" s="375"/>
      <c r="Z78" s="375"/>
      <c r="AA78" s="375"/>
      <c r="AB78" s="375"/>
      <c r="AC78" s="375"/>
      <c r="AD78" s="375"/>
      <c r="AE78" s="375"/>
      <c r="AF78" s="375"/>
      <c r="AG78" s="363">
        <f>'18052020_3.4_K - Podkrovn...'!J34</f>
        <v>0</v>
      </c>
      <c r="AH78" s="364"/>
      <c r="AI78" s="364"/>
      <c r="AJ78" s="364"/>
      <c r="AK78" s="364"/>
      <c r="AL78" s="364"/>
      <c r="AM78" s="364"/>
      <c r="AN78" s="363">
        <f t="shared" si="0"/>
        <v>0</v>
      </c>
      <c r="AO78" s="364"/>
      <c r="AP78" s="364"/>
      <c r="AQ78" s="100" t="s">
        <v>87</v>
      </c>
      <c r="AR78" s="55"/>
      <c r="AS78" s="101">
        <v>0</v>
      </c>
      <c r="AT78" s="102">
        <f t="shared" si="1"/>
        <v>0</v>
      </c>
      <c r="AU78" s="103">
        <f>'18052020_3.4_K - Podkrovn...'!P96</f>
        <v>0</v>
      </c>
      <c r="AV78" s="102">
        <f>'18052020_3.4_K - Podkrovn...'!J37</f>
        <v>0</v>
      </c>
      <c r="AW78" s="102">
        <f>'18052020_3.4_K - Podkrovn...'!J38</f>
        <v>0</v>
      </c>
      <c r="AX78" s="102">
        <f>'18052020_3.4_K - Podkrovn...'!J39</f>
        <v>0</v>
      </c>
      <c r="AY78" s="102">
        <f>'18052020_3.4_K - Podkrovn...'!J40</f>
        <v>0</v>
      </c>
      <c r="AZ78" s="102">
        <f>'18052020_3.4_K - Podkrovn...'!F37</f>
        <v>0</v>
      </c>
      <c r="BA78" s="102">
        <f>'18052020_3.4_K - Podkrovn...'!F38</f>
        <v>0</v>
      </c>
      <c r="BB78" s="102">
        <f>'18052020_3.4_K - Podkrovn...'!F39</f>
        <v>0</v>
      </c>
      <c r="BC78" s="102">
        <f>'18052020_3.4_K - Podkrovn...'!F40</f>
        <v>0</v>
      </c>
      <c r="BD78" s="104">
        <f>'18052020_3.4_K - Podkrovn...'!F41</f>
        <v>0</v>
      </c>
      <c r="BT78" s="105" t="s">
        <v>101</v>
      </c>
      <c r="BV78" s="105" t="s">
        <v>77</v>
      </c>
      <c r="BW78" s="105" t="s">
        <v>137</v>
      </c>
      <c r="BX78" s="105" t="s">
        <v>134</v>
      </c>
      <c r="CL78" s="105" t="s">
        <v>103</v>
      </c>
    </row>
    <row r="79" spans="1:91" s="4" customFormat="1" ht="23.25" customHeight="1">
      <c r="A79" s="98" t="s">
        <v>84</v>
      </c>
      <c r="B79" s="53"/>
      <c r="C79" s="99"/>
      <c r="D79" s="99"/>
      <c r="E79" s="99"/>
      <c r="F79" s="375" t="s">
        <v>138</v>
      </c>
      <c r="G79" s="375"/>
      <c r="H79" s="375"/>
      <c r="I79" s="375"/>
      <c r="J79" s="375"/>
      <c r="K79" s="99"/>
      <c r="L79" s="375" t="s">
        <v>139</v>
      </c>
      <c r="M79" s="375"/>
      <c r="N79" s="375"/>
      <c r="O79" s="375"/>
      <c r="P79" s="375"/>
      <c r="Q79" s="375"/>
      <c r="R79" s="375"/>
      <c r="S79" s="375"/>
      <c r="T79" s="375"/>
      <c r="U79" s="375"/>
      <c r="V79" s="375"/>
      <c r="W79" s="375"/>
      <c r="X79" s="375"/>
      <c r="Y79" s="375"/>
      <c r="Z79" s="375"/>
      <c r="AA79" s="375"/>
      <c r="AB79" s="375"/>
      <c r="AC79" s="375"/>
      <c r="AD79" s="375"/>
      <c r="AE79" s="375"/>
      <c r="AF79" s="375"/>
      <c r="AG79" s="363">
        <f>'18052020_3.4_V - Podkrovn...'!J34</f>
        <v>0</v>
      </c>
      <c r="AH79" s="364"/>
      <c r="AI79" s="364"/>
      <c r="AJ79" s="364"/>
      <c r="AK79" s="364"/>
      <c r="AL79" s="364"/>
      <c r="AM79" s="364"/>
      <c r="AN79" s="363">
        <f t="shared" si="0"/>
        <v>0</v>
      </c>
      <c r="AO79" s="364"/>
      <c r="AP79" s="364"/>
      <c r="AQ79" s="100" t="s">
        <v>87</v>
      </c>
      <c r="AR79" s="55"/>
      <c r="AS79" s="101">
        <v>0</v>
      </c>
      <c r="AT79" s="102">
        <f t="shared" si="1"/>
        <v>0</v>
      </c>
      <c r="AU79" s="103">
        <f>'18052020_3.4_V - Podkrovn...'!P94</f>
        <v>0</v>
      </c>
      <c r="AV79" s="102">
        <f>'18052020_3.4_V - Podkrovn...'!J37</f>
        <v>0</v>
      </c>
      <c r="AW79" s="102">
        <f>'18052020_3.4_V - Podkrovn...'!J38</f>
        <v>0</v>
      </c>
      <c r="AX79" s="102">
        <f>'18052020_3.4_V - Podkrovn...'!J39</f>
        <v>0</v>
      </c>
      <c r="AY79" s="102">
        <f>'18052020_3.4_V - Podkrovn...'!J40</f>
        <v>0</v>
      </c>
      <c r="AZ79" s="102">
        <f>'18052020_3.4_V - Podkrovn...'!F37</f>
        <v>0</v>
      </c>
      <c r="BA79" s="102">
        <f>'18052020_3.4_V - Podkrovn...'!F38</f>
        <v>0</v>
      </c>
      <c r="BB79" s="102">
        <f>'18052020_3.4_V - Podkrovn...'!F39</f>
        <v>0</v>
      </c>
      <c r="BC79" s="102">
        <f>'18052020_3.4_V - Podkrovn...'!F40</f>
        <v>0</v>
      </c>
      <c r="BD79" s="104">
        <f>'18052020_3.4_V - Podkrovn...'!F41</f>
        <v>0</v>
      </c>
      <c r="BT79" s="105" t="s">
        <v>101</v>
      </c>
      <c r="BV79" s="105" t="s">
        <v>77</v>
      </c>
      <c r="BW79" s="105" t="s">
        <v>140</v>
      </c>
      <c r="BX79" s="105" t="s">
        <v>134</v>
      </c>
      <c r="CL79" s="105" t="s">
        <v>103</v>
      </c>
    </row>
    <row r="80" spans="1:91" s="4" customFormat="1" ht="16.5" customHeight="1">
      <c r="A80" s="98" t="s">
        <v>84</v>
      </c>
      <c r="B80" s="53"/>
      <c r="C80" s="99"/>
      <c r="D80" s="99"/>
      <c r="E80" s="375" t="s">
        <v>107</v>
      </c>
      <c r="F80" s="375"/>
      <c r="G80" s="375"/>
      <c r="H80" s="375"/>
      <c r="I80" s="375"/>
      <c r="J80" s="99"/>
      <c r="K80" s="375" t="s">
        <v>108</v>
      </c>
      <c r="L80" s="375"/>
      <c r="M80" s="375"/>
      <c r="N80" s="375"/>
      <c r="O80" s="375"/>
      <c r="P80" s="375"/>
      <c r="Q80" s="375"/>
      <c r="R80" s="375"/>
      <c r="S80" s="375"/>
      <c r="T80" s="375"/>
      <c r="U80" s="375"/>
      <c r="V80" s="375"/>
      <c r="W80" s="375"/>
      <c r="X80" s="375"/>
      <c r="Y80" s="375"/>
      <c r="Z80" s="375"/>
      <c r="AA80" s="375"/>
      <c r="AB80" s="375"/>
      <c r="AC80" s="375"/>
      <c r="AD80" s="375"/>
      <c r="AE80" s="375"/>
      <c r="AF80" s="375"/>
      <c r="AG80" s="363">
        <f>'D.1.4.e - Elektroinstalace_02'!J32</f>
        <v>0</v>
      </c>
      <c r="AH80" s="364"/>
      <c r="AI80" s="364"/>
      <c r="AJ80" s="364"/>
      <c r="AK80" s="364"/>
      <c r="AL80" s="364"/>
      <c r="AM80" s="364"/>
      <c r="AN80" s="363">
        <f t="shared" si="0"/>
        <v>0</v>
      </c>
      <c r="AO80" s="364"/>
      <c r="AP80" s="364"/>
      <c r="AQ80" s="100" t="s">
        <v>87</v>
      </c>
      <c r="AR80" s="55"/>
      <c r="AS80" s="101">
        <v>0</v>
      </c>
      <c r="AT80" s="102">
        <f t="shared" si="1"/>
        <v>0</v>
      </c>
      <c r="AU80" s="103">
        <f>'D.1.4.e - Elektroinstalace_02'!P87</f>
        <v>0</v>
      </c>
      <c r="AV80" s="102">
        <f>'D.1.4.e - Elektroinstalace_02'!J35</f>
        <v>0</v>
      </c>
      <c r="AW80" s="102">
        <f>'D.1.4.e - Elektroinstalace_02'!J36</f>
        <v>0</v>
      </c>
      <c r="AX80" s="102">
        <f>'D.1.4.e - Elektroinstalace_02'!J37</f>
        <v>0</v>
      </c>
      <c r="AY80" s="102">
        <f>'D.1.4.e - Elektroinstalace_02'!J38</f>
        <v>0</v>
      </c>
      <c r="AZ80" s="102">
        <f>'D.1.4.e - Elektroinstalace_02'!F35</f>
        <v>0</v>
      </c>
      <c r="BA80" s="102">
        <f>'D.1.4.e - Elektroinstalace_02'!F36</f>
        <v>0</v>
      </c>
      <c r="BB80" s="102">
        <f>'D.1.4.e - Elektroinstalace_02'!F37</f>
        <v>0</v>
      </c>
      <c r="BC80" s="102">
        <f>'D.1.4.e - Elektroinstalace_02'!F38</f>
        <v>0</v>
      </c>
      <c r="BD80" s="104">
        <f>'D.1.4.e - Elektroinstalace_02'!F39</f>
        <v>0</v>
      </c>
      <c r="BT80" s="105" t="s">
        <v>88</v>
      </c>
      <c r="BV80" s="105" t="s">
        <v>77</v>
      </c>
      <c r="BW80" s="105" t="s">
        <v>141</v>
      </c>
      <c r="BX80" s="105" t="s">
        <v>130</v>
      </c>
      <c r="CL80" s="105" t="s">
        <v>19</v>
      </c>
    </row>
    <row r="81" spans="1:91" s="4" customFormat="1" ht="16.5" customHeight="1">
      <c r="A81" s="98" t="s">
        <v>84</v>
      </c>
      <c r="B81" s="53"/>
      <c r="C81" s="99"/>
      <c r="D81" s="99"/>
      <c r="E81" s="375" t="s">
        <v>110</v>
      </c>
      <c r="F81" s="375"/>
      <c r="G81" s="375"/>
      <c r="H81" s="375"/>
      <c r="I81" s="375"/>
      <c r="J81" s="99"/>
      <c r="K81" s="375" t="s">
        <v>111</v>
      </c>
      <c r="L81" s="375"/>
      <c r="M81" s="375"/>
      <c r="N81" s="375"/>
      <c r="O81" s="375"/>
      <c r="P81" s="375"/>
      <c r="Q81" s="375"/>
      <c r="R81" s="375"/>
      <c r="S81" s="375"/>
      <c r="T81" s="375"/>
      <c r="U81" s="375"/>
      <c r="V81" s="375"/>
      <c r="W81" s="375"/>
      <c r="X81" s="375"/>
      <c r="Y81" s="375"/>
      <c r="Z81" s="375"/>
      <c r="AA81" s="375"/>
      <c r="AB81" s="375"/>
      <c r="AC81" s="375"/>
      <c r="AD81" s="375"/>
      <c r="AE81" s="375"/>
      <c r="AF81" s="375"/>
      <c r="AG81" s="363">
        <f>'VRN - VRN a ostatní_02'!J32</f>
        <v>0</v>
      </c>
      <c r="AH81" s="364"/>
      <c r="AI81" s="364"/>
      <c r="AJ81" s="364"/>
      <c r="AK81" s="364"/>
      <c r="AL81" s="364"/>
      <c r="AM81" s="364"/>
      <c r="AN81" s="363">
        <f t="shared" si="0"/>
        <v>0</v>
      </c>
      <c r="AO81" s="364"/>
      <c r="AP81" s="364"/>
      <c r="AQ81" s="100" t="s">
        <v>87</v>
      </c>
      <c r="AR81" s="55"/>
      <c r="AS81" s="101">
        <v>0</v>
      </c>
      <c r="AT81" s="102">
        <f t="shared" si="1"/>
        <v>0</v>
      </c>
      <c r="AU81" s="103">
        <f>'VRN - VRN a ostatní_02'!P91</f>
        <v>0</v>
      </c>
      <c r="AV81" s="102">
        <f>'VRN - VRN a ostatní_02'!J35</f>
        <v>0</v>
      </c>
      <c r="AW81" s="102">
        <f>'VRN - VRN a ostatní_02'!J36</f>
        <v>0</v>
      </c>
      <c r="AX81" s="102">
        <f>'VRN - VRN a ostatní_02'!J37</f>
        <v>0</v>
      </c>
      <c r="AY81" s="102">
        <f>'VRN - VRN a ostatní_02'!J38</f>
        <v>0</v>
      </c>
      <c r="AZ81" s="102">
        <f>'VRN - VRN a ostatní_02'!F35</f>
        <v>0</v>
      </c>
      <c r="BA81" s="102">
        <f>'VRN - VRN a ostatní_02'!F36</f>
        <v>0</v>
      </c>
      <c r="BB81" s="102">
        <f>'VRN - VRN a ostatní_02'!F37</f>
        <v>0</v>
      </c>
      <c r="BC81" s="102">
        <f>'VRN - VRN a ostatní_02'!F38</f>
        <v>0</v>
      </c>
      <c r="BD81" s="104">
        <f>'VRN - VRN a ostatní_02'!F39</f>
        <v>0</v>
      </c>
      <c r="BT81" s="105" t="s">
        <v>88</v>
      </c>
      <c r="BV81" s="105" t="s">
        <v>77</v>
      </c>
      <c r="BW81" s="105" t="s">
        <v>142</v>
      </c>
      <c r="BX81" s="105" t="s">
        <v>130</v>
      </c>
      <c r="CL81" s="105" t="s">
        <v>19</v>
      </c>
    </row>
    <row r="82" spans="1:91" s="7" customFormat="1" ht="16.5" customHeight="1">
      <c r="B82" s="88"/>
      <c r="C82" s="89"/>
      <c r="D82" s="374" t="s">
        <v>143</v>
      </c>
      <c r="E82" s="374"/>
      <c r="F82" s="374"/>
      <c r="G82" s="374"/>
      <c r="H82" s="374"/>
      <c r="I82" s="90"/>
      <c r="J82" s="374" t="s">
        <v>144</v>
      </c>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67">
        <f>ROUND(AG83+SUM(AG84:AG86)+AG89+AG90,2)</f>
        <v>0</v>
      </c>
      <c r="AH82" s="366"/>
      <c r="AI82" s="366"/>
      <c r="AJ82" s="366"/>
      <c r="AK82" s="366"/>
      <c r="AL82" s="366"/>
      <c r="AM82" s="366"/>
      <c r="AN82" s="365">
        <f t="shared" si="0"/>
        <v>0</v>
      </c>
      <c r="AO82" s="366"/>
      <c r="AP82" s="366"/>
      <c r="AQ82" s="91" t="s">
        <v>81</v>
      </c>
      <c r="AR82" s="92"/>
      <c r="AS82" s="93">
        <f>ROUND(AS83+SUM(AS84:AS86)+AS89+AS90,2)</f>
        <v>0</v>
      </c>
      <c r="AT82" s="94">
        <f t="shared" si="1"/>
        <v>0</v>
      </c>
      <c r="AU82" s="95">
        <f>ROUND(AU83+SUM(AU84:AU86)+AU89+AU90,5)</f>
        <v>0</v>
      </c>
      <c r="AV82" s="94">
        <f>ROUND(AZ82*L29,2)</f>
        <v>0</v>
      </c>
      <c r="AW82" s="94">
        <f>ROUND(BA82*L30,2)</f>
        <v>0</v>
      </c>
      <c r="AX82" s="94">
        <f>ROUND(BB82*L29,2)</f>
        <v>0</v>
      </c>
      <c r="AY82" s="94">
        <f>ROUND(BC82*L30,2)</f>
        <v>0</v>
      </c>
      <c r="AZ82" s="94">
        <f>ROUND(AZ83+SUM(AZ84:AZ86)+AZ89+AZ90,2)</f>
        <v>0</v>
      </c>
      <c r="BA82" s="94">
        <f>ROUND(BA83+SUM(BA84:BA86)+BA89+BA90,2)</f>
        <v>0</v>
      </c>
      <c r="BB82" s="94">
        <f>ROUND(BB83+SUM(BB84:BB86)+BB89+BB90,2)</f>
        <v>0</v>
      </c>
      <c r="BC82" s="94">
        <f>ROUND(BC83+SUM(BC84:BC86)+BC89+BC90,2)</f>
        <v>0</v>
      </c>
      <c r="BD82" s="96">
        <f>ROUND(BD83+SUM(BD84:BD86)+BD89+BD90,2)</f>
        <v>0</v>
      </c>
      <c r="BS82" s="97" t="s">
        <v>74</v>
      </c>
      <c r="BT82" s="97" t="s">
        <v>82</v>
      </c>
      <c r="BU82" s="97" t="s">
        <v>76</v>
      </c>
      <c r="BV82" s="97" t="s">
        <v>77</v>
      </c>
      <c r="BW82" s="97" t="s">
        <v>145</v>
      </c>
      <c r="BX82" s="97" t="s">
        <v>5</v>
      </c>
      <c r="CL82" s="97" t="s">
        <v>19</v>
      </c>
      <c r="CM82" s="97" t="s">
        <v>82</v>
      </c>
    </row>
    <row r="83" spans="1:91" s="4" customFormat="1" ht="16.5" customHeight="1">
      <c r="A83" s="98" t="s">
        <v>84</v>
      </c>
      <c r="B83" s="53"/>
      <c r="C83" s="99"/>
      <c r="D83" s="99"/>
      <c r="E83" s="375" t="s">
        <v>85</v>
      </c>
      <c r="F83" s="375"/>
      <c r="G83" s="375"/>
      <c r="H83" s="375"/>
      <c r="I83" s="375"/>
      <c r="J83" s="99"/>
      <c r="K83" s="375" t="s">
        <v>86</v>
      </c>
      <c r="L83" s="375"/>
      <c r="M83" s="375"/>
      <c r="N83" s="375"/>
      <c r="O83" s="375"/>
      <c r="P83" s="375"/>
      <c r="Q83" s="375"/>
      <c r="R83" s="375"/>
      <c r="S83" s="375"/>
      <c r="T83" s="375"/>
      <c r="U83" s="375"/>
      <c r="V83" s="375"/>
      <c r="W83" s="375"/>
      <c r="X83" s="375"/>
      <c r="Y83" s="375"/>
      <c r="Z83" s="375"/>
      <c r="AA83" s="375"/>
      <c r="AB83" s="375"/>
      <c r="AC83" s="375"/>
      <c r="AD83" s="375"/>
      <c r="AE83" s="375"/>
      <c r="AF83" s="375"/>
      <c r="AG83" s="363">
        <f>'D.1.1 - Architektonicko-s..._03'!J32</f>
        <v>0</v>
      </c>
      <c r="AH83" s="364"/>
      <c r="AI83" s="364"/>
      <c r="AJ83" s="364"/>
      <c r="AK83" s="364"/>
      <c r="AL83" s="364"/>
      <c r="AM83" s="364"/>
      <c r="AN83" s="363">
        <f t="shared" si="0"/>
        <v>0</v>
      </c>
      <c r="AO83" s="364"/>
      <c r="AP83" s="364"/>
      <c r="AQ83" s="100" t="s">
        <v>87</v>
      </c>
      <c r="AR83" s="55"/>
      <c r="AS83" s="101">
        <v>0</v>
      </c>
      <c r="AT83" s="102">
        <f t="shared" si="1"/>
        <v>0</v>
      </c>
      <c r="AU83" s="103">
        <f>'D.1.1 - Architektonicko-s..._03'!P102</f>
        <v>0</v>
      </c>
      <c r="AV83" s="102">
        <f>'D.1.1 - Architektonicko-s..._03'!J35</f>
        <v>0</v>
      </c>
      <c r="AW83" s="102">
        <f>'D.1.1 - Architektonicko-s..._03'!J36</f>
        <v>0</v>
      </c>
      <c r="AX83" s="102">
        <f>'D.1.1 - Architektonicko-s..._03'!J37</f>
        <v>0</v>
      </c>
      <c r="AY83" s="102">
        <f>'D.1.1 - Architektonicko-s..._03'!J38</f>
        <v>0</v>
      </c>
      <c r="AZ83" s="102">
        <f>'D.1.1 - Architektonicko-s..._03'!F35</f>
        <v>0</v>
      </c>
      <c r="BA83" s="102">
        <f>'D.1.1 - Architektonicko-s..._03'!F36</f>
        <v>0</v>
      </c>
      <c r="BB83" s="102">
        <f>'D.1.1 - Architektonicko-s..._03'!F37</f>
        <v>0</v>
      </c>
      <c r="BC83" s="102">
        <f>'D.1.1 - Architektonicko-s..._03'!F38</f>
        <v>0</v>
      </c>
      <c r="BD83" s="104">
        <f>'D.1.1 - Architektonicko-s..._03'!F39</f>
        <v>0</v>
      </c>
      <c r="BT83" s="105" t="s">
        <v>88</v>
      </c>
      <c r="BV83" s="105" t="s">
        <v>77</v>
      </c>
      <c r="BW83" s="105" t="s">
        <v>146</v>
      </c>
      <c r="BX83" s="105" t="s">
        <v>145</v>
      </c>
      <c r="CL83" s="105" t="s">
        <v>19</v>
      </c>
    </row>
    <row r="84" spans="1:91" s="4" customFormat="1" ht="16.5" customHeight="1">
      <c r="A84" s="98" t="s">
        <v>84</v>
      </c>
      <c r="B84" s="53"/>
      <c r="C84" s="99"/>
      <c r="D84" s="99"/>
      <c r="E84" s="375" t="s">
        <v>90</v>
      </c>
      <c r="F84" s="375"/>
      <c r="G84" s="375"/>
      <c r="H84" s="375"/>
      <c r="I84" s="375"/>
      <c r="J84" s="99"/>
      <c r="K84" s="375" t="s">
        <v>91</v>
      </c>
      <c r="L84" s="375"/>
      <c r="M84" s="375"/>
      <c r="N84" s="375"/>
      <c r="O84" s="375"/>
      <c r="P84" s="375"/>
      <c r="Q84" s="375"/>
      <c r="R84" s="375"/>
      <c r="S84" s="375"/>
      <c r="T84" s="375"/>
      <c r="U84" s="375"/>
      <c r="V84" s="375"/>
      <c r="W84" s="375"/>
      <c r="X84" s="375"/>
      <c r="Y84" s="375"/>
      <c r="Z84" s="375"/>
      <c r="AA84" s="375"/>
      <c r="AB84" s="375"/>
      <c r="AC84" s="375"/>
      <c r="AD84" s="375"/>
      <c r="AE84" s="375"/>
      <c r="AF84" s="375"/>
      <c r="AG84" s="363">
        <f>'D.1.4.a - UT_03'!J32</f>
        <v>0</v>
      </c>
      <c r="AH84" s="364"/>
      <c r="AI84" s="364"/>
      <c r="AJ84" s="364"/>
      <c r="AK84" s="364"/>
      <c r="AL84" s="364"/>
      <c r="AM84" s="364"/>
      <c r="AN84" s="363">
        <f t="shared" si="0"/>
        <v>0</v>
      </c>
      <c r="AO84" s="364"/>
      <c r="AP84" s="364"/>
      <c r="AQ84" s="100" t="s">
        <v>87</v>
      </c>
      <c r="AR84" s="55"/>
      <c r="AS84" s="101">
        <v>0</v>
      </c>
      <c r="AT84" s="102">
        <f t="shared" si="1"/>
        <v>0</v>
      </c>
      <c r="AU84" s="103">
        <f>'D.1.4.a - UT_03'!P90</f>
        <v>0</v>
      </c>
      <c r="AV84" s="102">
        <f>'D.1.4.a - UT_03'!J35</f>
        <v>0</v>
      </c>
      <c r="AW84" s="102">
        <f>'D.1.4.a - UT_03'!J36</f>
        <v>0</v>
      </c>
      <c r="AX84" s="102">
        <f>'D.1.4.a - UT_03'!J37</f>
        <v>0</v>
      </c>
      <c r="AY84" s="102">
        <f>'D.1.4.a - UT_03'!J38</f>
        <v>0</v>
      </c>
      <c r="AZ84" s="102">
        <f>'D.1.4.a - UT_03'!F35</f>
        <v>0</v>
      </c>
      <c r="BA84" s="102">
        <f>'D.1.4.a - UT_03'!F36</f>
        <v>0</v>
      </c>
      <c r="BB84" s="102">
        <f>'D.1.4.a - UT_03'!F37</f>
        <v>0</v>
      </c>
      <c r="BC84" s="102">
        <f>'D.1.4.a - UT_03'!F38</f>
        <v>0</v>
      </c>
      <c r="BD84" s="104">
        <f>'D.1.4.a - UT_03'!F39</f>
        <v>0</v>
      </c>
      <c r="BT84" s="105" t="s">
        <v>88</v>
      </c>
      <c r="BV84" s="105" t="s">
        <v>77</v>
      </c>
      <c r="BW84" s="105" t="s">
        <v>147</v>
      </c>
      <c r="BX84" s="105" t="s">
        <v>145</v>
      </c>
      <c r="CL84" s="105" t="s">
        <v>19</v>
      </c>
    </row>
    <row r="85" spans="1:91" s="4" customFormat="1" ht="16.5" customHeight="1">
      <c r="A85" s="98" t="s">
        <v>84</v>
      </c>
      <c r="B85" s="53"/>
      <c r="C85" s="99"/>
      <c r="D85" s="99"/>
      <c r="E85" s="375" t="s">
        <v>93</v>
      </c>
      <c r="F85" s="375"/>
      <c r="G85" s="375"/>
      <c r="H85" s="375"/>
      <c r="I85" s="375"/>
      <c r="J85" s="99"/>
      <c r="K85" s="375" t="s">
        <v>94</v>
      </c>
      <c r="L85" s="375"/>
      <c r="M85" s="375"/>
      <c r="N85" s="375"/>
      <c r="O85" s="375"/>
      <c r="P85" s="375"/>
      <c r="Q85" s="375"/>
      <c r="R85" s="375"/>
      <c r="S85" s="375"/>
      <c r="T85" s="375"/>
      <c r="U85" s="375"/>
      <c r="V85" s="375"/>
      <c r="W85" s="375"/>
      <c r="X85" s="375"/>
      <c r="Y85" s="375"/>
      <c r="Z85" s="375"/>
      <c r="AA85" s="375"/>
      <c r="AB85" s="375"/>
      <c r="AC85" s="375"/>
      <c r="AD85" s="375"/>
      <c r="AE85" s="375"/>
      <c r="AF85" s="375"/>
      <c r="AG85" s="363">
        <f>'D.1.4.c - Vzduchotechnika_03'!J32</f>
        <v>0</v>
      </c>
      <c r="AH85" s="364"/>
      <c r="AI85" s="364"/>
      <c r="AJ85" s="364"/>
      <c r="AK85" s="364"/>
      <c r="AL85" s="364"/>
      <c r="AM85" s="364"/>
      <c r="AN85" s="363">
        <f t="shared" si="0"/>
        <v>0</v>
      </c>
      <c r="AO85" s="364"/>
      <c r="AP85" s="364"/>
      <c r="AQ85" s="100" t="s">
        <v>87</v>
      </c>
      <c r="AR85" s="55"/>
      <c r="AS85" s="101">
        <v>0</v>
      </c>
      <c r="AT85" s="102">
        <f t="shared" si="1"/>
        <v>0</v>
      </c>
      <c r="AU85" s="103">
        <f>'D.1.4.c - Vzduchotechnika_03'!P88</f>
        <v>0</v>
      </c>
      <c r="AV85" s="102">
        <f>'D.1.4.c - Vzduchotechnika_03'!J35</f>
        <v>0</v>
      </c>
      <c r="AW85" s="102">
        <f>'D.1.4.c - Vzduchotechnika_03'!J36</f>
        <v>0</v>
      </c>
      <c r="AX85" s="102">
        <f>'D.1.4.c - Vzduchotechnika_03'!J37</f>
        <v>0</v>
      </c>
      <c r="AY85" s="102">
        <f>'D.1.4.c - Vzduchotechnika_03'!J38</f>
        <v>0</v>
      </c>
      <c r="AZ85" s="102">
        <f>'D.1.4.c - Vzduchotechnika_03'!F35</f>
        <v>0</v>
      </c>
      <c r="BA85" s="102">
        <f>'D.1.4.c - Vzduchotechnika_03'!F36</f>
        <v>0</v>
      </c>
      <c r="BB85" s="102">
        <f>'D.1.4.c - Vzduchotechnika_03'!F37</f>
        <v>0</v>
      </c>
      <c r="BC85" s="102">
        <f>'D.1.4.c - Vzduchotechnika_03'!F38</f>
        <v>0</v>
      </c>
      <c r="BD85" s="104">
        <f>'D.1.4.c - Vzduchotechnika_03'!F39</f>
        <v>0</v>
      </c>
      <c r="BT85" s="105" t="s">
        <v>88</v>
      </c>
      <c r="BV85" s="105" t="s">
        <v>77</v>
      </c>
      <c r="BW85" s="105" t="s">
        <v>148</v>
      </c>
      <c r="BX85" s="105" t="s">
        <v>145</v>
      </c>
      <c r="CL85" s="105" t="s">
        <v>19</v>
      </c>
    </row>
    <row r="86" spans="1:91" s="4" customFormat="1" ht="16.5" customHeight="1">
      <c r="B86" s="53"/>
      <c r="C86" s="99"/>
      <c r="D86" s="99"/>
      <c r="E86" s="375" t="s">
        <v>96</v>
      </c>
      <c r="F86" s="375"/>
      <c r="G86" s="375"/>
      <c r="H86" s="375"/>
      <c r="I86" s="375"/>
      <c r="J86" s="99"/>
      <c r="K86" s="375" t="s">
        <v>97</v>
      </c>
      <c r="L86" s="375"/>
      <c r="M86" s="375"/>
      <c r="N86" s="375"/>
      <c r="O86" s="375"/>
      <c r="P86" s="375"/>
      <c r="Q86" s="375"/>
      <c r="R86" s="375"/>
      <c r="S86" s="375"/>
      <c r="T86" s="375"/>
      <c r="U86" s="375"/>
      <c r="V86" s="375"/>
      <c r="W86" s="375"/>
      <c r="X86" s="375"/>
      <c r="Y86" s="375"/>
      <c r="Z86" s="375"/>
      <c r="AA86" s="375"/>
      <c r="AB86" s="375"/>
      <c r="AC86" s="375"/>
      <c r="AD86" s="375"/>
      <c r="AE86" s="375"/>
      <c r="AF86" s="375"/>
      <c r="AG86" s="368">
        <f>ROUND(SUM(AG87:AG88),2)</f>
        <v>0</v>
      </c>
      <c r="AH86" s="364"/>
      <c r="AI86" s="364"/>
      <c r="AJ86" s="364"/>
      <c r="AK86" s="364"/>
      <c r="AL86" s="364"/>
      <c r="AM86" s="364"/>
      <c r="AN86" s="363">
        <f t="shared" si="0"/>
        <v>0</v>
      </c>
      <c r="AO86" s="364"/>
      <c r="AP86" s="364"/>
      <c r="AQ86" s="100" t="s">
        <v>87</v>
      </c>
      <c r="AR86" s="55"/>
      <c r="AS86" s="101">
        <f>ROUND(SUM(AS87:AS88),2)</f>
        <v>0</v>
      </c>
      <c r="AT86" s="102">
        <f t="shared" si="1"/>
        <v>0</v>
      </c>
      <c r="AU86" s="103">
        <f>ROUND(SUM(AU87:AU88),5)</f>
        <v>0</v>
      </c>
      <c r="AV86" s="102">
        <f>ROUND(AZ86*L29,2)</f>
        <v>0</v>
      </c>
      <c r="AW86" s="102">
        <f>ROUND(BA86*L30,2)</f>
        <v>0</v>
      </c>
      <c r="AX86" s="102">
        <f>ROUND(BB86*L29,2)</f>
        <v>0</v>
      </c>
      <c r="AY86" s="102">
        <f>ROUND(BC86*L30,2)</f>
        <v>0</v>
      </c>
      <c r="AZ86" s="102">
        <f>ROUND(SUM(AZ87:AZ88),2)</f>
        <v>0</v>
      </c>
      <c r="BA86" s="102">
        <f>ROUND(SUM(BA87:BA88),2)</f>
        <v>0</v>
      </c>
      <c r="BB86" s="102">
        <f>ROUND(SUM(BB87:BB88),2)</f>
        <v>0</v>
      </c>
      <c r="BC86" s="102">
        <f>ROUND(SUM(BC87:BC88),2)</f>
        <v>0</v>
      </c>
      <c r="BD86" s="104">
        <f>ROUND(SUM(BD87:BD88),2)</f>
        <v>0</v>
      </c>
      <c r="BS86" s="105" t="s">
        <v>74</v>
      </c>
      <c r="BT86" s="105" t="s">
        <v>88</v>
      </c>
      <c r="BU86" s="105" t="s">
        <v>76</v>
      </c>
      <c r="BV86" s="105" t="s">
        <v>77</v>
      </c>
      <c r="BW86" s="105" t="s">
        <v>149</v>
      </c>
      <c r="BX86" s="105" t="s">
        <v>145</v>
      </c>
      <c r="CL86" s="105" t="s">
        <v>19</v>
      </c>
    </row>
    <row r="87" spans="1:91" s="4" customFormat="1" ht="23.25" customHeight="1">
      <c r="A87" s="98" t="s">
        <v>84</v>
      </c>
      <c r="B87" s="53"/>
      <c r="C87" s="99"/>
      <c r="D87" s="99"/>
      <c r="E87" s="99"/>
      <c r="F87" s="375" t="s">
        <v>150</v>
      </c>
      <c r="G87" s="375"/>
      <c r="H87" s="375"/>
      <c r="I87" s="375"/>
      <c r="J87" s="375"/>
      <c r="K87" s="99"/>
      <c r="L87" s="375" t="s">
        <v>151</v>
      </c>
      <c r="M87" s="375"/>
      <c r="N87" s="375"/>
      <c r="O87" s="375"/>
      <c r="P87" s="375"/>
      <c r="Q87" s="375"/>
      <c r="R87" s="375"/>
      <c r="S87" s="375"/>
      <c r="T87" s="375"/>
      <c r="U87" s="375"/>
      <c r="V87" s="375"/>
      <c r="W87" s="375"/>
      <c r="X87" s="375"/>
      <c r="Y87" s="375"/>
      <c r="Z87" s="375"/>
      <c r="AA87" s="375"/>
      <c r="AB87" s="375"/>
      <c r="AC87" s="375"/>
      <c r="AD87" s="375"/>
      <c r="AE87" s="375"/>
      <c r="AF87" s="375"/>
      <c r="AG87" s="363">
        <f>'18052020_4.4_K - Podkrovn...'!J34</f>
        <v>0</v>
      </c>
      <c r="AH87" s="364"/>
      <c r="AI87" s="364"/>
      <c r="AJ87" s="364"/>
      <c r="AK87" s="364"/>
      <c r="AL87" s="364"/>
      <c r="AM87" s="364"/>
      <c r="AN87" s="363">
        <f t="shared" si="0"/>
        <v>0</v>
      </c>
      <c r="AO87" s="364"/>
      <c r="AP87" s="364"/>
      <c r="AQ87" s="100" t="s">
        <v>87</v>
      </c>
      <c r="AR87" s="55"/>
      <c r="AS87" s="101">
        <v>0</v>
      </c>
      <c r="AT87" s="102">
        <f t="shared" si="1"/>
        <v>0</v>
      </c>
      <c r="AU87" s="103">
        <f>'18052020_4.4_K - Podkrovn...'!P95</f>
        <v>0</v>
      </c>
      <c r="AV87" s="102">
        <f>'18052020_4.4_K - Podkrovn...'!J37</f>
        <v>0</v>
      </c>
      <c r="AW87" s="102">
        <f>'18052020_4.4_K - Podkrovn...'!J38</f>
        <v>0</v>
      </c>
      <c r="AX87" s="102">
        <f>'18052020_4.4_K - Podkrovn...'!J39</f>
        <v>0</v>
      </c>
      <c r="AY87" s="102">
        <f>'18052020_4.4_K - Podkrovn...'!J40</f>
        <v>0</v>
      </c>
      <c r="AZ87" s="102">
        <f>'18052020_4.4_K - Podkrovn...'!F37</f>
        <v>0</v>
      </c>
      <c r="BA87" s="102">
        <f>'18052020_4.4_K - Podkrovn...'!F38</f>
        <v>0</v>
      </c>
      <c r="BB87" s="102">
        <f>'18052020_4.4_K - Podkrovn...'!F39</f>
        <v>0</v>
      </c>
      <c r="BC87" s="102">
        <f>'18052020_4.4_K - Podkrovn...'!F40</f>
        <v>0</v>
      </c>
      <c r="BD87" s="104">
        <f>'18052020_4.4_K - Podkrovn...'!F41</f>
        <v>0</v>
      </c>
      <c r="BT87" s="105" t="s">
        <v>101</v>
      </c>
      <c r="BV87" s="105" t="s">
        <v>77</v>
      </c>
      <c r="BW87" s="105" t="s">
        <v>152</v>
      </c>
      <c r="BX87" s="105" t="s">
        <v>149</v>
      </c>
      <c r="CL87" s="105" t="s">
        <v>103</v>
      </c>
    </row>
    <row r="88" spans="1:91" s="4" customFormat="1" ht="23.25" customHeight="1">
      <c r="A88" s="98" t="s">
        <v>84</v>
      </c>
      <c r="B88" s="53"/>
      <c r="C88" s="99"/>
      <c r="D88" s="99"/>
      <c r="E88" s="99"/>
      <c r="F88" s="375" t="s">
        <v>153</v>
      </c>
      <c r="G88" s="375"/>
      <c r="H88" s="375"/>
      <c r="I88" s="375"/>
      <c r="J88" s="375"/>
      <c r="K88" s="99"/>
      <c r="L88" s="375" t="s">
        <v>154</v>
      </c>
      <c r="M88" s="375"/>
      <c r="N88" s="375"/>
      <c r="O88" s="375"/>
      <c r="P88" s="375"/>
      <c r="Q88" s="375"/>
      <c r="R88" s="375"/>
      <c r="S88" s="375"/>
      <c r="T88" s="375"/>
      <c r="U88" s="375"/>
      <c r="V88" s="375"/>
      <c r="W88" s="375"/>
      <c r="X88" s="375"/>
      <c r="Y88" s="375"/>
      <c r="Z88" s="375"/>
      <c r="AA88" s="375"/>
      <c r="AB88" s="375"/>
      <c r="AC88" s="375"/>
      <c r="AD88" s="375"/>
      <c r="AE88" s="375"/>
      <c r="AF88" s="375"/>
      <c r="AG88" s="363">
        <f>'18052020_4.4_V - Podkrovn...'!J34</f>
        <v>0</v>
      </c>
      <c r="AH88" s="364"/>
      <c r="AI88" s="364"/>
      <c r="AJ88" s="364"/>
      <c r="AK88" s="364"/>
      <c r="AL88" s="364"/>
      <c r="AM88" s="364"/>
      <c r="AN88" s="363">
        <f t="shared" si="0"/>
        <v>0</v>
      </c>
      <c r="AO88" s="364"/>
      <c r="AP88" s="364"/>
      <c r="AQ88" s="100" t="s">
        <v>87</v>
      </c>
      <c r="AR88" s="55"/>
      <c r="AS88" s="101">
        <v>0</v>
      </c>
      <c r="AT88" s="102">
        <f t="shared" si="1"/>
        <v>0</v>
      </c>
      <c r="AU88" s="103">
        <f>'18052020_4.4_V - Podkrovn...'!P94</f>
        <v>0</v>
      </c>
      <c r="AV88" s="102">
        <f>'18052020_4.4_V - Podkrovn...'!J37</f>
        <v>0</v>
      </c>
      <c r="AW88" s="102">
        <f>'18052020_4.4_V - Podkrovn...'!J38</f>
        <v>0</v>
      </c>
      <c r="AX88" s="102">
        <f>'18052020_4.4_V - Podkrovn...'!J39</f>
        <v>0</v>
      </c>
      <c r="AY88" s="102">
        <f>'18052020_4.4_V - Podkrovn...'!J40</f>
        <v>0</v>
      </c>
      <c r="AZ88" s="102">
        <f>'18052020_4.4_V - Podkrovn...'!F37</f>
        <v>0</v>
      </c>
      <c r="BA88" s="102">
        <f>'18052020_4.4_V - Podkrovn...'!F38</f>
        <v>0</v>
      </c>
      <c r="BB88" s="102">
        <f>'18052020_4.4_V - Podkrovn...'!F39</f>
        <v>0</v>
      </c>
      <c r="BC88" s="102">
        <f>'18052020_4.4_V - Podkrovn...'!F40</f>
        <v>0</v>
      </c>
      <c r="BD88" s="104">
        <f>'18052020_4.4_V - Podkrovn...'!F41</f>
        <v>0</v>
      </c>
      <c r="BT88" s="105" t="s">
        <v>101</v>
      </c>
      <c r="BV88" s="105" t="s">
        <v>77</v>
      </c>
      <c r="BW88" s="105" t="s">
        <v>155</v>
      </c>
      <c r="BX88" s="105" t="s">
        <v>149</v>
      </c>
      <c r="CL88" s="105" t="s">
        <v>103</v>
      </c>
    </row>
    <row r="89" spans="1:91" s="4" customFormat="1" ht="16.5" customHeight="1">
      <c r="A89" s="98" t="s">
        <v>84</v>
      </c>
      <c r="B89" s="53"/>
      <c r="C89" s="99"/>
      <c r="D89" s="99"/>
      <c r="E89" s="375" t="s">
        <v>107</v>
      </c>
      <c r="F89" s="375"/>
      <c r="G89" s="375"/>
      <c r="H89" s="375"/>
      <c r="I89" s="375"/>
      <c r="J89" s="99"/>
      <c r="K89" s="375" t="s">
        <v>108</v>
      </c>
      <c r="L89" s="375"/>
      <c r="M89" s="375"/>
      <c r="N89" s="375"/>
      <c r="O89" s="375"/>
      <c r="P89" s="375"/>
      <c r="Q89" s="375"/>
      <c r="R89" s="375"/>
      <c r="S89" s="375"/>
      <c r="T89" s="375"/>
      <c r="U89" s="375"/>
      <c r="V89" s="375"/>
      <c r="W89" s="375"/>
      <c r="X89" s="375"/>
      <c r="Y89" s="375"/>
      <c r="Z89" s="375"/>
      <c r="AA89" s="375"/>
      <c r="AB89" s="375"/>
      <c r="AC89" s="375"/>
      <c r="AD89" s="375"/>
      <c r="AE89" s="375"/>
      <c r="AF89" s="375"/>
      <c r="AG89" s="363">
        <f>'D.1.4.e - Elektroinstalace_03'!J32</f>
        <v>0</v>
      </c>
      <c r="AH89" s="364"/>
      <c r="AI89" s="364"/>
      <c r="AJ89" s="364"/>
      <c r="AK89" s="364"/>
      <c r="AL89" s="364"/>
      <c r="AM89" s="364"/>
      <c r="AN89" s="363">
        <f t="shared" si="0"/>
        <v>0</v>
      </c>
      <c r="AO89" s="364"/>
      <c r="AP89" s="364"/>
      <c r="AQ89" s="100" t="s">
        <v>87</v>
      </c>
      <c r="AR89" s="55"/>
      <c r="AS89" s="101">
        <v>0</v>
      </c>
      <c r="AT89" s="102">
        <f t="shared" si="1"/>
        <v>0</v>
      </c>
      <c r="AU89" s="103">
        <f>'D.1.4.e - Elektroinstalace_03'!P87</f>
        <v>0</v>
      </c>
      <c r="AV89" s="102">
        <f>'D.1.4.e - Elektroinstalace_03'!J35</f>
        <v>0</v>
      </c>
      <c r="AW89" s="102">
        <f>'D.1.4.e - Elektroinstalace_03'!J36</f>
        <v>0</v>
      </c>
      <c r="AX89" s="102">
        <f>'D.1.4.e - Elektroinstalace_03'!J37</f>
        <v>0</v>
      </c>
      <c r="AY89" s="102">
        <f>'D.1.4.e - Elektroinstalace_03'!J38</f>
        <v>0</v>
      </c>
      <c r="AZ89" s="102">
        <f>'D.1.4.e - Elektroinstalace_03'!F35</f>
        <v>0</v>
      </c>
      <c r="BA89" s="102">
        <f>'D.1.4.e - Elektroinstalace_03'!F36</f>
        <v>0</v>
      </c>
      <c r="BB89" s="102">
        <f>'D.1.4.e - Elektroinstalace_03'!F37</f>
        <v>0</v>
      </c>
      <c r="BC89" s="102">
        <f>'D.1.4.e - Elektroinstalace_03'!F38</f>
        <v>0</v>
      </c>
      <c r="BD89" s="104">
        <f>'D.1.4.e - Elektroinstalace_03'!F39</f>
        <v>0</v>
      </c>
      <c r="BT89" s="105" t="s">
        <v>88</v>
      </c>
      <c r="BV89" s="105" t="s">
        <v>77</v>
      </c>
      <c r="BW89" s="105" t="s">
        <v>156</v>
      </c>
      <c r="BX89" s="105" t="s">
        <v>145</v>
      </c>
      <c r="CL89" s="105" t="s">
        <v>19</v>
      </c>
    </row>
    <row r="90" spans="1:91" s="4" customFormat="1" ht="16.5" customHeight="1">
      <c r="A90" s="98" t="s">
        <v>84</v>
      </c>
      <c r="B90" s="53"/>
      <c r="C90" s="99"/>
      <c r="D90" s="99"/>
      <c r="E90" s="375" t="s">
        <v>110</v>
      </c>
      <c r="F90" s="375"/>
      <c r="G90" s="375"/>
      <c r="H90" s="375"/>
      <c r="I90" s="375"/>
      <c r="J90" s="99"/>
      <c r="K90" s="375" t="s">
        <v>111</v>
      </c>
      <c r="L90" s="375"/>
      <c r="M90" s="375"/>
      <c r="N90" s="375"/>
      <c r="O90" s="375"/>
      <c r="P90" s="375"/>
      <c r="Q90" s="375"/>
      <c r="R90" s="375"/>
      <c r="S90" s="375"/>
      <c r="T90" s="375"/>
      <c r="U90" s="375"/>
      <c r="V90" s="375"/>
      <c r="W90" s="375"/>
      <c r="X90" s="375"/>
      <c r="Y90" s="375"/>
      <c r="Z90" s="375"/>
      <c r="AA90" s="375"/>
      <c r="AB90" s="375"/>
      <c r="AC90" s="375"/>
      <c r="AD90" s="375"/>
      <c r="AE90" s="375"/>
      <c r="AF90" s="375"/>
      <c r="AG90" s="363">
        <f>'VRN - VRN a ostatní_03'!J32</f>
        <v>0</v>
      </c>
      <c r="AH90" s="364"/>
      <c r="AI90" s="364"/>
      <c r="AJ90" s="364"/>
      <c r="AK90" s="364"/>
      <c r="AL90" s="364"/>
      <c r="AM90" s="364"/>
      <c r="AN90" s="363">
        <f t="shared" si="0"/>
        <v>0</v>
      </c>
      <c r="AO90" s="364"/>
      <c r="AP90" s="364"/>
      <c r="AQ90" s="100" t="s">
        <v>87</v>
      </c>
      <c r="AR90" s="55"/>
      <c r="AS90" s="101">
        <v>0</v>
      </c>
      <c r="AT90" s="102">
        <f t="shared" si="1"/>
        <v>0</v>
      </c>
      <c r="AU90" s="103">
        <f>'VRN - VRN a ostatní_03'!P91</f>
        <v>0</v>
      </c>
      <c r="AV90" s="102">
        <f>'VRN - VRN a ostatní_03'!J35</f>
        <v>0</v>
      </c>
      <c r="AW90" s="102">
        <f>'VRN - VRN a ostatní_03'!J36</f>
        <v>0</v>
      </c>
      <c r="AX90" s="102">
        <f>'VRN - VRN a ostatní_03'!J37</f>
        <v>0</v>
      </c>
      <c r="AY90" s="102">
        <f>'VRN - VRN a ostatní_03'!J38</f>
        <v>0</v>
      </c>
      <c r="AZ90" s="102">
        <f>'VRN - VRN a ostatní_03'!F35</f>
        <v>0</v>
      </c>
      <c r="BA90" s="102">
        <f>'VRN - VRN a ostatní_03'!F36</f>
        <v>0</v>
      </c>
      <c r="BB90" s="102">
        <f>'VRN - VRN a ostatní_03'!F37</f>
        <v>0</v>
      </c>
      <c r="BC90" s="102">
        <f>'VRN - VRN a ostatní_03'!F38</f>
        <v>0</v>
      </c>
      <c r="BD90" s="104">
        <f>'VRN - VRN a ostatní_03'!F39</f>
        <v>0</v>
      </c>
      <c r="BT90" s="105" t="s">
        <v>88</v>
      </c>
      <c r="BV90" s="105" t="s">
        <v>77</v>
      </c>
      <c r="BW90" s="105" t="s">
        <v>157</v>
      </c>
      <c r="BX90" s="105" t="s">
        <v>145</v>
      </c>
      <c r="CL90" s="105" t="s">
        <v>19</v>
      </c>
    </row>
    <row r="91" spans="1:91" s="7" customFormat="1" ht="16.5" customHeight="1">
      <c r="B91" s="88"/>
      <c r="C91" s="89"/>
      <c r="D91" s="374" t="s">
        <v>158</v>
      </c>
      <c r="E91" s="374"/>
      <c r="F91" s="374"/>
      <c r="G91" s="374"/>
      <c r="H91" s="374"/>
      <c r="I91" s="90"/>
      <c r="J91" s="374" t="s">
        <v>159</v>
      </c>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67">
        <f>ROUND(AG92+SUM(AG93:AG95)+AG98+AG99,2)</f>
        <v>0</v>
      </c>
      <c r="AH91" s="366"/>
      <c r="AI91" s="366"/>
      <c r="AJ91" s="366"/>
      <c r="AK91" s="366"/>
      <c r="AL91" s="366"/>
      <c r="AM91" s="366"/>
      <c r="AN91" s="365">
        <f t="shared" si="0"/>
        <v>0</v>
      </c>
      <c r="AO91" s="366"/>
      <c r="AP91" s="366"/>
      <c r="AQ91" s="91" t="s">
        <v>81</v>
      </c>
      <c r="AR91" s="92"/>
      <c r="AS91" s="93">
        <f>ROUND(AS92+SUM(AS93:AS95)+AS98+AS99,2)</f>
        <v>0</v>
      </c>
      <c r="AT91" s="94">
        <f t="shared" si="1"/>
        <v>0</v>
      </c>
      <c r="AU91" s="95">
        <f>ROUND(AU92+SUM(AU93:AU95)+AU98+AU99,5)</f>
        <v>0</v>
      </c>
      <c r="AV91" s="94">
        <f>ROUND(AZ91*L29,2)</f>
        <v>0</v>
      </c>
      <c r="AW91" s="94">
        <f>ROUND(BA91*L30,2)</f>
        <v>0</v>
      </c>
      <c r="AX91" s="94">
        <f>ROUND(BB91*L29,2)</f>
        <v>0</v>
      </c>
      <c r="AY91" s="94">
        <f>ROUND(BC91*L30,2)</f>
        <v>0</v>
      </c>
      <c r="AZ91" s="94">
        <f>ROUND(AZ92+SUM(AZ93:AZ95)+AZ98+AZ99,2)</f>
        <v>0</v>
      </c>
      <c r="BA91" s="94">
        <f>ROUND(BA92+SUM(BA93:BA95)+BA98+BA99,2)</f>
        <v>0</v>
      </c>
      <c r="BB91" s="94">
        <f>ROUND(BB92+SUM(BB93:BB95)+BB98+BB99,2)</f>
        <v>0</v>
      </c>
      <c r="BC91" s="94">
        <f>ROUND(BC92+SUM(BC93:BC95)+BC98+BC99,2)</f>
        <v>0</v>
      </c>
      <c r="BD91" s="96">
        <f>ROUND(BD92+SUM(BD93:BD95)+BD98+BD99,2)</f>
        <v>0</v>
      </c>
      <c r="BS91" s="97" t="s">
        <v>74</v>
      </c>
      <c r="BT91" s="97" t="s">
        <v>82</v>
      </c>
      <c r="BU91" s="97" t="s">
        <v>76</v>
      </c>
      <c r="BV91" s="97" t="s">
        <v>77</v>
      </c>
      <c r="BW91" s="97" t="s">
        <v>160</v>
      </c>
      <c r="BX91" s="97" t="s">
        <v>5</v>
      </c>
      <c r="CL91" s="97" t="s">
        <v>19</v>
      </c>
      <c r="CM91" s="97" t="s">
        <v>82</v>
      </c>
    </row>
    <row r="92" spans="1:91" s="4" customFormat="1" ht="16.5" customHeight="1">
      <c r="A92" s="98" t="s">
        <v>84</v>
      </c>
      <c r="B92" s="53"/>
      <c r="C92" s="99"/>
      <c r="D92" s="99"/>
      <c r="E92" s="375" t="s">
        <v>85</v>
      </c>
      <c r="F92" s="375"/>
      <c r="G92" s="375"/>
      <c r="H92" s="375"/>
      <c r="I92" s="375"/>
      <c r="J92" s="99"/>
      <c r="K92" s="375" t="s">
        <v>86</v>
      </c>
      <c r="L92" s="375"/>
      <c r="M92" s="375"/>
      <c r="N92" s="375"/>
      <c r="O92" s="375"/>
      <c r="P92" s="375"/>
      <c r="Q92" s="375"/>
      <c r="R92" s="375"/>
      <c r="S92" s="375"/>
      <c r="T92" s="375"/>
      <c r="U92" s="375"/>
      <c r="V92" s="375"/>
      <c r="W92" s="375"/>
      <c r="X92" s="375"/>
      <c r="Y92" s="375"/>
      <c r="Z92" s="375"/>
      <c r="AA92" s="375"/>
      <c r="AB92" s="375"/>
      <c r="AC92" s="375"/>
      <c r="AD92" s="375"/>
      <c r="AE92" s="375"/>
      <c r="AF92" s="375"/>
      <c r="AG92" s="363">
        <f>'D.1.1 - Architektonicko-s..._04'!J32</f>
        <v>0</v>
      </c>
      <c r="AH92" s="364"/>
      <c r="AI92" s="364"/>
      <c r="AJ92" s="364"/>
      <c r="AK92" s="364"/>
      <c r="AL92" s="364"/>
      <c r="AM92" s="364"/>
      <c r="AN92" s="363">
        <f t="shared" si="0"/>
        <v>0</v>
      </c>
      <c r="AO92" s="364"/>
      <c r="AP92" s="364"/>
      <c r="AQ92" s="100" t="s">
        <v>87</v>
      </c>
      <c r="AR92" s="55"/>
      <c r="AS92" s="101">
        <v>0</v>
      </c>
      <c r="AT92" s="102">
        <f t="shared" si="1"/>
        <v>0</v>
      </c>
      <c r="AU92" s="103">
        <f>'D.1.1 - Architektonicko-s..._04'!P102</f>
        <v>0</v>
      </c>
      <c r="AV92" s="102">
        <f>'D.1.1 - Architektonicko-s..._04'!J35</f>
        <v>0</v>
      </c>
      <c r="AW92" s="102">
        <f>'D.1.1 - Architektonicko-s..._04'!J36</f>
        <v>0</v>
      </c>
      <c r="AX92" s="102">
        <f>'D.1.1 - Architektonicko-s..._04'!J37</f>
        <v>0</v>
      </c>
      <c r="AY92" s="102">
        <f>'D.1.1 - Architektonicko-s..._04'!J38</f>
        <v>0</v>
      </c>
      <c r="AZ92" s="102">
        <f>'D.1.1 - Architektonicko-s..._04'!F35</f>
        <v>0</v>
      </c>
      <c r="BA92" s="102">
        <f>'D.1.1 - Architektonicko-s..._04'!F36</f>
        <v>0</v>
      </c>
      <c r="BB92" s="102">
        <f>'D.1.1 - Architektonicko-s..._04'!F37</f>
        <v>0</v>
      </c>
      <c r="BC92" s="102">
        <f>'D.1.1 - Architektonicko-s..._04'!F38</f>
        <v>0</v>
      </c>
      <c r="BD92" s="104">
        <f>'D.1.1 - Architektonicko-s..._04'!F39</f>
        <v>0</v>
      </c>
      <c r="BT92" s="105" t="s">
        <v>88</v>
      </c>
      <c r="BV92" s="105" t="s">
        <v>77</v>
      </c>
      <c r="BW92" s="105" t="s">
        <v>161</v>
      </c>
      <c r="BX92" s="105" t="s">
        <v>160</v>
      </c>
      <c r="CL92" s="105" t="s">
        <v>19</v>
      </c>
    </row>
    <row r="93" spans="1:91" s="4" customFormat="1" ht="16.5" customHeight="1">
      <c r="A93" s="98" t="s">
        <v>84</v>
      </c>
      <c r="B93" s="53"/>
      <c r="C93" s="99"/>
      <c r="D93" s="99"/>
      <c r="E93" s="375" t="s">
        <v>90</v>
      </c>
      <c r="F93" s="375"/>
      <c r="G93" s="375"/>
      <c r="H93" s="375"/>
      <c r="I93" s="375"/>
      <c r="J93" s="99"/>
      <c r="K93" s="375" t="s">
        <v>91</v>
      </c>
      <c r="L93" s="375"/>
      <c r="M93" s="375"/>
      <c r="N93" s="375"/>
      <c r="O93" s="375"/>
      <c r="P93" s="375"/>
      <c r="Q93" s="375"/>
      <c r="R93" s="375"/>
      <c r="S93" s="375"/>
      <c r="T93" s="375"/>
      <c r="U93" s="375"/>
      <c r="V93" s="375"/>
      <c r="W93" s="375"/>
      <c r="X93" s="375"/>
      <c r="Y93" s="375"/>
      <c r="Z93" s="375"/>
      <c r="AA93" s="375"/>
      <c r="AB93" s="375"/>
      <c r="AC93" s="375"/>
      <c r="AD93" s="375"/>
      <c r="AE93" s="375"/>
      <c r="AF93" s="375"/>
      <c r="AG93" s="363">
        <f>'D.1.4.a - UT_04'!J32</f>
        <v>0</v>
      </c>
      <c r="AH93" s="364"/>
      <c r="AI93" s="364"/>
      <c r="AJ93" s="364"/>
      <c r="AK93" s="364"/>
      <c r="AL93" s="364"/>
      <c r="AM93" s="364"/>
      <c r="AN93" s="363">
        <f t="shared" si="0"/>
        <v>0</v>
      </c>
      <c r="AO93" s="364"/>
      <c r="AP93" s="364"/>
      <c r="AQ93" s="100" t="s">
        <v>87</v>
      </c>
      <c r="AR93" s="55"/>
      <c r="AS93" s="101">
        <v>0</v>
      </c>
      <c r="AT93" s="102">
        <f t="shared" si="1"/>
        <v>0</v>
      </c>
      <c r="AU93" s="103">
        <f>'D.1.4.a - UT_04'!P90</f>
        <v>0</v>
      </c>
      <c r="AV93" s="102">
        <f>'D.1.4.a - UT_04'!J35</f>
        <v>0</v>
      </c>
      <c r="AW93" s="102">
        <f>'D.1.4.a - UT_04'!J36</f>
        <v>0</v>
      </c>
      <c r="AX93" s="102">
        <f>'D.1.4.a - UT_04'!J37</f>
        <v>0</v>
      </c>
      <c r="AY93" s="102">
        <f>'D.1.4.a - UT_04'!J38</f>
        <v>0</v>
      </c>
      <c r="AZ93" s="102">
        <f>'D.1.4.a - UT_04'!F35</f>
        <v>0</v>
      </c>
      <c r="BA93" s="102">
        <f>'D.1.4.a - UT_04'!F36</f>
        <v>0</v>
      </c>
      <c r="BB93" s="102">
        <f>'D.1.4.a - UT_04'!F37</f>
        <v>0</v>
      </c>
      <c r="BC93" s="102">
        <f>'D.1.4.a - UT_04'!F38</f>
        <v>0</v>
      </c>
      <c r="BD93" s="104">
        <f>'D.1.4.a - UT_04'!F39</f>
        <v>0</v>
      </c>
      <c r="BT93" s="105" t="s">
        <v>88</v>
      </c>
      <c r="BV93" s="105" t="s">
        <v>77</v>
      </c>
      <c r="BW93" s="105" t="s">
        <v>162</v>
      </c>
      <c r="BX93" s="105" t="s">
        <v>160</v>
      </c>
      <c r="CL93" s="105" t="s">
        <v>19</v>
      </c>
    </row>
    <row r="94" spans="1:91" s="4" customFormat="1" ht="16.5" customHeight="1">
      <c r="A94" s="98" t="s">
        <v>84</v>
      </c>
      <c r="B94" s="53"/>
      <c r="C94" s="99"/>
      <c r="D94" s="99"/>
      <c r="E94" s="375" t="s">
        <v>93</v>
      </c>
      <c r="F94" s="375"/>
      <c r="G94" s="375"/>
      <c r="H94" s="375"/>
      <c r="I94" s="375"/>
      <c r="J94" s="99"/>
      <c r="K94" s="375" t="s">
        <v>94</v>
      </c>
      <c r="L94" s="375"/>
      <c r="M94" s="375"/>
      <c r="N94" s="375"/>
      <c r="O94" s="375"/>
      <c r="P94" s="375"/>
      <c r="Q94" s="375"/>
      <c r="R94" s="375"/>
      <c r="S94" s="375"/>
      <c r="T94" s="375"/>
      <c r="U94" s="375"/>
      <c r="V94" s="375"/>
      <c r="W94" s="375"/>
      <c r="X94" s="375"/>
      <c r="Y94" s="375"/>
      <c r="Z94" s="375"/>
      <c r="AA94" s="375"/>
      <c r="AB94" s="375"/>
      <c r="AC94" s="375"/>
      <c r="AD94" s="375"/>
      <c r="AE94" s="375"/>
      <c r="AF94" s="375"/>
      <c r="AG94" s="363">
        <f>'D.1.4.c - Vzduchotechnika_04'!J32</f>
        <v>0</v>
      </c>
      <c r="AH94" s="364"/>
      <c r="AI94" s="364"/>
      <c r="AJ94" s="364"/>
      <c r="AK94" s="364"/>
      <c r="AL94" s="364"/>
      <c r="AM94" s="364"/>
      <c r="AN94" s="363">
        <f t="shared" si="0"/>
        <v>0</v>
      </c>
      <c r="AO94" s="364"/>
      <c r="AP94" s="364"/>
      <c r="AQ94" s="100" t="s">
        <v>87</v>
      </c>
      <c r="AR94" s="55"/>
      <c r="AS94" s="101">
        <v>0</v>
      </c>
      <c r="AT94" s="102">
        <f t="shared" si="1"/>
        <v>0</v>
      </c>
      <c r="AU94" s="103">
        <f>'D.1.4.c - Vzduchotechnika_04'!P88</f>
        <v>0</v>
      </c>
      <c r="AV94" s="102">
        <f>'D.1.4.c - Vzduchotechnika_04'!J35</f>
        <v>0</v>
      </c>
      <c r="AW94" s="102">
        <f>'D.1.4.c - Vzduchotechnika_04'!J36</f>
        <v>0</v>
      </c>
      <c r="AX94" s="102">
        <f>'D.1.4.c - Vzduchotechnika_04'!J37</f>
        <v>0</v>
      </c>
      <c r="AY94" s="102">
        <f>'D.1.4.c - Vzduchotechnika_04'!J38</f>
        <v>0</v>
      </c>
      <c r="AZ94" s="102">
        <f>'D.1.4.c - Vzduchotechnika_04'!F35</f>
        <v>0</v>
      </c>
      <c r="BA94" s="102">
        <f>'D.1.4.c - Vzduchotechnika_04'!F36</f>
        <v>0</v>
      </c>
      <c r="BB94" s="102">
        <f>'D.1.4.c - Vzduchotechnika_04'!F37</f>
        <v>0</v>
      </c>
      <c r="BC94" s="102">
        <f>'D.1.4.c - Vzduchotechnika_04'!F38</f>
        <v>0</v>
      </c>
      <c r="BD94" s="104">
        <f>'D.1.4.c - Vzduchotechnika_04'!F39</f>
        <v>0</v>
      </c>
      <c r="BT94" s="105" t="s">
        <v>88</v>
      </c>
      <c r="BV94" s="105" t="s">
        <v>77</v>
      </c>
      <c r="BW94" s="105" t="s">
        <v>163</v>
      </c>
      <c r="BX94" s="105" t="s">
        <v>160</v>
      </c>
      <c r="CL94" s="105" t="s">
        <v>19</v>
      </c>
    </row>
    <row r="95" spans="1:91" s="4" customFormat="1" ht="16.5" customHeight="1">
      <c r="B95" s="53"/>
      <c r="C95" s="99"/>
      <c r="D95" s="99"/>
      <c r="E95" s="375" t="s">
        <v>96</v>
      </c>
      <c r="F95" s="375"/>
      <c r="G95" s="375"/>
      <c r="H95" s="375"/>
      <c r="I95" s="375"/>
      <c r="J95" s="99"/>
      <c r="K95" s="375" t="s">
        <v>97</v>
      </c>
      <c r="L95" s="375"/>
      <c r="M95" s="375"/>
      <c r="N95" s="375"/>
      <c r="O95" s="375"/>
      <c r="P95" s="375"/>
      <c r="Q95" s="375"/>
      <c r="R95" s="375"/>
      <c r="S95" s="375"/>
      <c r="T95" s="375"/>
      <c r="U95" s="375"/>
      <c r="V95" s="375"/>
      <c r="W95" s="375"/>
      <c r="X95" s="375"/>
      <c r="Y95" s="375"/>
      <c r="Z95" s="375"/>
      <c r="AA95" s="375"/>
      <c r="AB95" s="375"/>
      <c r="AC95" s="375"/>
      <c r="AD95" s="375"/>
      <c r="AE95" s="375"/>
      <c r="AF95" s="375"/>
      <c r="AG95" s="368">
        <f>ROUND(SUM(AG96:AG97),2)</f>
        <v>0</v>
      </c>
      <c r="AH95" s="364"/>
      <c r="AI95" s="364"/>
      <c r="AJ95" s="364"/>
      <c r="AK95" s="364"/>
      <c r="AL95" s="364"/>
      <c r="AM95" s="364"/>
      <c r="AN95" s="363">
        <f t="shared" si="0"/>
        <v>0</v>
      </c>
      <c r="AO95" s="364"/>
      <c r="AP95" s="364"/>
      <c r="AQ95" s="100" t="s">
        <v>87</v>
      </c>
      <c r="AR95" s="55"/>
      <c r="AS95" s="101">
        <f>ROUND(SUM(AS96:AS97),2)</f>
        <v>0</v>
      </c>
      <c r="AT95" s="102">
        <f t="shared" si="1"/>
        <v>0</v>
      </c>
      <c r="AU95" s="103">
        <f>ROUND(SUM(AU96:AU97),5)</f>
        <v>0</v>
      </c>
      <c r="AV95" s="102">
        <f>ROUND(AZ95*L29,2)</f>
        <v>0</v>
      </c>
      <c r="AW95" s="102">
        <f>ROUND(BA95*L30,2)</f>
        <v>0</v>
      </c>
      <c r="AX95" s="102">
        <f>ROUND(BB95*L29,2)</f>
        <v>0</v>
      </c>
      <c r="AY95" s="102">
        <f>ROUND(BC95*L30,2)</f>
        <v>0</v>
      </c>
      <c r="AZ95" s="102">
        <f>ROUND(SUM(AZ96:AZ97),2)</f>
        <v>0</v>
      </c>
      <c r="BA95" s="102">
        <f>ROUND(SUM(BA96:BA97),2)</f>
        <v>0</v>
      </c>
      <c r="BB95" s="102">
        <f>ROUND(SUM(BB96:BB97),2)</f>
        <v>0</v>
      </c>
      <c r="BC95" s="102">
        <f>ROUND(SUM(BC96:BC97),2)</f>
        <v>0</v>
      </c>
      <c r="BD95" s="104">
        <f>ROUND(SUM(BD96:BD97),2)</f>
        <v>0</v>
      </c>
      <c r="BS95" s="105" t="s">
        <v>74</v>
      </c>
      <c r="BT95" s="105" t="s">
        <v>88</v>
      </c>
      <c r="BU95" s="105" t="s">
        <v>76</v>
      </c>
      <c r="BV95" s="105" t="s">
        <v>77</v>
      </c>
      <c r="BW95" s="105" t="s">
        <v>164</v>
      </c>
      <c r="BX95" s="105" t="s">
        <v>160</v>
      </c>
      <c r="CL95" s="105" t="s">
        <v>19</v>
      </c>
    </row>
    <row r="96" spans="1:91" s="4" customFormat="1" ht="23.25" customHeight="1">
      <c r="A96" s="98" t="s">
        <v>84</v>
      </c>
      <c r="B96" s="53"/>
      <c r="C96" s="99"/>
      <c r="D96" s="99"/>
      <c r="E96" s="99"/>
      <c r="F96" s="375" t="s">
        <v>165</v>
      </c>
      <c r="G96" s="375"/>
      <c r="H96" s="375"/>
      <c r="I96" s="375"/>
      <c r="J96" s="375"/>
      <c r="K96" s="99"/>
      <c r="L96" s="375" t="s">
        <v>166</v>
      </c>
      <c r="M96" s="375"/>
      <c r="N96" s="375"/>
      <c r="O96" s="375"/>
      <c r="P96" s="375"/>
      <c r="Q96" s="375"/>
      <c r="R96" s="375"/>
      <c r="S96" s="375"/>
      <c r="T96" s="375"/>
      <c r="U96" s="375"/>
      <c r="V96" s="375"/>
      <c r="W96" s="375"/>
      <c r="X96" s="375"/>
      <c r="Y96" s="375"/>
      <c r="Z96" s="375"/>
      <c r="AA96" s="375"/>
      <c r="AB96" s="375"/>
      <c r="AC96" s="375"/>
      <c r="AD96" s="375"/>
      <c r="AE96" s="375"/>
      <c r="AF96" s="375"/>
      <c r="AG96" s="363">
        <f>'18052020_5.4_K - Podkrovn...'!J34</f>
        <v>0</v>
      </c>
      <c r="AH96" s="364"/>
      <c r="AI96" s="364"/>
      <c r="AJ96" s="364"/>
      <c r="AK96" s="364"/>
      <c r="AL96" s="364"/>
      <c r="AM96" s="364"/>
      <c r="AN96" s="363">
        <f t="shared" si="0"/>
        <v>0</v>
      </c>
      <c r="AO96" s="364"/>
      <c r="AP96" s="364"/>
      <c r="AQ96" s="100" t="s">
        <v>87</v>
      </c>
      <c r="AR96" s="55"/>
      <c r="AS96" s="101">
        <v>0</v>
      </c>
      <c r="AT96" s="102">
        <f t="shared" si="1"/>
        <v>0</v>
      </c>
      <c r="AU96" s="103">
        <f>'18052020_5.4_K - Podkrovn...'!P95</f>
        <v>0</v>
      </c>
      <c r="AV96" s="102">
        <f>'18052020_5.4_K - Podkrovn...'!J37</f>
        <v>0</v>
      </c>
      <c r="AW96" s="102">
        <f>'18052020_5.4_K - Podkrovn...'!J38</f>
        <v>0</v>
      </c>
      <c r="AX96" s="102">
        <f>'18052020_5.4_K - Podkrovn...'!J39</f>
        <v>0</v>
      </c>
      <c r="AY96" s="102">
        <f>'18052020_5.4_K - Podkrovn...'!J40</f>
        <v>0</v>
      </c>
      <c r="AZ96" s="102">
        <f>'18052020_5.4_K - Podkrovn...'!F37</f>
        <v>0</v>
      </c>
      <c r="BA96" s="102">
        <f>'18052020_5.4_K - Podkrovn...'!F38</f>
        <v>0</v>
      </c>
      <c r="BB96" s="102">
        <f>'18052020_5.4_K - Podkrovn...'!F39</f>
        <v>0</v>
      </c>
      <c r="BC96" s="102">
        <f>'18052020_5.4_K - Podkrovn...'!F40</f>
        <v>0</v>
      </c>
      <c r="BD96" s="104">
        <f>'18052020_5.4_K - Podkrovn...'!F41</f>
        <v>0</v>
      </c>
      <c r="BT96" s="105" t="s">
        <v>101</v>
      </c>
      <c r="BV96" s="105" t="s">
        <v>77</v>
      </c>
      <c r="BW96" s="105" t="s">
        <v>167</v>
      </c>
      <c r="BX96" s="105" t="s">
        <v>164</v>
      </c>
      <c r="CL96" s="105" t="s">
        <v>103</v>
      </c>
    </row>
    <row r="97" spans="1:90" s="4" customFormat="1" ht="23.25" customHeight="1">
      <c r="A97" s="98" t="s">
        <v>84</v>
      </c>
      <c r="B97" s="53"/>
      <c r="C97" s="99"/>
      <c r="D97" s="99"/>
      <c r="E97" s="99"/>
      <c r="F97" s="375" t="s">
        <v>168</v>
      </c>
      <c r="G97" s="375"/>
      <c r="H97" s="375"/>
      <c r="I97" s="375"/>
      <c r="J97" s="375"/>
      <c r="K97" s="99"/>
      <c r="L97" s="375" t="s">
        <v>169</v>
      </c>
      <c r="M97" s="375"/>
      <c r="N97" s="375"/>
      <c r="O97" s="375"/>
      <c r="P97" s="375"/>
      <c r="Q97" s="375"/>
      <c r="R97" s="375"/>
      <c r="S97" s="375"/>
      <c r="T97" s="375"/>
      <c r="U97" s="375"/>
      <c r="V97" s="375"/>
      <c r="W97" s="375"/>
      <c r="X97" s="375"/>
      <c r="Y97" s="375"/>
      <c r="Z97" s="375"/>
      <c r="AA97" s="375"/>
      <c r="AB97" s="375"/>
      <c r="AC97" s="375"/>
      <c r="AD97" s="375"/>
      <c r="AE97" s="375"/>
      <c r="AF97" s="375"/>
      <c r="AG97" s="363">
        <f>'18052020_5.4_V - Podkrovn...'!J34</f>
        <v>0</v>
      </c>
      <c r="AH97" s="364"/>
      <c r="AI97" s="364"/>
      <c r="AJ97" s="364"/>
      <c r="AK97" s="364"/>
      <c r="AL97" s="364"/>
      <c r="AM97" s="364"/>
      <c r="AN97" s="363">
        <f t="shared" si="0"/>
        <v>0</v>
      </c>
      <c r="AO97" s="364"/>
      <c r="AP97" s="364"/>
      <c r="AQ97" s="100" t="s">
        <v>87</v>
      </c>
      <c r="AR97" s="55"/>
      <c r="AS97" s="101">
        <v>0</v>
      </c>
      <c r="AT97" s="102">
        <f t="shared" si="1"/>
        <v>0</v>
      </c>
      <c r="AU97" s="103">
        <f>'18052020_5.4_V - Podkrovn...'!P94</f>
        <v>0</v>
      </c>
      <c r="AV97" s="102">
        <f>'18052020_5.4_V - Podkrovn...'!J37</f>
        <v>0</v>
      </c>
      <c r="AW97" s="102">
        <f>'18052020_5.4_V - Podkrovn...'!J38</f>
        <v>0</v>
      </c>
      <c r="AX97" s="102">
        <f>'18052020_5.4_V - Podkrovn...'!J39</f>
        <v>0</v>
      </c>
      <c r="AY97" s="102">
        <f>'18052020_5.4_V - Podkrovn...'!J40</f>
        <v>0</v>
      </c>
      <c r="AZ97" s="102">
        <f>'18052020_5.4_V - Podkrovn...'!F37</f>
        <v>0</v>
      </c>
      <c r="BA97" s="102">
        <f>'18052020_5.4_V - Podkrovn...'!F38</f>
        <v>0</v>
      </c>
      <c r="BB97" s="102">
        <f>'18052020_5.4_V - Podkrovn...'!F39</f>
        <v>0</v>
      </c>
      <c r="BC97" s="102">
        <f>'18052020_5.4_V - Podkrovn...'!F40</f>
        <v>0</v>
      </c>
      <c r="BD97" s="104">
        <f>'18052020_5.4_V - Podkrovn...'!F41</f>
        <v>0</v>
      </c>
      <c r="BT97" s="105" t="s">
        <v>101</v>
      </c>
      <c r="BV97" s="105" t="s">
        <v>77</v>
      </c>
      <c r="BW97" s="105" t="s">
        <v>170</v>
      </c>
      <c r="BX97" s="105" t="s">
        <v>164</v>
      </c>
      <c r="CL97" s="105" t="s">
        <v>103</v>
      </c>
    </row>
    <row r="98" spans="1:90" s="4" customFormat="1" ht="16.5" customHeight="1">
      <c r="A98" s="98" t="s">
        <v>84</v>
      </c>
      <c r="B98" s="53"/>
      <c r="C98" s="99"/>
      <c r="D98" s="99"/>
      <c r="E98" s="375" t="s">
        <v>107</v>
      </c>
      <c r="F98" s="375"/>
      <c r="G98" s="375"/>
      <c r="H98" s="375"/>
      <c r="I98" s="375"/>
      <c r="J98" s="99"/>
      <c r="K98" s="375" t="s">
        <v>108</v>
      </c>
      <c r="L98" s="375"/>
      <c r="M98" s="375"/>
      <c r="N98" s="375"/>
      <c r="O98" s="375"/>
      <c r="P98" s="375"/>
      <c r="Q98" s="375"/>
      <c r="R98" s="375"/>
      <c r="S98" s="375"/>
      <c r="T98" s="375"/>
      <c r="U98" s="375"/>
      <c r="V98" s="375"/>
      <c r="W98" s="375"/>
      <c r="X98" s="375"/>
      <c r="Y98" s="375"/>
      <c r="Z98" s="375"/>
      <c r="AA98" s="375"/>
      <c r="AB98" s="375"/>
      <c r="AC98" s="375"/>
      <c r="AD98" s="375"/>
      <c r="AE98" s="375"/>
      <c r="AF98" s="375"/>
      <c r="AG98" s="363">
        <f>'D.1.4.e - Elektroinstalace_04'!J32</f>
        <v>0</v>
      </c>
      <c r="AH98" s="364"/>
      <c r="AI98" s="364"/>
      <c r="AJ98" s="364"/>
      <c r="AK98" s="364"/>
      <c r="AL98" s="364"/>
      <c r="AM98" s="364"/>
      <c r="AN98" s="363">
        <f t="shared" si="0"/>
        <v>0</v>
      </c>
      <c r="AO98" s="364"/>
      <c r="AP98" s="364"/>
      <c r="AQ98" s="100" t="s">
        <v>87</v>
      </c>
      <c r="AR98" s="55"/>
      <c r="AS98" s="101">
        <v>0</v>
      </c>
      <c r="AT98" s="102">
        <f t="shared" si="1"/>
        <v>0</v>
      </c>
      <c r="AU98" s="103">
        <f>'D.1.4.e - Elektroinstalace_04'!P87</f>
        <v>0</v>
      </c>
      <c r="AV98" s="102">
        <f>'D.1.4.e - Elektroinstalace_04'!J35</f>
        <v>0</v>
      </c>
      <c r="AW98" s="102">
        <f>'D.1.4.e - Elektroinstalace_04'!J36</f>
        <v>0</v>
      </c>
      <c r="AX98" s="102">
        <f>'D.1.4.e - Elektroinstalace_04'!J37</f>
        <v>0</v>
      </c>
      <c r="AY98" s="102">
        <f>'D.1.4.e - Elektroinstalace_04'!J38</f>
        <v>0</v>
      </c>
      <c r="AZ98" s="102">
        <f>'D.1.4.e - Elektroinstalace_04'!F35</f>
        <v>0</v>
      </c>
      <c r="BA98" s="102">
        <f>'D.1.4.e - Elektroinstalace_04'!F36</f>
        <v>0</v>
      </c>
      <c r="BB98" s="102">
        <f>'D.1.4.e - Elektroinstalace_04'!F37</f>
        <v>0</v>
      </c>
      <c r="BC98" s="102">
        <f>'D.1.4.e - Elektroinstalace_04'!F38</f>
        <v>0</v>
      </c>
      <c r="BD98" s="104">
        <f>'D.1.4.e - Elektroinstalace_04'!F39</f>
        <v>0</v>
      </c>
      <c r="BT98" s="105" t="s">
        <v>88</v>
      </c>
      <c r="BV98" s="105" t="s">
        <v>77</v>
      </c>
      <c r="BW98" s="105" t="s">
        <v>171</v>
      </c>
      <c r="BX98" s="105" t="s">
        <v>160</v>
      </c>
      <c r="CL98" s="105" t="s">
        <v>19</v>
      </c>
    </row>
    <row r="99" spans="1:90" s="4" customFormat="1" ht="16.5" customHeight="1">
      <c r="A99" s="98" t="s">
        <v>84</v>
      </c>
      <c r="B99" s="53"/>
      <c r="C99" s="99"/>
      <c r="D99" s="99"/>
      <c r="E99" s="375" t="s">
        <v>110</v>
      </c>
      <c r="F99" s="375"/>
      <c r="G99" s="375"/>
      <c r="H99" s="375"/>
      <c r="I99" s="375"/>
      <c r="J99" s="99"/>
      <c r="K99" s="375" t="s">
        <v>111</v>
      </c>
      <c r="L99" s="375"/>
      <c r="M99" s="375"/>
      <c r="N99" s="375"/>
      <c r="O99" s="375"/>
      <c r="P99" s="375"/>
      <c r="Q99" s="375"/>
      <c r="R99" s="375"/>
      <c r="S99" s="375"/>
      <c r="T99" s="375"/>
      <c r="U99" s="375"/>
      <c r="V99" s="375"/>
      <c r="W99" s="375"/>
      <c r="X99" s="375"/>
      <c r="Y99" s="375"/>
      <c r="Z99" s="375"/>
      <c r="AA99" s="375"/>
      <c r="AB99" s="375"/>
      <c r="AC99" s="375"/>
      <c r="AD99" s="375"/>
      <c r="AE99" s="375"/>
      <c r="AF99" s="375"/>
      <c r="AG99" s="363">
        <f>'VRN - VRN a ostatní_04'!J32</f>
        <v>0</v>
      </c>
      <c r="AH99" s="364"/>
      <c r="AI99" s="364"/>
      <c r="AJ99" s="364"/>
      <c r="AK99" s="364"/>
      <c r="AL99" s="364"/>
      <c r="AM99" s="364"/>
      <c r="AN99" s="363">
        <f t="shared" si="0"/>
        <v>0</v>
      </c>
      <c r="AO99" s="364"/>
      <c r="AP99" s="364"/>
      <c r="AQ99" s="100" t="s">
        <v>87</v>
      </c>
      <c r="AR99" s="55"/>
      <c r="AS99" s="106">
        <v>0</v>
      </c>
      <c r="AT99" s="107">
        <f t="shared" si="1"/>
        <v>0</v>
      </c>
      <c r="AU99" s="108">
        <f>'VRN - VRN a ostatní_04'!P91</f>
        <v>0</v>
      </c>
      <c r="AV99" s="107">
        <f>'VRN - VRN a ostatní_04'!J35</f>
        <v>0</v>
      </c>
      <c r="AW99" s="107">
        <f>'VRN - VRN a ostatní_04'!J36</f>
        <v>0</v>
      </c>
      <c r="AX99" s="107">
        <f>'VRN - VRN a ostatní_04'!J37</f>
        <v>0</v>
      </c>
      <c r="AY99" s="107">
        <f>'VRN - VRN a ostatní_04'!J38</f>
        <v>0</v>
      </c>
      <c r="AZ99" s="107">
        <f>'VRN - VRN a ostatní_04'!F35</f>
        <v>0</v>
      </c>
      <c r="BA99" s="107">
        <f>'VRN - VRN a ostatní_04'!F36</f>
        <v>0</v>
      </c>
      <c r="BB99" s="107">
        <f>'VRN - VRN a ostatní_04'!F37</f>
        <v>0</v>
      </c>
      <c r="BC99" s="107">
        <f>'VRN - VRN a ostatní_04'!F38</f>
        <v>0</v>
      </c>
      <c r="BD99" s="109">
        <f>'VRN - VRN a ostatní_04'!F39</f>
        <v>0</v>
      </c>
      <c r="BT99" s="105" t="s">
        <v>88</v>
      </c>
      <c r="BV99" s="105" t="s">
        <v>77</v>
      </c>
      <c r="BW99" s="105" t="s">
        <v>172</v>
      </c>
      <c r="BX99" s="105" t="s">
        <v>160</v>
      </c>
      <c r="CL99" s="105" t="s">
        <v>19</v>
      </c>
    </row>
    <row r="100" spans="1:90" s="2" customFormat="1" ht="30" customHeight="1">
      <c r="A100" s="36"/>
      <c r="B100" s="37"/>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41"/>
      <c r="AS100" s="36"/>
      <c r="AT100" s="36"/>
      <c r="AU100" s="36"/>
      <c r="AV100" s="36"/>
      <c r="AW100" s="36"/>
      <c r="AX100" s="36"/>
      <c r="AY100" s="36"/>
      <c r="AZ100" s="36"/>
      <c r="BA100" s="36"/>
      <c r="BB100" s="36"/>
      <c r="BC100" s="36"/>
      <c r="BD100" s="36"/>
      <c r="BE100" s="36"/>
    </row>
    <row r="101" spans="1:90" s="2" customFormat="1" ht="6.95" customHeight="1">
      <c r="A101" s="36"/>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41"/>
      <c r="AS101" s="36"/>
      <c r="AT101" s="36"/>
      <c r="AU101" s="36"/>
      <c r="AV101" s="36"/>
      <c r="AW101" s="36"/>
      <c r="AX101" s="36"/>
      <c r="AY101" s="36"/>
      <c r="AZ101" s="36"/>
      <c r="BA101" s="36"/>
      <c r="BB101" s="36"/>
      <c r="BC101" s="36"/>
      <c r="BD101" s="36"/>
      <c r="BE101" s="36"/>
    </row>
  </sheetData>
  <sheetProtection algorithmName="SHA-512" hashValue="ryjqaaLT6TMlwz1pWA/xF2golziyio7lAN31Qh5Es/nBQqsl/zSwjy9DSXOpTZtQcbmUk9yZcI/W25GCo15ylA==" saltValue="5X3uHkoiOWDEnrDuHk8NV3r9n5t1+sJx0Exd+un2OT+Z7g/n8f7EuYEHwPCmcYKdyJiZy87Eqn5MDpEpHAjiFQ==" spinCount="100000" sheet="1" objects="1" scenarios="1" formatColumns="0" formatRows="0"/>
  <mergeCells count="218">
    <mergeCell ref="E99:I99"/>
    <mergeCell ref="K99:AF99"/>
    <mergeCell ref="E94:I94"/>
    <mergeCell ref="K94:AF94"/>
    <mergeCell ref="K95:AF95"/>
    <mergeCell ref="E95:I95"/>
    <mergeCell ref="L96:AF96"/>
    <mergeCell ref="F96:J96"/>
    <mergeCell ref="F97:J97"/>
    <mergeCell ref="L97:AF97"/>
    <mergeCell ref="K98:AF98"/>
    <mergeCell ref="E98:I98"/>
    <mergeCell ref="K89:AF89"/>
    <mergeCell ref="E89:I89"/>
    <mergeCell ref="K90:AF90"/>
    <mergeCell ref="E90:I90"/>
    <mergeCell ref="D91:H91"/>
    <mergeCell ref="J91:AF91"/>
    <mergeCell ref="K92:AF92"/>
    <mergeCell ref="E92:I92"/>
    <mergeCell ref="K93:AF93"/>
    <mergeCell ref="E93:I93"/>
    <mergeCell ref="E84:I84"/>
    <mergeCell ref="K84:AF84"/>
    <mergeCell ref="E85:I85"/>
    <mergeCell ref="K85:AF85"/>
    <mergeCell ref="E86:I86"/>
    <mergeCell ref="K86:AF86"/>
    <mergeCell ref="L87:AF87"/>
    <mergeCell ref="F87:J87"/>
    <mergeCell ref="L88:AF88"/>
    <mergeCell ref="F88:J88"/>
    <mergeCell ref="L79:AF79"/>
    <mergeCell ref="F79:J79"/>
    <mergeCell ref="K80:AF80"/>
    <mergeCell ref="E80:I80"/>
    <mergeCell ref="K81:AF81"/>
    <mergeCell ref="E81:I81"/>
    <mergeCell ref="D82:H82"/>
    <mergeCell ref="J82:AF82"/>
    <mergeCell ref="K83:AF83"/>
    <mergeCell ref="E83:I83"/>
    <mergeCell ref="E74:I74"/>
    <mergeCell ref="K74:AF74"/>
    <mergeCell ref="K75:AF75"/>
    <mergeCell ref="E75:I75"/>
    <mergeCell ref="K76:AF76"/>
    <mergeCell ref="E76:I76"/>
    <mergeCell ref="E77:I77"/>
    <mergeCell ref="K77:AF77"/>
    <mergeCell ref="L78:AF78"/>
    <mergeCell ref="F78:J78"/>
    <mergeCell ref="L69:AF69"/>
    <mergeCell ref="F69:J69"/>
    <mergeCell ref="F70:J70"/>
    <mergeCell ref="L70:AF70"/>
    <mergeCell ref="K71:AF71"/>
    <mergeCell ref="E71:I71"/>
    <mergeCell ref="K72:AF72"/>
    <mergeCell ref="E72:I72"/>
    <mergeCell ref="J73:AF73"/>
    <mergeCell ref="D73:H73"/>
    <mergeCell ref="D64:H64"/>
    <mergeCell ref="J64:AF64"/>
    <mergeCell ref="K65:AF65"/>
    <mergeCell ref="E65:I65"/>
    <mergeCell ref="K66:AF66"/>
    <mergeCell ref="E66:I66"/>
    <mergeCell ref="K67:AF67"/>
    <mergeCell ref="E67:I67"/>
    <mergeCell ref="K68:AF68"/>
    <mergeCell ref="E68:I68"/>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G60:AM60"/>
    <mergeCell ref="AN60:AP60"/>
    <mergeCell ref="AG54:AM54"/>
    <mergeCell ref="AN54:AP54"/>
    <mergeCell ref="AN98:AP98"/>
    <mergeCell ref="AG98:AM98"/>
    <mergeCell ref="AN99:AP99"/>
    <mergeCell ref="AG99:AM99"/>
    <mergeCell ref="L45:AO45"/>
    <mergeCell ref="C52:G52"/>
    <mergeCell ref="I52:AF52"/>
    <mergeCell ref="J55:AF55"/>
    <mergeCell ref="D55:H55"/>
    <mergeCell ref="K56:AF56"/>
    <mergeCell ref="E56:I56"/>
    <mergeCell ref="E57:I57"/>
    <mergeCell ref="K57:AF57"/>
    <mergeCell ref="K58:AF58"/>
    <mergeCell ref="E58:I58"/>
    <mergeCell ref="K59:AF59"/>
    <mergeCell ref="E59:I59"/>
    <mergeCell ref="F60:J60"/>
    <mergeCell ref="L60:AF60"/>
    <mergeCell ref="L61:AF61"/>
    <mergeCell ref="F61:J61"/>
    <mergeCell ref="E62:I62"/>
    <mergeCell ref="K62:AF62"/>
    <mergeCell ref="E63:I63"/>
    <mergeCell ref="AN93:AP93"/>
    <mergeCell ref="AG93:AM93"/>
    <mergeCell ref="AG94:AM94"/>
    <mergeCell ref="AN94:AP94"/>
    <mergeCell ref="AN95:AP95"/>
    <mergeCell ref="AG95:AM95"/>
    <mergeCell ref="AN96:AP96"/>
    <mergeCell ref="AG96:AM96"/>
    <mergeCell ref="AN97:AP97"/>
    <mergeCell ref="AG97:AM97"/>
    <mergeCell ref="AN88:AP88"/>
    <mergeCell ref="AG88:AM88"/>
    <mergeCell ref="AN89:AP89"/>
    <mergeCell ref="AG89:AM89"/>
    <mergeCell ref="AG90:AM90"/>
    <mergeCell ref="AN90:AP90"/>
    <mergeCell ref="AN91:AP91"/>
    <mergeCell ref="AG91:AM91"/>
    <mergeCell ref="AG92:AM92"/>
    <mergeCell ref="AN92:AP92"/>
    <mergeCell ref="AG83:AM83"/>
    <mergeCell ref="AN83:AP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N81:AP81"/>
    <mergeCell ref="AG81:AM81"/>
    <mergeCell ref="AN82:AP82"/>
    <mergeCell ref="AG82:AM82"/>
    <mergeCell ref="AG73:AM73"/>
    <mergeCell ref="AN73:AP73"/>
    <mergeCell ref="AN74:AP74"/>
    <mergeCell ref="AG74:AM74"/>
    <mergeCell ref="AN75:AP75"/>
    <mergeCell ref="AG75:AM75"/>
    <mergeCell ref="AG76:AM76"/>
    <mergeCell ref="AN76:AP76"/>
    <mergeCell ref="AG77:AM77"/>
    <mergeCell ref="AN77:AP77"/>
    <mergeCell ref="AN68:AP68"/>
    <mergeCell ref="AG68:AM68"/>
    <mergeCell ref="AG69:AM69"/>
    <mergeCell ref="AN69:AP69"/>
    <mergeCell ref="AN70:AP70"/>
    <mergeCell ref="AG70:AM70"/>
    <mergeCell ref="AG71:AM71"/>
    <mergeCell ref="AN71:AP71"/>
    <mergeCell ref="AG72:AM72"/>
    <mergeCell ref="AN72:AP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D.1.1 - Architektonicko-s...'!C2" display="/" xr:uid="{00000000-0004-0000-0000-000000000000}"/>
    <hyperlink ref="A57" location="'D.1.4.a - UT'!C2" display="/" xr:uid="{00000000-0004-0000-0000-000001000000}"/>
    <hyperlink ref="A58" location="'D.1.4.c - Vzduchotechnika'!C2" display="/" xr:uid="{00000000-0004-0000-0000-000002000000}"/>
    <hyperlink ref="A60" location="'1.4.d_K - Podkrovní byty ...'!C2" display="/" xr:uid="{00000000-0004-0000-0000-000003000000}"/>
    <hyperlink ref="A61" location="'1.4.d_V - Podkrovní byty ...'!C2" display="/" xr:uid="{00000000-0004-0000-0000-000004000000}"/>
    <hyperlink ref="A62" location="'D.1.4.e - Elektroinstalace'!C2" display="/" xr:uid="{00000000-0004-0000-0000-000005000000}"/>
    <hyperlink ref="A63" location="'VRN - VRN a ostatní'!C2" display="/" xr:uid="{00000000-0004-0000-0000-000006000000}"/>
    <hyperlink ref="A65" location="'D.1.1 - Architektonicko-s..._01'!C2" display="/" xr:uid="{00000000-0004-0000-0000-000007000000}"/>
    <hyperlink ref="A66" location="'D.1.4.a - UT_01'!C2" display="/" xr:uid="{00000000-0004-0000-0000-000008000000}"/>
    <hyperlink ref="A67" location="'D.1.4.c - Vzduchotechnika_01'!C2" display="/" xr:uid="{00000000-0004-0000-0000-000009000000}"/>
    <hyperlink ref="A69" location="'18052020_2.4_K - Podkrovn...'!C2" display="/" xr:uid="{00000000-0004-0000-0000-00000A000000}"/>
    <hyperlink ref="A70" location="'18052020_2.4_V - Podkrovn...'!C2" display="/" xr:uid="{00000000-0004-0000-0000-00000B000000}"/>
    <hyperlink ref="A71" location="'D.1.4.e - Elektroinstalace_01'!C2" display="/" xr:uid="{00000000-0004-0000-0000-00000C000000}"/>
    <hyperlink ref="A72" location="'VRN - VRN a ostatní_01'!C2" display="/" xr:uid="{00000000-0004-0000-0000-00000D000000}"/>
    <hyperlink ref="A74" location="'D.1.1 - Architektonicko-s..._02'!C2" display="/" xr:uid="{00000000-0004-0000-0000-00000E000000}"/>
    <hyperlink ref="A75" location="'D.1.4.a - UT_02'!C2" display="/" xr:uid="{00000000-0004-0000-0000-00000F000000}"/>
    <hyperlink ref="A76" location="'D.1.4.c - Vzduchotechnika_02'!C2" display="/" xr:uid="{00000000-0004-0000-0000-000010000000}"/>
    <hyperlink ref="A78" location="'18052020_3.4_K - Podkrovn...'!C2" display="/" xr:uid="{00000000-0004-0000-0000-000011000000}"/>
    <hyperlink ref="A79" location="'18052020_3.4_V - Podkrovn...'!C2" display="/" xr:uid="{00000000-0004-0000-0000-000012000000}"/>
    <hyperlink ref="A80" location="'D.1.4.e - Elektroinstalace_02'!C2" display="/" xr:uid="{00000000-0004-0000-0000-000013000000}"/>
    <hyperlink ref="A81" location="'VRN - VRN a ostatní_02'!C2" display="/" xr:uid="{00000000-0004-0000-0000-000014000000}"/>
    <hyperlink ref="A83" location="'D.1.1 - Architektonicko-s..._03'!C2" display="/" xr:uid="{00000000-0004-0000-0000-000015000000}"/>
    <hyperlink ref="A84" location="'D.1.4.a - UT_03'!C2" display="/" xr:uid="{00000000-0004-0000-0000-000016000000}"/>
    <hyperlink ref="A85" location="'D.1.4.c - Vzduchotechnika_03'!C2" display="/" xr:uid="{00000000-0004-0000-0000-000017000000}"/>
    <hyperlink ref="A87" location="'18052020_4.4_K - Podkrovn...'!C2" display="/" xr:uid="{00000000-0004-0000-0000-000018000000}"/>
    <hyperlink ref="A88" location="'18052020_4.4_V - Podkrovn...'!C2" display="/" xr:uid="{00000000-0004-0000-0000-000019000000}"/>
    <hyperlink ref="A89" location="'D.1.4.e - Elektroinstalace_03'!C2" display="/" xr:uid="{00000000-0004-0000-0000-00001A000000}"/>
    <hyperlink ref="A90" location="'VRN - VRN a ostatní_03'!C2" display="/" xr:uid="{00000000-0004-0000-0000-00001B000000}"/>
    <hyperlink ref="A92" location="'D.1.1 - Architektonicko-s..._04'!C2" display="/" xr:uid="{00000000-0004-0000-0000-00001C000000}"/>
    <hyperlink ref="A93" location="'D.1.4.a - UT_04'!C2" display="/" xr:uid="{00000000-0004-0000-0000-00001D000000}"/>
    <hyperlink ref="A94" location="'D.1.4.c - Vzduchotechnika_04'!C2" display="/" xr:uid="{00000000-0004-0000-0000-00001E000000}"/>
    <hyperlink ref="A96" location="'18052020_5.4_K - Podkrovn...'!C2" display="/" xr:uid="{00000000-0004-0000-0000-00001F000000}"/>
    <hyperlink ref="A97" location="'18052020_5.4_V - Podkrovn...'!C2" display="/" xr:uid="{00000000-0004-0000-0000-000020000000}"/>
    <hyperlink ref="A98" location="'D.1.4.e - Elektroinstalace_04'!C2" display="/" xr:uid="{00000000-0004-0000-0000-000021000000}"/>
    <hyperlink ref="A99" location="'VRN - VRN a ostatní_04'!C2" display="/" xr:uid="{00000000-0004-0000-00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89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175</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177</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ROUND(J102,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ROUND((SUM(BE102:BE503)),  2)</f>
        <v>0</v>
      </c>
      <c r="G35" s="36"/>
      <c r="H35" s="36"/>
      <c r="I35" s="126">
        <v>0.21</v>
      </c>
      <c r="J35" s="125">
        <f>ROUND(((SUM(BE102:BE503))*I35),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ROUND((SUM(BF102:BF503)),  2)</f>
        <v>0</v>
      </c>
      <c r="G36" s="36"/>
      <c r="H36" s="36"/>
      <c r="I36" s="126">
        <v>0.15</v>
      </c>
      <c r="J36" s="125">
        <f>ROUND(((SUM(BF102:BF503))*I36),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ROUND((SUM(BG102:BG503)),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ROUND((SUM(BH102:BH503)),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ROUND((SUM(BI102:BI503)),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175</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D.1.1 - Architektonicko-stavební řešení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Praha</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J102</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182</v>
      </c>
      <c r="E64" s="145"/>
      <c r="F64" s="145"/>
      <c r="G64" s="145"/>
      <c r="H64" s="145"/>
      <c r="I64" s="145"/>
      <c r="J64" s="146">
        <f>J103</f>
        <v>0</v>
      </c>
      <c r="K64" s="143"/>
      <c r="L64" s="147"/>
    </row>
    <row r="65" spans="2:12" s="10" customFormat="1" ht="19.899999999999999" customHeight="1">
      <c r="B65" s="148"/>
      <c r="C65" s="99"/>
      <c r="D65" s="149" t="s">
        <v>183</v>
      </c>
      <c r="E65" s="150"/>
      <c r="F65" s="150"/>
      <c r="G65" s="150"/>
      <c r="H65" s="150"/>
      <c r="I65" s="150"/>
      <c r="J65" s="151">
        <f>J104</f>
        <v>0</v>
      </c>
      <c r="K65" s="99"/>
      <c r="L65" s="152"/>
    </row>
    <row r="66" spans="2:12" s="10" customFormat="1" ht="19.899999999999999" customHeight="1">
      <c r="B66" s="148"/>
      <c r="C66" s="99"/>
      <c r="D66" s="149" t="s">
        <v>184</v>
      </c>
      <c r="E66" s="150"/>
      <c r="F66" s="150"/>
      <c r="G66" s="150"/>
      <c r="H66" s="150"/>
      <c r="I66" s="150"/>
      <c r="J66" s="151">
        <f>J129</f>
        <v>0</v>
      </c>
      <c r="K66" s="99"/>
      <c r="L66" s="152"/>
    </row>
    <row r="67" spans="2:12" s="10" customFormat="1" ht="19.899999999999999" customHeight="1">
      <c r="B67" s="148"/>
      <c r="C67" s="99"/>
      <c r="D67" s="149" t="s">
        <v>185</v>
      </c>
      <c r="E67" s="150"/>
      <c r="F67" s="150"/>
      <c r="G67" s="150"/>
      <c r="H67" s="150"/>
      <c r="I67" s="150"/>
      <c r="J67" s="151">
        <f>J149</f>
        <v>0</v>
      </c>
      <c r="K67" s="99"/>
      <c r="L67" s="152"/>
    </row>
    <row r="68" spans="2:12" s="10" customFormat="1" ht="19.899999999999999" customHeight="1">
      <c r="B68" s="148"/>
      <c r="C68" s="99"/>
      <c r="D68" s="149" t="s">
        <v>186</v>
      </c>
      <c r="E68" s="150"/>
      <c r="F68" s="150"/>
      <c r="G68" s="150"/>
      <c r="H68" s="150"/>
      <c r="I68" s="150"/>
      <c r="J68" s="151">
        <f>J153</f>
        <v>0</v>
      </c>
      <c r="K68" s="99"/>
      <c r="L68" s="152"/>
    </row>
    <row r="69" spans="2:12" s="9" customFormat="1" ht="24.95" customHeight="1">
      <c r="B69" s="142"/>
      <c r="C69" s="143"/>
      <c r="D69" s="144" t="s">
        <v>187</v>
      </c>
      <c r="E69" s="145"/>
      <c r="F69" s="145"/>
      <c r="G69" s="145"/>
      <c r="H69" s="145"/>
      <c r="I69" s="145"/>
      <c r="J69" s="146">
        <f>J155</f>
        <v>0</v>
      </c>
      <c r="K69" s="143"/>
      <c r="L69" s="147"/>
    </row>
    <row r="70" spans="2:12" s="10" customFormat="1" ht="19.899999999999999" customHeight="1">
      <c r="B70" s="148"/>
      <c r="C70" s="99"/>
      <c r="D70" s="149" t="s">
        <v>188</v>
      </c>
      <c r="E70" s="150"/>
      <c r="F70" s="150"/>
      <c r="G70" s="150"/>
      <c r="H70" s="150"/>
      <c r="I70" s="150"/>
      <c r="J70" s="151">
        <f>J156</f>
        <v>0</v>
      </c>
      <c r="K70" s="99"/>
      <c r="L70" s="152"/>
    </row>
    <row r="71" spans="2:12" s="10" customFormat="1" ht="19.899999999999999" customHeight="1">
      <c r="B71" s="148"/>
      <c r="C71" s="99"/>
      <c r="D71" s="149" t="s">
        <v>189</v>
      </c>
      <c r="E71" s="150"/>
      <c r="F71" s="150"/>
      <c r="G71" s="150"/>
      <c r="H71" s="150"/>
      <c r="I71" s="150"/>
      <c r="J71" s="151">
        <f>J179</f>
        <v>0</v>
      </c>
      <c r="K71" s="99"/>
      <c r="L71" s="152"/>
    </row>
    <row r="72" spans="2:12" s="10" customFormat="1" ht="19.899999999999999" customHeight="1">
      <c r="B72" s="148"/>
      <c r="C72" s="99"/>
      <c r="D72" s="149" t="s">
        <v>190</v>
      </c>
      <c r="E72" s="150"/>
      <c r="F72" s="150"/>
      <c r="G72" s="150"/>
      <c r="H72" s="150"/>
      <c r="I72" s="150"/>
      <c r="J72" s="151">
        <f>J182</f>
        <v>0</v>
      </c>
      <c r="K72" s="99"/>
      <c r="L72" s="152"/>
    </row>
    <row r="73" spans="2:12" s="10" customFormat="1" ht="19.899999999999999" customHeight="1">
      <c r="B73" s="148"/>
      <c r="C73" s="99"/>
      <c r="D73" s="149" t="s">
        <v>191</v>
      </c>
      <c r="E73" s="150"/>
      <c r="F73" s="150"/>
      <c r="G73" s="150"/>
      <c r="H73" s="150"/>
      <c r="I73" s="150"/>
      <c r="J73" s="151">
        <f>J212</f>
        <v>0</v>
      </c>
      <c r="K73" s="99"/>
      <c r="L73" s="152"/>
    </row>
    <row r="74" spans="2:12" s="10" customFormat="1" ht="19.899999999999999" customHeight="1">
      <c r="B74" s="148"/>
      <c r="C74" s="99"/>
      <c r="D74" s="149" t="s">
        <v>192</v>
      </c>
      <c r="E74" s="150"/>
      <c r="F74" s="150"/>
      <c r="G74" s="150"/>
      <c r="H74" s="150"/>
      <c r="I74" s="150"/>
      <c r="J74" s="151">
        <f>J370</f>
        <v>0</v>
      </c>
      <c r="K74" s="99"/>
      <c r="L74" s="152"/>
    </row>
    <row r="75" spans="2:12" s="10" customFormat="1" ht="19.899999999999999" customHeight="1">
      <c r="B75" s="148"/>
      <c r="C75" s="99"/>
      <c r="D75" s="149" t="s">
        <v>193</v>
      </c>
      <c r="E75" s="150"/>
      <c r="F75" s="150"/>
      <c r="G75" s="150"/>
      <c r="H75" s="150"/>
      <c r="I75" s="150"/>
      <c r="J75" s="151">
        <f>J382</f>
        <v>0</v>
      </c>
      <c r="K75" s="99"/>
      <c r="L75" s="152"/>
    </row>
    <row r="76" spans="2:12" s="10" customFormat="1" ht="19.899999999999999" customHeight="1">
      <c r="B76" s="148"/>
      <c r="C76" s="99"/>
      <c r="D76" s="149" t="s">
        <v>194</v>
      </c>
      <c r="E76" s="150"/>
      <c r="F76" s="150"/>
      <c r="G76" s="150"/>
      <c r="H76" s="150"/>
      <c r="I76" s="150"/>
      <c r="J76" s="151">
        <f>J394</f>
        <v>0</v>
      </c>
      <c r="K76" s="99"/>
      <c r="L76" s="152"/>
    </row>
    <row r="77" spans="2:12" s="10" customFormat="1" ht="19.899999999999999" customHeight="1">
      <c r="B77" s="148"/>
      <c r="C77" s="99"/>
      <c r="D77" s="149" t="s">
        <v>195</v>
      </c>
      <c r="E77" s="150"/>
      <c r="F77" s="150"/>
      <c r="G77" s="150"/>
      <c r="H77" s="150"/>
      <c r="I77" s="150"/>
      <c r="J77" s="151">
        <f>J397</f>
        <v>0</v>
      </c>
      <c r="K77" s="99"/>
      <c r="L77" s="152"/>
    </row>
    <row r="78" spans="2:12" s="10" customFormat="1" ht="19.899999999999999" customHeight="1">
      <c r="B78" s="148"/>
      <c r="C78" s="99"/>
      <c r="D78" s="149" t="s">
        <v>196</v>
      </c>
      <c r="E78" s="150"/>
      <c r="F78" s="150"/>
      <c r="G78" s="150"/>
      <c r="H78" s="150"/>
      <c r="I78" s="150"/>
      <c r="J78" s="151">
        <f>J424</f>
        <v>0</v>
      </c>
      <c r="K78" s="99"/>
      <c r="L78" s="152"/>
    </row>
    <row r="79" spans="2:12" s="10" customFormat="1" ht="19.899999999999999" customHeight="1">
      <c r="B79" s="148"/>
      <c r="C79" s="99"/>
      <c r="D79" s="149" t="s">
        <v>197</v>
      </c>
      <c r="E79" s="150"/>
      <c r="F79" s="150"/>
      <c r="G79" s="150"/>
      <c r="H79" s="150"/>
      <c r="I79" s="150"/>
      <c r="J79" s="151">
        <f>J437</f>
        <v>0</v>
      </c>
      <c r="K79" s="99"/>
      <c r="L79" s="152"/>
    </row>
    <row r="80" spans="2:12" s="10" customFormat="1" ht="19.899999999999999" customHeight="1">
      <c r="B80" s="148"/>
      <c r="C80" s="99"/>
      <c r="D80" s="149" t="s">
        <v>198</v>
      </c>
      <c r="E80" s="150"/>
      <c r="F80" s="150"/>
      <c r="G80" s="150"/>
      <c r="H80" s="150"/>
      <c r="I80" s="150"/>
      <c r="J80" s="151">
        <f>J468</f>
        <v>0</v>
      </c>
      <c r="K80" s="99"/>
      <c r="L80" s="152"/>
    </row>
    <row r="81" spans="1:31" s="2" customFormat="1" ht="21.7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5"/>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5"/>
      <c r="S86" s="36"/>
      <c r="T86" s="36"/>
      <c r="U86" s="36"/>
      <c r="V86" s="36"/>
      <c r="W86" s="36"/>
      <c r="X86" s="36"/>
      <c r="Y86" s="36"/>
      <c r="Z86" s="36"/>
      <c r="AA86" s="36"/>
      <c r="AB86" s="36"/>
      <c r="AC86" s="36"/>
      <c r="AD86" s="36"/>
      <c r="AE86" s="36"/>
    </row>
    <row r="87" spans="1:31" s="2" customFormat="1" ht="24.95" customHeight="1">
      <c r="A87" s="36"/>
      <c r="B87" s="37"/>
      <c r="C87" s="25" t="s">
        <v>199</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5" t="str">
        <f>E7</f>
        <v>Podkrovní byty Táborská 378/44, 372/36, 375/38, 377/42, 376/40 Praha 4, k.ú. Nusle</v>
      </c>
      <c r="F90" s="396"/>
      <c r="G90" s="396"/>
      <c r="H90" s="396"/>
      <c r="I90" s="38"/>
      <c r="J90" s="38"/>
      <c r="K90" s="38"/>
      <c r="L90" s="115"/>
      <c r="S90" s="36"/>
      <c r="T90" s="36"/>
      <c r="U90" s="36"/>
      <c r="V90" s="36"/>
      <c r="W90" s="36"/>
      <c r="X90" s="36"/>
      <c r="Y90" s="36"/>
      <c r="Z90" s="36"/>
      <c r="AA90" s="36"/>
      <c r="AB90" s="36"/>
      <c r="AC90" s="36"/>
      <c r="AD90" s="36"/>
      <c r="AE90" s="36"/>
    </row>
    <row r="91" spans="1:31" s="1" customFormat="1" ht="12" customHeight="1">
      <c r="B91" s="23"/>
      <c r="C91" s="31" t="s">
        <v>174</v>
      </c>
      <c r="D91" s="24"/>
      <c r="E91" s="24"/>
      <c r="F91" s="24"/>
      <c r="G91" s="24"/>
      <c r="H91" s="24"/>
      <c r="I91" s="24"/>
      <c r="J91" s="24"/>
      <c r="K91" s="24"/>
      <c r="L91" s="22"/>
    </row>
    <row r="92" spans="1:31" s="2" customFormat="1" ht="16.5" customHeight="1">
      <c r="A92" s="36"/>
      <c r="B92" s="37"/>
      <c r="C92" s="38"/>
      <c r="D92" s="38"/>
      <c r="E92" s="395" t="s">
        <v>175</v>
      </c>
      <c r="F92" s="397"/>
      <c r="G92" s="397"/>
      <c r="H92" s="397"/>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176</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6.5" customHeight="1">
      <c r="A94" s="36"/>
      <c r="B94" s="37"/>
      <c r="C94" s="38"/>
      <c r="D94" s="38"/>
      <c r="E94" s="369" t="str">
        <f>E11</f>
        <v>D.1.1 - Architektonicko-stavební řešení</v>
      </c>
      <c r="F94" s="397"/>
      <c r="G94" s="397"/>
      <c r="H94" s="397"/>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Praha</v>
      </c>
      <c r="G96" s="38"/>
      <c r="H96" s="38"/>
      <c r="I96" s="31" t="s">
        <v>23</v>
      </c>
      <c r="J96" s="61" t="str">
        <f>IF(J14="","",J14)</f>
        <v>16. 4. 2021</v>
      </c>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25.7" customHeight="1">
      <c r="A98" s="36"/>
      <c r="B98" s="37"/>
      <c r="C98" s="31" t="s">
        <v>25</v>
      </c>
      <c r="D98" s="38"/>
      <c r="E98" s="38"/>
      <c r="F98" s="29" t="str">
        <f>E17</f>
        <v>Městská část Praha 4, Anatala Staška 2059/80b</v>
      </c>
      <c r="G98" s="38"/>
      <c r="H98" s="38"/>
      <c r="I98" s="31" t="s">
        <v>32</v>
      </c>
      <c r="J98" s="34" t="str">
        <f>E23</f>
        <v>SUNCAD, s.r.o., Špotzova 6, Praha 6</v>
      </c>
      <c r="K98" s="38"/>
      <c r="L98" s="115"/>
      <c r="S98" s="36"/>
      <c r="T98" s="36"/>
      <c r="U98" s="36"/>
      <c r="V98" s="36"/>
      <c r="W98" s="36"/>
      <c r="X98" s="36"/>
      <c r="Y98" s="36"/>
      <c r="Z98" s="36"/>
      <c r="AA98" s="36"/>
      <c r="AB98" s="36"/>
      <c r="AC98" s="36"/>
      <c r="AD98" s="36"/>
      <c r="AE98" s="36"/>
    </row>
    <row r="99" spans="1:65" s="2" customFormat="1" ht="15.2" customHeight="1">
      <c r="A99" s="36"/>
      <c r="B99" s="37"/>
      <c r="C99" s="31" t="s">
        <v>30</v>
      </c>
      <c r="D99" s="38"/>
      <c r="E99" s="38"/>
      <c r="F99" s="29" t="str">
        <f>IF(E20="","",E20)</f>
        <v>Vyplň údaj</v>
      </c>
      <c r="G99" s="38"/>
      <c r="H99" s="38"/>
      <c r="I99" s="31" t="s">
        <v>37</v>
      </c>
      <c r="J99" s="34" t="str">
        <f>E26</f>
        <v xml:space="preserve"> </v>
      </c>
      <c r="K99" s="38"/>
      <c r="L99" s="115"/>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11" customFormat="1" ht="29.25" customHeight="1">
      <c r="A101" s="153"/>
      <c r="B101" s="154"/>
      <c r="C101" s="155" t="s">
        <v>200</v>
      </c>
      <c r="D101" s="156" t="s">
        <v>60</v>
      </c>
      <c r="E101" s="156" t="s">
        <v>56</v>
      </c>
      <c r="F101" s="156" t="s">
        <v>57</v>
      </c>
      <c r="G101" s="156" t="s">
        <v>201</v>
      </c>
      <c r="H101" s="156" t="s">
        <v>202</v>
      </c>
      <c r="I101" s="156" t="s">
        <v>203</v>
      </c>
      <c r="J101" s="156" t="s">
        <v>180</v>
      </c>
      <c r="K101" s="157" t="s">
        <v>204</v>
      </c>
      <c r="L101" s="158"/>
      <c r="M101" s="70" t="s">
        <v>19</v>
      </c>
      <c r="N101" s="71" t="s">
        <v>45</v>
      </c>
      <c r="O101" s="71" t="s">
        <v>205</v>
      </c>
      <c r="P101" s="71" t="s">
        <v>206</v>
      </c>
      <c r="Q101" s="71" t="s">
        <v>207</v>
      </c>
      <c r="R101" s="71" t="s">
        <v>208</v>
      </c>
      <c r="S101" s="71" t="s">
        <v>209</v>
      </c>
      <c r="T101" s="72" t="s">
        <v>210</v>
      </c>
      <c r="U101" s="153"/>
      <c r="V101" s="153"/>
      <c r="W101" s="153"/>
      <c r="X101" s="153"/>
      <c r="Y101" s="153"/>
      <c r="Z101" s="153"/>
      <c r="AA101" s="153"/>
      <c r="AB101" s="153"/>
      <c r="AC101" s="153"/>
      <c r="AD101" s="153"/>
      <c r="AE101" s="153"/>
    </row>
    <row r="102" spans="1:65" s="2" customFormat="1" ht="22.9" customHeight="1">
      <c r="A102" s="36"/>
      <c r="B102" s="37"/>
      <c r="C102" s="77" t="s">
        <v>211</v>
      </c>
      <c r="D102" s="38"/>
      <c r="E102" s="38"/>
      <c r="F102" s="38"/>
      <c r="G102" s="38"/>
      <c r="H102" s="38"/>
      <c r="I102" s="38"/>
      <c r="J102" s="159">
        <f>BK102</f>
        <v>0</v>
      </c>
      <c r="K102" s="38"/>
      <c r="L102" s="41"/>
      <c r="M102" s="73"/>
      <c r="N102" s="160"/>
      <c r="O102" s="74"/>
      <c r="P102" s="161">
        <f>P103+P155</f>
        <v>0</v>
      </c>
      <c r="Q102" s="74"/>
      <c r="R102" s="161">
        <f>R103+R155</f>
        <v>25.885901011200001</v>
      </c>
      <c r="S102" s="74"/>
      <c r="T102" s="162">
        <f>T103+T155</f>
        <v>8.9877452600000005</v>
      </c>
      <c r="U102" s="36"/>
      <c r="V102" s="36"/>
      <c r="W102" s="36"/>
      <c r="X102" s="36"/>
      <c r="Y102" s="36"/>
      <c r="Z102" s="36"/>
      <c r="AA102" s="36"/>
      <c r="AB102" s="36"/>
      <c r="AC102" s="36"/>
      <c r="AD102" s="36"/>
      <c r="AE102" s="36"/>
      <c r="AT102" s="19" t="s">
        <v>74</v>
      </c>
      <c r="AU102" s="19" t="s">
        <v>181</v>
      </c>
      <c r="BK102" s="163">
        <f>BK103+BK155</f>
        <v>0</v>
      </c>
    </row>
    <row r="103" spans="1:65" s="12" customFormat="1" ht="25.9" customHeight="1">
      <c r="B103" s="164"/>
      <c r="C103" s="165"/>
      <c r="D103" s="166" t="s">
        <v>74</v>
      </c>
      <c r="E103" s="167" t="s">
        <v>212</v>
      </c>
      <c r="F103" s="167" t="s">
        <v>213</v>
      </c>
      <c r="G103" s="165"/>
      <c r="H103" s="165"/>
      <c r="I103" s="168"/>
      <c r="J103" s="169">
        <f>BK103</f>
        <v>0</v>
      </c>
      <c r="K103" s="165"/>
      <c r="L103" s="170"/>
      <c r="M103" s="171"/>
      <c r="N103" s="172"/>
      <c r="O103" s="172"/>
      <c r="P103" s="173">
        <f>P104+P129+P149+P153</f>
        <v>0</v>
      </c>
      <c r="Q103" s="172"/>
      <c r="R103" s="173">
        <f>R104+R129+R149+R153</f>
        <v>2.6938298999999999</v>
      </c>
      <c r="S103" s="172"/>
      <c r="T103" s="174">
        <f>T104+T129+T149+T153</f>
        <v>5.1386599999999998</v>
      </c>
      <c r="AR103" s="175" t="s">
        <v>82</v>
      </c>
      <c r="AT103" s="176" t="s">
        <v>74</v>
      </c>
      <c r="AU103" s="176" t="s">
        <v>75</v>
      </c>
      <c r="AY103" s="175" t="s">
        <v>214</v>
      </c>
      <c r="BK103" s="177">
        <f>BK104+BK129+BK149+BK153</f>
        <v>0</v>
      </c>
    </row>
    <row r="104" spans="1:65" s="12" customFormat="1" ht="22.9" customHeight="1">
      <c r="B104" s="164"/>
      <c r="C104" s="165"/>
      <c r="D104" s="166" t="s">
        <v>74</v>
      </c>
      <c r="E104" s="178" t="s">
        <v>215</v>
      </c>
      <c r="F104" s="178" t="s">
        <v>216</v>
      </c>
      <c r="G104" s="165"/>
      <c r="H104" s="165"/>
      <c r="I104" s="168"/>
      <c r="J104" s="179">
        <f>BK104</f>
        <v>0</v>
      </c>
      <c r="K104" s="165"/>
      <c r="L104" s="170"/>
      <c r="M104" s="171"/>
      <c r="N104" s="172"/>
      <c r="O104" s="172"/>
      <c r="P104" s="173">
        <f>SUM(P105:P128)</f>
        <v>0</v>
      </c>
      <c r="Q104" s="172"/>
      <c r="R104" s="173">
        <f>SUM(R105:R128)</f>
        <v>2.6708894000000001</v>
      </c>
      <c r="S104" s="172"/>
      <c r="T104" s="174">
        <f>SUM(T105:T128)</f>
        <v>0</v>
      </c>
      <c r="AR104" s="175" t="s">
        <v>82</v>
      </c>
      <c r="AT104" s="176" t="s">
        <v>74</v>
      </c>
      <c r="AU104" s="176" t="s">
        <v>82</v>
      </c>
      <c r="AY104" s="175" t="s">
        <v>214</v>
      </c>
      <c r="BK104" s="177">
        <f>SUM(BK105:BK128)</f>
        <v>0</v>
      </c>
    </row>
    <row r="105" spans="1:65" s="2" customFormat="1" ht="24.2" customHeight="1">
      <c r="A105" s="36"/>
      <c r="B105" s="37"/>
      <c r="C105" s="180" t="s">
        <v>82</v>
      </c>
      <c r="D105" s="180" t="s">
        <v>217</v>
      </c>
      <c r="E105" s="181" t="s">
        <v>218</v>
      </c>
      <c r="F105" s="182" t="s">
        <v>219</v>
      </c>
      <c r="G105" s="183" t="s">
        <v>220</v>
      </c>
      <c r="H105" s="184">
        <v>5.97</v>
      </c>
      <c r="I105" s="185"/>
      <c r="J105" s="186">
        <f>ROUND(I105*H105,2)</f>
        <v>0</v>
      </c>
      <c r="K105" s="182" t="s">
        <v>221</v>
      </c>
      <c r="L105" s="41"/>
      <c r="M105" s="187" t="s">
        <v>19</v>
      </c>
      <c r="N105" s="188" t="s">
        <v>47</v>
      </c>
      <c r="O105" s="66"/>
      <c r="P105" s="189">
        <f>O105*H105</f>
        <v>0</v>
      </c>
      <c r="Q105" s="189">
        <v>1.575E-2</v>
      </c>
      <c r="R105" s="189">
        <f>Q105*H105</f>
        <v>9.40275E-2</v>
      </c>
      <c r="S105" s="189">
        <v>0</v>
      </c>
      <c r="T105" s="190">
        <f>S105*H105</f>
        <v>0</v>
      </c>
      <c r="U105" s="36"/>
      <c r="V105" s="36"/>
      <c r="W105" s="36"/>
      <c r="X105" s="36"/>
      <c r="Y105" s="36"/>
      <c r="Z105" s="36"/>
      <c r="AA105" s="36"/>
      <c r="AB105" s="36"/>
      <c r="AC105" s="36"/>
      <c r="AD105" s="36"/>
      <c r="AE105" s="36"/>
      <c r="AR105" s="191" t="s">
        <v>222</v>
      </c>
      <c r="AT105" s="191" t="s">
        <v>217</v>
      </c>
      <c r="AU105" s="191" t="s">
        <v>88</v>
      </c>
      <c r="AY105" s="19" t="s">
        <v>214</v>
      </c>
      <c r="BE105" s="192">
        <f>IF(N105="základní",J105,0)</f>
        <v>0</v>
      </c>
      <c r="BF105" s="192">
        <f>IF(N105="snížená",J105,0)</f>
        <v>0</v>
      </c>
      <c r="BG105" s="192">
        <f>IF(N105="zákl. přenesená",J105,0)</f>
        <v>0</v>
      </c>
      <c r="BH105" s="192">
        <f>IF(N105="sníž. přenesená",J105,0)</f>
        <v>0</v>
      </c>
      <c r="BI105" s="192">
        <f>IF(N105="nulová",J105,0)</f>
        <v>0</v>
      </c>
      <c r="BJ105" s="19" t="s">
        <v>88</v>
      </c>
      <c r="BK105" s="192">
        <f>ROUND(I105*H105,2)</f>
        <v>0</v>
      </c>
      <c r="BL105" s="19" t="s">
        <v>222</v>
      </c>
      <c r="BM105" s="191" t="s">
        <v>223</v>
      </c>
    </row>
    <row r="106" spans="1:65" s="13" customFormat="1" ht="11.25">
      <c r="B106" s="193"/>
      <c r="C106" s="194"/>
      <c r="D106" s="195" t="s">
        <v>224</v>
      </c>
      <c r="E106" s="196" t="s">
        <v>19</v>
      </c>
      <c r="F106" s="197" t="s">
        <v>225</v>
      </c>
      <c r="G106" s="194"/>
      <c r="H106" s="196" t="s">
        <v>19</v>
      </c>
      <c r="I106" s="198"/>
      <c r="J106" s="194"/>
      <c r="K106" s="194"/>
      <c r="L106" s="199"/>
      <c r="M106" s="200"/>
      <c r="N106" s="201"/>
      <c r="O106" s="201"/>
      <c r="P106" s="201"/>
      <c r="Q106" s="201"/>
      <c r="R106" s="201"/>
      <c r="S106" s="201"/>
      <c r="T106" s="202"/>
      <c r="AT106" s="203" t="s">
        <v>224</v>
      </c>
      <c r="AU106" s="203" t="s">
        <v>88</v>
      </c>
      <c r="AV106" s="13" t="s">
        <v>82</v>
      </c>
      <c r="AW106" s="13" t="s">
        <v>36</v>
      </c>
      <c r="AX106" s="13" t="s">
        <v>75</v>
      </c>
      <c r="AY106" s="203" t="s">
        <v>214</v>
      </c>
    </row>
    <row r="107" spans="1:65" s="14" customFormat="1" ht="11.25">
      <c r="B107" s="204"/>
      <c r="C107" s="205"/>
      <c r="D107" s="195" t="s">
        <v>224</v>
      </c>
      <c r="E107" s="206" t="s">
        <v>19</v>
      </c>
      <c r="F107" s="207" t="s">
        <v>226</v>
      </c>
      <c r="G107" s="205"/>
      <c r="H107" s="208">
        <v>4.9400000000000004</v>
      </c>
      <c r="I107" s="209"/>
      <c r="J107" s="205"/>
      <c r="K107" s="205"/>
      <c r="L107" s="210"/>
      <c r="M107" s="211"/>
      <c r="N107" s="212"/>
      <c r="O107" s="212"/>
      <c r="P107" s="212"/>
      <c r="Q107" s="212"/>
      <c r="R107" s="212"/>
      <c r="S107" s="212"/>
      <c r="T107" s="213"/>
      <c r="AT107" s="214" t="s">
        <v>224</v>
      </c>
      <c r="AU107" s="214" t="s">
        <v>88</v>
      </c>
      <c r="AV107" s="14" t="s">
        <v>88</v>
      </c>
      <c r="AW107" s="14" t="s">
        <v>36</v>
      </c>
      <c r="AX107" s="14" t="s">
        <v>75</v>
      </c>
      <c r="AY107" s="214" t="s">
        <v>214</v>
      </c>
    </row>
    <row r="108" spans="1:65" s="14" customFormat="1" ht="11.25">
      <c r="B108" s="204"/>
      <c r="C108" s="205"/>
      <c r="D108" s="195" t="s">
        <v>224</v>
      </c>
      <c r="E108" s="206" t="s">
        <v>19</v>
      </c>
      <c r="F108" s="207" t="s">
        <v>227</v>
      </c>
      <c r="G108" s="205"/>
      <c r="H108" s="208">
        <v>1.03</v>
      </c>
      <c r="I108" s="209"/>
      <c r="J108" s="205"/>
      <c r="K108" s="205"/>
      <c r="L108" s="210"/>
      <c r="M108" s="211"/>
      <c r="N108" s="212"/>
      <c r="O108" s="212"/>
      <c r="P108" s="212"/>
      <c r="Q108" s="212"/>
      <c r="R108" s="212"/>
      <c r="S108" s="212"/>
      <c r="T108" s="213"/>
      <c r="AT108" s="214" t="s">
        <v>224</v>
      </c>
      <c r="AU108" s="214" t="s">
        <v>88</v>
      </c>
      <c r="AV108" s="14" t="s">
        <v>88</v>
      </c>
      <c r="AW108" s="14" t="s">
        <v>36</v>
      </c>
      <c r="AX108" s="14" t="s">
        <v>75</v>
      </c>
      <c r="AY108" s="214" t="s">
        <v>214</v>
      </c>
    </row>
    <row r="109" spans="1:65" s="15" customFormat="1" ht="11.25">
      <c r="B109" s="215"/>
      <c r="C109" s="216"/>
      <c r="D109" s="195" t="s">
        <v>224</v>
      </c>
      <c r="E109" s="217" t="s">
        <v>19</v>
      </c>
      <c r="F109" s="218" t="s">
        <v>228</v>
      </c>
      <c r="G109" s="216"/>
      <c r="H109" s="219">
        <v>5.9700000000000006</v>
      </c>
      <c r="I109" s="220"/>
      <c r="J109" s="216"/>
      <c r="K109" s="216"/>
      <c r="L109" s="221"/>
      <c r="M109" s="222"/>
      <c r="N109" s="223"/>
      <c r="O109" s="223"/>
      <c r="P109" s="223"/>
      <c r="Q109" s="223"/>
      <c r="R109" s="223"/>
      <c r="S109" s="223"/>
      <c r="T109" s="224"/>
      <c r="AT109" s="225" t="s">
        <v>224</v>
      </c>
      <c r="AU109" s="225" t="s">
        <v>88</v>
      </c>
      <c r="AV109" s="15" t="s">
        <v>222</v>
      </c>
      <c r="AW109" s="15" t="s">
        <v>36</v>
      </c>
      <c r="AX109" s="15" t="s">
        <v>82</v>
      </c>
      <c r="AY109" s="225" t="s">
        <v>214</v>
      </c>
    </row>
    <row r="110" spans="1:65" s="2" customFormat="1" ht="24.2" customHeight="1">
      <c r="A110" s="36"/>
      <c r="B110" s="37"/>
      <c r="C110" s="180" t="s">
        <v>88</v>
      </c>
      <c r="D110" s="180" t="s">
        <v>217</v>
      </c>
      <c r="E110" s="181" t="s">
        <v>229</v>
      </c>
      <c r="F110" s="182" t="s">
        <v>230</v>
      </c>
      <c r="G110" s="183" t="s">
        <v>220</v>
      </c>
      <c r="H110" s="184">
        <v>127.02</v>
      </c>
      <c r="I110" s="185"/>
      <c r="J110" s="186">
        <f>ROUND(I110*H110,2)</f>
        <v>0</v>
      </c>
      <c r="K110" s="182" t="s">
        <v>221</v>
      </c>
      <c r="L110" s="41"/>
      <c r="M110" s="187" t="s">
        <v>19</v>
      </c>
      <c r="N110" s="188" t="s">
        <v>47</v>
      </c>
      <c r="O110" s="66"/>
      <c r="P110" s="189">
        <f>O110*H110</f>
        <v>0</v>
      </c>
      <c r="Q110" s="189">
        <v>1.8380000000000001E-2</v>
      </c>
      <c r="R110" s="189">
        <f>Q110*H110</f>
        <v>2.3346276000000001</v>
      </c>
      <c r="S110" s="189">
        <v>0</v>
      </c>
      <c r="T110" s="190">
        <f>S110*H110</f>
        <v>0</v>
      </c>
      <c r="U110" s="36"/>
      <c r="V110" s="36"/>
      <c r="W110" s="36"/>
      <c r="X110" s="36"/>
      <c r="Y110" s="36"/>
      <c r="Z110" s="36"/>
      <c r="AA110" s="36"/>
      <c r="AB110" s="36"/>
      <c r="AC110" s="36"/>
      <c r="AD110" s="36"/>
      <c r="AE110" s="36"/>
      <c r="AR110" s="191" t="s">
        <v>222</v>
      </c>
      <c r="AT110" s="191" t="s">
        <v>217</v>
      </c>
      <c r="AU110" s="191" t="s">
        <v>88</v>
      </c>
      <c r="AY110" s="19" t="s">
        <v>214</v>
      </c>
      <c r="BE110" s="192">
        <f>IF(N110="základní",J110,0)</f>
        <v>0</v>
      </c>
      <c r="BF110" s="192">
        <f>IF(N110="snížená",J110,0)</f>
        <v>0</v>
      </c>
      <c r="BG110" s="192">
        <f>IF(N110="zákl. přenesená",J110,0)</f>
        <v>0</v>
      </c>
      <c r="BH110" s="192">
        <f>IF(N110="sníž. přenesená",J110,0)</f>
        <v>0</v>
      </c>
      <c r="BI110" s="192">
        <f>IF(N110="nulová",J110,0)</f>
        <v>0</v>
      </c>
      <c r="BJ110" s="19" t="s">
        <v>88</v>
      </c>
      <c r="BK110" s="192">
        <f>ROUND(I110*H110,2)</f>
        <v>0</v>
      </c>
      <c r="BL110" s="19" t="s">
        <v>222</v>
      </c>
      <c r="BM110" s="191" t="s">
        <v>231</v>
      </c>
    </row>
    <row r="111" spans="1:65" s="2" customFormat="1" ht="19.5">
      <c r="A111" s="36"/>
      <c r="B111" s="37"/>
      <c r="C111" s="38"/>
      <c r="D111" s="195" t="s">
        <v>232</v>
      </c>
      <c r="E111" s="38"/>
      <c r="F111" s="226" t="s">
        <v>233</v>
      </c>
      <c r="G111" s="38"/>
      <c r="H111" s="38"/>
      <c r="I111" s="227"/>
      <c r="J111" s="38"/>
      <c r="K111" s="38"/>
      <c r="L111" s="41"/>
      <c r="M111" s="228"/>
      <c r="N111" s="229"/>
      <c r="O111" s="66"/>
      <c r="P111" s="66"/>
      <c r="Q111" s="66"/>
      <c r="R111" s="66"/>
      <c r="S111" s="66"/>
      <c r="T111" s="67"/>
      <c r="U111" s="36"/>
      <c r="V111" s="36"/>
      <c r="W111" s="36"/>
      <c r="X111" s="36"/>
      <c r="Y111" s="36"/>
      <c r="Z111" s="36"/>
      <c r="AA111" s="36"/>
      <c r="AB111" s="36"/>
      <c r="AC111" s="36"/>
      <c r="AD111" s="36"/>
      <c r="AE111" s="36"/>
      <c r="AT111" s="19" t="s">
        <v>232</v>
      </c>
      <c r="AU111" s="19" t="s">
        <v>88</v>
      </c>
    </row>
    <row r="112" spans="1:65" s="13" customFormat="1" ht="11.25">
      <c r="B112" s="193"/>
      <c r="C112" s="194"/>
      <c r="D112" s="195" t="s">
        <v>224</v>
      </c>
      <c r="E112" s="196" t="s">
        <v>19</v>
      </c>
      <c r="F112" s="197" t="s">
        <v>234</v>
      </c>
      <c r="G112" s="194"/>
      <c r="H112" s="196" t="s">
        <v>19</v>
      </c>
      <c r="I112" s="198"/>
      <c r="J112" s="194"/>
      <c r="K112" s="194"/>
      <c r="L112" s="199"/>
      <c r="M112" s="200"/>
      <c r="N112" s="201"/>
      <c r="O112" s="201"/>
      <c r="P112" s="201"/>
      <c r="Q112" s="201"/>
      <c r="R112" s="201"/>
      <c r="S112" s="201"/>
      <c r="T112" s="202"/>
      <c r="AT112" s="203" t="s">
        <v>224</v>
      </c>
      <c r="AU112" s="203" t="s">
        <v>88</v>
      </c>
      <c r="AV112" s="13" t="s">
        <v>82</v>
      </c>
      <c r="AW112" s="13" t="s">
        <v>36</v>
      </c>
      <c r="AX112" s="13" t="s">
        <v>75</v>
      </c>
      <c r="AY112" s="203" t="s">
        <v>214</v>
      </c>
    </row>
    <row r="113" spans="1:65" s="14" customFormat="1" ht="11.25">
      <c r="B113" s="204"/>
      <c r="C113" s="205"/>
      <c r="D113" s="195" t="s">
        <v>224</v>
      </c>
      <c r="E113" s="206" t="s">
        <v>19</v>
      </c>
      <c r="F113" s="207" t="s">
        <v>235</v>
      </c>
      <c r="G113" s="205"/>
      <c r="H113" s="208">
        <v>84.18</v>
      </c>
      <c r="I113" s="209"/>
      <c r="J113" s="205"/>
      <c r="K113" s="205"/>
      <c r="L113" s="210"/>
      <c r="M113" s="211"/>
      <c r="N113" s="212"/>
      <c r="O113" s="212"/>
      <c r="P113" s="212"/>
      <c r="Q113" s="212"/>
      <c r="R113" s="212"/>
      <c r="S113" s="212"/>
      <c r="T113" s="213"/>
      <c r="AT113" s="214" t="s">
        <v>224</v>
      </c>
      <c r="AU113" s="214" t="s">
        <v>88</v>
      </c>
      <c r="AV113" s="14" t="s">
        <v>88</v>
      </c>
      <c r="AW113" s="14" t="s">
        <v>36</v>
      </c>
      <c r="AX113" s="14" t="s">
        <v>75</v>
      </c>
      <c r="AY113" s="214" t="s">
        <v>214</v>
      </c>
    </row>
    <row r="114" spans="1:65" s="14" customFormat="1" ht="11.25">
      <c r="B114" s="204"/>
      <c r="C114" s="205"/>
      <c r="D114" s="195" t="s">
        <v>224</v>
      </c>
      <c r="E114" s="206" t="s">
        <v>19</v>
      </c>
      <c r="F114" s="207" t="s">
        <v>236</v>
      </c>
      <c r="G114" s="205"/>
      <c r="H114" s="208">
        <v>42.84</v>
      </c>
      <c r="I114" s="209"/>
      <c r="J114" s="205"/>
      <c r="K114" s="205"/>
      <c r="L114" s="210"/>
      <c r="M114" s="211"/>
      <c r="N114" s="212"/>
      <c r="O114" s="212"/>
      <c r="P114" s="212"/>
      <c r="Q114" s="212"/>
      <c r="R114" s="212"/>
      <c r="S114" s="212"/>
      <c r="T114" s="213"/>
      <c r="AT114" s="214" t="s">
        <v>224</v>
      </c>
      <c r="AU114" s="214" t="s">
        <v>88</v>
      </c>
      <c r="AV114" s="14" t="s">
        <v>88</v>
      </c>
      <c r="AW114" s="14" t="s">
        <v>36</v>
      </c>
      <c r="AX114" s="14" t="s">
        <v>75</v>
      </c>
      <c r="AY114" s="214" t="s">
        <v>214</v>
      </c>
    </row>
    <row r="115" spans="1:65" s="15" customFormat="1" ht="11.25">
      <c r="B115" s="215"/>
      <c r="C115" s="216"/>
      <c r="D115" s="195" t="s">
        <v>224</v>
      </c>
      <c r="E115" s="217" t="s">
        <v>19</v>
      </c>
      <c r="F115" s="218" t="s">
        <v>228</v>
      </c>
      <c r="G115" s="216"/>
      <c r="H115" s="219">
        <v>127.02000000000001</v>
      </c>
      <c r="I115" s="220"/>
      <c r="J115" s="216"/>
      <c r="K115" s="216"/>
      <c r="L115" s="221"/>
      <c r="M115" s="222"/>
      <c r="N115" s="223"/>
      <c r="O115" s="223"/>
      <c r="P115" s="223"/>
      <c r="Q115" s="223"/>
      <c r="R115" s="223"/>
      <c r="S115" s="223"/>
      <c r="T115" s="224"/>
      <c r="AT115" s="225" t="s">
        <v>224</v>
      </c>
      <c r="AU115" s="225" t="s">
        <v>88</v>
      </c>
      <c r="AV115" s="15" t="s">
        <v>222</v>
      </c>
      <c r="AW115" s="15" t="s">
        <v>36</v>
      </c>
      <c r="AX115" s="15" t="s">
        <v>82</v>
      </c>
      <c r="AY115" s="225" t="s">
        <v>214</v>
      </c>
    </row>
    <row r="116" spans="1:65" s="2" customFormat="1" ht="14.45" customHeight="1">
      <c r="A116" s="36"/>
      <c r="B116" s="37"/>
      <c r="C116" s="180" t="s">
        <v>101</v>
      </c>
      <c r="D116" s="180" t="s">
        <v>217</v>
      </c>
      <c r="E116" s="181" t="s">
        <v>237</v>
      </c>
      <c r="F116" s="182" t="s">
        <v>238</v>
      </c>
      <c r="G116" s="183" t="s">
        <v>220</v>
      </c>
      <c r="H116" s="184">
        <v>4.3099999999999996</v>
      </c>
      <c r="I116" s="185"/>
      <c r="J116" s="186">
        <f>ROUND(I116*H116,2)</f>
        <v>0</v>
      </c>
      <c r="K116" s="182" t="s">
        <v>221</v>
      </c>
      <c r="L116" s="41"/>
      <c r="M116" s="187" t="s">
        <v>19</v>
      </c>
      <c r="N116" s="188" t="s">
        <v>47</v>
      </c>
      <c r="O116" s="66"/>
      <c r="P116" s="189">
        <f>O116*H116</f>
        <v>0</v>
      </c>
      <c r="Q116" s="189">
        <v>3.3579999999999999E-2</v>
      </c>
      <c r="R116" s="189">
        <f>Q116*H116</f>
        <v>0.14472979999999999</v>
      </c>
      <c r="S116" s="189">
        <v>0</v>
      </c>
      <c r="T116" s="190">
        <f>S116*H116</f>
        <v>0</v>
      </c>
      <c r="U116" s="36"/>
      <c r="V116" s="36"/>
      <c r="W116" s="36"/>
      <c r="X116" s="36"/>
      <c r="Y116" s="36"/>
      <c r="Z116" s="36"/>
      <c r="AA116" s="36"/>
      <c r="AB116" s="36"/>
      <c r="AC116" s="36"/>
      <c r="AD116" s="36"/>
      <c r="AE116" s="36"/>
      <c r="AR116" s="191" t="s">
        <v>222</v>
      </c>
      <c r="AT116" s="191" t="s">
        <v>217</v>
      </c>
      <c r="AU116" s="191" t="s">
        <v>88</v>
      </c>
      <c r="AY116" s="19" t="s">
        <v>214</v>
      </c>
      <c r="BE116" s="192">
        <f>IF(N116="základní",J116,0)</f>
        <v>0</v>
      </c>
      <c r="BF116" s="192">
        <f>IF(N116="snížená",J116,0)</f>
        <v>0</v>
      </c>
      <c r="BG116" s="192">
        <f>IF(N116="zákl. přenesená",J116,0)</f>
        <v>0</v>
      </c>
      <c r="BH116" s="192">
        <f>IF(N116="sníž. přenesená",J116,0)</f>
        <v>0</v>
      </c>
      <c r="BI116" s="192">
        <f>IF(N116="nulová",J116,0)</f>
        <v>0</v>
      </c>
      <c r="BJ116" s="19" t="s">
        <v>88</v>
      </c>
      <c r="BK116" s="192">
        <f>ROUND(I116*H116,2)</f>
        <v>0</v>
      </c>
      <c r="BL116" s="19" t="s">
        <v>222</v>
      </c>
      <c r="BM116" s="191" t="s">
        <v>239</v>
      </c>
    </row>
    <row r="117" spans="1:65" s="2" customFormat="1" ht="19.5">
      <c r="A117" s="36"/>
      <c r="B117" s="37"/>
      <c r="C117" s="38"/>
      <c r="D117" s="195" t="s">
        <v>232</v>
      </c>
      <c r="E117" s="38"/>
      <c r="F117" s="226" t="s">
        <v>233</v>
      </c>
      <c r="G117" s="38"/>
      <c r="H117" s="38"/>
      <c r="I117" s="227"/>
      <c r="J117" s="38"/>
      <c r="K117" s="38"/>
      <c r="L117" s="41"/>
      <c r="M117" s="228"/>
      <c r="N117" s="229"/>
      <c r="O117" s="66"/>
      <c r="P117" s="66"/>
      <c r="Q117" s="66"/>
      <c r="R117" s="66"/>
      <c r="S117" s="66"/>
      <c r="T117" s="67"/>
      <c r="U117" s="36"/>
      <c r="V117" s="36"/>
      <c r="W117" s="36"/>
      <c r="X117" s="36"/>
      <c r="Y117" s="36"/>
      <c r="Z117" s="36"/>
      <c r="AA117" s="36"/>
      <c r="AB117" s="36"/>
      <c r="AC117" s="36"/>
      <c r="AD117" s="36"/>
      <c r="AE117" s="36"/>
      <c r="AT117" s="19" t="s">
        <v>232</v>
      </c>
      <c r="AU117" s="19" t="s">
        <v>88</v>
      </c>
    </row>
    <row r="118" spans="1:65" s="13" customFormat="1" ht="11.25">
      <c r="B118" s="193"/>
      <c r="C118" s="194"/>
      <c r="D118" s="195" t="s">
        <v>224</v>
      </c>
      <c r="E118" s="196" t="s">
        <v>19</v>
      </c>
      <c r="F118" s="197" t="s">
        <v>234</v>
      </c>
      <c r="G118" s="194"/>
      <c r="H118" s="196" t="s">
        <v>19</v>
      </c>
      <c r="I118" s="198"/>
      <c r="J118" s="194"/>
      <c r="K118" s="194"/>
      <c r="L118" s="199"/>
      <c r="M118" s="200"/>
      <c r="N118" s="201"/>
      <c r="O118" s="201"/>
      <c r="P118" s="201"/>
      <c r="Q118" s="201"/>
      <c r="R118" s="201"/>
      <c r="S118" s="201"/>
      <c r="T118" s="202"/>
      <c r="AT118" s="203" t="s">
        <v>224</v>
      </c>
      <c r="AU118" s="203" t="s">
        <v>88</v>
      </c>
      <c r="AV118" s="13" t="s">
        <v>82</v>
      </c>
      <c r="AW118" s="13" t="s">
        <v>36</v>
      </c>
      <c r="AX118" s="13" t="s">
        <v>75</v>
      </c>
      <c r="AY118" s="203" t="s">
        <v>214</v>
      </c>
    </row>
    <row r="119" spans="1:65" s="14" customFormat="1" ht="11.25">
      <c r="B119" s="204"/>
      <c r="C119" s="205"/>
      <c r="D119" s="195" t="s">
        <v>224</v>
      </c>
      <c r="E119" s="206" t="s">
        <v>19</v>
      </c>
      <c r="F119" s="207" t="s">
        <v>240</v>
      </c>
      <c r="G119" s="205"/>
      <c r="H119" s="208">
        <v>4.3099999999999996</v>
      </c>
      <c r="I119" s="209"/>
      <c r="J119" s="205"/>
      <c r="K119" s="205"/>
      <c r="L119" s="210"/>
      <c r="M119" s="211"/>
      <c r="N119" s="212"/>
      <c r="O119" s="212"/>
      <c r="P119" s="212"/>
      <c r="Q119" s="212"/>
      <c r="R119" s="212"/>
      <c r="S119" s="212"/>
      <c r="T119" s="213"/>
      <c r="AT119" s="214" t="s">
        <v>224</v>
      </c>
      <c r="AU119" s="214" t="s">
        <v>88</v>
      </c>
      <c r="AV119" s="14" t="s">
        <v>88</v>
      </c>
      <c r="AW119" s="14" t="s">
        <v>36</v>
      </c>
      <c r="AX119" s="14" t="s">
        <v>82</v>
      </c>
      <c r="AY119" s="214" t="s">
        <v>214</v>
      </c>
    </row>
    <row r="120" spans="1:65" s="2" customFormat="1" ht="14.45" customHeight="1">
      <c r="A120" s="36"/>
      <c r="B120" s="37"/>
      <c r="C120" s="180" t="s">
        <v>222</v>
      </c>
      <c r="D120" s="180" t="s">
        <v>217</v>
      </c>
      <c r="E120" s="181" t="s">
        <v>241</v>
      </c>
      <c r="F120" s="182" t="s">
        <v>242</v>
      </c>
      <c r="G120" s="183" t="s">
        <v>220</v>
      </c>
      <c r="H120" s="184">
        <v>130.65</v>
      </c>
      <c r="I120" s="185"/>
      <c r="J120" s="186">
        <f>ROUND(I120*H120,2)</f>
        <v>0</v>
      </c>
      <c r="K120" s="182" t="s">
        <v>221</v>
      </c>
      <c r="L120" s="41"/>
      <c r="M120" s="187" t="s">
        <v>19</v>
      </c>
      <c r="N120" s="188" t="s">
        <v>47</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222</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222</v>
      </c>
      <c r="BM120" s="191" t="s">
        <v>243</v>
      </c>
    </row>
    <row r="121" spans="1:65" s="14" customFormat="1" ht="11.25">
      <c r="B121" s="204"/>
      <c r="C121" s="205"/>
      <c r="D121" s="195" t="s">
        <v>224</v>
      </c>
      <c r="E121" s="206" t="s">
        <v>19</v>
      </c>
      <c r="F121" s="207" t="s">
        <v>244</v>
      </c>
      <c r="G121" s="205"/>
      <c r="H121" s="208">
        <v>130.65</v>
      </c>
      <c r="I121" s="209"/>
      <c r="J121" s="205"/>
      <c r="K121" s="205"/>
      <c r="L121" s="210"/>
      <c r="M121" s="211"/>
      <c r="N121" s="212"/>
      <c r="O121" s="212"/>
      <c r="P121" s="212"/>
      <c r="Q121" s="212"/>
      <c r="R121" s="212"/>
      <c r="S121" s="212"/>
      <c r="T121" s="213"/>
      <c r="AT121" s="214" t="s">
        <v>224</v>
      </c>
      <c r="AU121" s="214" t="s">
        <v>88</v>
      </c>
      <c r="AV121" s="14" t="s">
        <v>88</v>
      </c>
      <c r="AW121" s="14" t="s">
        <v>36</v>
      </c>
      <c r="AX121" s="14" t="s">
        <v>75</v>
      </c>
      <c r="AY121" s="214" t="s">
        <v>214</v>
      </c>
    </row>
    <row r="122" spans="1:65" s="2" customFormat="1" ht="24.2" customHeight="1">
      <c r="A122" s="36"/>
      <c r="B122" s="37"/>
      <c r="C122" s="180" t="s">
        <v>245</v>
      </c>
      <c r="D122" s="180" t="s">
        <v>217</v>
      </c>
      <c r="E122" s="181" t="s">
        <v>246</v>
      </c>
      <c r="F122" s="182" t="s">
        <v>247</v>
      </c>
      <c r="G122" s="183" t="s">
        <v>248</v>
      </c>
      <c r="H122" s="184">
        <v>2</v>
      </c>
      <c r="I122" s="185"/>
      <c r="J122" s="186">
        <f>ROUND(I122*H122,2)</f>
        <v>0</v>
      </c>
      <c r="K122" s="182" t="s">
        <v>221</v>
      </c>
      <c r="L122" s="41"/>
      <c r="M122" s="187" t="s">
        <v>19</v>
      </c>
      <c r="N122" s="188" t="s">
        <v>47</v>
      </c>
      <c r="O122" s="66"/>
      <c r="P122" s="189">
        <f>O122*H122</f>
        <v>0</v>
      </c>
      <c r="Q122" s="189">
        <v>2.622E-2</v>
      </c>
      <c r="R122" s="189">
        <f>Q122*H122</f>
        <v>5.2440000000000001E-2</v>
      </c>
      <c r="S122" s="189">
        <v>0</v>
      </c>
      <c r="T122" s="190">
        <f>S122*H122</f>
        <v>0</v>
      </c>
      <c r="U122" s="36"/>
      <c r="V122" s="36"/>
      <c r="W122" s="36"/>
      <c r="X122" s="36"/>
      <c r="Y122" s="36"/>
      <c r="Z122" s="36"/>
      <c r="AA122" s="36"/>
      <c r="AB122" s="36"/>
      <c r="AC122" s="36"/>
      <c r="AD122" s="36"/>
      <c r="AE122" s="36"/>
      <c r="AR122" s="191" t="s">
        <v>222</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222</v>
      </c>
      <c r="BM122" s="191" t="s">
        <v>249</v>
      </c>
    </row>
    <row r="123" spans="1:65" s="2" customFormat="1" ht="24.2" customHeight="1">
      <c r="A123" s="36"/>
      <c r="B123" s="37"/>
      <c r="C123" s="180" t="s">
        <v>215</v>
      </c>
      <c r="D123" s="180" t="s">
        <v>217</v>
      </c>
      <c r="E123" s="181" t="s">
        <v>250</v>
      </c>
      <c r="F123" s="182" t="s">
        <v>251</v>
      </c>
      <c r="G123" s="183" t="s">
        <v>220</v>
      </c>
      <c r="H123" s="184">
        <v>5</v>
      </c>
      <c r="I123" s="185"/>
      <c r="J123" s="186">
        <f>ROUND(I123*H123,2)</f>
        <v>0</v>
      </c>
      <c r="K123" s="182" t="s">
        <v>221</v>
      </c>
      <c r="L123" s="41"/>
      <c r="M123" s="187" t="s">
        <v>19</v>
      </c>
      <c r="N123" s="188" t="s">
        <v>47</v>
      </c>
      <c r="O123" s="66"/>
      <c r="P123" s="189">
        <f>O123*H123</f>
        <v>0</v>
      </c>
      <c r="Q123" s="189">
        <v>3.8999999999999999E-4</v>
      </c>
      <c r="R123" s="189">
        <f>Q123*H123</f>
        <v>1.9499999999999999E-3</v>
      </c>
      <c r="S123" s="189">
        <v>0</v>
      </c>
      <c r="T123" s="190">
        <f>S123*H123</f>
        <v>0</v>
      </c>
      <c r="U123" s="36"/>
      <c r="V123" s="36"/>
      <c r="W123" s="36"/>
      <c r="X123" s="36"/>
      <c r="Y123" s="36"/>
      <c r="Z123" s="36"/>
      <c r="AA123" s="36"/>
      <c r="AB123" s="36"/>
      <c r="AC123" s="36"/>
      <c r="AD123" s="36"/>
      <c r="AE123" s="36"/>
      <c r="AR123" s="191" t="s">
        <v>222</v>
      </c>
      <c r="AT123" s="191" t="s">
        <v>217</v>
      </c>
      <c r="AU123" s="191" t="s">
        <v>88</v>
      </c>
      <c r="AY123" s="19" t="s">
        <v>214</v>
      </c>
      <c r="BE123" s="192">
        <f>IF(N123="základní",J123,0)</f>
        <v>0</v>
      </c>
      <c r="BF123" s="192">
        <f>IF(N123="snížená",J123,0)</f>
        <v>0</v>
      </c>
      <c r="BG123" s="192">
        <f>IF(N123="zákl. přenesená",J123,0)</f>
        <v>0</v>
      </c>
      <c r="BH123" s="192">
        <f>IF(N123="sníž. přenesená",J123,0)</f>
        <v>0</v>
      </c>
      <c r="BI123" s="192">
        <f>IF(N123="nulová",J123,0)</f>
        <v>0</v>
      </c>
      <c r="BJ123" s="19" t="s">
        <v>88</v>
      </c>
      <c r="BK123" s="192">
        <f>ROUND(I123*H123,2)</f>
        <v>0</v>
      </c>
      <c r="BL123" s="19" t="s">
        <v>222</v>
      </c>
      <c r="BM123" s="191" t="s">
        <v>252</v>
      </c>
    </row>
    <row r="124" spans="1:65" s="2" customFormat="1" ht="14.45" customHeight="1">
      <c r="A124" s="36"/>
      <c r="B124" s="37"/>
      <c r="C124" s="180" t="s">
        <v>253</v>
      </c>
      <c r="D124" s="180" t="s">
        <v>217</v>
      </c>
      <c r="E124" s="181" t="s">
        <v>254</v>
      </c>
      <c r="F124" s="182" t="s">
        <v>255</v>
      </c>
      <c r="G124" s="183" t="s">
        <v>220</v>
      </c>
      <c r="H124" s="184">
        <v>130.65</v>
      </c>
      <c r="I124" s="185"/>
      <c r="J124" s="186">
        <f>ROUND(I124*H124,2)</f>
        <v>0</v>
      </c>
      <c r="K124" s="182" t="s">
        <v>221</v>
      </c>
      <c r="L124" s="41"/>
      <c r="M124" s="187" t="s">
        <v>19</v>
      </c>
      <c r="N124" s="188" t="s">
        <v>47</v>
      </c>
      <c r="O124" s="66"/>
      <c r="P124" s="189">
        <f>O124*H124</f>
        <v>0</v>
      </c>
      <c r="Q124" s="189">
        <v>3.3E-4</v>
      </c>
      <c r="R124" s="189">
        <f>Q124*H124</f>
        <v>4.31145E-2</v>
      </c>
      <c r="S124" s="189">
        <v>0</v>
      </c>
      <c r="T124" s="190">
        <f>S124*H124</f>
        <v>0</v>
      </c>
      <c r="U124" s="36"/>
      <c r="V124" s="36"/>
      <c r="W124" s="36"/>
      <c r="X124" s="36"/>
      <c r="Y124" s="36"/>
      <c r="Z124" s="36"/>
      <c r="AA124" s="36"/>
      <c r="AB124" s="36"/>
      <c r="AC124" s="36"/>
      <c r="AD124" s="36"/>
      <c r="AE124" s="36"/>
      <c r="AR124" s="191" t="s">
        <v>222</v>
      </c>
      <c r="AT124" s="191" t="s">
        <v>217</v>
      </c>
      <c r="AU124" s="191" t="s">
        <v>88</v>
      </c>
      <c r="AY124" s="19" t="s">
        <v>214</v>
      </c>
      <c r="BE124" s="192">
        <f>IF(N124="základní",J124,0)</f>
        <v>0</v>
      </c>
      <c r="BF124" s="192">
        <f>IF(N124="snížená",J124,0)</f>
        <v>0</v>
      </c>
      <c r="BG124" s="192">
        <f>IF(N124="zákl. přenesená",J124,0)</f>
        <v>0</v>
      </c>
      <c r="BH124" s="192">
        <f>IF(N124="sníž. přenesená",J124,0)</f>
        <v>0</v>
      </c>
      <c r="BI124" s="192">
        <f>IF(N124="nulová",J124,0)</f>
        <v>0</v>
      </c>
      <c r="BJ124" s="19" t="s">
        <v>88</v>
      </c>
      <c r="BK124" s="192">
        <f>ROUND(I124*H124,2)</f>
        <v>0</v>
      </c>
      <c r="BL124" s="19" t="s">
        <v>222</v>
      </c>
      <c r="BM124" s="191" t="s">
        <v>256</v>
      </c>
    </row>
    <row r="125" spans="1:65" s="13" customFormat="1" ht="11.25">
      <c r="B125" s="193"/>
      <c r="C125" s="194"/>
      <c r="D125" s="195" t="s">
        <v>224</v>
      </c>
      <c r="E125" s="196" t="s">
        <v>19</v>
      </c>
      <c r="F125" s="197" t="s">
        <v>257</v>
      </c>
      <c r="G125" s="194"/>
      <c r="H125" s="196" t="s">
        <v>19</v>
      </c>
      <c r="I125" s="198"/>
      <c r="J125" s="194"/>
      <c r="K125" s="194"/>
      <c r="L125" s="199"/>
      <c r="M125" s="200"/>
      <c r="N125" s="201"/>
      <c r="O125" s="201"/>
      <c r="P125" s="201"/>
      <c r="Q125" s="201"/>
      <c r="R125" s="201"/>
      <c r="S125" s="201"/>
      <c r="T125" s="202"/>
      <c r="AT125" s="203" t="s">
        <v>224</v>
      </c>
      <c r="AU125" s="203" t="s">
        <v>88</v>
      </c>
      <c r="AV125" s="13" t="s">
        <v>82</v>
      </c>
      <c r="AW125" s="13" t="s">
        <v>36</v>
      </c>
      <c r="AX125" s="13" t="s">
        <v>75</v>
      </c>
      <c r="AY125" s="203" t="s">
        <v>214</v>
      </c>
    </row>
    <row r="126" spans="1:65" s="14" customFormat="1" ht="11.25">
      <c r="B126" s="204"/>
      <c r="C126" s="205"/>
      <c r="D126" s="195" t="s">
        <v>224</v>
      </c>
      <c r="E126" s="206" t="s">
        <v>19</v>
      </c>
      <c r="F126" s="207" t="s">
        <v>258</v>
      </c>
      <c r="G126" s="205"/>
      <c r="H126" s="208">
        <v>64.540000000000006</v>
      </c>
      <c r="I126" s="209"/>
      <c r="J126" s="205"/>
      <c r="K126" s="205"/>
      <c r="L126" s="210"/>
      <c r="M126" s="211"/>
      <c r="N126" s="212"/>
      <c r="O126" s="212"/>
      <c r="P126" s="212"/>
      <c r="Q126" s="212"/>
      <c r="R126" s="212"/>
      <c r="S126" s="212"/>
      <c r="T126" s="213"/>
      <c r="AT126" s="214" t="s">
        <v>224</v>
      </c>
      <c r="AU126" s="214" t="s">
        <v>88</v>
      </c>
      <c r="AV126" s="14" t="s">
        <v>88</v>
      </c>
      <c r="AW126" s="14" t="s">
        <v>36</v>
      </c>
      <c r="AX126" s="14" t="s">
        <v>75</v>
      </c>
      <c r="AY126" s="214" t="s">
        <v>214</v>
      </c>
    </row>
    <row r="127" spans="1:65" s="14" customFormat="1" ht="11.25">
      <c r="B127" s="204"/>
      <c r="C127" s="205"/>
      <c r="D127" s="195" t="s">
        <v>224</v>
      </c>
      <c r="E127" s="206" t="s">
        <v>19</v>
      </c>
      <c r="F127" s="207" t="s">
        <v>259</v>
      </c>
      <c r="G127" s="205"/>
      <c r="H127" s="208">
        <v>66.11</v>
      </c>
      <c r="I127" s="209"/>
      <c r="J127" s="205"/>
      <c r="K127" s="205"/>
      <c r="L127" s="210"/>
      <c r="M127" s="211"/>
      <c r="N127" s="212"/>
      <c r="O127" s="212"/>
      <c r="P127" s="212"/>
      <c r="Q127" s="212"/>
      <c r="R127" s="212"/>
      <c r="S127" s="212"/>
      <c r="T127" s="213"/>
      <c r="AT127" s="214" t="s">
        <v>224</v>
      </c>
      <c r="AU127" s="214" t="s">
        <v>88</v>
      </c>
      <c r="AV127" s="14" t="s">
        <v>88</v>
      </c>
      <c r="AW127" s="14" t="s">
        <v>36</v>
      </c>
      <c r="AX127" s="14" t="s">
        <v>75</v>
      </c>
      <c r="AY127" s="214" t="s">
        <v>214</v>
      </c>
    </row>
    <row r="128" spans="1:65" s="15" customFormat="1" ht="11.25">
      <c r="B128" s="215"/>
      <c r="C128" s="216"/>
      <c r="D128" s="195" t="s">
        <v>224</v>
      </c>
      <c r="E128" s="217" t="s">
        <v>19</v>
      </c>
      <c r="F128" s="218" t="s">
        <v>228</v>
      </c>
      <c r="G128" s="216"/>
      <c r="H128" s="219">
        <v>130.65</v>
      </c>
      <c r="I128" s="220"/>
      <c r="J128" s="216"/>
      <c r="K128" s="216"/>
      <c r="L128" s="221"/>
      <c r="M128" s="222"/>
      <c r="N128" s="223"/>
      <c r="O128" s="223"/>
      <c r="P128" s="223"/>
      <c r="Q128" s="223"/>
      <c r="R128" s="223"/>
      <c r="S128" s="223"/>
      <c r="T128" s="224"/>
      <c r="AT128" s="225" t="s">
        <v>224</v>
      </c>
      <c r="AU128" s="225" t="s">
        <v>88</v>
      </c>
      <c r="AV128" s="15" t="s">
        <v>222</v>
      </c>
      <c r="AW128" s="15" t="s">
        <v>36</v>
      </c>
      <c r="AX128" s="15" t="s">
        <v>82</v>
      </c>
      <c r="AY128" s="225" t="s">
        <v>214</v>
      </c>
    </row>
    <row r="129" spans="1:65" s="12" customFormat="1" ht="22.9" customHeight="1">
      <c r="B129" s="164"/>
      <c r="C129" s="165"/>
      <c r="D129" s="166" t="s">
        <v>74</v>
      </c>
      <c r="E129" s="178" t="s">
        <v>260</v>
      </c>
      <c r="F129" s="178" t="s">
        <v>261</v>
      </c>
      <c r="G129" s="165"/>
      <c r="H129" s="165"/>
      <c r="I129" s="168"/>
      <c r="J129" s="179">
        <f>BK129</f>
        <v>0</v>
      </c>
      <c r="K129" s="165"/>
      <c r="L129" s="170"/>
      <c r="M129" s="171"/>
      <c r="N129" s="172"/>
      <c r="O129" s="172"/>
      <c r="P129" s="173">
        <f>SUM(P130:P148)</f>
        <v>0</v>
      </c>
      <c r="Q129" s="172"/>
      <c r="R129" s="173">
        <f>SUM(R130:R148)</f>
        <v>2.2940499999999999E-2</v>
      </c>
      <c r="S129" s="172"/>
      <c r="T129" s="174">
        <f>SUM(T130:T148)</f>
        <v>5.1386599999999998</v>
      </c>
      <c r="AR129" s="175" t="s">
        <v>82</v>
      </c>
      <c r="AT129" s="176" t="s">
        <v>74</v>
      </c>
      <c r="AU129" s="176" t="s">
        <v>82</v>
      </c>
      <c r="AY129" s="175" t="s">
        <v>214</v>
      </c>
      <c r="BK129" s="177">
        <f>SUM(BK130:BK148)</f>
        <v>0</v>
      </c>
    </row>
    <row r="130" spans="1:65" s="2" customFormat="1" ht="24.2" customHeight="1">
      <c r="A130" s="36"/>
      <c r="B130" s="37"/>
      <c r="C130" s="180" t="s">
        <v>262</v>
      </c>
      <c r="D130" s="180" t="s">
        <v>217</v>
      </c>
      <c r="E130" s="181" t="s">
        <v>263</v>
      </c>
      <c r="F130" s="182" t="s">
        <v>264</v>
      </c>
      <c r="G130" s="183" t="s">
        <v>220</v>
      </c>
      <c r="H130" s="184">
        <v>130.65</v>
      </c>
      <c r="I130" s="185"/>
      <c r="J130" s="186">
        <f>ROUND(I130*H130,2)</f>
        <v>0</v>
      </c>
      <c r="K130" s="182" t="s">
        <v>221</v>
      </c>
      <c r="L130" s="41"/>
      <c r="M130" s="187" t="s">
        <v>19</v>
      </c>
      <c r="N130" s="188" t="s">
        <v>47</v>
      </c>
      <c r="O130" s="66"/>
      <c r="P130" s="189">
        <f>O130*H130</f>
        <v>0</v>
      </c>
      <c r="Q130" s="189">
        <v>1.2999999999999999E-4</v>
      </c>
      <c r="R130" s="189">
        <f>Q130*H130</f>
        <v>1.69845E-2</v>
      </c>
      <c r="S130" s="189">
        <v>0</v>
      </c>
      <c r="T130" s="190">
        <f>S130*H130</f>
        <v>0</v>
      </c>
      <c r="U130" s="36"/>
      <c r="V130" s="36"/>
      <c r="W130" s="36"/>
      <c r="X130" s="36"/>
      <c r="Y130" s="36"/>
      <c r="Z130" s="36"/>
      <c r="AA130" s="36"/>
      <c r="AB130" s="36"/>
      <c r="AC130" s="36"/>
      <c r="AD130" s="36"/>
      <c r="AE130" s="36"/>
      <c r="AR130" s="191" t="s">
        <v>222</v>
      </c>
      <c r="AT130" s="191" t="s">
        <v>217</v>
      </c>
      <c r="AU130" s="191" t="s">
        <v>88</v>
      </c>
      <c r="AY130" s="19" t="s">
        <v>214</v>
      </c>
      <c r="BE130" s="192">
        <f>IF(N130="základní",J130,0)</f>
        <v>0</v>
      </c>
      <c r="BF130" s="192">
        <f>IF(N130="snížená",J130,0)</f>
        <v>0</v>
      </c>
      <c r="BG130" s="192">
        <f>IF(N130="zákl. přenesená",J130,0)</f>
        <v>0</v>
      </c>
      <c r="BH130" s="192">
        <f>IF(N130="sníž. přenesená",J130,0)</f>
        <v>0</v>
      </c>
      <c r="BI130" s="192">
        <f>IF(N130="nulová",J130,0)</f>
        <v>0</v>
      </c>
      <c r="BJ130" s="19" t="s">
        <v>88</v>
      </c>
      <c r="BK130" s="192">
        <f>ROUND(I130*H130,2)</f>
        <v>0</v>
      </c>
      <c r="BL130" s="19" t="s">
        <v>222</v>
      </c>
      <c r="BM130" s="191" t="s">
        <v>265</v>
      </c>
    </row>
    <row r="131" spans="1:65" s="14" customFormat="1" ht="11.25">
      <c r="B131" s="204"/>
      <c r="C131" s="205"/>
      <c r="D131" s="195" t="s">
        <v>224</v>
      </c>
      <c r="E131" s="206" t="s">
        <v>19</v>
      </c>
      <c r="F131" s="207" t="s">
        <v>244</v>
      </c>
      <c r="G131" s="205"/>
      <c r="H131" s="208">
        <v>130.65</v>
      </c>
      <c r="I131" s="209"/>
      <c r="J131" s="205"/>
      <c r="K131" s="205"/>
      <c r="L131" s="210"/>
      <c r="M131" s="211"/>
      <c r="N131" s="212"/>
      <c r="O131" s="212"/>
      <c r="P131" s="212"/>
      <c r="Q131" s="212"/>
      <c r="R131" s="212"/>
      <c r="S131" s="212"/>
      <c r="T131" s="213"/>
      <c r="AT131" s="214" t="s">
        <v>224</v>
      </c>
      <c r="AU131" s="214" t="s">
        <v>88</v>
      </c>
      <c r="AV131" s="14" t="s">
        <v>88</v>
      </c>
      <c r="AW131" s="14" t="s">
        <v>36</v>
      </c>
      <c r="AX131" s="14" t="s">
        <v>82</v>
      </c>
      <c r="AY131" s="214" t="s">
        <v>214</v>
      </c>
    </row>
    <row r="132" spans="1:65" s="2" customFormat="1" ht="24.2" customHeight="1">
      <c r="A132" s="36"/>
      <c r="B132" s="37"/>
      <c r="C132" s="180" t="s">
        <v>260</v>
      </c>
      <c r="D132" s="180" t="s">
        <v>217</v>
      </c>
      <c r="E132" s="181" t="s">
        <v>266</v>
      </c>
      <c r="F132" s="182" t="s">
        <v>267</v>
      </c>
      <c r="G132" s="183" t="s">
        <v>220</v>
      </c>
      <c r="H132" s="184">
        <v>148.9</v>
      </c>
      <c r="I132" s="185"/>
      <c r="J132" s="186">
        <f>ROUND(I132*H132,2)</f>
        <v>0</v>
      </c>
      <c r="K132" s="182" t="s">
        <v>221</v>
      </c>
      <c r="L132" s="41"/>
      <c r="M132" s="187" t="s">
        <v>19</v>
      </c>
      <c r="N132" s="188" t="s">
        <v>47</v>
      </c>
      <c r="O132" s="66"/>
      <c r="P132" s="189">
        <f>O132*H132</f>
        <v>0</v>
      </c>
      <c r="Q132" s="189">
        <v>4.0000000000000003E-5</v>
      </c>
      <c r="R132" s="189">
        <f>Q132*H132</f>
        <v>5.9560000000000004E-3</v>
      </c>
      <c r="S132" s="189">
        <v>0</v>
      </c>
      <c r="T132" s="190">
        <f>S132*H132</f>
        <v>0</v>
      </c>
      <c r="U132" s="36"/>
      <c r="V132" s="36"/>
      <c r="W132" s="36"/>
      <c r="X132" s="36"/>
      <c r="Y132" s="36"/>
      <c r="Z132" s="36"/>
      <c r="AA132" s="36"/>
      <c r="AB132" s="36"/>
      <c r="AC132" s="36"/>
      <c r="AD132" s="36"/>
      <c r="AE132" s="36"/>
      <c r="AR132" s="191" t="s">
        <v>222</v>
      </c>
      <c r="AT132" s="191" t="s">
        <v>217</v>
      </c>
      <c r="AU132" s="191" t="s">
        <v>88</v>
      </c>
      <c r="AY132" s="19" t="s">
        <v>214</v>
      </c>
      <c r="BE132" s="192">
        <f>IF(N132="základní",J132,0)</f>
        <v>0</v>
      </c>
      <c r="BF132" s="192">
        <f>IF(N132="snížená",J132,0)</f>
        <v>0</v>
      </c>
      <c r="BG132" s="192">
        <f>IF(N132="zákl. přenesená",J132,0)</f>
        <v>0</v>
      </c>
      <c r="BH132" s="192">
        <f>IF(N132="sníž. přenesená",J132,0)</f>
        <v>0</v>
      </c>
      <c r="BI132" s="192">
        <f>IF(N132="nulová",J132,0)</f>
        <v>0</v>
      </c>
      <c r="BJ132" s="19" t="s">
        <v>88</v>
      </c>
      <c r="BK132" s="192">
        <f>ROUND(I132*H132,2)</f>
        <v>0</v>
      </c>
      <c r="BL132" s="19" t="s">
        <v>222</v>
      </c>
      <c r="BM132" s="191" t="s">
        <v>268</v>
      </c>
    </row>
    <row r="133" spans="1:65" s="14" customFormat="1" ht="11.25">
      <c r="B133" s="204"/>
      <c r="C133" s="205"/>
      <c r="D133" s="195" t="s">
        <v>224</v>
      </c>
      <c r="E133" s="206" t="s">
        <v>19</v>
      </c>
      <c r="F133" s="207" t="s">
        <v>269</v>
      </c>
      <c r="G133" s="205"/>
      <c r="H133" s="208">
        <v>148.9</v>
      </c>
      <c r="I133" s="209"/>
      <c r="J133" s="205"/>
      <c r="K133" s="205"/>
      <c r="L133" s="210"/>
      <c r="M133" s="211"/>
      <c r="N133" s="212"/>
      <c r="O133" s="212"/>
      <c r="P133" s="212"/>
      <c r="Q133" s="212"/>
      <c r="R133" s="212"/>
      <c r="S133" s="212"/>
      <c r="T133" s="213"/>
      <c r="AT133" s="214" t="s">
        <v>224</v>
      </c>
      <c r="AU133" s="214" t="s">
        <v>88</v>
      </c>
      <c r="AV133" s="14" t="s">
        <v>88</v>
      </c>
      <c r="AW133" s="14" t="s">
        <v>36</v>
      </c>
      <c r="AX133" s="14" t="s">
        <v>82</v>
      </c>
      <c r="AY133" s="214" t="s">
        <v>214</v>
      </c>
    </row>
    <row r="134" spans="1:65" s="2" customFormat="1" ht="24.2" customHeight="1">
      <c r="A134" s="36"/>
      <c r="B134" s="37"/>
      <c r="C134" s="180" t="s">
        <v>270</v>
      </c>
      <c r="D134" s="180" t="s">
        <v>217</v>
      </c>
      <c r="E134" s="181" t="s">
        <v>271</v>
      </c>
      <c r="F134" s="182" t="s">
        <v>272</v>
      </c>
      <c r="G134" s="183" t="s">
        <v>220</v>
      </c>
      <c r="H134" s="184">
        <v>111.71</v>
      </c>
      <c r="I134" s="185"/>
      <c r="J134" s="186">
        <f>ROUND(I134*H134,2)</f>
        <v>0</v>
      </c>
      <c r="K134" s="182" t="s">
        <v>221</v>
      </c>
      <c r="L134" s="41"/>
      <c r="M134" s="187" t="s">
        <v>19</v>
      </c>
      <c r="N134" s="188" t="s">
        <v>47</v>
      </c>
      <c r="O134" s="66"/>
      <c r="P134" s="189">
        <f>O134*H134</f>
        <v>0</v>
      </c>
      <c r="Q134" s="189">
        <v>0</v>
      </c>
      <c r="R134" s="189">
        <f>Q134*H134</f>
        <v>0</v>
      </c>
      <c r="S134" s="189">
        <v>4.5999999999999999E-2</v>
      </c>
      <c r="T134" s="190">
        <f>S134*H134</f>
        <v>5.1386599999999998</v>
      </c>
      <c r="U134" s="36"/>
      <c r="V134" s="36"/>
      <c r="W134" s="36"/>
      <c r="X134" s="36"/>
      <c r="Y134" s="36"/>
      <c r="Z134" s="36"/>
      <c r="AA134" s="36"/>
      <c r="AB134" s="36"/>
      <c r="AC134" s="36"/>
      <c r="AD134" s="36"/>
      <c r="AE134" s="36"/>
      <c r="AR134" s="191" t="s">
        <v>222</v>
      </c>
      <c r="AT134" s="191" t="s">
        <v>217</v>
      </c>
      <c r="AU134" s="191" t="s">
        <v>88</v>
      </c>
      <c r="AY134" s="19" t="s">
        <v>214</v>
      </c>
      <c r="BE134" s="192">
        <f>IF(N134="základní",J134,0)</f>
        <v>0</v>
      </c>
      <c r="BF134" s="192">
        <f>IF(N134="snížená",J134,0)</f>
        <v>0</v>
      </c>
      <c r="BG134" s="192">
        <f>IF(N134="zákl. přenesená",J134,0)</f>
        <v>0</v>
      </c>
      <c r="BH134" s="192">
        <f>IF(N134="sníž. přenesená",J134,0)</f>
        <v>0</v>
      </c>
      <c r="BI134" s="192">
        <f>IF(N134="nulová",J134,0)</f>
        <v>0</v>
      </c>
      <c r="BJ134" s="19" t="s">
        <v>88</v>
      </c>
      <c r="BK134" s="192">
        <f>ROUND(I134*H134,2)</f>
        <v>0</v>
      </c>
      <c r="BL134" s="19" t="s">
        <v>222</v>
      </c>
      <c r="BM134" s="191" t="s">
        <v>273</v>
      </c>
    </row>
    <row r="135" spans="1:65" s="13" customFormat="1" ht="11.25">
      <c r="B135" s="193"/>
      <c r="C135" s="194"/>
      <c r="D135" s="195" t="s">
        <v>224</v>
      </c>
      <c r="E135" s="196" t="s">
        <v>19</v>
      </c>
      <c r="F135" s="197" t="s">
        <v>234</v>
      </c>
      <c r="G135" s="194"/>
      <c r="H135" s="196" t="s">
        <v>19</v>
      </c>
      <c r="I135" s="198"/>
      <c r="J135" s="194"/>
      <c r="K135" s="194"/>
      <c r="L135" s="199"/>
      <c r="M135" s="200"/>
      <c r="N135" s="201"/>
      <c r="O135" s="201"/>
      <c r="P135" s="201"/>
      <c r="Q135" s="201"/>
      <c r="R135" s="201"/>
      <c r="S135" s="201"/>
      <c r="T135" s="202"/>
      <c r="AT135" s="203" t="s">
        <v>224</v>
      </c>
      <c r="AU135" s="203" t="s">
        <v>88</v>
      </c>
      <c r="AV135" s="13" t="s">
        <v>82</v>
      </c>
      <c r="AW135" s="13" t="s">
        <v>36</v>
      </c>
      <c r="AX135" s="13" t="s">
        <v>75</v>
      </c>
      <c r="AY135" s="203" t="s">
        <v>214</v>
      </c>
    </row>
    <row r="136" spans="1:65" s="14" customFormat="1" ht="11.25">
      <c r="B136" s="204"/>
      <c r="C136" s="205"/>
      <c r="D136" s="195" t="s">
        <v>224</v>
      </c>
      <c r="E136" s="206" t="s">
        <v>19</v>
      </c>
      <c r="F136" s="207" t="s">
        <v>274</v>
      </c>
      <c r="G136" s="205"/>
      <c r="H136" s="208">
        <v>48.95</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4" customFormat="1" ht="11.25">
      <c r="B137" s="204"/>
      <c r="C137" s="205"/>
      <c r="D137" s="195" t="s">
        <v>224</v>
      </c>
      <c r="E137" s="206" t="s">
        <v>19</v>
      </c>
      <c r="F137" s="207" t="s">
        <v>275</v>
      </c>
      <c r="G137" s="205"/>
      <c r="H137" s="208">
        <v>62.76</v>
      </c>
      <c r="I137" s="209"/>
      <c r="J137" s="205"/>
      <c r="K137" s="205"/>
      <c r="L137" s="210"/>
      <c r="M137" s="211"/>
      <c r="N137" s="212"/>
      <c r="O137" s="212"/>
      <c r="P137" s="212"/>
      <c r="Q137" s="212"/>
      <c r="R137" s="212"/>
      <c r="S137" s="212"/>
      <c r="T137" s="213"/>
      <c r="AT137" s="214" t="s">
        <v>224</v>
      </c>
      <c r="AU137" s="214" t="s">
        <v>88</v>
      </c>
      <c r="AV137" s="14" t="s">
        <v>88</v>
      </c>
      <c r="AW137" s="14" t="s">
        <v>36</v>
      </c>
      <c r="AX137" s="14" t="s">
        <v>75</v>
      </c>
      <c r="AY137" s="214" t="s">
        <v>214</v>
      </c>
    </row>
    <row r="138" spans="1:65" s="15" customFormat="1" ht="11.25">
      <c r="B138" s="215"/>
      <c r="C138" s="216"/>
      <c r="D138" s="195" t="s">
        <v>224</v>
      </c>
      <c r="E138" s="217" t="s">
        <v>19</v>
      </c>
      <c r="F138" s="218" t="s">
        <v>228</v>
      </c>
      <c r="G138" s="216"/>
      <c r="H138" s="219">
        <v>111.71000000000001</v>
      </c>
      <c r="I138" s="220"/>
      <c r="J138" s="216"/>
      <c r="K138" s="216"/>
      <c r="L138" s="221"/>
      <c r="M138" s="222"/>
      <c r="N138" s="223"/>
      <c r="O138" s="223"/>
      <c r="P138" s="223"/>
      <c r="Q138" s="223"/>
      <c r="R138" s="223"/>
      <c r="S138" s="223"/>
      <c r="T138" s="224"/>
      <c r="AT138" s="225" t="s">
        <v>224</v>
      </c>
      <c r="AU138" s="225" t="s">
        <v>88</v>
      </c>
      <c r="AV138" s="15" t="s">
        <v>222</v>
      </c>
      <c r="AW138" s="15" t="s">
        <v>36</v>
      </c>
      <c r="AX138" s="15" t="s">
        <v>82</v>
      </c>
      <c r="AY138" s="225" t="s">
        <v>214</v>
      </c>
    </row>
    <row r="139" spans="1:65" s="2" customFormat="1" ht="14.45" customHeight="1">
      <c r="A139" s="36"/>
      <c r="B139" s="37"/>
      <c r="C139" s="180" t="s">
        <v>276</v>
      </c>
      <c r="D139" s="180" t="s">
        <v>217</v>
      </c>
      <c r="E139" s="181" t="s">
        <v>277</v>
      </c>
      <c r="F139" s="182" t="s">
        <v>278</v>
      </c>
      <c r="G139" s="183" t="s">
        <v>220</v>
      </c>
      <c r="H139" s="184">
        <v>111.71</v>
      </c>
      <c r="I139" s="185"/>
      <c r="J139" s="186">
        <f>ROUND(I139*H139,2)</f>
        <v>0</v>
      </c>
      <c r="K139" s="182" t="s">
        <v>19</v>
      </c>
      <c r="L139" s="41"/>
      <c r="M139" s="187" t="s">
        <v>19</v>
      </c>
      <c r="N139" s="188" t="s">
        <v>47</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222</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222</v>
      </c>
      <c r="BM139" s="191" t="s">
        <v>279</v>
      </c>
    </row>
    <row r="140" spans="1:65" s="13" customFormat="1" ht="11.25">
      <c r="B140" s="193"/>
      <c r="C140" s="194"/>
      <c r="D140" s="195" t="s">
        <v>224</v>
      </c>
      <c r="E140" s="196" t="s">
        <v>19</v>
      </c>
      <c r="F140" s="197" t="s">
        <v>234</v>
      </c>
      <c r="G140" s="194"/>
      <c r="H140" s="196" t="s">
        <v>19</v>
      </c>
      <c r="I140" s="198"/>
      <c r="J140" s="194"/>
      <c r="K140" s="194"/>
      <c r="L140" s="199"/>
      <c r="M140" s="200"/>
      <c r="N140" s="201"/>
      <c r="O140" s="201"/>
      <c r="P140" s="201"/>
      <c r="Q140" s="201"/>
      <c r="R140" s="201"/>
      <c r="S140" s="201"/>
      <c r="T140" s="202"/>
      <c r="AT140" s="203" t="s">
        <v>224</v>
      </c>
      <c r="AU140" s="203" t="s">
        <v>88</v>
      </c>
      <c r="AV140" s="13" t="s">
        <v>82</v>
      </c>
      <c r="AW140" s="13" t="s">
        <v>36</v>
      </c>
      <c r="AX140" s="13" t="s">
        <v>75</v>
      </c>
      <c r="AY140" s="203" t="s">
        <v>214</v>
      </c>
    </row>
    <row r="141" spans="1:65" s="14" customFormat="1" ht="11.25">
      <c r="B141" s="204"/>
      <c r="C141" s="205"/>
      <c r="D141" s="195" t="s">
        <v>224</v>
      </c>
      <c r="E141" s="206" t="s">
        <v>19</v>
      </c>
      <c r="F141" s="207" t="s">
        <v>274</v>
      </c>
      <c r="G141" s="205"/>
      <c r="H141" s="208">
        <v>48.95</v>
      </c>
      <c r="I141" s="209"/>
      <c r="J141" s="205"/>
      <c r="K141" s="205"/>
      <c r="L141" s="210"/>
      <c r="M141" s="211"/>
      <c r="N141" s="212"/>
      <c r="O141" s="212"/>
      <c r="P141" s="212"/>
      <c r="Q141" s="212"/>
      <c r="R141" s="212"/>
      <c r="S141" s="212"/>
      <c r="T141" s="213"/>
      <c r="AT141" s="214" t="s">
        <v>224</v>
      </c>
      <c r="AU141" s="214" t="s">
        <v>88</v>
      </c>
      <c r="AV141" s="14" t="s">
        <v>88</v>
      </c>
      <c r="AW141" s="14" t="s">
        <v>36</v>
      </c>
      <c r="AX141" s="14" t="s">
        <v>75</v>
      </c>
      <c r="AY141" s="214" t="s">
        <v>214</v>
      </c>
    </row>
    <row r="142" spans="1:65" s="14" customFormat="1" ht="11.25">
      <c r="B142" s="204"/>
      <c r="C142" s="205"/>
      <c r="D142" s="195" t="s">
        <v>224</v>
      </c>
      <c r="E142" s="206" t="s">
        <v>19</v>
      </c>
      <c r="F142" s="207" t="s">
        <v>275</v>
      </c>
      <c r="G142" s="205"/>
      <c r="H142" s="208">
        <v>62.76</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5" customFormat="1" ht="11.25">
      <c r="B143" s="215"/>
      <c r="C143" s="216"/>
      <c r="D143" s="195" t="s">
        <v>224</v>
      </c>
      <c r="E143" s="217" t="s">
        <v>19</v>
      </c>
      <c r="F143" s="218" t="s">
        <v>228</v>
      </c>
      <c r="G143" s="216"/>
      <c r="H143" s="219">
        <v>111.71000000000001</v>
      </c>
      <c r="I143" s="220"/>
      <c r="J143" s="216"/>
      <c r="K143" s="216"/>
      <c r="L143" s="221"/>
      <c r="M143" s="222"/>
      <c r="N143" s="223"/>
      <c r="O143" s="223"/>
      <c r="P143" s="223"/>
      <c r="Q143" s="223"/>
      <c r="R143" s="223"/>
      <c r="S143" s="223"/>
      <c r="T143" s="224"/>
      <c r="AT143" s="225" t="s">
        <v>224</v>
      </c>
      <c r="AU143" s="225" t="s">
        <v>88</v>
      </c>
      <c r="AV143" s="15" t="s">
        <v>222</v>
      </c>
      <c r="AW143" s="15" t="s">
        <v>36</v>
      </c>
      <c r="AX143" s="15" t="s">
        <v>82</v>
      </c>
      <c r="AY143" s="225" t="s">
        <v>214</v>
      </c>
    </row>
    <row r="144" spans="1:65" s="2" customFormat="1" ht="14.45" customHeight="1">
      <c r="A144" s="36"/>
      <c r="B144" s="37"/>
      <c r="C144" s="180" t="s">
        <v>280</v>
      </c>
      <c r="D144" s="180" t="s">
        <v>217</v>
      </c>
      <c r="E144" s="181" t="s">
        <v>281</v>
      </c>
      <c r="F144" s="182" t="s">
        <v>282</v>
      </c>
      <c r="G144" s="183" t="s">
        <v>283</v>
      </c>
      <c r="H144" s="184">
        <v>1</v>
      </c>
      <c r="I144" s="185"/>
      <c r="J144" s="186">
        <f>ROUND(I144*H144,2)</f>
        <v>0</v>
      </c>
      <c r="K144" s="182" t="s">
        <v>19</v>
      </c>
      <c r="L144" s="41"/>
      <c r="M144" s="187" t="s">
        <v>19</v>
      </c>
      <c r="N144" s="188" t="s">
        <v>47</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222</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222</v>
      </c>
      <c r="BM144" s="191" t="s">
        <v>284</v>
      </c>
    </row>
    <row r="145" spans="1:65" s="2" customFormat="1" ht="39">
      <c r="A145" s="36"/>
      <c r="B145" s="37"/>
      <c r="C145" s="38"/>
      <c r="D145" s="195" t="s">
        <v>232</v>
      </c>
      <c r="E145" s="38"/>
      <c r="F145" s="226" t="s">
        <v>285</v>
      </c>
      <c r="G145" s="38"/>
      <c r="H145" s="38"/>
      <c r="I145" s="227"/>
      <c r="J145" s="38"/>
      <c r="K145" s="38"/>
      <c r="L145" s="41"/>
      <c r="M145" s="228"/>
      <c r="N145" s="229"/>
      <c r="O145" s="66"/>
      <c r="P145" s="66"/>
      <c r="Q145" s="66"/>
      <c r="R145" s="66"/>
      <c r="S145" s="66"/>
      <c r="T145" s="67"/>
      <c r="U145" s="36"/>
      <c r="V145" s="36"/>
      <c r="W145" s="36"/>
      <c r="X145" s="36"/>
      <c r="Y145" s="36"/>
      <c r="Z145" s="36"/>
      <c r="AA145" s="36"/>
      <c r="AB145" s="36"/>
      <c r="AC145" s="36"/>
      <c r="AD145" s="36"/>
      <c r="AE145" s="36"/>
      <c r="AT145" s="19" t="s">
        <v>232</v>
      </c>
      <c r="AU145" s="19" t="s">
        <v>88</v>
      </c>
    </row>
    <row r="146" spans="1:65" s="2" customFormat="1" ht="14.45" customHeight="1">
      <c r="A146" s="36"/>
      <c r="B146" s="37"/>
      <c r="C146" s="180" t="s">
        <v>286</v>
      </c>
      <c r="D146" s="180" t="s">
        <v>217</v>
      </c>
      <c r="E146" s="181" t="s">
        <v>287</v>
      </c>
      <c r="F146" s="182" t="s">
        <v>288</v>
      </c>
      <c r="G146" s="183" t="s">
        <v>248</v>
      </c>
      <c r="H146" s="184">
        <v>4</v>
      </c>
      <c r="I146" s="185"/>
      <c r="J146" s="186">
        <f>ROUND(I146*H146,2)</f>
        <v>0</v>
      </c>
      <c r="K146" s="182" t="s">
        <v>19</v>
      </c>
      <c r="L146" s="41"/>
      <c r="M146" s="187" t="s">
        <v>19</v>
      </c>
      <c r="N146" s="188" t="s">
        <v>47</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222</v>
      </c>
      <c r="AT146" s="191" t="s">
        <v>217</v>
      </c>
      <c r="AU146" s="191" t="s">
        <v>88</v>
      </c>
      <c r="AY146" s="19" t="s">
        <v>214</v>
      </c>
      <c r="BE146" s="192">
        <f>IF(N146="základní",J146,0)</f>
        <v>0</v>
      </c>
      <c r="BF146" s="192">
        <f>IF(N146="snížená",J146,0)</f>
        <v>0</v>
      </c>
      <c r="BG146" s="192">
        <f>IF(N146="zákl. přenesená",J146,0)</f>
        <v>0</v>
      </c>
      <c r="BH146" s="192">
        <f>IF(N146="sníž. přenesená",J146,0)</f>
        <v>0</v>
      </c>
      <c r="BI146" s="192">
        <f>IF(N146="nulová",J146,0)</f>
        <v>0</v>
      </c>
      <c r="BJ146" s="19" t="s">
        <v>88</v>
      </c>
      <c r="BK146" s="192">
        <f>ROUND(I146*H146,2)</f>
        <v>0</v>
      </c>
      <c r="BL146" s="19" t="s">
        <v>222</v>
      </c>
      <c r="BM146" s="191" t="s">
        <v>289</v>
      </c>
    </row>
    <row r="147" spans="1:65" s="2" customFormat="1" ht="14.45" customHeight="1">
      <c r="A147" s="36"/>
      <c r="B147" s="37"/>
      <c r="C147" s="180" t="s">
        <v>290</v>
      </c>
      <c r="D147" s="180" t="s">
        <v>217</v>
      </c>
      <c r="E147" s="181" t="s">
        <v>291</v>
      </c>
      <c r="F147" s="182" t="s">
        <v>292</v>
      </c>
      <c r="G147" s="183" t="s">
        <v>248</v>
      </c>
      <c r="H147" s="184">
        <v>2</v>
      </c>
      <c r="I147" s="185"/>
      <c r="J147" s="186">
        <f>ROUND(I147*H147,2)</f>
        <v>0</v>
      </c>
      <c r="K147" s="182" t="s">
        <v>19</v>
      </c>
      <c r="L147" s="41"/>
      <c r="M147" s="187" t="s">
        <v>19</v>
      </c>
      <c r="N147" s="188" t="s">
        <v>47</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222</v>
      </c>
      <c r="AT147" s="191" t="s">
        <v>217</v>
      </c>
      <c r="AU147" s="191" t="s">
        <v>88</v>
      </c>
      <c r="AY147" s="19" t="s">
        <v>214</v>
      </c>
      <c r="BE147" s="192">
        <f>IF(N147="základní",J147,0)</f>
        <v>0</v>
      </c>
      <c r="BF147" s="192">
        <f>IF(N147="snížená",J147,0)</f>
        <v>0</v>
      </c>
      <c r="BG147" s="192">
        <f>IF(N147="zákl. přenesená",J147,0)</f>
        <v>0</v>
      </c>
      <c r="BH147" s="192">
        <f>IF(N147="sníž. přenesená",J147,0)</f>
        <v>0</v>
      </c>
      <c r="BI147" s="192">
        <f>IF(N147="nulová",J147,0)</f>
        <v>0</v>
      </c>
      <c r="BJ147" s="19" t="s">
        <v>88</v>
      </c>
      <c r="BK147" s="192">
        <f>ROUND(I147*H147,2)</f>
        <v>0</v>
      </c>
      <c r="BL147" s="19" t="s">
        <v>222</v>
      </c>
      <c r="BM147" s="191" t="s">
        <v>293</v>
      </c>
    </row>
    <row r="148" spans="1:65" s="2" customFormat="1" ht="14.45" customHeight="1">
      <c r="A148" s="36"/>
      <c r="B148" s="37"/>
      <c r="C148" s="180" t="s">
        <v>8</v>
      </c>
      <c r="D148" s="180" t="s">
        <v>217</v>
      </c>
      <c r="E148" s="181" t="s">
        <v>294</v>
      </c>
      <c r="F148" s="182" t="s">
        <v>295</v>
      </c>
      <c r="G148" s="183" t="s">
        <v>248</v>
      </c>
      <c r="H148" s="184">
        <v>2</v>
      </c>
      <c r="I148" s="185"/>
      <c r="J148" s="186">
        <f>ROUND(I148*H148,2)</f>
        <v>0</v>
      </c>
      <c r="K148" s="182" t="s">
        <v>19</v>
      </c>
      <c r="L148" s="41"/>
      <c r="M148" s="187" t="s">
        <v>19</v>
      </c>
      <c r="N148" s="188" t="s">
        <v>47</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222</v>
      </c>
      <c r="AT148" s="191" t="s">
        <v>217</v>
      </c>
      <c r="AU148" s="191" t="s">
        <v>88</v>
      </c>
      <c r="AY148" s="19" t="s">
        <v>214</v>
      </c>
      <c r="BE148" s="192">
        <f>IF(N148="základní",J148,0)</f>
        <v>0</v>
      </c>
      <c r="BF148" s="192">
        <f>IF(N148="snížená",J148,0)</f>
        <v>0</v>
      </c>
      <c r="BG148" s="192">
        <f>IF(N148="zákl. přenesená",J148,0)</f>
        <v>0</v>
      </c>
      <c r="BH148" s="192">
        <f>IF(N148="sníž. přenesená",J148,0)</f>
        <v>0</v>
      </c>
      <c r="BI148" s="192">
        <f>IF(N148="nulová",J148,0)</f>
        <v>0</v>
      </c>
      <c r="BJ148" s="19" t="s">
        <v>88</v>
      </c>
      <c r="BK148" s="192">
        <f>ROUND(I148*H148,2)</f>
        <v>0</v>
      </c>
      <c r="BL148" s="19" t="s">
        <v>222</v>
      </c>
      <c r="BM148" s="191" t="s">
        <v>296</v>
      </c>
    </row>
    <row r="149" spans="1:65" s="12" customFormat="1" ht="22.9" customHeight="1">
      <c r="B149" s="164"/>
      <c r="C149" s="165"/>
      <c r="D149" s="166" t="s">
        <v>74</v>
      </c>
      <c r="E149" s="178" t="s">
        <v>297</v>
      </c>
      <c r="F149" s="178" t="s">
        <v>298</v>
      </c>
      <c r="G149" s="165"/>
      <c r="H149" s="165"/>
      <c r="I149" s="168"/>
      <c r="J149" s="179">
        <f>BK149</f>
        <v>0</v>
      </c>
      <c r="K149" s="165"/>
      <c r="L149" s="170"/>
      <c r="M149" s="171"/>
      <c r="N149" s="172"/>
      <c r="O149" s="172"/>
      <c r="P149" s="173">
        <f>SUM(P150:P152)</f>
        <v>0</v>
      </c>
      <c r="Q149" s="172"/>
      <c r="R149" s="173">
        <f>SUM(R150:R152)</f>
        <v>0</v>
      </c>
      <c r="S149" s="172"/>
      <c r="T149" s="174">
        <f>SUM(T150:T152)</f>
        <v>0</v>
      </c>
      <c r="AR149" s="175" t="s">
        <v>82</v>
      </c>
      <c r="AT149" s="176" t="s">
        <v>74</v>
      </c>
      <c r="AU149" s="176" t="s">
        <v>82</v>
      </c>
      <c r="AY149" s="175" t="s">
        <v>214</v>
      </c>
      <c r="BK149" s="177">
        <f>SUM(BK150:BK152)</f>
        <v>0</v>
      </c>
    </row>
    <row r="150" spans="1:65" s="2" customFormat="1" ht="24.2" customHeight="1">
      <c r="A150" s="36"/>
      <c r="B150" s="37"/>
      <c r="C150" s="180" t="s">
        <v>299</v>
      </c>
      <c r="D150" s="180" t="s">
        <v>217</v>
      </c>
      <c r="E150" s="181" t="s">
        <v>300</v>
      </c>
      <c r="F150" s="182" t="s">
        <v>301</v>
      </c>
      <c r="G150" s="183" t="s">
        <v>302</v>
      </c>
      <c r="H150" s="184">
        <v>8.9879999999999995</v>
      </c>
      <c r="I150" s="185"/>
      <c r="J150" s="186">
        <f>ROUND(I150*H150,2)</f>
        <v>0</v>
      </c>
      <c r="K150" s="182" t="s">
        <v>221</v>
      </c>
      <c r="L150" s="41"/>
      <c r="M150" s="187" t="s">
        <v>19</v>
      </c>
      <c r="N150" s="188" t="s">
        <v>47</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222</v>
      </c>
      <c r="AT150" s="191" t="s">
        <v>217</v>
      </c>
      <c r="AU150" s="191" t="s">
        <v>88</v>
      </c>
      <c r="AY150" s="19" t="s">
        <v>214</v>
      </c>
      <c r="BE150" s="192">
        <f>IF(N150="základní",J150,0)</f>
        <v>0</v>
      </c>
      <c r="BF150" s="192">
        <f>IF(N150="snížená",J150,0)</f>
        <v>0</v>
      </c>
      <c r="BG150" s="192">
        <f>IF(N150="zákl. přenesená",J150,0)</f>
        <v>0</v>
      </c>
      <c r="BH150" s="192">
        <f>IF(N150="sníž. přenesená",J150,0)</f>
        <v>0</v>
      </c>
      <c r="BI150" s="192">
        <f>IF(N150="nulová",J150,0)</f>
        <v>0</v>
      </c>
      <c r="BJ150" s="19" t="s">
        <v>88</v>
      </c>
      <c r="BK150" s="192">
        <f>ROUND(I150*H150,2)</f>
        <v>0</v>
      </c>
      <c r="BL150" s="19" t="s">
        <v>222</v>
      </c>
      <c r="BM150" s="191" t="s">
        <v>303</v>
      </c>
    </row>
    <row r="151" spans="1:65" s="2" customFormat="1" ht="24.2" customHeight="1">
      <c r="A151" s="36"/>
      <c r="B151" s="37"/>
      <c r="C151" s="180" t="s">
        <v>304</v>
      </c>
      <c r="D151" s="180" t="s">
        <v>217</v>
      </c>
      <c r="E151" s="181" t="s">
        <v>305</v>
      </c>
      <c r="F151" s="182" t="s">
        <v>306</v>
      </c>
      <c r="G151" s="183" t="s">
        <v>302</v>
      </c>
      <c r="H151" s="184">
        <v>8.9879999999999995</v>
      </c>
      <c r="I151" s="185"/>
      <c r="J151" s="186">
        <f>ROUND(I151*H151,2)</f>
        <v>0</v>
      </c>
      <c r="K151" s="182" t="s">
        <v>19</v>
      </c>
      <c r="L151" s="41"/>
      <c r="M151" s="187" t="s">
        <v>19</v>
      </c>
      <c r="N151" s="188" t="s">
        <v>47</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222</v>
      </c>
      <c r="AT151" s="191" t="s">
        <v>217</v>
      </c>
      <c r="AU151" s="191" t="s">
        <v>88</v>
      </c>
      <c r="AY151" s="19" t="s">
        <v>214</v>
      </c>
      <c r="BE151" s="192">
        <f>IF(N151="základní",J151,0)</f>
        <v>0</v>
      </c>
      <c r="BF151" s="192">
        <f>IF(N151="snížená",J151,0)</f>
        <v>0</v>
      </c>
      <c r="BG151" s="192">
        <f>IF(N151="zákl. přenesená",J151,0)</f>
        <v>0</v>
      </c>
      <c r="BH151" s="192">
        <f>IF(N151="sníž. přenesená",J151,0)</f>
        <v>0</v>
      </c>
      <c r="BI151" s="192">
        <f>IF(N151="nulová",J151,0)</f>
        <v>0</v>
      </c>
      <c r="BJ151" s="19" t="s">
        <v>88</v>
      </c>
      <c r="BK151" s="192">
        <f>ROUND(I151*H151,2)</f>
        <v>0</v>
      </c>
      <c r="BL151" s="19" t="s">
        <v>222</v>
      </c>
      <c r="BM151" s="191" t="s">
        <v>307</v>
      </c>
    </row>
    <row r="152" spans="1:65" s="2" customFormat="1" ht="24.2" customHeight="1">
      <c r="A152" s="36"/>
      <c r="B152" s="37"/>
      <c r="C152" s="180" t="s">
        <v>308</v>
      </c>
      <c r="D152" s="180" t="s">
        <v>217</v>
      </c>
      <c r="E152" s="181" t="s">
        <v>309</v>
      </c>
      <c r="F152" s="182" t="s">
        <v>310</v>
      </c>
      <c r="G152" s="183" t="s">
        <v>302</v>
      </c>
      <c r="H152" s="184">
        <v>8.9879999999999995</v>
      </c>
      <c r="I152" s="185"/>
      <c r="J152" s="186">
        <f>ROUND(I152*H152,2)</f>
        <v>0</v>
      </c>
      <c r="K152" s="182" t="s">
        <v>221</v>
      </c>
      <c r="L152" s="41"/>
      <c r="M152" s="187" t="s">
        <v>19</v>
      </c>
      <c r="N152" s="188" t="s">
        <v>47</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222</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222</v>
      </c>
      <c r="BM152" s="191" t="s">
        <v>311</v>
      </c>
    </row>
    <row r="153" spans="1:65" s="12" customFormat="1" ht="22.9" customHeight="1">
      <c r="B153" s="164"/>
      <c r="C153" s="165"/>
      <c r="D153" s="166" t="s">
        <v>74</v>
      </c>
      <c r="E153" s="178" t="s">
        <v>312</v>
      </c>
      <c r="F153" s="178" t="s">
        <v>313</v>
      </c>
      <c r="G153" s="165"/>
      <c r="H153" s="165"/>
      <c r="I153" s="168"/>
      <c r="J153" s="179">
        <f>BK153</f>
        <v>0</v>
      </c>
      <c r="K153" s="165"/>
      <c r="L153" s="170"/>
      <c r="M153" s="171"/>
      <c r="N153" s="172"/>
      <c r="O153" s="172"/>
      <c r="P153" s="173">
        <f>P154</f>
        <v>0</v>
      </c>
      <c r="Q153" s="172"/>
      <c r="R153" s="173">
        <f>R154</f>
        <v>0</v>
      </c>
      <c r="S153" s="172"/>
      <c r="T153" s="174">
        <f>T154</f>
        <v>0</v>
      </c>
      <c r="AR153" s="175" t="s">
        <v>82</v>
      </c>
      <c r="AT153" s="176" t="s">
        <v>74</v>
      </c>
      <c r="AU153" s="176" t="s">
        <v>82</v>
      </c>
      <c r="AY153" s="175" t="s">
        <v>214</v>
      </c>
      <c r="BK153" s="177">
        <f>BK154</f>
        <v>0</v>
      </c>
    </row>
    <row r="154" spans="1:65" s="2" customFormat="1" ht="24.2" customHeight="1">
      <c r="A154" s="36"/>
      <c r="B154" s="37"/>
      <c r="C154" s="180" t="s">
        <v>314</v>
      </c>
      <c r="D154" s="180" t="s">
        <v>217</v>
      </c>
      <c r="E154" s="181" t="s">
        <v>315</v>
      </c>
      <c r="F154" s="182" t="s">
        <v>316</v>
      </c>
      <c r="G154" s="183" t="s">
        <v>302</v>
      </c>
      <c r="H154" s="184">
        <v>2.694</v>
      </c>
      <c r="I154" s="185"/>
      <c r="J154" s="186">
        <f>ROUND(I154*H154,2)</f>
        <v>0</v>
      </c>
      <c r="K154" s="182" t="s">
        <v>221</v>
      </c>
      <c r="L154" s="41"/>
      <c r="M154" s="187" t="s">
        <v>19</v>
      </c>
      <c r="N154" s="188" t="s">
        <v>47</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222</v>
      </c>
      <c r="AT154" s="191" t="s">
        <v>217</v>
      </c>
      <c r="AU154" s="191" t="s">
        <v>88</v>
      </c>
      <c r="AY154" s="19" t="s">
        <v>214</v>
      </c>
      <c r="BE154" s="192">
        <f>IF(N154="základní",J154,0)</f>
        <v>0</v>
      </c>
      <c r="BF154" s="192">
        <f>IF(N154="snížená",J154,0)</f>
        <v>0</v>
      </c>
      <c r="BG154" s="192">
        <f>IF(N154="zákl. přenesená",J154,0)</f>
        <v>0</v>
      </c>
      <c r="BH154" s="192">
        <f>IF(N154="sníž. přenesená",J154,0)</f>
        <v>0</v>
      </c>
      <c r="BI154" s="192">
        <f>IF(N154="nulová",J154,0)</f>
        <v>0</v>
      </c>
      <c r="BJ154" s="19" t="s">
        <v>88</v>
      </c>
      <c r="BK154" s="192">
        <f>ROUND(I154*H154,2)</f>
        <v>0</v>
      </c>
      <c r="BL154" s="19" t="s">
        <v>222</v>
      </c>
      <c r="BM154" s="191" t="s">
        <v>317</v>
      </c>
    </row>
    <row r="155" spans="1:65" s="12" customFormat="1" ht="25.9" customHeight="1">
      <c r="B155" s="164"/>
      <c r="C155" s="165"/>
      <c r="D155" s="166" t="s">
        <v>74</v>
      </c>
      <c r="E155" s="167" t="s">
        <v>318</v>
      </c>
      <c r="F155" s="167" t="s">
        <v>319</v>
      </c>
      <c r="G155" s="165"/>
      <c r="H155" s="165"/>
      <c r="I155" s="168"/>
      <c r="J155" s="169">
        <f>BK155</f>
        <v>0</v>
      </c>
      <c r="K155" s="165"/>
      <c r="L155" s="170"/>
      <c r="M155" s="171"/>
      <c r="N155" s="172"/>
      <c r="O155" s="172"/>
      <c r="P155" s="173">
        <f>P156+P179+P182+P212+P370+P382+P394+P397+P424+P437+P468</f>
        <v>0</v>
      </c>
      <c r="Q155" s="172"/>
      <c r="R155" s="173">
        <f>R156+R179+R182+R212+R370+R382+R394+R397+R424+R437+R468</f>
        <v>23.192071111200001</v>
      </c>
      <c r="S155" s="172"/>
      <c r="T155" s="174">
        <f>T156+T179+T182+T212+T370+T382+T394+T397+T424+T437+T468</f>
        <v>3.8490852600000003</v>
      </c>
      <c r="AR155" s="175" t="s">
        <v>88</v>
      </c>
      <c r="AT155" s="176" t="s">
        <v>74</v>
      </c>
      <c r="AU155" s="176" t="s">
        <v>75</v>
      </c>
      <c r="AY155" s="175" t="s">
        <v>214</v>
      </c>
      <c r="BK155" s="177">
        <f>BK156+BK179+BK182+BK212+BK370+BK382+BK394+BK397+BK424+BK437+BK468</f>
        <v>0</v>
      </c>
    </row>
    <row r="156" spans="1:65" s="12" customFormat="1" ht="22.9" customHeight="1">
      <c r="B156" s="164"/>
      <c r="C156" s="165"/>
      <c r="D156" s="166" t="s">
        <v>74</v>
      </c>
      <c r="E156" s="178" t="s">
        <v>320</v>
      </c>
      <c r="F156" s="178" t="s">
        <v>321</v>
      </c>
      <c r="G156" s="165"/>
      <c r="H156" s="165"/>
      <c r="I156" s="168"/>
      <c r="J156" s="179">
        <f>BK156</f>
        <v>0</v>
      </c>
      <c r="K156" s="165"/>
      <c r="L156" s="170"/>
      <c r="M156" s="171"/>
      <c r="N156" s="172"/>
      <c r="O156" s="172"/>
      <c r="P156" s="173">
        <f>SUM(P157:P178)</f>
        <v>0</v>
      </c>
      <c r="Q156" s="172"/>
      <c r="R156" s="173">
        <f>SUM(R157:R178)</f>
        <v>0.22098673999999999</v>
      </c>
      <c r="S156" s="172"/>
      <c r="T156" s="174">
        <f>SUM(T157:T178)</f>
        <v>2.4793402499999999</v>
      </c>
      <c r="AR156" s="175" t="s">
        <v>88</v>
      </c>
      <c r="AT156" s="176" t="s">
        <v>74</v>
      </c>
      <c r="AU156" s="176" t="s">
        <v>82</v>
      </c>
      <c r="AY156" s="175" t="s">
        <v>214</v>
      </c>
      <c r="BK156" s="177">
        <f>SUM(BK157:BK178)</f>
        <v>0</v>
      </c>
    </row>
    <row r="157" spans="1:65" s="2" customFormat="1" ht="24.2" customHeight="1">
      <c r="A157" s="36"/>
      <c r="B157" s="37"/>
      <c r="C157" s="180" t="s">
        <v>322</v>
      </c>
      <c r="D157" s="180" t="s">
        <v>217</v>
      </c>
      <c r="E157" s="181" t="s">
        <v>323</v>
      </c>
      <c r="F157" s="182" t="s">
        <v>324</v>
      </c>
      <c r="G157" s="183" t="s">
        <v>220</v>
      </c>
      <c r="H157" s="184">
        <v>136.51</v>
      </c>
      <c r="I157" s="185"/>
      <c r="J157" s="186">
        <f>ROUND(I157*H157,2)</f>
        <v>0</v>
      </c>
      <c r="K157" s="182" t="s">
        <v>221</v>
      </c>
      <c r="L157" s="41"/>
      <c r="M157" s="187" t="s">
        <v>19</v>
      </c>
      <c r="N157" s="188" t="s">
        <v>47</v>
      </c>
      <c r="O157" s="66"/>
      <c r="P157" s="189">
        <f>O157*H157</f>
        <v>0</v>
      </c>
      <c r="Q157" s="189">
        <v>0</v>
      </c>
      <c r="R157" s="189">
        <f>Q157*H157</f>
        <v>0</v>
      </c>
      <c r="S157" s="189">
        <v>1.7999999999999999E-2</v>
      </c>
      <c r="T157" s="190">
        <f>S157*H157</f>
        <v>2.4571799999999997</v>
      </c>
      <c r="U157" s="36"/>
      <c r="V157" s="36"/>
      <c r="W157" s="36"/>
      <c r="X157" s="36"/>
      <c r="Y157" s="36"/>
      <c r="Z157" s="36"/>
      <c r="AA157" s="36"/>
      <c r="AB157" s="36"/>
      <c r="AC157" s="36"/>
      <c r="AD157" s="36"/>
      <c r="AE157" s="36"/>
      <c r="AR157" s="191" t="s">
        <v>299</v>
      </c>
      <c r="AT157" s="191" t="s">
        <v>217</v>
      </c>
      <c r="AU157" s="191" t="s">
        <v>88</v>
      </c>
      <c r="AY157" s="19" t="s">
        <v>214</v>
      </c>
      <c r="BE157" s="192">
        <f>IF(N157="základní",J157,0)</f>
        <v>0</v>
      </c>
      <c r="BF157" s="192">
        <f>IF(N157="snížená",J157,0)</f>
        <v>0</v>
      </c>
      <c r="BG157" s="192">
        <f>IF(N157="zákl. přenesená",J157,0)</f>
        <v>0</v>
      </c>
      <c r="BH157" s="192">
        <f>IF(N157="sníž. přenesená",J157,0)</f>
        <v>0</v>
      </c>
      <c r="BI157" s="192">
        <f>IF(N157="nulová",J157,0)</f>
        <v>0</v>
      </c>
      <c r="BJ157" s="19" t="s">
        <v>88</v>
      </c>
      <c r="BK157" s="192">
        <f>ROUND(I157*H157,2)</f>
        <v>0</v>
      </c>
      <c r="BL157" s="19" t="s">
        <v>299</v>
      </c>
      <c r="BM157" s="191" t="s">
        <v>325</v>
      </c>
    </row>
    <row r="158" spans="1:65" s="13" customFormat="1" ht="11.25">
      <c r="B158" s="193"/>
      <c r="C158" s="194"/>
      <c r="D158" s="195" t="s">
        <v>224</v>
      </c>
      <c r="E158" s="196" t="s">
        <v>19</v>
      </c>
      <c r="F158" s="197" t="s">
        <v>326</v>
      </c>
      <c r="G158" s="194"/>
      <c r="H158" s="196" t="s">
        <v>19</v>
      </c>
      <c r="I158" s="198"/>
      <c r="J158" s="194"/>
      <c r="K158" s="194"/>
      <c r="L158" s="199"/>
      <c r="M158" s="200"/>
      <c r="N158" s="201"/>
      <c r="O158" s="201"/>
      <c r="P158" s="201"/>
      <c r="Q158" s="201"/>
      <c r="R158" s="201"/>
      <c r="S158" s="201"/>
      <c r="T158" s="202"/>
      <c r="AT158" s="203" t="s">
        <v>224</v>
      </c>
      <c r="AU158" s="203" t="s">
        <v>88</v>
      </c>
      <c r="AV158" s="13" t="s">
        <v>82</v>
      </c>
      <c r="AW158" s="13" t="s">
        <v>36</v>
      </c>
      <c r="AX158" s="13" t="s">
        <v>75</v>
      </c>
      <c r="AY158" s="203" t="s">
        <v>214</v>
      </c>
    </row>
    <row r="159" spans="1:65" s="14" customFormat="1" ht="11.25">
      <c r="B159" s="204"/>
      <c r="C159" s="205"/>
      <c r="D159" s="195" t="s">
        <v>224</v>
      </c>
      <c r="E159" s="206" t="s">
        <v>19</v>
      </c>
      <c r="F159" s="207" t="s">
        <v>327</v>
      </c>
      <c r="G159" s="205"/>
      <c r="H159" s="208">
        <v>66.75</v>
      </c>
      <c r="I159" s="209"/>
      <c r="J159" s="205"/>
      <c r="K159" s="205"/>
      <c r="L159" s="210"/>
      <c r="M159" s="211"/>
      <c r="N159" s="212"/>
      <c r="O159" s="212"/>
      <c r="P159" s="212"/>
      <c r="Q159" s="212"/>
      <c r="R159" s="212"/>
      <c r="S159" s="212"/>
      <c r="T159" s="213"/>
      <c r="AT159" s="214" t="s">
        <v>224</v>
      </c>
      <c r="AU159" s="214" t="s">
        <v>88</v>
      </c>
      <c r="AV159" s="14" t="s">
        <v>88</v>
      </c>
      <c r="AW159" s="14" t="s">
        <v>36</v>
      </c>
      <c r="AX159" s="14" t="s">
        <v>75</v>
      </c>
      <c r="AY159" s="214" t="s">
        <v>214</v>
      </c>
    </row>
    <row r="160" spans="1:65" s="14" customFormat="1" ht="11.25">
      <c r="B160" s="204"/>
      <c r="C160" s="205"/>
      <c r="D160" s="195" t="s">
        <v>224</v>
      </c>
      <c r="E160" s="206" t="s">
        <v>19</v>
      </c>
      <c r="F160" s="207" t="s">
        <v>328</v>
      </c>
      <c r="G160" s="205"/>
      <c r="H160" s="208">
        <v>69.760000000000005</v>
      </c>
      <c r="I160" s="209"/>
      <c r="J160" s="205"/>
      <c r="K160" s="205"/>
      <c r="L160" s="210"/>
      <c r="M160" s="211"/>
      <c r="N160" s="212"/>
      <c r="O160" s="212"/>
      <c r="P160" s="212"/>
      <c r="Q160" s="212"/>
      <c r="R160" s="212"/>
      <c r="S160" s="212"/>
      <c r="T160" s="213"/>
      <c r="AT160" s="214" t="s">
        <v>224</v>
      </c>
      <c r="AU160" s="214" t="s">
        <v>88</v>
      </c>
      <c r="AV160" s="14" t="s">
        <v>88</v>
      </c>
      <c r="AW160" s="14" t="s">
        <v>36</v>
      </c>
      <c r="AX160" s="14" t="s">
        <v>75</v>
      </c>
      <c r="AY160" s="214" t="s">
        <v>214</v>
      </c>
    </row>
    <row r="161" spans="1:65" s="15" customFormat="1" ht="11.25">
      <c r="B161" s="215"/>
      <c r="C161" s="216"/>
      <c r="D161" s="195" t="s">
        <v>224</v>
      </c>
      <c r="E161" s="217" t="s">
        <v>19</v>
      </c>
      <c r="F161" s="218" t="s">
        <v>228</v>
      </c>
      <c r="G161" s="216"/>
      <c r="H161" s="219">
        <v>136.51</v>
      </c>
      <c r="I161" s="220"/>
      <c r="J161" s="216"/>
      <c r="K161" s="216"/>
      <c r="L161" s="221"/>
      <c r="M161" s="222"/>
      <c r="N161" s="223"/>
      <c r="O161" s="223"/>
      <c r="P161" s="223"/>
      <c r="Q161" s="223"/>
      <c r="R161" s="223"/>
      <c r="S161" s="223"/>
      <c r="T161" s="224"/>
      <c r="AT161" s="225" t="s">
        <v>224</v>
      </c>
      <c r="AU161" s="225" t="s">
        <v>88</v>
      </c>
      <c r="AV161" s="15" t="s">
        <v>222</v>
      </c>
      <c r="AW161" s="15" t="s">
        <v>36</v>
      </c>
      <c r="AX161" s="15" t="s">
        <v>82</v>
      </c>
      <c r="AY161" s="225" t="s">
        <v>214</v>
      </c>
    </row>
    <row r="162" spans="1:65" s="2" customFormat="1" ht="14.45" customHeight="1">
      <c r="A162" s="36"/>
      <c r="B162" s="37"/>
      <c r="C162" s="180" t="s">
        <v>7</v>
      </c>
      <c r="D162" s="180" t="s">
        <v>217</v>
      </c>
      <c r="E162" s="181" t="s">
        <v>329</v>
      </c>
      <c r="F162" s="182" t="s">
        <v>330</v>
      </c>
      <c r="G162" s="183" t="s">
        <v>331</v>
      </c>
      <c r="H162" s="184">
        <v>130.72999999999999</v>
      </c>
      <c r="I162" s="185"/>
      <c r="J162" s="186">
        <f>ROUND(I162*H162,2)</f>
        <v>0</v>
      </c>
      <c r="K162" s="182" t="s">
        <v>221</v>
      </c>
      <c r="L162" s="41"/>
      <c r="M162" s="187" t="s">
        <v>19</v>
      </c>
      <c r="N162" s="188" t="s">
        <v>47</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299</v>
      </c>
      <c r="AT162" s="191" t="s">
        <v>217</v>
      </c>
      <c r="AU162" s="191" t="s">
        <v>88</v>
      </c>
      <c r="AY162" s="19" t="s">
        <v>214</v>
      </c>
      <c r="BE162" s="192">
        <f>IF(N162="základní",J162,0)</f>
        <v>0</v>
      </c>
      <c r="BF162" s="192">
        <f>IF(N162="snížená",J162,0)</f>
        <v>0</v>
      </c>
      <c r="BG162" s="192">
        <f>IF(N162="zákl. přenesená",J162,0)</f>
        <v>0</v>
      </c>
      <c r="BH162" s="192">
        <f>IF(N162="sníž. přenesená",J162,0)</f>
        <v>0</v>
      </c>
      <c r="BI162" s="192">
        <f>IF(N162="nulová",J162,0)</f>
        <v>0</v>
      </c>
      <c r="BJ162" s="19" t="s">
        <v>88</v>
      </c>
      <c r="BK162" s="192">
        <f>ROUND(I162*H162,2)</f>
        <v>0</v>
      </c>
      <c r="BL162" s="19" t="s">
        <v>299</v>
      </c>
      <c r="BM162" s="191" t="s">
        <v>332</v>
      </c>
    </row>
    <row r="163" spans="1:65" s="13" customFormat="1" ht="11.25">
      <c r="B163" s="193"/>
      <c r="C163" s="194"/>
      <c r="D163" s="195" t="s">
        <v>224</v>
      </c>
      <c r="E163" s="196" t="s">
        <v>19</v>
      </c>
      <c r="F163" s="197" t="s">
        <v>257</v>
      </c>
      <c r="G163" s="194"/>
      <c r="H163" s="196" t="s">
        <v>19</v>
      </c>
      <c r="I163" s="198"/>
      <c r="J163" s="194"/>
      <c r="K163" s="194"/>
      <c r="L163" s="199"/>
      <c r="M163" s="200"/>
      <c r="N163" s="201"/>
      <c r="O163" s="201"/>
      <c r="P163" s="201"/>
      <c r="Q163" s="201"/>
      <c r="R163" s="201"/>
      <c r="S163" s="201"/>
      <c r="T163" s="202"/>
      <c r="AT163" s="203" t="s">
        <v>224</v>
      </c>
      <c r="AU163" s="203" t="s">
        <v>88</v>
      </c>
      <c r="AV163" s="13" t="s">
        <v>82</v>
      </c>
      <c r="AW163" s="13" t="s">
        <v>36</v>
      </c>
      <c r="AX163" s="13" t="s">
        <v>75</v>
      </c>
      <c r="AY163" s="203" t="s">
        <v>214</v>
      </c>
    </row>
    <row r="164" spans="1:65" s="14" customFormat="1" ht="11.25">
      <c r="B164" s="204"/>
      <c r="C164" s="205"/>
      <c r="D164" s="195" t="s">
        <v>224</v>
      </c>
      <c r="E164" s="206" t="s">
        <v>19</v>
      </c>
      <c r="F164" s="207" t="s">
        <v>333</v>
      </c>
      <c r="G164" s="205"/>
      <c r="H164" s="208">
        <v>63.28</v>
      </c>
      <c r="I164" s="209"/>
      <c r="J164" s="205"/>
      <c r="K164" s="205"/>
      <c r="L164" s="210"/>
      <c r="M164" s="211"/>
      <c r="N164" s="212"/>
      <c r="O164" s="212"/>
      <c r="P164" s="212"/>
      <c r="Q164" s="212"/>
      <c r="R164" s="212"/>
      <c r="S164" s="212"/>
      <c r="T164" s="213"/>
      <c r="AT164" s="214" t="s">
        <v>224</v>
      </c>
      <c r="AU164" s="214" t="s">
        <v>88</v>
      </c>
      <c r="AV164" s="14" t="s">
        <v>88</v>
      </c>
      <c r="AW164" s="14" t="s">
        <v>36</v>
      </c>
      <c r="AX164" s="14" t="s">
        <v>75</v>
      </c>
      <c r="AY164" s="214" t="s">
        <v>214</v>
      </c>
    </row>
    <row r="165" spans="1:65" s="14" customFormat="1" ht="11.25">
      <c r="B165" s="204"/>
      <c r="C165" s="205"/>
      <c r="D165" s="195" t="s">
        <v>224</v>
      </c>
      <c r="E165" s="206" t="s">
        <v>19</v>
      </c>
      <c r="F165" s="207" t="s">
        <v>334</v>
      </c>
      <c r="G165" s="205"/>
      <c r="H165" s="208">
        <v>67.45</v>
      </c>
      <c r="I165" s="209"/>
      <c r="J165" s="205"/>
      <c r="K165" s="205"/>
      <c r="L165" s="210"/>
      <c r="M165" s="211"/>
      <c r="N165" s="212"/>
      <c r="O165" s="212"/>
      <c r="P165" s="212"/>
      <c r="Q165" s="212"/>
      <c r="R165" s="212"/>
      <c r="S165" s="212"/>
      <c r="T165" s="213"/>
      <c r="AT165" s="214" t="s">
        <v>224</v>
      </c>
      <c r="AU165" s="214" t="s">
        <v>88</v>
      </c>
      <c r="AV165" s="14" t="s">
        <v>88</v>
      </c>
      <c r="AW165" s="14" t="s">
        <v>36</v>
      </c>
      <c r="AX165" s="14" t="s">
        <v>75</v>
      </c>
      <c r="AY165" s="214" t="s">
        <v>214</v>
      </c>
    </row>
    <row r="166" spans="1:65" s="15" customFormat="1" ht="11.25">
      <c r="B166" s="215"/>
      <c r="C166" s="216"/>
      <c r="D166" s="195" t="s">
        <v>224</v>
      </c>
      <c r="E166" s="217" t="s">
        <v>19</v>
      </c>
      <c r="F166" s="218" t="s">
        <v>228</v>
      </c>
      <c r="G166" s="216"/>
      <c r="H166" s="219">
        <v>130.73000000000002</v>
      </c>
      <c r="I166" s="220"/>
      <c r="J166" s="216"/>
      <c r="K166" s="216"/>
      <c r="L166" s="221"/>
      <c r="M166" s="222"/>
      <c r="N166" s="223"/>
      <c r="O166" s="223"/>
      <c r="P166" s="223"/>
      <c r="Q166" s="223"/>
      <c r="R166" s="223"/>
      <c r="S166" s="223"/>
      <c r="T166" s="224"/>
      <c r="AT166" s="225" t="s">
        <v>224</v>
      </c>
      <c r="AU166" s="225" t="s">
        <v>88</v>
      </c>
      <c r="AV166" s="15" t="s">
        <v>222</v>
      </c>
      <c r="AW166" s="15" t="s">
        <v>36</v>
      </c>
      <c r="AX166" s="15" t="s">
        <v>82</v>
      </c>
      <c r="AY166" s="225" t="s">
        <v>214</v>
      </c>
    </row>
    <row r="167" spans="1:65" s="2" customFormat="1" ht="14.45" customHeight="1">
      <c r="A167" s="36"/>
      <c r="B167" s="37"/>
      <c r="C167" s="230" t="s">
        <v>335</v>
      </c>
      <c r="D167" s="230" t="s">
        <v>336</v>
      </c>
      <c r="E167" s="231" t="s">
        <v>337</v>
      </c>
      <c r="F167" s="232" t="s">
        <v>338</v>
      </c>
      <c r="G167" s="233" t="s">
        <v>331</v>
      </c>
      <c r="H167" s="234">
        <v>130.72999999999999</v>
      </c>
      <c r="I167" s="235"/>
      <c r="J167" s="236">
        <f>ROUND(I167*H167,2)</f>
        <v>0</v>
      </c>
      <c r="K167" s="232" t="s">
        <v>19</v>
      </c>
      <c r="L167" s="237"/>
      <c r="M167" s="238" t="s">
        <v>19</v>
      </c>
      <c r="N167" s="239" t="s">
        <v>47</v>
      </c>
      <c r="O167" s="66"/>
      <c r="P167" s="189">
        <f>O167*H167</f>
        <v>0</v>
      </c>
      <c r="Q167" s="189">
        <v>2.9999999999999997E-4</v>
      </c>
      <c r="R167" s="189">
        <f>Q167*H167</f>
        <v>3.9218999999999997E-2</v>
      </c>
      <c r="S167" s="189">
        <v>0</v>
      </c>
      <c r="T167" s="190">
        <f>S167*H167</f>
        <v>0</v>
      </c>
      <c r="U167" s="36"/>
      <c r="V167" s="36"/>
      <c r="W167" s="36"/>
      <c r="X167" s="36"/>
      <c r="Y167" s="36"/>
      <c r="Z167" s="36"/>
      <c r="AA167" s="36"/>
      <c r="AB167" s="36"/>
      <c r="AC167" s="36"/>
      <c r="AD167" s="36"/>
      <c r="AE167" s="36"/>
      <c r="AR167" s="191" t="s">
        <v>339</v>
      </c>
      <c r="AT167" s="191" t="s">
        <v>336</v>
      </c>
      <c r="AU167" s="191" t="s">
        <v>88</v>
      </c>
      <c r="AY167" s="19" t="s">
        <v>214</v>
      </c>
      <c r="BE167" s="192">
        <f>IF(N167="základní",J167,0)</f>
        <v>0</v>
      </c>
      <c r="BF167" s="192">
        <f>IF(N167="snížená",J167,0)</f>
        <v>0</v>
      </c>
      <c r="BG167" s="192">
        <f>IF(N167="zákl. přenesená",J167,0)</f>
        <v>0</v>
      </c>
      <c r="BH167" s="192">
        <f>IF(N167="sníž. přenesená",J167,0)</f>
        <v>0</v>
      </c>
      <c r="BI167" s="192">
        <f>IF(N167="nulová",J167,0)</f>
        <v>0</v>
      </c>
      <c r="BJ167" s="19" t="s">
        <v>88</v>
      </c>
      <c r="BK167" s="192">
        <f>ROUND(I167*H167,2)</f>
        <v>0</v>
      </c>
      <c r="BL167" s="19" t="s">
        <v>299</v>
      </c>
      <c r="BM167" s="191" t="s">
        <v>340</v>
      </c>
    </row>
    <row r="168" spans="1:65" s="2" customFormat="1" ht="24.2" customHeight="1">
      <c r="A168" s="36"/>
      <c r="B168" s="37"/>
      <c r="C168" s="180" t="s">
        <v>341</v>
      </c>
      <c r="D168" s="180" t="s">
        <v>217</v>
      </c>
      <c r="E168" s="181" t="s">
        <v>342</v>
      </c>
      <c r="F168" s="182" t="s">
        <v>343</v>
      </c>
      <c r="G168" s="183" t="s">
        <v>220</v>
      </c>
      <c r="H168" s="184">
        <v>12.663</v>
      </c>
      <c r="I168" s="185"/>
      <c r="J168" s="186">
        <f>ROUND(I168*H168,2)</f>
        <v>0</v>
      </c>
      <c r="K168" s="182" t="s">
        <v>221</v>
      </c>
      <c r="L168" s="41"/>
      <c r="M168" s="187" t="s">
        <v>19</v>
      </c>
      <c r="N168" s="188" t="s">
        <v>47</v>
      </c>
      <c r="O168" s="66"/>
      <c r="P168" s="189">
        <f>O168*H168</f>
        <v>0</v>
      </c>
      <c r="Q168" s="189">
        <v>0</v>
      </c>
      <c r="R168" s="189">
        <f>Q168*H168</f>
        <v>0</v>
      </c>
      <c r="S168" s="189">
        <v>1.75E-3</v>
      </c>
      <c r="T168" s="190">
        <f>S168*H168</f>
        <v>2.2160249999999999E-2</v>
      </c>
      <c r="U168" s="36"/>
      <c r="V168" s="36"/>
      <c r="W168" s="36"/>
      <c r="X168" s="36"/>
      <c r="Y168" s="36"/>
      <c r="Z168" s="36"/>
      <c r="AA168" s="36"/>
      <c r="AB168" s="36"/>
      <c r="AC168" s="36"/>
      <c r="AD168" s="36"/>
      <c r="AE168" s="36"/>
      <c r="AR168" s="191" t="s">
        <v>299</v>
      </c>
      <c r="AT168" s="191" t="s">
        <v>217</v>
      </c>
      <c r="AU168" s="191" t="s">
        <v>88</v>
      </c>
      <c r="AY168" s="19" t="s">
        <v>214</v>
      </c>
      <c r="BE168" s="192">
        <f>IF(N168="základní",J168,0)</f>
        <v>0</v>
      </c>
      <c r="BF168" s="192">
        <f>IF(N168="snížená",J168,0)</f>
        <v>0</v>
      </c>
      <c r="BG168" s="192">
        <f>IF(N168="zákl. přenesená",J168,0)</f>
        <v>0</v>
      </c>
      <c r="BH168" s="192">
        <f>IF(N168="sníž. přenesená",J168,0)</f>
        <v>0</v>
      </c>
      <c r="BI168" s="192">
        <f>IF(N168="nulová",J168,0)</f>
        <v>0</v>
      </c>
      <c r="BJ168" s="19" t="s">
        <v>88</v>
      </c>
      <c r="BK168" s="192">
        <f>ROUND(I168*H168,2)</f>
        <v>0</v>
      </c>
      <c r="BL168" s="19" t="s">
        <v>299</v>
      </c>
      <c r="BM168" s="191" t="s">
        <v>344</v>
      </c>
    </row>
    <row r="169" spans="1:65" s="13" customFormat="1" ht="11.25">
      <c r="B169" s="193"/>
      <c r="C169" s="194"/>
      <c r="D169" s="195" t="s">
        <v>224</v>
      </c>
      <c r="E169" s="196" t="s">
        <v>19</v>
      </c>
      <c r="F169" s="197" t="s">
        <v>326</v>
      </c>
      <c r="G169" s="194"/>
      <c r="H169" s="196" t="s">
        <v>19</v>
      </c>
      <c r="I169" s="198"/>
      <c r="J169" s="194"/>
      <c r="K169" s="194"/>
      <c r="L169" s="199"/>
      <c r="M169" s="200"/>
      <c r="N169" s="201"/>
      <c r="O169" s="201"/>
      <c r="P169" s="201"/>
      <c r="Q169" s="201"/>
      <c r="R169" s="201"/>
      <c r="S169" s="201"/>
      <c r="T169" s="202"/>
      <c r="AT169" s="203" t="s">
        <v>224</v>
      </c>
      <c r="AU169" s="203" t="s">
        <v>88</v>
      </c>
      <c r="AV169" s="13" t="s">
        <v>82</v>
      </c>
      <c r="AW169" s="13" t="s">
        <v>36</v>
      </c>
      <c r="AX169" s="13" t="s">
        <v>75</v>
      </c>
      <c r="AY169" s="203" t="s">
        <v>214</v>
      </c>
    </row>
    <row r="170" spans="1:65" s="14" customFormat="1" ht="11.25">
      <c r="B170" s="204"/>
      <c r="C170" s="205"/>
      <c r="D170" s="195" t="s">
        <v>224</v>
      </c>
      <c r="E170" s="206" t="s">
        <v>19</v>
      </c>
      <c r="F170" s="207" t="s">
        <v>345</v>
      </c>
      <c r="G170" s="205"/>
      <c r="H170" s="208">
        <v>5.7249999999999996</v>
      </c>
      <c r="I170" s="209"/>
      <c r="J170" s="205"/>
      <c r="K170" s="205"/>
      <c r="L170" s="210"/>
      <c r="M170" s="211"/>
      <c r="N170" s="212"/>
      <c r="O170" s="212"/>
      <c r="P170" s="212"/>
      <c r="Q170" s="212"/>
      <c r="R170" s="212"/>
      <c r="S170" s="212"/>
      <c r="T170" s="213"/>
      <c r="AT170" s="214" t="s">
        <v>224</v>
      </c>
      <c r="AU170" s="214" t="s">
        <v>88</v>
      </c>
      <c r="AV170" s="14" t="s">
        <v>88</v>
      </c>
      <c r="AW170" s="14" t="s">
        <v>36</v>
      </c>
      <c r="AX170" s="14" t="s">
        <v>75</v>
      </c>
      <c r="AY170" s="214" t="s">
        <v>214</v>
      </c>
    </row>
    <row r="171" spans="1:65" s="14" customFormat="1" ht="11.25">
      <c r="B171" s="204"/>
      <c r="C171" s="205"/>
      <c r="D171" s="195" t="s">
        <v>224</v>
      </c>
      <c r="E171" s="206" t="s">
        <v>19</v>
      </c>
      <c r="F171" s="207" t="s">
        <v>346</v>
      </c>
      <c r="G171" s="205"/>
      <c r="H171" s="208">
        <v>6.9379999999999997</v>
      </c>
      <c r="I171" s="209"/>
      <c r="J171" s="205"/>
      <c r="K171" s="205"/>
      <c r="L171" s="210"/>
      <c r="M171" s="211"/>
      <c r="N171" s="212"/>
      <c r="O171" s="212"/>
      <c r="P171" s="212"/>
      <c r="Q171" s="212"/>
      <c r="R171" s="212"/>
      <c r="S171" s="212"/>
      <c r="T171" s="213"/>
      <c r="AT171" s="214" t="s">
        <v>224</v>
      </c>
      <c r="AU171" s="214" t="s">
        <v>88</v>
      </c>
      <c r="AV171" s="14" t="s">
        <v>88</v>
      </c>
      <c r="AW171" s="14" t="s">
        <v>36</v>
      </c>
      <c r="AX171" s="14" t="s">
        <v>75</v>
      </c>
      <c r="AY171" s="214" t="s">
        <v>214</v>
      </c>
    </row>
    <row r="172" spans="1:65" s="15" customFormat="1" ht="11.25">
      <c r="B172" s="215"/>
      <c r="C172" s="216"/>
      <c r="D172" s="195" t="s">
        <v>224</v>
      </c>
      <c r="E172" s="217" t="s">
        <v>19</v>
      </c>
      <c r="F172" s="218" t="s">
        <v>228</v>
      </c>
      <c r="G172" s="216"/>
      <c r="H172" s="219">
        <v>12.663</v>
      </c>
      <c r="I172" s="220"/>
      <c r="J172" s="216"/>
      <c r="K172" s="216"/>
      <c r="L172" s="221"/>
      <c r="M172" s="222"/>
      <c r="N172" s="223"/>
      <c r="O172" s="223"/>
      <c r="P172" s="223"/>
      <c r="Q172" s="223"/>
      <c r="R172" s="223"/>
      <c r="S172" s="223"/>
      <c r="T172" s="224"/>
      <c r="AT172" s="225" t="s">
        <v>224</v>
      </c>
      <c r="AU172" s="225" t="s">
        <v>88</v>
      </c>
      <c r="AV172" s="15" t="s">
        <v>222</v>
      </c>
      <c r="AW172" s="15" t="s">
        <v>36</v>
      </c>
      <c r="AX172" s="15" t="s">
        <v>82</v>
      </c>
      <c r="AY172" s="225" t="s">
        <v>214</v>
      </c>
    </row>
    <row r="173" spans="1:65" s="2" customFormat="1" ht="24.2" customHeight="1">
      <c r="A173" s="36"/>
      <c r="B173" s="37"/>
      <c r="C173" s="180" t="s">
        <v>347</v>
      </c>
      <c r="D173" s="180" t="s">
        <v>217</v>
      </c>
      <c r="E173" s="181" t="s">
        <v>348</v>
      </c>
      <c r="F173" s="182" t="s">
        <v>349</v>
      </c>
      <c r="G173" s="183" t="s">
        <v>220</v>
      </c>
      <c r="H173" s="184">
        <v>68.016999999999996</v>
      </c>
      <c r="I173" s="185"/>
      <c r="J173" s="186">
        <f>ROUND(I173*H173,2)</f>
        <v>0</v>
      </c>
      <c r="K173" s="182" t="s">
        <v>221</v>
      </c>
      <c r="L173" s="41"/>
      <c r="M173" s="187" t="s">
        <v>19</v>
      </c>
      <c r="N173" s="188" t="s">
        <v>47</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299</v>
      </c>
      <c r="AT173" s="191" t="s">
        <v>217</v>
      </c>
      <c r="AU173" s="191" t="s">
        <v>88</v>
      </c>
      <c r="AY173" s="19" t="s">
        <v>214</v>
      </c>
      <c r="BE173" s="192">
        <f>IF(N173="základní",J173,0)</f>
        <v>0</v>
      </c>
      <c r="BF173" s="192">
        <f>IF(N173="snížená",J173,0)</f>
        <v>0</v>
      </c>
      <c r="BG173" s="192">
        <f>IF(N173="zákl. přenesená",J173,0)</f>
        <v>0</v>
      </c>
      <c r="BH173" s="192">
        <f>IF(N173="sníž. přenesená",J173,0)</f>
        <v>0</v>
      </c>
      <c r="BI173" s="192">
        <f>IF(N173="nulová",J173,0)</f>
        <v>0</v>
      </c>
      <c r="BJ173" s="19" t="s">
        <v>88</v>
      </c>
      <c r="BK173" s="192">
        <f>ROUND(I173*H173,2)</f>
        <v>0</v>
      </c>
      <c r="BL173" s="19" t="s">
        <v>299</v>
      </c>
      <c r="BM173" s="191" t="s">
        <v>350</v>
      </c>
    </row>
    <row r="174" spans="1:65" s="13" customFormat="1" ht="11.25">
      <c r="B174" s="193"/>
      <c r="C174" s="194"/>
      <c r="D174" s="195" t="s">
        <v>224</v>
      </c>
      <c r="E174" s="196" t="s">
        <v>19</v>
      </c>
      <c r="F174" s="197" t="s">
        <v>351</v>
      </c>
      <c r="G174" s="194"/>
      <c r="H174" s="196" t="s">
        <v>19</v>
      </c>
      <c r="I174" s="198"/>
      <c r="J174" s="194"/>
      <c r="K174" s="194"/>
      <c r="L174" s="199"/>
      <c r="M174" s="200"/>
      <c r="N174" s="201"/>
      <c r="O174" s="201"/>
      <c r="P174" s="201"/>
      <c r="Q174" s="201"/>
      <c r="R174" s="201"/>
      <c r="S174" s="201"/>
      <c r="T174" s="202"/>
      <c r="AT174" s="203" t="s">
        <v>224</v>
      </c>
      <c r="AU174" s="203" t="s">
        <v>88</v>
      </c>
      <c r="AV174" s="13" t="s">
        <v>82</v>
      </c>
      <c r="AW174" s="13" t="s">
        <v>36</v>
      </c>
      <c r="AX174" s="13" t="s">
        <v>75</v>
      </c>
      <c r="AY174" s="203" t="s">
        <v>214</v>
      </c>
    </row>
    <row r="175" spans="1:65" s="14" customFormat="1" ht="11.25">
      <c r="B175" s="204"/>
      <c r="C175" s="205"/>
      <c r="D175" s="195" t="s">
        <v>224</v>
      </c>
      <c r="E175" s="206" t="s">
        <v>19</v>
      </c>
      <c r="F175" s="207" t="s">
        <v>352</v>
      </c>
      <c r="G175" s="205"/>
      <c r="H175" s="208">
        <v>68.016999999999996</v>
      </c>
      <c r="I175" s="209"/>
      <c r="J175" s="205"/>
      <c r="K175" s="205"/>
      <c r="L175" s="210"/>
      <c r="M175" s="211"/>
      <c r="N175" s="212"/>
      <c r="O175" s="212"/>
      <c r="P175" s="212"/>
      <c r="Q175" s="212"/>
      <c r="R175" s="212"/>
      <c r="S175" s="212"/>
      <c r="T175" s="213"/>
      <c r="AT175" s="214" t="s">
        <v>224</v>
      </c>
      <c r="AU175" s="214" t="s">
        <v>88</v>
      </c>
      <c r="AV175" s="14" t="s">
        <v>88</v>
      </c>
      <c r="AW175" s="14" t="s">
        <v>36</v>
      </c>
      <c r="AX175" s="14" t="s">
        <v>82</v>
      </c>
      <c r="AY175" s="214" t="s">
        <v>214</v>
      </c>
    </row>
    <row r="176" spans="1:65" s="2" customFormat="1" ht="14.45" customHeight="1">
      <c r="A176" s="36"/>
      <c r="B176" s="37"/>
      <c r="C176" s="230" t="s">
        <v>353</v>
      </c>
      <c r="D176" s="230" t="s">
        <v>336</v>
      </c>
      <c r="E176" s="231" t="s">
        <v>354</v>
      </c>
      <c r="F176" s="232" t="s">
        <v>355</v>
      </c>
      <c r="G176" s="233" t="s">
        <v>220</v>
      </c>
      <c r="H176" s="234">
        <v>69.376999999999995</v>
      </c>
      <c r="I176" s="235"/>
      <c r="J176" s="236">
        <f>ROUND(I176*H176,2)</f>
        <v>0</v>
      </c>
      <c r="K176" s="232" t="s">
        <v>19</v>
      </c>
      <c r="L176" s="237"/>
      <c r="M176" s="238" t="s">
        <v>19</v>
      </c>
      <c r="N176" s="239" t="s">
        <v>47</v>
      </c>
      <c r="O176" s="66"/>
      <c r="P176" s="189">
        <f>O176*H176</f>
        <v>0</v>
      </c>
      <c r="Q176" s="189">
        <v>2.6199999999999999E-3</v>
      </c>
      <c r="R176" s="189">
        <f>Q176*H176</f>
        <v>0.18176773999999998</v>
      </c>
      <c r="S176" s="189">
        <v>0</v>
      </c>
      <c r="T176" s="190">
        <f>S176*H176</f>
        <v>0</v>
      </c>
      <c r="U176" s="36"/>
      <c r="V176" s="36"/>
      <c r="W176" s="36"/>
      <c r="X176" s="36"/>
      <c r="Y176" s="36"/>
      <c r="Z176" s="36"/>
      <c r="AA176" s="36"/>
      <c r="AB176" s="36"/>
      <c r="AC176" s="36"/>
      <c r="AD176" s="36"/>
      <c r="AE176" s="36"/>
      <c r="AR176" s="191" t="s">
        <v>339</v>
      </c>
      <c r="AT176" s="191" t="s">
        <v>336</v>
      </c>
      <c r="AU176" s="191" t="s">
        <v>88</v>
      </c>
      <c r="AY176" s="19" t="s">
        <v>214</v>
      </c>
      <c r="BE176" s="192">
        <f>IF(N176="základní",J176,0)</f>
        <v>0</v>
      </c>
      <c r="BF176" s="192">
        <f>IF(N176="snížená",J176,0)</f>
        <v>0</v>
      </c>
      <c r="BG176" s="192">
        <f>IF(N176="zákl. přenesená",J176,0)</f>
        <v>0</v>
      </c>
      <c r="BH176" s="192">
        <f>IF(N176="sníž. přenesená",J176,0)</f>
        <v>0</v>
      </c>
      <c r="BI176" s="192">
        <f>IF(N176="nulová",J176,0)</f>
        <v>0</v>
      </c>
      <c r="BJ176" s="19" t="s">
        <v>88</v>
      </c>
      <c r="BK176" s="192">
        <f>ROUND(I176*H176,2)</f>
        <v>0</v>
      </c>
      <c r="BL176" s="19" t="s">
        <v>299</v>
      </c>
      <c r="BM176" s="191" t="s">
        <v>356</v>
      </c>
    </row>
    <row r="177" spans="1:65" s="14" customFormat="1" ht="11.25">
      <c r="B177" s="204"/>
      <c r="C177" s="205"/>
      <c r="D177" s="195" t="s">
        <v>224</v>
      </c>
      <c r="E177" s="205"/>
      <c r="F177" s="207" t="s">
        <v>357</v>
      </c>
      <c r="G177" s="205"/>
      <c r="H177" s="208">
        <v>69.376999999999995</v>
      </c>
      <c r="I177" s="209"/>
      <c r="J177" s="205"/>
      <c r="K177" s="205"/>
      <c r="L177" s="210"/>
      <c r="M177" s="211"/>
      <c r="N177" s="212"/>
      <c r="O177" s="212"/>
      <c r="P177" s="212"/>
      <c r="Q177" s="212"/>
      <c r="R177" s="212"/>
      <c r="S177" s="212"/>
      <c r="T177" s="213"/>
      <c r="AT177" s="214" t="s">
        <v>224</v>
      </c>
      <c r="AU177" s="214" t="s">
        <v>88</v>
      </c>
      <c r="AV177" s="14" t="s">
        <v>88</v>
      </c>
      <c r="AW177" s="14" t="s">
        <v>4</v>
      </c>
      <c r="AX177" s="14" t="s">
        <v>82</v>
      </c>
      <c r="AY177" s="214" t="s">
        <v>214</v>
      </c>
    </row>
    <row r="178" spans="1:65" s="2" customFormat="1" ht="24.2" customHeight="1">
      <c r="A178" s="36"/>
      <c r="B178" s="37"/>
      <c r="C178" s="180" t="s">
        <v>358</v>
      </c>
      <c r="D178" s="180" t="s">
        <v>217</v>
      </c>
      <c r="E178" s="181" t="s">
        <v>359</v>
      </c>
      <c r="F178" s="182" t="s">
        <v>360</v>
      </c>
      <c r="G178" s="183" t="s">
        <v>361</v>
      </c>
      <c r="H178" s="240"/>
      <c r="I178" s="185"/>
      <c r="J178" s="186">
        <f>ROUND(I178*H178,2)</f>
        <v>0</v>
      </c>
      <c r="K178" s="182" t="s">
        <v>221</v>
      </c>
      <c r="L178" s="41"/>
      <c r="M178" s="187" t="s">
        <v>19</v>
      </c>
      <c r="N178" s="188" t="s">
        <v>47</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299</v>
      </c>
      <c r="AT178" s="191" t="s">
        <v>217</v>
      </c>
      <c r="AU178" s="191" t="s">
        <v>88</v>
      </c>
      <c r="AY178" s="19" t="s">
        <v>214</v>
      </c>
      <c r="BE178" s="192">
        <f>IF(N178="základní",J178,0)</f>
        <v>0</v>
      </c>
      <c r="BF178" s="192">
        <f>IF(N178="snížená",J178,0)</f>
        <v>0</v>
      </c>
      <c r="BG178" s="192">
        <f>IF(N178="zákl. přenesená",J178,0)</f>
        <v>0</v>
      </c>
      <c r="BH178" s="192">
        <f>IF(N178="sníž. přenesená",J178,0)</f>
        <v>0</v>
      </c>
      <c r="BI178" s="192">
        <f>IF(N178="nulová",J178,0)</f>
        <v>0</v>
      </c>
      <c r="BJ178" s="19" t="s">
        <v>88</v>
      </c>
      <c r="BK178" s="192">
        <f>ROUND(I178*H178,2)</f>
        <v>0</v>
      </c>
      <c r="BL178" s="19" t="s">
        <v>299</v>
      </c>
      <c r="BM178" s="191" t="s">
        <v>362</v>
      </c>
    </row>
    <row r="179" spans="1:65" s="12" customFormat="1" ht="22.9" customHeight="1">
      <c r="B179" s="164"/>
      <c r="C179" s="165"/>
      <c r="D179" s="166" t="s">
        <v>74</v>
      </c>
      <c r="E179" s="178" t="s">
        <v>363</v>
      </c>
      <c r="F179" s="178" t="s">
        <v>364</v>
      </c>
      <c r="G179" s="165"/>
      <c r="H179" s="165"/>
      <c r="I179" s="168"/>
      <c r="J179" s="179">
        <f>BK179</f>
        <v>0</v>
      </c>
      <c r="K179" s="165"/>
      <c r="L179" s="170"/>
      <c r="M179" s="171"/>
      <c r="N179" s="172"/>
      <c r="O179" s="172"/>
      <c r="P179" s="173">
        <f>SUM(P180:P181)</f>
        <v>0</v>
      </c>
      <c r="Q179" s="172"/>
      <c r="R179" s="173">
        <f>SUM(R180:R181)</f>
        <v>0</v>
      </c>
      <c r="S179" s="172"/>
      <c r="T179" s="174">
        <f>SUM(T180:T181)</f>
        <v>0</v>
      </c>
      <c r="AR179" s="175" t="s">
        <v>88</v>
      </c>
      <c r="AT179" s="176" t="s">
        <v>74</v>
      </c>
      <c r="AU179" s="176" t="s">
        <v>82</v>
      </c>
      <c r="AY179" s="175" t="s">
        <v>214</v>
      </c>
      <c r="BK179" s="177">
        <f>SUM(BK180:BK181)</f>
        <v>0</v>
      </c>
    </row>
    <row r="180" spans="1:65" s="2" customFormat="1" ht="62.65" customHeight="1">
      <c r="A180" s="36"/>
      <c r="B180" s="37"/>
      <c r="C180" s="180" t="s">
        <v>365</v>
      </c>
      <c r="D180" s="180" t="s">
        <v>217</v>
      </c>
      <c r="E180" s="181" t="s">
        <v>366</v>
      </c>
      <c r="F180" s="182" t="s">
        <v>367</v>
      </c>
      <c r="G180" s="183" t="s">
        <v>283</v>
      </c>
      <c r="H180" s="184">
        <v>2</v>
      </c>
      <c r="I180" s="185"/>
      <c r="J180" s="186">
        <f>ROUND(I180*H180,2)</f>
        <v>0</v>
      </c>
      <c r="K180" s="182" t="s">
        <v>19</v>
      </c>
      <c r="L180" s="41"/>
      <c r="M180" s="187" t="s">
        <v>19</v>
      </c>
      <c r="N180" s="188" t="s">
        <v>47</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299</v>
      </c>
      <c r="AT180" s="191" t="s">
        <v>217</v>
      </c>
      <c r="AU180" s="191" t="s">
        <v>88</v>
      </c>
      <c r="AY180" s="19" t="s">
        <v>214</v>
      </c>
      <c r="BE180" s="192">
        <f>IF(N180="základní",J180,0)</f>
        <v>0</v>
      </c>
      <c r="BF180" s="192">
        <f>IF(N180="snížená",J180,0)</f>
        <v>0</v>
      </c>
      <c r="BG180" s="192">
        <f>IF(N180="zákl. přenesená",J180,0)</f>
        <v>0</v>
      </c>
      <c r="BH180" s="192">
        <f>IF(N180="sníž. přenesená",J180,0)</f>
        <v>0</v>
      </c>
      <c r="BI180" s="192">
        <f>IF(N180="nulová",J180,0)</f>
        <v>0</v>
      </c>
      <c r="BJ180" s="19" t="s">
        <v>88</v>
      </c>
      <c r="BK180" s="192">
        <f>ROUND(I180*H180,2)</f>
        <v>0</v>
      </c>
      <c r="BL180" s="19" t="s">
        <v>299</v>
      </c>
      <c r="BM180" s="191" t="s">
        <v>368</v>
      </c>
    </row>
    <row r="181" spans="1:65" s="2" customFormat="1" ht="24.2" customHeight="1">
      <c r="A181" s="36"/>
      <c r="B181" s="37"/>
      <c r="C181" s="180" t="s">
        <v>369</v>
      </c>
      <c r="D181" s="180" t="s">
        <v>217</v>
      </c>
      <c r="E181" s="181" t="s">
        <v>370</v>
      </c>
      <c r="F181" s="182" t="s">
        <v>371</v>
      </c>
      <c r="G181" s="183" t="s">
        <v>361</v>
      </c>
      <c r="H181" s="240"/>
      <c r="I181" s="185"/>
      <c r="J181" s="186">
        <f>ROUND(I181*H181,2)</f>
        <v>0</v>
      </c>
      <c r="K181" s="182" t="s">
        <v>221</v>
      </c>
      <c r="L181" s="41"/>
      <c r="M181" s="187" t="s">
        <v>19</v>
      </c>
      <c r="N181" s="188" t="s">
        <v>47</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299</v>
      </c>
      <c r="AT181" s="191" t="s">
        <v>217</v>
      </c>
      <c r="AU181" s="191" t="s">
        <v>88</v>
      </c>
      <c r="AY181" s="19" t="s">
        <v>214</v>
      </c>
      <c r="BE181" s="192">
        <f>IF(N181="základní",J181,0)</f>
        <v>0</v>
      </c>
      <c r="BF181" s="192">
        <f>IF(N181="snížená",J181,0)</f>
        <v>0</v>
      </c>
      <c r="BG181" s="192">
        <f>IF(N181="zákl. přenesená",J181,0)</f>
        <v>0</v>
      </c>
      <c r="BH181" s="192">
        <f>IF(N181="sníž. přenesená",J181,0)</f>
        <v>0</v>
      </c>
      <c r="BI181" s="192">
        <f>IF(N181="nulová",J181,0)</f>
        <v>0</v>
      </c>
      <c r="BJ181" s="19" t="s">
        <v>88</v>
      </c>
      <c r="BK181" s="192">
        <f>ROUND(I181*H181,2)</f>
        <v>0</v>
      </c>
      <c r="BL181" s="19" t="s">
        <v>299</v>
      </c>
      <c r="BM181" s="191" t="s">
        <v>372</v>
      </c>
    </row>
    <row r="182" spans="1:65" s="12" customFormat="1" ht="22.9" customHeight="1">
      <c r="B182" s="164"/>
      <c r="C182" s="165"/>
      <c r="D182" s="166" t="s">
        <v>74</v>
      </c>
      <c r="E182" s="178" t="s">
        <v>373</v>
      </c>
      <c r="F182" s="178" t="s">
        <v>374</v>
      </c>
      <c r="G182" s="165"/>
      <c r="H182" s="165"/>
      <c r="I182" s="168"/>
      <c r="J182" s="179">
        <f>BK182</f>
        <v>0</v>
      </c>
      <c r="K182" s="165"/>
      <c r="L182" s="170"/>
      <c r="M182" s="171"/>
      <c r="N182" s="172"/>
      <c r="O182" s="172"/>
      <c r="P182" s="173">
        <f>SUM(P183:P211)</f>
        <v>0</v>
      </c>
      <c r="Q182" s="172"/>
      <c r="R182" s="173">
        <f>SUM(R183:R211)</f>
        <v>0</v>
      </c>
      <c r="S182" s="172"/>
      <c r="T182" s="174">
        <f>SUM(T183:T211)</f>
        <v>0.92657241000000012</v>
      </c>
      <c r="AR182" s="175" t="s">
        <v>88</v>
      </c>
      <c r="AT182" s="176" t="s">
        <v>74</v>
      </c>
      <c r="AU182" s="176" t="s">
        <v>82</v>
      </c>
      <c r="AY182" s="175" t="s">
        <v>214</v>
      </c>
      <c r="BK182" s="177">
        <f>SUM(BK183:BK211)</f>
        <v>0</v>
      </c>
    </row>
    <row r="183" spans="1:65" s="2" customFormat="1" ht="14.45" customHeight="1">
      <c r="A183" s="36"/>
      <c r="B183" s="37"/>
      <c r="C183" s="180" t="s">
        <v>375</v>
      </c>
      <c r="D183" s="180" t="s">
        <v>217</v>
      </c>
      <c r="E183" s="181" t="s">
        <v>376</v>
      </c>
      <c r="F183" s="182" t="s">
        <v>377</v>
      </c>
      <c r="G183" s="183" t="s">
        <v>220</v>
      </c>
      <c r="H183" s="184">
        <v>12.663</v>
      </c>
      <c r="I183" s="185"/>
      <c r="J183" s="186">
        <f>ROUND(I183*H183,2)</f>
        <v>0</v>
      </c>
      <c r="K183" s="182" t="s">
        <v>221</v>
      </c>
      <c r="L183" s="41"/>
      <c r="M183" s="187" t="s">
        <v>19</v>
      </c>
      <c r="N183" s="188" t="s">
        <v>47</v>
      </c>
      <c r="O183" s="66"/>
      <c r="P183" s="189">
        <f>O183*H183</f>
        <v>0</v>
      </c>
      <c r="Q183" s="189">
        <v>0</v>
      </c>
      <c r="R183" s="189">
        <f>Q183*H183</f>
        <v>0</v>
      </c>
      <c r="S183" s="189">
        <v>2.1999999999999999E-2</v>
      </c>
      <c r="T183" s="190">
        <f>S183*H183</f>
        <v>0.278586</v>
      </c>
      <c r="U183" s="36"/>
      <c r="V183" s="36"/>
      <c r="W183" s="36"/>
      <c r="X183" s="36"/>
      <c r="Y183" s="36"/>
      <c r="Z183" s="36"/>
      <c r="AA183" s="36"/>
      <c r="AB183" s="36"/>
      <c r="AC183" s="36"/>
      <c r="AD183" s="36"/>
      <c r="AE183" s="36"/>
      <c r="AR183" s="191" t="s">
        <v>299</v>
      </c>
      <c r="AT183" s="191" t="s">
        <v>217</v>
      </c>
      <c r="AU183" s="191" t="s">
        <v>88</v>
      </c>
      <c r="AY183" s="19" t="s">
        <v>214</v>
      </c>
      <c r="BE183" s="192">
        <f>IF(N183="základní",J183,0)</f>
        <v>0</v>
      </c>
      <c r="BF183" s="192">
        <f>IF(N183="snížená",J183,0)</f>
        <v>0</v>
      </c>
      <c r="BG183" s="192">
        <f>IF(N183="zákl. přenesená",J183,0)</f>
        <v>0</v>
      </c>
      <c r="BH183" s="192">
        <f>IF(N183="sníž. přenesená",J183,0)</f>
        <v>0</v>
      </c>
      <c r="BI183" s="192">
        <f>IF(N183="nulová",J183,0)</f>
        <v>0</v>
      </c>
      <c r="BJ183" s="19" t="s">
        <v>88</v>
      </c>
      <c r="BK183" s="192">
        <f>ROUND(I183*H183,2)</f>
        <v>0</v>
      </c>
      <c r="BL183" s="19" t="s">
        <v>299</v>
      </c>
      <c r="BM183" s="191" t="s">
        <v>378</v>
      </c>
    </row>
    <row r="184" spans="1:65" s="13" customFormat="1" ht="11.25">
      <c r="B184" s="193"/>
      <c r="C184" s="194"/>
      <c r="D184" s="195" t="s">
        <v>224</v>
      </c>
      <c r="E184" s="196" t="s">
        <v>19</v>
      </c>
      <c r="F184" s="197" t="s">
        <v>326</v>
      </c>
      <c r="G184" s="194"/>
      <c r="H184" s="196" t="s">
        <v>19</v>
      </c>
      <c r="I184" s="198"/>
      <c r="J184" s="194"/>
      <c r="K184" s="194"/>
      <c r="L184" s="199"/>
      <c r="M184" s="200"/>
      <c r="N184" s="201"/>
      <c r="O184" s="201"/>
      <c r="P184" s="201"/>
      <c r="Q184" s="201"/>
      <c r="R184" s="201"/>
      <c r="S184" s="201"/>
      <c r="T184" s="202"/>
      <c r="AT184" s="203" t="s">
        <v>224</v>
      </c>
      <c r="AU184" s="203" t="s">
        <v>88</v>
      </c>
      <c r="AV184" s="13" t="s">
        <v>82</v>
      </c>
      <c r="AW184" s="13" t="s">
        <v>36</v>
      </c>
      <c r="AX184" s="13" t="s">
        <v>75</v>
      </c>
      <c r="AY184" s="203" t="s">
        <v>214</v>
      </c>
    </row>
    <row r="185" spans="1:65" s="14" customFormat="1" ht="11.25">
      <c r="B185" s="204"/>
      <c r="C185" s="205"/>
      <c r="D185" s="195" t="s">
        <v>224</v>
      </c>
      <c r="E185" s="206" t="s">
        <v>19</v>
      </c>
      <c r="F185" s="207" t="s">
        <v>345</v>
      </c>
      <c r="G185" s="205"/>
      <c r="H185" s="208">
        <v>5.7249999999999996</v>
      </c>
      <c r="I185" s="209"/>
      <c r="J185" s="205"/>
      <c r="K185" s="205"/>
      <c r="L185" s="210"/>
      <c r="M185" s="211"/>
      <c r="N185" s="212"/>
      <c r="O185" s="212"/>
      <c r="P185" s="212"/>
      <c r="Q185" s="212"/>
      <c r="R185" s="212"/>
      <c r="S185" s="212"/>
      <c r="T185" s="213"/>
      <c r="AT185" s="214" t="s">
        <v>224</v>
      </c>
      <c r="AU185" s="214" t="s">
        <v>88</v>
      </c>
      <c r="AV185" s="14" t="s">
        <v>88</v>
      </c>
      <c r="AW185" s="14" t="s">
        <v>36</v>
      </c>
      <c r="AX185" s="14" t="s">
        <v>75</v>
      </c>
      <c r="AY185" s="214" t="s">
        <v>214</v>
      </c>
    </row>
    <row r="186" spans="1:65" s="14" customFormat="1" ht="11.25">
      <c r="B186" s="204"/>
      <c r="C186" s="205"/>
      <c r="D186" s="195" t="s">
        <v>224</v>
      </c>
      <c r="E186" s="206" t="s">
        <v>19</v>
      </c>
      <c r="F186" s="207" t="s">
        <v>346</v>
      </c>
      <c r="G186" s="205"/>
      <c r="H186" s="208">
        <v>6.9379999999999997</v>
      </c>
      <c r="I186" s="209"/>
      <c r="J186" s="205"/>
      <c r="K186" s="205"/>
      <c r="L186" s="210"/>
      <c r="M186" s="211"/>
      <c r="N186" s="212"/>
      <c r="O186" s="212"/>
      <c r="P186" s="212"/>
      <c r="Q186" s="212"/>
      <c r="R186" s="212"/>
      <c r="S186" s="212"/>
      <c r="T186" s="213"/>
      <c r="AT186" s="214" t="s">
        <v>224</v>
      </c>
      <c r="AU186" s="214" t="s">
        <v>88</v>
      </c>
      <c r="AV186" s="14" t="s">
        <v>88</v>
      </c>
      <c r="AW186" s="14" t="s">
        <v>36</v>
      </c>
      <c r="AX186" s="14" t="s">
        <v>75</v>
      </c>
      <c r="AY186" s="214" t="s">
        <v>214</v>
      </c>
    </row>
    <row r="187" spans="1:65" s="15" customFormat="1" ht="11.25">
      <c r="B187" s="215"/>
      <c r="C187" s="216"/>
      <c r="D187" s="195" t="s">
        <v>224</v>
      </c>
      <c r="E187" s="217" t="s">
        <v>19</v>
      </c>
      <c r="F187" s="218" t="s">
        <v>228</v>
      </c>
      <c r="G187" s="216"/>
      <c r="H187" s="219">
        <v>12.663</v>
      </c>
      <c r="I187" s="220"/>
      <c r="J187" s="216"/>
      <c r="K187" s="216"/>
      <c r="L187" s="221"/>
      <c r="M187" s="222"/>
      <c r="N187" s="223"/>
      <c r="O187" s="223"/>
      <c r="P187" s="223"/>
      <c r="Q187" s="223"/>
      <c r="R187" s="223"/>
      <c r="S187" s="223"/>
      <c r="T187" s="224"/>
      <c r="AT187" s="225" t="s">
        <v>224</v>
      </c>
      <c r="AU187" s="225" t="s">
        <v>88</v>
      </c>
      <c r="AV187" s="15" t="s">
        <v>222</v>
      </c>
      <c r="AW187" s="15" t="s">
        <v>36</v>
      </c>
      <c r="AX187" s="15" t="s">
        <v>82</v>
      </c>
      <c r="AY187" s="225" t="s">
        <v>214</v>
      </c>
    </row>
    <row r="188" spans="1:65" s="2" customFormat="1" ht="14.45" customHeight="1">
      <c r="A188" s="36"/>
      <c r="B188" s="37"/>
      <c r="C188" s="180" t="s">
        <v>379</v>
      </c>
      <c r="D188" s="180" t="s">
        <v>217</v>
      </c>
      <c r="E188" s="181" t="s">
        <v>380</v>
      </c>
      <c r="F188" s="182" t="s">
        <v>381</v>
      </c>
      <c r="G188" s="183" t="s">
        <v>220</v>
      </c>
      <c r="H188" s="184">
        <v>7.02</v>
      </c>
      <c r="I188" s="185"/>
      <c r="J188" s="186">
        <f>ROUND(I188*H188,2)</f>
        <v>0</v>
      </c>
      <c r="K188" s="182" t="s">
        <v>19</v>
      </c>
      <c r="L188" s="41"/>
      <c r="M188" s="187" t="s">
        <v>19</v>
      </c>
      <c r="N188" s="188" t="s">
        <v>47</v>
      </c>
      <c r="O188" s="66"/>
      <c r="P188" s="189">
        <f>O188*H188</f>
        <v>0</v>
      </c>
      <c r="Q188" s="189">
        <v>0</v>
      </c>
      <c r="R188" s="189">
        <f>Q188*H188</f>
        <v>0</v>
      </c>
      <c r="S188" s="189">
        <v>7.0000000000000001E-3</v>
      </c>
      <c r="T188" s="190">
        <f>S188*H188</f>
        <v>4.9139999999999996E-2</v>
      </c>
      <c r="U188" s="36"/>
      <c r="V188" s="36"/>
      <c r="W188" s="36"/>
      <c r="X188" s="36"/>
      <c r="Y188" s="36"/>
      <c r="Z188" s="36"/>
      <c r="AA188" s="36"/>
      <c r="AB188" s="36"/>
      <c r="AC188" s="36"/>
      <c r="AD188" s="36"/>
      <c r="AE188" s="36"/>
      <c r="AR188" s="191" t="s">
        <v>299</v>
      </c>
      <c r="AT188" s="191" t="s">
        <v>217</v>
      </c>
      <c r="AU188" s="191" t="s">
        <v>88</v>
      </c>
      <c r="AY188" s="19" t="s">
        <v>214</v>
      </c>
      <c r="BE188" s="192">
        <f>IF(N188="základní",J188,0)</f>
        <v>0</v>
      </c>
      <c r="BF188" s="192">
        <f>IF(N188="snížená",J188,0)</f>
        <v>0</v>
      </c>
      <c r="BG188" s="192">
        <f>IF(N188="zákl. přenesená",J188,0)</f>
        <v>0</v>
      </c>
      <c r="BH188" s="192">
        <f>IF(N188="sníž. přenesená",J188,0)</f>
        <v>0</v>
      </c>
      <c r="BI188" s="192">
        <f>IF(N188="nulová",J188,0)</f>
        <v>0</v>
      </c>
      <c r="BJ188" s="19" t="s">
        <v>88</v>
      </c>
      <c r="BK188" s="192">
        <f>ROUND(I188*H188,2)</f>
        <v>0</v>
      </c>
      <c r="BL188" s="19" t="s">
        <v>299</v>
      </c>
      <c r="BM188" s="191" t="s">
        <v>382</v>
      </c>
    </row>
    <row r="189" spans="1:65" s="14" customFormat="1" ht="11.25">
      <c r="B189" s="204"/>
      <c r="C189" s="205"/>
      <c r="D189" s="195" t="s">
        <v>224</v>
      </c>
      <c r="E189" s="206" t="s">
        <v>19</v>
      </c>
      <c r="F189" s="207" t="s">
        <v>383</v>
      </c>
      <c r="G189" s="205"/>
      <c r="H189" s="208">
        <v>7.02</v>
      </c>
      <c r="I189" s="209"/>
      <c r="J189" s="205"/>
      <c r="K189" s="205"/>
      <c r="L189" s="210"/>
      <c r="M189" s="211"/>
      <c r="N189" s="212"/>
      <c r="O189" s="212"/>
      <c r="P189" s="212"/>
      <c r="Q189" s="212"/>
      <c r="R189" s="212"/>
      <c r="S189" s="212"/>
      <c r="T189" s="213"/>
      <c r="AT189" s="214" t="s">
        <v>224</v>
      </c>
      <c r="AU189" s="214" t="s">
        <v>88</v>
      </c>
      <c r="AV189" s="14" t="s">
        <v>88</v>
      </c>
      <c r="AW189" s="14" t="s">
        <v>36</v>
      </c>
      <c r="AX189" s="14" t="s">
        <v>82</v>
      </c>
      <c r="AY189" s="214" t="s">
        <v>214</v>
      </c>
    </row>
    <row r="190" spans="1:65" s="2" customFormat="1" ht="14.45" customHeight="1">
      <c r="A190" s="36"/>
      <c r="B190" s="37"/>
      <c r="C190" s="180" t="s">
        <v>384</v>
      </c>
      <c r="D190" s="180" t="s">
        <v>217</v>
      </c>
      <c r="E190" s="181" t="s">
        <v>385</v>
      </c>
      <c r="F190" s="182" t="s">
        <v>386</v>
      </c>
      <c r="G190" s="183" t="s">
        <v>220</v>
      </c>
      <c r="H190" s="184">
        <v>12.663</v>
      </c>
      <c r="I190" s="185"/>
      <c r="J190" s="186">
        <f>ROUND(I190*H190,2)</f>
        <v>0</v>
      </c>
      <c r="K190" s="182" t="s">
        <v>19</v>
      </c>
      <c r="L190" s="41"/>
      <c r="M190" s="187" t="s">
        <v>19</v>
      </c>
      <c r="N190" s="188" t="s">
        <v>47</v>
      </c>
      <c r="O190" s="66"/>
      <c r="P190" s="189">
        <f>O190*H190</f>
        <v>0</v>
      </c>
      <c r="Q190" s="189">
        <v>0</v>
      </c>
      <c r="R190" s="189">
        <f>Q190*H190</f>
        <v>0</v>
      </c>
      <c r="S190" s="189">
        <v>2.3689999999999999E-2</v>
      </c>
      <c r="T190" s="190">
        <f>S190*H190</f>
        <v>0.29998647000000001</v>
      </c>
      <c r="U190" s="36"/>
      <c r="V190" s="36"/>
      <c r="W190" s="36"/>
      <c r="X190" s="36"/>
      <c r="Y190" s="36"/>
      <c r="Z190" s="36"/>
      <c r="AA190" s="36"/>
      <c r="AB190" s="36"/>
      <c r="AC190" s="36"/>
      <c r="AD190" s="36"/>
      <c r="AE190" s="36"/>
      <c r="AR190" s="191" t="s">
        <v>299</v>
      </c>
      <c r="AT190" s="191" t="s">
        <v>217</v>
      </c>
      <c r="AU190" s="191" t="s">
        <v>88</v>
      </c>
      <c r="AY190" s="19" t="s">
        <v>214</v>
      </c>
      <c r="BE190" s="192">
        <f>IF(N190="základní",J190,0)</f>
        <v>0</v>
      </c>
      <c r="BF190" s="192">
        <f>IF(N190="snížená",J190,0)</f>
        <v>0</v>
      </c>
      <c r="BG190" s="192">
        <f>IF(N190="zákl. přenesená",J190,0)</f>
        <v>0</v>
      </c>
      <c r="BH190" s="192">
        <f>IF(N190="sníž. přenesená",J190,0)</f>
        <v>0</v>
      </c>
      <c r="BI190" s="192">
        <f>IF(N190="nulová",J190,0)</f>
        <v>0</v>
      </c>
      <c r="BJ190" s="19" t="s">
        <v>88</v>
      </c>
      <c r="BK190" s="192">
        <f>ROUND(I190*H190,2)</f>
        <v>0</v>
      </c>
      <c r="BL190" s="19" t="s">
        <v>299</v>
      </c>
      <c r="BM190" s="191" t="s">
        <v>387</v>
      </c>
    </row>
    <row r="191" spans="1:65" s="13" customFormat="1" ht="11.25">
      <c r="B191" s="193"/>
      <c r="C191" s="194"/>
      <c r="D191" s="195" t="s">
        <v>224</v>
      </c>
      <c r="E191" s="196" t="s">
        <v>19</v>
      </c>
      <c r="F191" s="197" t="s">
        <v>326</v>
      </c>
      <c r="G191" s="194"/>
      <c r="H191" s="196" t="s">
        <v>19</v>
      </c>
      <c r="I191" s="198"/>
      <c r="J191" s="194"/>
      <c r="K191" s="194"/>
      <c r="L191" s="199"/>
      <c r="M191" s="200"/>
      <c r="N191" s="201"/>
      <c r="O191" s="201"/>
      <c r="P191" s="201"/>
      <c r="Q191" s="201"/>
      <c r="R191" s="201"/>
      <c r="S191" s="201"/>
      <c r="T191" s="202"/>
      <c r="AT191" s="203" t="s">
        <v>224</v>
      </c>
      <c r="AU191" s="203" t="s">
        <v>88</v>
      </c>
      <c r="AV191" s="13" t="s">
        <v>82</v>
      </c>
      <c r="AW191" s="13" t="s">
        <v>36</v>
      </c>
      <c r="AX191" s="13" t="s">
        <v>75</v>
      </c>
      <c r="AY191" s="203" t="s">
        <v>214</v>
      </c>
    </row>
    <row r="192" spans="1:65" s="14" customFormat="1" ht="11.25">
      <c r="B192" s="204"/>
      <c r="C192" s="205"/>
      <c r="D192" s="195" t="s">
        <v>224</v>
      </c>
      <c r="E192" s="206" t="s">
        <v>19</v>
      </c>
      <c r="F192" s="207" t="s">
        <v>345</v>
      </c>
      <c r="G192" s="205"/>
      <c r="H192" s="208">
        <v>5.7249999999999996</v>
      </c>
      <c r="I192" s="209"/>
      <c r="J192" s="205"/>
      <c r="K192" s="205"/>
      <c r="L192" s="210"/>
      <c r="M192" s="211"/>
      <c r="N192" s="212"/>
      <c r="O192" s="212"/>
      <c r="P192" s="212"/>
      <c r="Q192" s="212"/>
      <c r="R192" s="212"/>
      <c r="S192" s="212"/>
      <c r="T192" s="213"/>
      <c r="AT192" s="214" t="s">
        <v>224</v>
      </c>
      <c r="AU192" s="214" t="s">
        <v>88</v>
      </c>
      <c r="AV192" s="14" t="s">
        <v>88</v>
      </c>
      <c r="AW192" s="14" t="s">
        <v>36</v>
      </c>
      <c r="AX192" s="14" t="s">
        <v>75</v>
      </c>
      <c r="AY192" s="214" t="s">
        <v>214</v>
      </c>
    </row>
    <row r="193" spans="1:65" s="14" customFormat="1" ht="11.25">
      <c r="B193" s="204"/>
      <c r="C193" s="205"/>
      <c r="D193" s="195" t="s">
        <v>224</v>
      </c>
      <c r="E193" s="206" t="s">
        <v>19</v>
      </c>
      <c r="F193" s="207" t="s">
        <v>346</v>
      </c>
      <c r="G193" s="205"/>
      <c r="H193" s="208">
        <v>6.9379999999999997</v>
      </c>
      <c r="I193" s="209"/>
      <c r="J193" s="205"/>
      <c r="K193" s="205"/>
      <c r="L193" s="210"/>
      <c r="M193" s="211"/>
      <c r="N193" s="212"/>
      <c r="O193" s="212"/>
      <c r="P193" s="212"/>
      <c r="Q193" s="212"/>
      <c r="R193" s="212"/>
      <c r="S193" s="212"/>
      <c r="T193" s="213"/>
      <c r="AT193" s="214" t="s">
        <v>224</v>
      </c>
      <c r="AU193" s="214" t="s">
        <v>88</v>
      </c>
      <c r="AV193" s="14" t="s">
        <v>88</v>
      </c>
      <c r="AW193" s="14" t="s">
        <v>36</v>
      </c>
      <c r="AX193" s="14" t="s">
        <v>75</v>
      </c>
      <c r="AY193" s="214" t="s">
        <v>214</v>
      </c>
    </row>
    <row r="194" spans="1:65" s="15" customFormat="1" ht="11.25">
      <c r="B194" s="215"/>
      <c r="C194" s="216"/>
      <c r="D194" s="195" t="s">
        <v>224</v>
      </c>
      <c r="E194" s="217" t="s">
        <v>19</v>
      </c>
      <c r="F194" s="218" t="s">
        <v>228</v>
      </c>
      <c r="G194" s="216"/>
      <c r="H194" s="219">
        <v>12.663</v>
      </c>
      <c r="I194" s="220"/>
      <c r="J194" s="216"/>
      <c r="K194" s="216"/>
      <c r="L194" s="221"/>
      <c r="M194" s="222"/>
      <c r="N194" s="223"/>
      <c r="O194" s="223"/>
      <c r="P194" s="223"/>
      <c r="Q194" s="223"/>
      <c r="R194" s="223"/>
      <c r="S194" s="223"/>
      <c r="T194" s="224"/>
      <c r="AT194" s="225" t="s">
        <v>224</v>
      </c>
      <c r="AU194" s="225" t="s">
        <v>88</v>
      </c>
      <c r="AV194" s="15" t="s">
        <v>222</v>
      </c>
      <c r="AW194" s="15" t="s">
        <v>36</v>
      </c>
      <c r="AX194" s="15" t="s">
        <v>82</v>
      </c>
      <c r="AY194" s="225" t="s">
        <v>214</v>
      </c>
    </row>
    <row r="195" spans="1:65" s="2" customFormat="1" ht="14.45" customHeight="1">
      <c r="A195" s="36"/>
      <c r="B195" s="37"/>
      <c r="C195" s="180" t="s">
        <v>339</v>
      </c>
      <c r="D195" s="180" t="s">
        <v>217</v>
      </c>
      <c r="E195" s="181" t="s">
        <v>388</v>
      </c>
      <c r="F195" s="182" t="s">
        <v>389</v>
      </c>
      <c r="G195" s="183" t="s">
        <v>220</v>
      </c>
      <c r="H195" s="184">
        <v>12.663</v>
      </c>
      <c r="I195" s="185"/>
      <c r="J195" s="186">
        <f>ROUND(I195*H195,2)</f>
        <v>0</v>
      </c>
      <c r="K195" s="182" t="s">
        <v>19</v>
      </c>
      <c r="L195" s="41"/>
      <c r="M195" s="187" t="s">
        <v>19</v>
      </c>
      <c r="N195" s="188" t="s">
        <v>47</v>
      </c>
      <c r="O195" s="66"/>
      <c r="P195" s="189">
        <f>O195*H195</f>
        <v>0</v>
      </c>
      <c r="Q195" s="189">
        <v>0</v>
      </c>
      <c r="R195" s="189">
        <f>Q195*H195</f>
        <v>0</v>
      </c>
      <c r="S195" s="189">
        <v>9.4800000000000006E-3</v>
      </c>
      <c r="T195" s="190">
        <f>S195*H195</f>
        <v>0.12004524000000001</v>
      </c>
      <c r="U195" s="36"/>
      <c r="V195" s="36"/>
      <c r="W195" s="36"/>
      <c r="X195" s="36"/>
      <c r="Y195" s="36"/>
      <c r="Z195" s="36"/>
      <c r="AA195" s="36"/>
      <c r="AB195" s="36"/>
      <c r="AC195" s="36"/>
      <c r="AD195" s="36"/>
      <c r="AE195" s="36"/>
      <c r="AR195" s="191" t="s">
        <v>299</v>
      </c>
      <c r="AT195" s="191" t="s">
        <v>217</v>
      </c>
      <c r="AU195" s="191" t="s">
        <v>88</v>
      </c>
      <c r="AY195" s="19" t="s">
        <v>214</v>
      </c>
      <c r="BE195" s="192">
        <f>IF(N195="základní",J195,0)</f>
        <v>0</v>
      </c>
      <c r="BF195" s="192">
        <f>IF(N195="snížená",J195,0)</f>
        <v>0</v>
      </c>
      <c r="BG195" s="192">
        <f>IF(N195="zákl. přenesená",J195,0)</f>
        <v>0</v>
      </c>
      <c r="BH195" s="192">
        <f>IF(N195="sníž. přenesená",J195,0)</f>
        <v>0</v>
      </c>
      <c r="BI195" s="192">
        <f>IF(N195="nulová",J195,0)</f>
        <v>0</v>
      </c>
      <c r="BJ195" s="19" t="s">
        <v>88</v>
      </c>
      <c r="BK195" s="192">
        <f>ROUND(I195*H195,2)</f>
        <v>0</v>
      </c>
      <c r="BL195" s="19" t="s">
        <v>299</v>
      </c>
      <c r="BM195" s="191" t="s">
        <v>390</v>
      </c>
    </row>
    <row r="196" spans="1:65" s="13" customFormat="1" ht="11.25">
      <c r="B196" s="193"/>
      <c r="C196" s="194"/>
      <c r="D196" s="195" t="s">
        <v>224</v>
      </c>
      <c r="E196" s="196" t="s">
        <v>19</v>
      </c>
      <c r="F196" s="197" t="s">
        <v>326</v>
      </c>
      <c r="G196" s="194"/>
      <c r="H196" s="196" t="s">
        <v>19</v>
      </c>
      <c r="I196" s="198"/>
      <c r="J196" s="194"/>
      <c r="K196" s="194"/>
      <c r="L196" s="199"/>
      <c r="M196" s="200"/>
      <c r="N196" s="201"/>
      <c r="O196" s="201"/>
      <c r="P196" s="201"/>
      <c r="Q196" s="201"/>
      <c r="R196" s="201"/>
      <c r="S196" s="201"/>
      <c r="T196" s="202"/>
      <c r="AT196" s="203" t="s">
        <v>224</v>
      </c>
      <c r="AU196" s="203" t="s">
        <v>88</v>
      </c>
      <c r="AV196" s="13" t="s">
        <v>82</v>
      </c>
      <c r="AW196" s="13" t="s">
        <v>36</v>
      </c>
      <c r="AX196" s="13" t="s">
        <v>75</v>
      </c>
      <c r="AY196" s="203" t="s">
        <v>214</v>
      </c>
    </row>
    <row r="197" spans="1:65" s="14" customFormat="1" ht="11.25">
      <c r="B197" s="204"/>
      <c r="C197" s="205"/>
      <c r="D197" s="195" t="s">
        <v>224</v>
      </c>
      <c r="E197" s="206" t="s">
        <v>19</v>
      </c>
      <c r="F197" s="207" t="s">
        <v>345</v>
      </c>
      <c r="G197" s="205"/>
      <c r="H197" s="208">
        <v>5.7249999999999996</v>
      </c>
      <c r="I197" s="209"/>
      <c r="J197" s="205"/>
      <c r="K197" s="205"/>
      <c r="L197" s="210"/>
      <c r="M197" s="211"/>
      <c r="N197" s="212"/>
      <c r="O197" s="212"/>
      <c r="P197" s="212"/>
      <c r="Q197" s="212"/>
      <c r="R197" s="212"/>
      <c r="S197" s="212"/>
      <c r="T197" s="213"/>
      <c r="AT197" s="214" t="s">
        <v>224</v>
      </c>
      <c r="AU197" s="214" t="s">
        <v>88</v>
      </c>
      <c r="AV197" s="14" t="s">
        <v>88</v>
      </c>
      <c r="AW197" s="14" t="s">
        <v>36</v>
      </c>
      <c r="AX197" s="14" t="s">
        <v>75</v>
      </c>
      <c r="AY197" s="214" t="s">
        <v>214</v>
      </c>
    </row>
    <row r="198" spans="1:65" s="14" customFormat="1" ht="11.25">
      <c r="B198" s="204"/>
      <c r="C198" s="205"/>
      <c r="D198" s="195" t="s">
        <v>224</v>
      </c>
      <c r="E198" s="206" t="s">
        <v>19</v>
      </c>
      <c r="F198" s="207" t="s">
        <v>346</v>
      </c>
      <c r="G198" s="205"/>
      <c r="H198" s="208">
        <v>6.9379999999999997</v>
      </c>
      <c r="I198" s="209"/>
      <c r="J198" s="205"/>
      <c r="K198" s="205"/>
      <c r="L198" s="210"/>
      <c r="M198" s="211"/>
      <c r="N198" s="212"/>
      <c r="O198" s="212"/>
      <c r="P198" s="212"/>
      <c r="Q198" s="212"/>
      <c r="R198" s="212"/>
      <c r="S198" s="212"/>
      <c r="T198" s="213"/>
      <c r="AT198" s="214" t="s">
        <v>224</v>
      </c>
      <c r="AU198" s="214" t="s">
        <v>88</v>
      </c>
      <c r="AV198" s="14" t="s">
        <v>88</v>
      </c>
      <c r="AW198" s="14" t="s">
        <v>36</v>
      </c>
      <c r="AX198" s="14" t="s">
        <v>75</v>
      </c>
      <c r="AY198" s="214" t="s">
        <v>214</v>
      </c>
    </row>
    <row r="199" spans="1:65" s="15" customFormat="1" ht="11.25">
      <c r="B199" s="215"/>
      <c r="C199" s="216"/>
      <c r="D199" s="195" t="s">
        <v>224</v>
      </c>
      <c r="E199" s="217" t="s">
        <v>19</v>
      </c>
      <c r="F199" s="218" t="s">
        <v>228</v>
      </c>
      <c r="G199" s="216"/>
      <c r="H199" s="219">
        <v>12.663</v>
      </c>
      <c r="I199" s="220"/>
      <c r="J199" s="216"/>
      <c r="K199" s="216"/>
      <c r="L199" s="221"/>
      <c r="M199" s="222"/>
      <c r="N199" s="223"/>
      <c r="O199" s="223"/>
      <c r="P199" s="223"/>
      <c r="Q199" s="223"/>
      <c r="R199" s="223"/>
      <c r="S199" s="223"/>
      <c r="T199" s="224"/>
      <c r="AT199" s="225" t="s">
        <v>224</v>
      </c>
      <c r="AU199" s="225" t="s">
        <v>88</v>
      </c>
      <c r="AV199" s="15" t="s">
        <v>222</v>
      </c>
      <c r="AW199" s="15" t="s">
        <v>36</v>
      </c>
      <c r="AX199" s="15" t="s">
        <v>82</v>
      </c>
      <c r="AY199" s="225" t="s">
        <v>214</v>
      </c>
    </row>
    <row r="200" spans="1:65" s="2" customFormat="1" ht="14.45" customHeight="1">
      <c r="A200" s="36"/>
      <c r="B200" s="37"/>
      <c r="C200" s="180" t="s">
        <v>391</v>
      </c>
      <c r="D200" s="180" t="s">
        <v>217</v>
      </c>
      <c r="E200" s="181" t="s">
        <v>392</v>
      </c>
      <c r="F200" s="182" t="s">
        <v>393</v>
      </c>
      <c r="G200" s="183" t="s">
        <v>220</v>
      </c>
      <c r="H200" s="184">
        <v>10.457000000000001</v>
      </c>
      <c r="I200" s="185"/>
      <c r="J200" s="186">
        <f>ROUND(I200*H200,2)</f>
        <v>0</v>
      </c>
      <c r="K200" s="182" t="s">
        <v>19</v>
      </c>
      <c r="L200" s="41"/>
      <c r="M200" s="187" t="s">
        <v>19</v>
      </c>
      <c r="N200" s="188" t="s">
        <v>47</v>
      </c>
      <c r="O200" s="66"/>
      <c r="P200" s="189">
        <f>O200*H200</f>
        <v>0</v>
      </c>
      <c r="Q200" s="189">
        <v>0</v>
      </c>
      <c r="R200" s="189">
        <f>Q200*H200</f>
        <v>0</v>
      </c>
      <c r="S200" s="189">
        <v>1.5779999999999999E-2</v>
      </c>
      <c r="T200" s="190">
        <f>S200*H200</f>
        <v>0.16501146</v>
      </c>
      <c r="U200" s="36"/>
      <c r="V200" s="36"/>
      <c r="W200" s="36"/>
      <c r="X200" s="36"/>
      <c r="Y200" s="36"/>
      <c r="Z200" s="36"/>
      <c r="AA200" s="36"/>
      <c r="AB200" s="36"/>
      <c r="AC200" s="36"/>
      <c r="AD200" s="36"/>
      <c r="AE200" s="36"/>
      <c r="AR200" s="191" t="s">
        <v>299</v>
      </c>
      <c r="AT200" s="191" t="s">
        <v>217</v>
      </c>
      <c r="AU200" s="191" t="s">
        <v>88</v>
      </c>
      <c r="AY200" s="19" t="s">
        <v>214</v>
      </c>
      <c r="BE200" s="192">
        <f>IF(N200="základní",J200,0)</f>
        <v>0</v>
      </c>
      <c r="BF200" s="192">
        <f>IF(N200="snížená",J200,0)</f>
        <v>0</v>
      </c>
      <c r="BG200" s="192">
        <f>IF(N200="zákl. přenesená",J200,0)</f>
        <v>0</v>
      </c>
      <c r="BH200" s="192">
        <f>IF(N200="sníž. přenesená",J200,0)</f>
        <v>0</v>
      </c>
      <c r="BI200" s="192">
        <f>IF(N200="nulová",J200,0)</f>
        <v>0</v>
      </c>
      <c r="BJ200" s="19" t="s">
        <v>88</v>
      </c>
      <c r="BK200" s="192">
        <f>ROUND(I200*H200,2)</f>
        <v>0</v>
      </c>
      <c r="BL200" s="19" t="s">
        <v>299</v>
      </c>
      <c r="BM200" s="191" t="s">
        <v>394</v>
      </c>
    </row>
    <row r="201" spans="1:65" s="13" customFormat="1" ht="11.25">
      <c r="B201" s="193"/>
      <c r="C201" s="194"/>
      <c r="D201" s="195" t="s">
        <v>224</v>
      </c>
      <c r="E201" s="196" t="s">
        <v>19</v>
      </c>
      <c r="F201" s="197" t="s">
        <v>326</v>
      </c>
      <c r="G201" s="194"/>
      <c r="H201" s="196" t="s">
        <v>19</v>
      </c>
      <c r="I201" s="198"/>
      <c r="J201" s="194"/>
      <c r="K201" s="194"/>
      <c r="L201" s="199"/>
      <c r="M201" s="200"/>
      <c r="N201" s="201"/>
      <c r="O201" s="201"/>
      <c r="P201" s="201"/>
      <c r="Q201" s="201"/>
      <c r="R201" s="201"/>
      <c r="S201" s="201"/>
      <c r="T201" s="202"/>
      <c r="AT201" s="203" t="s">
        <v>224</v>
      </c>
      <c r="AU201" s="203" t="s">
        <v>88</v>
      </c>
      <c r="AV201" s="13" t="s">
        <v>82</v>
      </c>
      <c r="AW201" s="13" t="s">
        <v>36</v>
      </c>
      <c r="AX201" s="13" t="s">
        <v>75</v>
      </c>
      <c r="AY201" s="203" t="s">
        <v>214</v>
      </c>
    </row>
    <row r="202" spans="1:65" s="14" customFormat="1" ht="11.25">
      <c r="B202" s="204"/>
      <c r="C202" s="205"/>
      <c r="D202" s="195" t="s">
        <v>224</v>
      </c>
      <c r="E202" s="206" t="s">
        <v>19</v>
      </c>
      <c r="F202" s="207" t="s">
        <v>395</v>
      </c>
      <c r="G202" s="205"/>
      <c r="H202" s="208">
        <v>6.9089999999999998</v>
      </c>
      <c r="I202" s="209"/>
      <c r="J202" s="205"/>
      <c r="K202" s="205"/>
      <c r="L202" s="210"/>
      <c r="M202" s="211"/>
      <c r="N202" s="212"/>
      <c r="O202" s="212"/>
      <c r="P202" s="212"/>
      <c r="Q202" s="212"/>
      <c r="R202" s="212"/>
      <c r="S202" s="212"/>
      <c r="T202" s="213"/>
      <c r="AT202" s="214" t="s">
        <v>224</v>
      </c>
      <c r="AU202" s="214" t="s">
        <v>88</v>
      </c>
      <c r="AV202" s="14" t="s">
        <v>88</v>
      </c>
      <c r="AW202" s="14" t="s">
        <v>36</v>
      </c>
      <c r="AX202" s="14" t="s">
        <v>75</v>
      </c>
      <c r="AY202" s="214" t="s">
        <v>214</v>
      </c>
    </row>
    <row r="203" spans="1:65" s="14" customFormat="1" ht="11.25">
      <c r="B203" s="204"/>
      <c r="C203" s="205"/>
      <c r="D203" s="195" t="s">
        <v>224</v>
      </c>
      <c r="E203" s="206" t="s">
        <v>19</v>
      </c>
      <c r="F203" s="207" t="s">
        <v>396</v>
      </c>
      <c r="G203" s="205"/>
      <c r="H203" s="208">
        <v>3.548</v>
      </c>
      <c r="I203" s="209"/>
      <c r="J203" s="205"/>
      <c r="K203" s="205"/>
      <c r="L203" s="210"/>
      <c r="M203" s="211"/>
      <c r="N203" s="212"/>
      <c r="O203" s="212"/>
      <c r="P203" s="212"/>
      <c r="Q203" s="212"/>
      <c r="R203" s="212"/>
      <c r="S203" s="212"/>
      <c r="T203" s="213"/>
      <c r="AT203" s="214" t="s">
        <v>224</v>
      </c>
      <c r="AU203" s="214" t="s">
        <v>88</v>
      </c>
      <c r="AV203" s="14" t="s">
        <v>88</v>
      </c>
      <c r="AW203" s="14" t="s">
        <v>36</v>
      </c>
      <c r="AX203" s="14" t="s">
        <v>75</v>
      </c>
      <c r="AY203" s="214" t="s">
        <v>214</v>
      </c>
    </row>
    <row r="204" spans="1:65" s="15" customFormat="1" ht="11.25">
      <c r="B204" s="215"/>
      <c r="C204" s="216"/>
      <c r="D204" s="195" t="s">
        <v>224</v>
      </c>
      <c r="E204" s="217" t="s">
        <v>19</v>
      </c>
      <c r="F204" s="218" t="s">
        <v>228</v>
      </c>
      <c r="G204" s="216"/>
      <c r="H204" s="219">
        <v>10.457000000000001</v>
      </c>
      <c r="I204" s="220"/>
      <c r="J204" s="216"/>
      <c r="K204" s="216"/>
      <c r="L204" s="221"/>
      <c r="M204" s="222"/>
      <c r="N204" s="223"/>
      <c r="O204" s="223"/>
      <c r="P204" s="223"/>
      <c r="Q204" s="223"/>
      <c r="R204" s="223"/>
      <c r="S204" s="223"/>
      <c r="T204" s="224"/>
      <c r="AT204" s="225" t="s">
        <v>224</v>
      </c>
      <c r="AU204" s="225" t="s">
        <v>88</v>
      </c>
      <c r="AV204" s="15" t="s">
        <v>222</v>
      </c>
      <c r="AW204" s="15" t="s">
        <v>36</v>
      </c>
      <c r="AX204" s="15" t="s">
        <v>82</v>
      </c>
      <c r="AY204" s="225" t="s">
        <v>214</v>
      </c>
    </row>
    <row r="205" spans="1:65" s="2" customFormat="1" ht="14.45" customHeight="1">
      <c r="A205" s="36"/>
      <c r="B205" s="37"/>
      <c r="C205" s="180" t="s">
        <v>397</v>
      </c>
      <c r="D205" s="180" t="s">
        <v>217</v>
      </c>
      <c r="E205" s="181" t="s">
        <v>398</v>
      </c>
      <c r="F205" s="182" t="s">
        <v>399</v>
      </c>
      <c r="G205" s="183" t="s">
        <v>220</v>
      </c>
      <c r="H205" s="184">
        <v>10.457000000000001</v>
      </c>
      <c r="I205" s="185"/>
      <c r="J205" s="186">
        <f>ROUND(I205*H205,2)</f>
        <v>0</v>
      </c>
      <c r="K205" s="182" t="s">
        <v>221</v>
      </c>
      <c r="L205" s="41"/>
      <c r="M205" s="187" t="s">
        <v>19</v>
      </c>
      <c r="N205" s="188" t="s">
        <v>47</v>
      </c>
      <c r="O205" s="66"/>
      <c r="P205" s="189">
        <f>O205*H205</f>
        <v>0</v>
      </c>
      <c r="Q205" s="189">
        <v>0</v>
      </c>
      <c r="R205" s="189">
        <f>Q205*H205</f>
        <v>0</v>
      </c>
      <c r="S205" s="189">
        <v>1.32E-3</v>
      </c>
      <c r="T205" s="190">
        <f>S205*H205</f>
        <v>1.3803240000000001E-2</v>
      </c>
      <c r="U205" s="36"/>
      <c r="V205" s="36"/>
      <c r="W205" s="36"/>
      <c r="X205" s="36"/>
      <c r="Y205" s="36"/>
      <c r="Z205" s="36"/>
      <c r="AA205" s="36"/>
      <c r="AB205" s="36"/>
      <c r="AC205" s="36"/>
      <c r="AD205" s="36"/>
      <c r="AE205" s="36"/>
      <c r="AR205" s="191" t="s">
        <v>299</v>
      </c>
      <c r="AT205" s="191" t="s">
        <v>217</v>
      </c>
      <c r="AU205" s="191" t="s">
        <v>88</v>
      </c>
      <c r="AY205" s="19" t="s">
        <v>214</v>
      </c>
      <c r="BE205" s="192">
        <f>IF(N205="základní",J205,0)</f>
        <v>0</v>
      </c>
      <c r="BF205" s="192">
        <f>IF(N205="snížená",J205,0)</f>
        <v>0</v>
      </c>
      <c r="BG205" s="192">
        <f>IF(N205="zákl. přenesená",J205,0)</f>
        <v>0</v>
      </c>
      <c r="BH205" s="192">
        <f>IF(N205="sníž. přenesená",J205,0)</f>
        <v>0</v>
      </c>
      <c r="BI205" s="192">
        <f>IF(N205="nulová",J205,0)</f>
        <v>0</v>
      </c>
      <c r="BJ205" s="19" t="s">
        <v>88</v>
      </c>
      <c r="BK205" s="192">
        <f>ROUND(I205*H205,2)</f>
        <v>0</v>
      </c>
      <c r="BL205" s="19" t="s">
        <v>299</v>
      </c>
      <c r="BM205" s="191" t="s">
        <v>400</v>
      </c>
    </row>
    <row r="206" spans="1:65" s="13" customFormat="1" ht="11.25">
      <c r="B206" s="193"/>
      <c r="C206" s="194"/>
      <c r="D206" s="195" t="s">
        <v>224</v>
      </c>
      <c r="E206" s="196" t="s">
        <v>19</v>
      </c>
      <c r="F206" s="197" t="s">
        <v>326</v>
      </c>
      <c r="G206" s="194"/>
      <c r="H206" s="196" t="s">
        <v>19</v>
      </c>
      <c r="I206" s="198"/>
      <c r="J206" s="194"/>
      <c r="K206" s="194"/>
      <c r="L206" s="199"/>
      <c r="M206" s="200"/>
      <c r="N206" s="201"/>
      <c r="O206" s="201"/>
      <c r="P206" s="201"/>
      <c r="Q206" s="201"/>
      <c r="R206" s="201"/>
      <c r="S206" s="201"/>
      <c r="T206" s="202"/>
      <c r="AT206" s="203" t="s">
        <v>224</v>
      </c>
      <c r="AU206" s="203" t="s">
        <v>88</v>
      </c>
      <c r="AV206" s="13" t="s">
        <v>82</v>
      </c>
      <c r="AW206" s="13" t="s">
        <v>36</v>
      </c>
      <c r="AX206" s="13" t="s">
        <v>75</v>
      </c>
      <c r="AY206" s="203" t="s">
        <v>214</v>
      </c>
    </row>
    <row r="207" spans="1:65" s="14" customFormat="1" ht="11.25">
      <c r="B207" s="204"/>
      <c r="C207" s="205"/>
      <c r="D207" s="195" t="s">
        <v>224</v>
      </c>
      <c r="E207" s="206" t="s">
        <v>19</v>
      </c>
      <c r="F207" s="207" t="s">
        <v>395</v>
      </c>
      <c r="G207" s="205"/>
      <c r="H207" s="208">
        <v>6.9089999999999998</v>
      </c>
      <c r="I207" s="209"/>
      <c r="J207" s="205"/>
      <c r="K207" s="205"/>
      <c r="L207" s="210"/>
      <c r="M207" s="211"/>
      <c r="N207" s="212"/>
      <c r="O207" s="212"/>
      <c r="P207" s="212"/>
      <c r="Q207" s="212"/>
      <c r="R207" s="212"/>
      <c r="S207" s="212"/>
      <c r="T207" s="213"/>
      <c r="AT207" s="214" t="s">
        <v>224</v>
      </c>
      <c r="AU207" s="214" t="s">
        <v>88</v>
      </c>
      <c r="AV207" s="14" t="s">
        <v>88</v>
      </c>
      <c r="AW207" s="14" t="s">
        <v>36</v>
      </c>
      <c r="AX207" s="14" t="s">
        <v>75</v>
      </c>
      <c r="AY207" s="214" t="s">
        <v>214</v>
      </c>
    </row>
    <row r="208" spans="1:65" s="14" customFormat="1" ht="11.25">
      <c r="B208" s="204"/>
      <c r="C208" s="205"/>
      <c r="D208" s="195" t="s">
        <v>224</v>
      </c>
      <c r="E208" s="206" t="s">
        <v>19</v>
      </c>
      <c r="F208" s="207" t="s">
        <v>396</v>
      </c>
      <c r="G208" s="205"/>
      <c r="H208" s="208">
        <v>3.548</v>
      </c>
      <c r="I208" s="209"/>
      <c r="J208" s="205"/>
      <c r="K208" s="205"/>
      <c r="L208" s="210"/>
      <c r="M208" s="211"/>
      <c r="N208" s="212"/>
      <c r="O208" s="212"/>
      <c r="P208" s="212"/>
      <c r="Q208" s="212"/>
      <c r="R208" s="212"/>
      <c r="S208" s="212"/>
      <c r="T208" s="213"/>
      <c r="AT208" s="214" t="s">
        <v>224</v>
      </c>
      <c r="AU208" s="214" t="s">
        <v>88</v>
      </c>
      <c r="AV208" s="14" t="s">
        <v>88</v>
      </c>
      <c r="AW208" s="14" t="s">
        <v>36</v>
      </c>
      <c r="AX208" s="14" t="s">
        <v>75</v>
      </c>
      <c r="AY208" s="214" t="s">
        <v>214</v>
      </c>
    </row>
    <row r="209" spans="1:65" s="15" customFormat="1" ht="11.25">
      <c r="B209" s="215"/>
      <c r="C209" s="216"/>
      <c r="D209" s="195" t="s">
        <v>224</v>
      </c>
      <c r="E209" s="217" t="s">
        <v>19</v>
      </c>
      <c r="F209" s="218" t="s">
        <v>228</v>
      </c>
      <c r="G209" s="216"/>
      <c r="H209" s="219">
        <v>10.457000000000001</v>
      </c>
      <c r="I209" s="220"/>
      <c r="J209" s="216"/>
      <c r="K209" s="216"/>
      <c r="L209" s="221"/>
      <c r="M209" s="222"/>
      <c r="N209" s="223"/>
      <c r="O209" s="223"/>
      <c r="P209" s="223"/>
      <c r="Q209" s="223"/>
      <c r="R209" s="223"/>
      <c r="S209" s="223"/>
      <c r="T209" s="224"/>
      <c r="AT209" s="225" t="s">
        <v>224</v>
      </c>
      <c r="AU209" s="225" t="s">
        <v>88</v>
      </c>
      <c r="AV209" s="15" t="s">
        <v>222</v>
      </c>
      <c r="AW209" s="15" t="s">
        <v>36</v>
      </c>
      <c r="AX209" s="15" t="s">
        <v>82</v>
      </c>
      <c r="AY209" s="225" t="s">
        <v>214</v>
      </c>
    </row>
    <row r="210" spans="1:65" s="2" customFormat="1" ht="24.2" customHeight="1">
      <c r="A210" s="36"/>
      <c r="B210" s="37"/>
      <c r="C210" s="180" t="s">
        <v>401</v>
      </c>
      <c r="D210" s="180" t="s">
        <v>217</v>
      </c>
      <c r="E210" s="181" t="s">
        <v>402</v>
      </c>
      <c r="F210" s="182" t="s">
        <v>403</v>
      </c>
      <c r="G210" s="183" t="s">
        <v>283</v>
      </c>
      <c r="H210" s="184">
        <v>1</v>
      </c>
      <c r="I210" s="185"/>
      <c r="J210" s="186">
        <f>ROUND(I210*H210,2)</f>
        <v>0</v>
      </c>
      <c r="K210" s="182" t="s">
        <v>19</v>
      </c>
      <c r="L210" s="41"/>
      <c r="M210" s="187" t="s">
        <v>19</v>
      </c>
      <c r="N210" s="188" t="s">
        <v>47</v>
      </c>
      <c r="O210" s="66"/>
      <c r="P210" s="189">
        <f>O210*H210</f>
        <v>0</v>
      </c>
      <c r="Q210" s="189">
        <v>0</v>
      </c>
      <c r="R210" s="189">
        <f>Q210*H210</f>
        <v>0</v>
      </c>
      <c r="S210" s="189">
        <v>0</v>
      </c>
      <c r="T210" s="190">
        <f>S210*H210</f>
        <v>0</v>
      </c>
      <c r="U210" s="36"/>
      <c r="V210" s="36"/>
      <c r="W210" s="36"/>
      <c r="X210" s="36"/>
      <c r="Y210" s="36"/>
      <c r="Z210" s="36"/>
      <c r="AA210" s="36"/>
      <c r="AB210" s="36"/>
      <c r="AC210" s="36"/>
      <c r="AD210" s="36"/>
      <c r="AE210" s="36"/>
      <c r="AR210" s="191" t="s">
        <v>299</v>
      </c>
      <c r="AT210" s="191" t="s">
        <v>217</v>
      </c>
      <c r="AU210" s="191" t="s">
        <v>88</v>
      </c>
      <c r="AY210" s="19" t="s">
        <v>214</v>
      </c>
      <c r="BE210" s="192">
        <f>IF(N210="základní",J210,0)</f>
        <v>0</v>
      </c>
      <c r="BF210" s="192">
        <f>IF(N210="snížená",J210,0)</f>
        <v>0</v>
      </c>
      <c r="BG210" s="192">
        <f>IF(N210="zákl. přenesená",J210,0)</f>
        <v>0</v>
      </c>
      <c r="BH210" s="192">
        <f>IF(N210="sníž. přenesená",J210,0)</f>
        <v>0</v>
      </c>
      <c r="BI210" s="192">
        <f>IF(N210="nulová",J210,0)</f>
        <v>0</v>
      </c>
      <c r="BJ210" s="19" t="s">
        <v>88</v>
      </c>
      <c r="BK210" s="192">
        <f>ROUND(I210*H210,2)</f>
        <v>0</v>
      </c>
      <c r="BL210" s="19" t="s">
        <v>299</v>
      </c>
      <c r="BM210" s="191" t="s">
        <v>404</v>
      </c>
    </row>
    <row r="211" spans="1:65" s="2" customFormat="1" ht="24.2" customHeight="1">
      <c r="A211" s="36"/>
      <c r="B211" s="37"/>
      <c r="C211" s="180" t="s">
        <v>405</v>
      </c>
      <c r="D211" s="180" t="s">
        <v>217</v>
      </c>
      <c r="E211" s="181" t="s">
        <v>406</v>
      </c>
      <c r="F211" s="182" t="s">
        <v>407</v>
      </c>
      <c r="G211" s="183" t="s">
        <v>361</v>
      </c>
      <c r="H211" s="240"/>
      <c r="I211" s="185"/>
      <c r="J211" s="186">
        <f>ROUND(I211*H211,2)</f>
        <v>0</v>
      </c>
      <c r="K211" s="182" t="s">
        <v>221</v>
      </c>
      <c r="L211" s="41"/>
      <c r="M211" s="187" t="s">
        <v>19</v>
      </c>
      <c r="N211" s="188" t="s">
        <v>47</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299</v>
      </c>
      <c r="AT211" s="191" t="s">
        <v>217</v>
      </c>
      <c r="AU211" s="191" t="s">
        <v>88</v>
      </c>
      <c r="AY211" s="19" t="s">
        <v>214</v>
      </c>
      <c r="BE211" s="192">
        <f>IF(N211="základní",J211,0)</f>
        <v>0</v>
      </c>
      <c r="BF211" s="192">
        <f>IF(N211="snížená",J211,0)</f>
        <v>0</v>
      </c>
      <c r="BG211" s="192">
        <f>IF(N211="zákl. přenesená",J211,0)</f>
        <v>0</v>
      </c>
      <c r="BH211" s="192">
        <f>IF(N211="sníž. přenesená",J211,0)</f>
        <v>0</v>
      </c>
      <c r="BI211" s="192">
        <f>IF(N211="nulová",J211,0)</f>
        <v>0</v>
      </c>
      <c r="BJ211" s="19" t="s">
        <v>88</v>
      </c>
      <c r="BK211" s="192">
        <f>ROUND(I211*H211,2)</f>
        <v>0</v>
      </c>
      <c r="BL211" s="19" t="s">
        <v>299</v>
      </c>
      <c r="BM211" s="191" t="s">
        <v>408</v>
      </c>
    </row>
    <row r="212" spans="1:65" s="12" customFormat="1" ht="22.9" customHeight="1">
      <c r="B212" s="164"/>
      <c r="C212" s="165"/>
      <c r="D212" s="166" t="s">
        <v>74</v>
      </c>
      <c r="E212" s="178" t="s">
        <v>409</v>
      </c>
      <c r="F212" s="178" t="s">
        <v>410</v>
      </c>
      <c r="G212" s="165"/>
      <c r="H212" s="165"/>
      <c r="I212" s="168"/>
      <c r="J212" s="179">
        <f>BK212</f>
        <v>0</v>
      </c>
      <c r="K212" s="165"/>
      <c r="L212" s="170"/>
      <c r="M212" s="171"/>
      <c r="N212" s="172"/>
      <c r="O212" s="172"/>
      <c r="P212" s="173">
        <f>SUM(P213:P369)</f>
        <v>0</v>
      </c>
      <c r="Q212" s="172"/>
      <c r="R212" s="173">
        <f>SUM(R213:R369)</f>
        <v>19.196111931200001</v>
      </c>
      <c r="S212" s="172"/>
      <c r="T212" s="174">
        <f>SUM(T213:T369)</f>
        <v>0</v>
      </c>
      <c r="AR212" s="175" t="s">
        <v>88</v>
      </c>
      <c r="AT212" s="176" t="s">
        <v>74</v>
      </c>
      <c r="AU212" s="176" t="s">
        <v>82</v>
      </c>
      <c r="AY212" s="175" t="s">
        <v>214</v>
      </c>
      <c r="BK212" s="177">
        <f>SUM(BK213:BK369)</f>
        <v>0</v>
      </c>
    </row>
    <row r="213" spans="1:65" s="2" customFormat="1" ht="24.2" customHeight="1">
      <c r="A213" s="36"/>
      <c r="B213" s="37"/>
      <c r="C213" s="180" t="s">
        <v>411</v>
      </c>
      <c r="D213" s="180" t="s">
        <v>217</v>
      </c>
      <c r="E213" s="181" t="s">
        <v>412</v>
      </c>
      <c r="F213" s="182" t="s">
        <v>413</v>
      </c>
      <c r="G213" s="183" t="s">
        <v>220</v>
      </c>
      <c r="H213" s="184">
        <v>25.213999999999999</v>
      </c>
      <c r="I213" s="185"/>
      <c r="J213" s="186">
        <f>ROUND(I213*H213,2)</f>
        <v>0</v>
      </c>
      <c r="K213" s="182" t="s">
        <v>221</v>
      </c>
      <c r="L213" s="41"/>
      <c r="M213" s="187" t="s">
        <v>19</v>
      </c>
      <c r="N213" s="188" t="s">
        <v>47</v>
      </c>
      <c r="O213" s="66"/>
      <c r="P213" s="189">
        <f>O213*H213</f>
        <v>0</v>
      </c>
      <c r="Q213" s="189">
        <v>2.5510000000000001E-2</v>
      </c>
      <c r="R213" s="189">
        <f>Q213*H213</f>
        <v>0.64320913999999996</v>
      </c>
      <c r="S213" s="189">
        <v>0</v>
      </c>
      <c r="T213" s="190">
        <f>S213*H213</f>
        <v>0</v>
      </c>
      <c r="U213" s="36"/>
      <c r="V213" s="36"/>
      <c r="W213" s="36"/>
      <c r="X213" s="36"/>
      <c r="Y213" s="36"/>
      <c r="Z213" s="36"/>
      <c r="AA213" s="36"/>
      <c r="AB213" s="36"/>
      <c r="AC213" s="36"/>
      <c r="AD213" s="36"/>
      <c r="AE213" s="36"/>
      <c r="AR213" s="191" t="s">
        <v>299</v>
      </c>
      <c r="AT213" s="191" t="s">
        <v>217</v>
      </c>
      <c r="AU213" s="191" t="s">
        <v>88</v>
      </c>
      <c r="AY213" s="19" t="s">
        <v>214</v>
      </c>
      <c r="BE213" s="192">
        <f>IF(N213="základní",J213,0)</f>
        <v>0</v>
      </c>
      <c r="BF213" s="192">
        <f>IF(N213="snížená",J213,0)</f>
        <v>0</v>
      </c>
      <c r="BG213" s="192">
        <f>IF(N213="zákl. přenesená",J213,0)</f>
        <v>0</v>
      </c>
      <c r="BH213" s="192">
        <f>IF(N213="sníž. přenesená",J213,0)</f>
        <v>0</v>
      </c>
      <c r="BI213" s="192">
        <f>IF(N213="nulová",J213,0)</f>
        <v>0</v>
      </c>
      <c r="BJ213" s="19" t="s">
        <v>88</v>
      </c>
      <c r="BK213" s="192">
        <f>ROUND(I213*H213,2)</f>
        <v>0</v>
      </c>
      <c r="BL213" s="19" t="s">
        <v>299</v>
      </c>
      <c r="BM213" s="191" t="s">
        <v>414</v>
      </c>
    </row>
    <row r="214" spans="1:65" s="13" customFormat="1" ht="11.25">
      <c r="B214" s="193"/>
      <c r="C214" s="194"/>
      <c r="D214" s="195" t="s">
        <v>224</v>
      </c>
      <c r="E214" s="196" t="s">
        <v>19</v>
      </c>
      <c r="F214" s="197" t="s">
        <v>257</v>
      </c>
      <c r="G214" s="194"/>
      <c r="H214" s="196" t="s">
        <v>19</v>
      </c>
      <c r="I214" s="198"/>
      <c r="J214" s="194"/>
      <c r="K214" s="194"/>
      <c r="L214" s="199"/>
      <c r="M214" s="200"/>
      <c r="N214" s="201"/>
      <c r="O214" s="201"/>
      <c r="P214" s="201"/>
      <c r="Q214" s="201"/>
      <c r="R214" s="201"/>
      <c r="S214" s="201"/>
      <c r="T214" s="202"/>
      <c r="AT214" s="203" t="s">
        <v>224</v>
      </c>
      <c r="AU214" s="203" t="s">
        <v>88</v>
      </c>
      <c r="AV214" s="13" t="s">
        <v>82</v>
      </c>
      <c r="AW214" s="13" t="s">
        <v>36</v>
      </c>
      <c r="AX214" s="13" t="s">
        <v>75</v>
      </c>
      <c r="AY214" s="203" t="s">
        <v>214</v>
      </c>
    </row>
    <row r="215" spans="1:65" s="14" customFormat="1" ht="11.25">
      <c r="B215" s="204"/>
      <c r="C215" s="205"/>
      <c r="D215" s="195" t="s">
        <v>224</v>
      </c>
      <c r="E215" s="206" t="s">
        <v>19</v>
      </c>
      <c r="F215" s="207" t="s">
        <v>415</v>
      </c>
      <c r="G215" s="205"/>
      <c r="H215" s="208">
        <v>6.5039999999999996</v>
      </c>
      <c r="I215" s="209"/>
      <c r="J215" s="205"/>
      <c r="K215" s="205"/>
      <c r="L215" s="210"/>
      <c r="M215" s="211"/>
      <c r="N215" s="212"/>
      <c r="O215" s="212"/>
      <c r="P215" s="212"/>
      <c r="Q215" s="212"/>
      <c r="R215" s="212"/>
      <c r="S215" s="212"/>
      <c r="T215" s="213"/>
      <c r="AT215" s="214" t="s">
        <v>224</v>
      </c>
      <c r="AU215" s="214" t="s">
        <v>88</v>
      </c>
      <c r="AV215" s="14" t="s">
        <v>88</v>
      </c>
      <c r="AW215" s="14" t="s">
        <v>36</v>
      </c>
      <c r="AX215" s="14" t="s">
        <v>75</v>
      </c>
      <c r="AY215" s="214" t="s">
        <v>214</v>
      </c>
    </row>
    <row r="216" spans="1:65" s="14" customFormat="1" ht="11.25">
      <c r="B216" s="204"/>
      <c r="C216" s="205"/>
      <c r="D216" s="195" t="s">
        <v>224</v>
      </c>
      <c r="E216" s="206" t="s">
        <v>19</v>
      </c>
      <c r="F216" s="207" t="s">
        <v>416</v>
      </c>
      <c r="G216" s="205"/>
      <c r="H216" s="208">
        <v>18.71</v>
      </c>
      <c r="I216" s="209"/>
      <c r="J216" s="205"/>
      <c r="K216" s="205"/>
      <c r="L216" s="210"/>
      <c r="M216" s="211"/>
      <c r="N216" s="212"/>
      <c r="O216" s="212"/>
      <c r="P216" s="212"/>
      <c r="Q216" s="212"/>
      <c r="R216" s="212"/>
      <c r="S216" s="212"/>
      <c r="T216" s="213"/>
      <c r="AT216" s="214" t="s">
        <v>224</v>
      </c>
      <c r="AU216" s="214" t="s">
        <v>88</v>
      </c>
      <c r="AV216" s="14" t="s">
        <v>88</v>
      </c>
      <c r="AW216" s="14" t="s">
        <v>36</v>
      </c>
      <c r="AX216" s="14" t="s">
        <v>75</v>
      </c>
      <c r="AY216" s="214" t="s">
        <v>214</v>
      </c>
    </row>
    <row r="217" spans="1:65" s="15" customFormat="1" ht="11.25">
      <c r="B217" s="215"/>
      <c r="C217" s="216"/>
      <c r="D217" s="195" t="s">
        <v>224</v>
      </c>
      <c r="E217" s="217" t="s">
        <v>19</v>
      </c>
      <c r="F217" s="218" t="s">
        <v>228</v>
      </c>
      <c r="G217" s="216"/>
      <c r="H217" s="219">
        <v>25.213999999999999</v>
      </c>
      <c r="I217" s="220"/>
      <c r="J217" s="216"/>
      <c r="K217" s="216"/>
      <c r="L217" s="221"/>
      <c r="M217" s="222"/>
      <c r="N217" s="223"/>
      <c r="O217" s="223"/>
      <c r="P217" s="223"/>
      <c r="Q217" s="223"/>
      <c r="R217" s="223"/>
      <c r="S217" s="223"/>
      <c r="T217" s="224"/>
      <c r="AT217" s="225" t="s">
        <v>224</v>
      </c>
      <c r="AU217" s="225" t="s">
        <v>88</v>
      </c>
      <c r="AV217" s="15" t="s">
        <v>222</v>
      </c>
      <c r="AW217" s="15" t="s">
        <v>36</v>
      </c>
      <c r="AX217" s="15" t="s">
        <v>82</v>
      </c>
      <c r="AY217" s="225" t="s">
        <v>214</v>
      </c>
    </row>
    <row r="218" spans="1:65" s="2" customFormat="1" ht="24.2" customHeight="1">
      <c r="A218" s="36"/>
      <c r="B218" s="37"/>
      <c r="C218" s="180" t="s">
        <v>417</v>
      </c>
      <c r="D218" s="180" t="s">
        <v>217</v>
      </c>
      <c r="E218" s="181" t="s">
        <v>418</v>
      </c>
      <c r="F218" s="182" t="s">
        <v>419</v>
      </c>
      <c r="G218" s="183" t="s">
        <v>220</v>
      </c>
      <c r="H218" s="184">
        <v>35.524000000000001</v>
      </c>
      <c r="I218" s="185"/>
      <c r="J218" s="186">
        <f>ROUND(I218*H218,2)</f>
        <v>0</v>
      </c>
      <c r="K218" s="182" t="s">
        <v>221</v>
      </c>
      <c r="L218" s="41"/>
      <c r="M218" s="187" t="s">
        <v>19</v>
      </c>
      <c r="N218" s="188" t="s">
        <v>47</v>
      </c>
      <c r="O218" s="66"/>
      <c r="P218" s="189">
        <f>O218*H218</f>
        <v>0</v>
      </c>
      <c r="Q218" s="189">
        <v>2.614E-2</v>
      </c>
      <c r="R218" s="189">
        <f>Q218*H218</f>
        <v>0.92859736000000004</v>
      </c>
      <c r="S218" s="189">
        <v>0</v>
      </c>
      <c r="T218" s="190">
        <f>S218*H218</f>
        <v>0</v>
      </c>
      <c r="U218" s="36"/>
      <c r="V218" s="36"/>
      <c r="W218" s="36"/>
      <c r="X218" s="36"/>
      <c r="Y218" s="36"/>
      <c r="Z218" s="36"/>
      <c r="AA218" s="36"/>
      <c r="AB218" s="36"/>
      <c r="AC218" s="36"/>
      <c r="AD218" s="36"/>
      <c r="AE218" s="36"/>
      <c r="AR218" s="191" t="s">
        <v>299</v>
      </c>
      <c r="AT218" s="191" t="s">
        <v>217</v>
      </c>
      <c r="AU218" s="191" t="s">
        <v>88</v>
      </c>
      <c r="AY218" s="19" t="s">
        <v>214</v>
      </c>
      <c r="BE218" s="192">
        <f>IF(N218="základní",J218,0)</f>
        <v>0</v>
      </c>
      <c r="BF218" s="192">
        <f>IF(N218="snížená",J218,0)</f>
        <v>0</v>
      </c>
      <c r="BG218" s="192">
        <f>IF(N218="zákl. přenesená",J218,0)</f>
        <v>0</v>
      </c>
      <c r="BH218" s="192">
        <f>IF(N218="sníž. přenesená",J218,0)</f>
        <v>0</v>
      </c>
      <c r="BI218" s="192">
        <f>IF(N218="nulová",J218,0)</f>
        <v>0</v>
      </c>
      <c r="BJ218" s="19" t="s">
        <v>88</v>
      </c>
      <c r="BK218" s="192">
        <f>ROUND(I218*H218,2)</f>
        <v>0</v>
      </c>
      <c r="BL218" s="19" t="s">
        <v>299</v>
      </c>
      <c r="BM218" s="191" t="s">
        <v>420</v>
      </c>
    </row>
    <row r="219" spans="1:65" s="13" customFormat="1" ht="11.25">
      <c r="B219" s="193"/>
      <c r="C219" s="194"/>
      <c r="D219" s="195" t="s">
        <v>224</v>
      </c>
      <c r="E219" s="196" t="s">
        <v>19</v>
      </c>
      <c r="F219" s="197" t="s">
        <v>257</v>
      </c>
      <c r="G219" s="194"/>
      <c r="H219" s="196" t="s">
        <v>19</v>
      </c>
      <c r="I219" s="198"/>
      <c r="J219" s="194"/>
      <c r="K219" s="194"/>
      <c r="L219" s="199"/>
      <c r="M219" s="200"/>
      <c r="N219" s="201"/>
      <c r="O219" s="201"/>
      <c r="P219" s="201"/>
      <c r="Q219" s="201"/>
      <c r="R219" s="201"/>
      <c r="S219" s="201"/>
      <c r="T219" s="202"/>
      <c r="AT219" s="203" t="s">
        <v>224</v>
      </c>
      <c r="AU219" s="203" t="s">
        <v>88</v>
      </c>
      <c r="AV219" s="13" t="s">
        <v>82</v>
      </c>
      <c r="AW219" s="13" t="s">
        <v>36</v>
      </c>
      <c r="AX219" s="13" t="s">
        <v>75</v>
      </c>
      <c r="AY219" s="203" t="s">
        <v>214</v>
      </c>
    </row>
    <row r="220" spans="1:65" s="14" customFormat="1" ht="11.25">
      <c r="B220" s="204"/>
      <c r="C220" s="205"/>
      <c r="D220" s="195" t="s">
        <v>224</v>
      </c>
      <c r="E220" s="206" t="s">
        <v>19</v>
      </c>
      <c r="F220" s="207" t="s">
        <v>421</v>
      </c>
      <c r="G220" s="205"/>
      <c r="H220" s="208">
        <v>13.609</v>
      </c>
      <c r="I220" s="209"/>
      <c r="J220" s="205"/>
      <c r="K220" s="205"/>
      <c r="L220" s="210"/>
      <c r="M220" s="211"/>
      <c r="N220" s="212"/>
      <c r="O220" s="212"/>
      <c r="P220" s="212"/>
      <c r="Q220" s="212"/>
      <c r="R220" s="212"/>
      <c r="S220" s="212"/>
      <c r="T220" s="213"/>
      <c r="AT220" s="214" t="s">
        <v>224</v>
      </c>
      <c r="AU220" s="214" t="s">
        <v>88</v>
      </c>
      <c r="AV220" s="14" t="s">
        <v>88</v>
      </c>
      <c r="AW220" s="14" t="s">
        <v>36</v>
      </c>
      <c r="AX220" s="14" t="s">
        <v>75</v>
      </c>
      <c r="AY220" s="214" t="s">
        <v>214</v>
      </c>
    </row>
    <row r="221" spans="1:65" s="14" customFormat="1" ht="11.25">
      <c r="B221" s="204"/>
      <c r="C221" s="205"/>
      <c r="D221" s="195" t="s">
        <v>224</v>
      </c>
      <c r="E221" s="206" t="s">
        <v>19</v>
      </c>
      <c r="F221" s="207" t="s">
        <v>422</v>
      </c>
      <c r="G221" s="205"/>
      <c r="H221" s="208">
        <v>21.914999999999999</v>
      </c>
      <c r="I221" s="209"/>
      <c r="J221" s="205"/>
      <c r="K221" s="205"/>
      <c r="L221" s="210"/>
      <c r="M221" s="211"/>
      <c r="N221" s="212"/>
      <c r="O221" s="212"/>
      <c r="P221" s="212"/>
      <c r="Q221" s="212"/>
      <c r="R221" s="212"/>
      <c r="S221" s="212"/>
      <c r="T221" s="213"/>
      <c r="AT221" s="214" t="s">
        <v>224</v>
      </c>
      <c r="AU221" s="214" t="s">
        <v>88</v>
      </c>
      <c r="AV221" s="14" t="s">
        <v>88</v>
      </c>
      <c r="AW221" s="14" t="s">
        <v>36</v>
      </c>
      <c r="AX221" s="14" t="s">
        <v>75</v>
      </c>
      <c r="AY221" s="214" t="s">
        <v>214</v>
      </c>
    </row>
    <row r="222" spans="1:65" s="15" customFormat="1" ht="11.25">
      <c r="B222" s="215"/>
      <c r="C222" s="216"/>
      <c r="D222" s="195" t="s">
        <v>224</v>
      </c>
      <c r="E222" s="217" t="s">
        <v>19</v>
      </c>
      <c r="F222" s="218" t="s">
        <v>228</v>
      </c>
      <c r="G222" s="216"/>
      <c r="H222" s="219">
        <v>35.524000000000001</v>
      </c>
      <c r="I222" s="220"/>
      <c r="J222" s="216"/>
      <c r="K222" s="216"/>
      <c r="L222" s="221"/>
      <c r="M222" s="222"/>
      <c r="N222" s="223"/>
      <c r="O222" s="223"/>
      <c r="P222" s="223"/>
      <c r="Q222" s="223"/>
      <c r="R222" s="223"/>
      <c r="S222" s="223"/>
      <c r="T222" s="224"/>
      <c r="AT222" s="225" t="s">
        <v>224</v>
      </c>
      <c r="AU222" s="225" t="s">
        <v>88</v>
      </c>
      <c r="AV222" s="15" t="s">
        <v>222</v>
      </c>
      <c r="AW222" s="15" t="s">
        <v>36</v>
      </c>
      <c r="AX222" s="15" t="s">
        <v>82</v>
      </c>
      <c r="AY222" s="225" t="s">
        <v>214</v>
      </c>
    </row>
    <row r="223" spans="1:65" s="2" customFormat="1" ht="14.45" customHeight="1">
      <c r="A223" s="36"/>
      <c r="B223" s="37"/>
      <c r="C223" s="180" t="s">
        <v>423</v>
      </c>
      <c r="D223" s="180" t="s">
        <v>217</v>
      </c>
      <c r="E223" s="181" t="s">
        <v>424</v>
      </c>
      <c r="F223" s="182" t="s">
        <v>425</v>
      </c>
      <c r="G223" s="183" t="s">
        <v>220</v>
      </c>
      <c r="H223" s="184">
        <v>5.9809999999999999</v>
      </c>
      <c r="I223" s="185"/>
      <c r="J223" s="186">
        <f>ROUND(I223*H223,2)</f>
        <v>0</v>
      </c>
      <c r="K223" s="182" t="s">
        <v>19</v>
      </c>
      <c r="L223" s="41"/>
      <c r="M223" s="187" t="s">
        <v>19</v>
      </c>
      <c r="N223" s="188" t="s">
        <v>47</v>
      </c>
      <c r="O223" s="66"/>
      <c r="P223" s="189">
        <f>O223*H223</f>
        <v>0</v>
      </c>
      <c r="Q223" s="189">
        <v>2.681E-2</v>
      </c>
      <c r="R223" s="189">
        <f>Q223*H223</f>
        <v>0.16035061</v>
      </c>
      <c r="S223" s="189">
        <v>0</v>
      </c>
      <c r="T223" s="190">
        <f>S223*H223</f>
        <v>0</v>
      </c>
      <c r="U223" s="36"/>
      <c r="V223" s="36"/>
      <c r="W223" s="36"/>
      <c r="X223" s="36"/>
      <c r="Y223" s="36"/>
      <c r="Z223" s="36"/>
      <c r="AA223" s="36"/>
      <c r="AB223" s="36"/>
      <c r="AC223" s="36"/>
      <c r="AD223" s="36"/>
      <c r="AE223" s="36"/>
      <c r="AR223" s="191" t="s">
        <v>299</v>
      </c>
      <c r="AT223" s="191" t="s">
        <v>217</v>
      </c>
      <c r="AU223" s="191" t="s">
        <v>88</v>
      </c>
      <c r="AY223" s="19" t="s">
        <v>214</v>
      </c>
      <c r="BE223" s="192">
        <f>IF(N223="základní",J223,0)</f>
        <v>0</v>
      </c>
      <c r="BF223" s="192">
        <f>IF(N223="snížená",J223,0)</f>
        <v>0</v>
      </c>
      <c r="BG223" s="192">
        <f>IF(N223="zákl. přenesená",J223,0)</f>
        <v>0</v>
      </c>
      <c r="BH223" s="192">
        <f>IF(N223="sníž. přenesená",J223,0)</f>
        <v>0</v>
      </c>
      <c r="BI223" s="192">
        <f>IF(N223="nulová",J223,0)</f>
        <v>0</v>
      </c>
      <c r="BJ223" s="19" t="s">
        <v>88</v>
      </c>
      <c r="BK223" s="192">
        <f>ROUND(I223*H223,2)</f>
        <v>0</v>
      </c>
      <c r="BL223" s="19" t="s">
        <v>299</v>
      </c>
      <c r="BM223" s="191" t="s">
        <v>426</v>
      </c>
    </row>
    <row r="224" spans="1:65" s="13" customFormat="1" ht="11.25">
      <c r="B224" s="193"/>
      <c r="C224" s="194"/>
      <c r="D224" s="195" t="s">
        <v>224</v>
      </c>
      <c r="E224" s="196" t="s">
        <v>19</v>
      </c>
      <c r="F224" s="197" t="s">
        <v>257</v>
      </c>
      <c r="G224" s="194"/>
      <c r="H224" s="196" t="s">
        <v>19</v>
      </c>
      <c r="I224" s="198"/>
      <c r="J224" s="194"/>
      <c r="K224" s="194"/>
      <c r="L224" s="199"/>
      <c r="M224" s="200"/>
      <c r="N224" s="201"/>
      <c r="O224" s="201"/>
      <c r="P224" s="201"/>
      <c r="Q224" s="201"/>
      <c r="R224" s="201"/>
      <c r="S224" s="201"/>
      <c r="T224" s="202"/>
      <c r="AT224" s="203" t="s">
        <v>224</v>
      </c>
      <c r="AU224" s="203" t="s">
        <v>88</v>
      </c>
      <c r="AV224" s="13" t="s">
        <v>82</v>
      </c>
      <c r="AW224" s="13" t="s">
        <v>36</v>
      </c>
      <c r="AX224" s="13" t="s">
        <v>75</v>
      </c>
      <c r="AY224" s="203" t="s">
        <v>214</v>
      </c>
    </row>
    <row r="225" spans="1:65" s="14" customFormat="1" ht="11.25">
      <c r="B225" s="204"/>
      <c r="C225" s="205"/>
      <c r="D225" s="195" t="s">
        <v>224</v>
      </c>
      <c r="E225" s="206" t="s">
        <v>19</v>
      </c>
      <c r="F225" s="207" t="s">
        <v>427</v>
      </c>
      <c r="G225" s="205"/>
      <c r="H225" s="208">
        <v>5.9809999999999999</v>
      </c>
      <c r="I225" s="209"/>
      <c r="J225" s="205"/>
      <c r="K225" s="205"/>
      <c r="L225" s="210"/>
      <c r="M225" s="211"/>
      <c r="N225" s="212"/>
      <c r="O225" s="212"/>
      <c r="P225" s="212"/>
      <c r="Q225" s="212"/>
      <c r="R225" s="212"/>
      <c r="S225" s="212"/>
      <c r="T225" s="213"/>
      <c r="AT225" s="214" t="s">
        <v>224</v>
      </c>
      <c r="AU225" s="214" t="s">
        <v>88</v>
      </c>
      <c r="AV225" s="14" t="s">
        <v>88</v>
      </c>
      <c r="AW225" s="14" t="s">
        <v>36</v>
      </c>
      <c r="AX225" s="14" t="s">
        <v>75</v>
      </c>
      <c r="AY225" s="214" t="s">
        <v>214</v>
      </c>
    </row>
    <row r="226" spans="1:65" s="13" customFormat="1" ht="11.25">
      <c r="B226" s="193"/>
      <c r="C226" s="194"/>
      <c r="D226" s="195" t="s">
        <v>224</v>
      </c>
      <c r="E226" s="196" t="s">
        <v>19</v>
      </c>
      <c r="F226" s="197" t="s">
        <v>428</v>
      </c>
      <c r="G226" s="194"/>
      <c r="H226" s="196" t="s">
        <v>19</v>
      </c>
      <c r="I226" s="198"/>
      <c r="J226" s="194"/>
      <c r="K226" s="194"/>
      <c r="L226" s="199"/>
      <c r="M226" s="200"/>
      <c r="N226" s="201"/>
      <c r="O226" s="201"/>
      <c r="P226" s="201"/>
      <c r="Q226" s="201"/>
      <c r="R226" s="201"/>
      <c r="S226" s="201"/>
      <c r="T226" s="202"/>
      <c r="AT226" s="203" t="s">
        <v>224</v>
      </c>
      <c r="AU226" s="203" t="s">
        <v>88</v>
      </c>
      <c r="AV226" s="13" t="s">
        <v>82</v>
      </c>
      <c r="AW226" s="13" t="s">
        <v>36</v>
      </c>
      <c r="AX226" s="13" t="s">
        <v>75</v>
      </c>
      <c r="AY226" s="203" t="s">
        <v>214</v>
      </c>
    </row>
    <row r="227" spans="1:65" s="15" customFormat="1" ht="11.25">
      <c r="B227" s="215"/>
      <c r="C227" s="216"/>
      <c r="D227" s="195" t="s">
        <v>224</v>
      </c>
      <c r="E227" s="217" t="s">
        <v>19</v>
      </c>
      <c r="F227" s="218" t="s">
        <v>228</v>
      </c>
      <c r="G227" s="216"/>
      <c r="H227" s="219">
        <v>5.9809999999999999</v>
      </c>
      <c r="I227" s="220"/>
      <c r="J227" s="216"/>
      <c r="K227" s="216"/>
      <c r="L227" s="221"/>
      <c r="M227" s="222"/>
      <c r="N227" s="223"/>
      <c r="O227" s="223"/>
      <c r="P227" s="223"/>
      <c r="Q227" s="223"/>
      <c r="R227" s="223"/>
      <c r="S227" s="223"/>
      <c r="T227" s="224"/>
      <c r="AT227" s="225" t="s">
        <v>224</v>
      </c>
      <c r="AU227" s="225" t="s">
        <v>88</v>
      </c>
      <c r="AV227" s="15" t="s">
        <v>222</v>
      </c>
      <c r="AW227" s="15" t="s">
        <v>36</v>
      </c>
      <c r="AX227" s="15" t="s">
        <v>82</v>
      </c>
      <c r="AY227" s="225" t="s">
        <v>214</v>
      </c>
    </row>
    <row r="228" spans="1:65" s="2" customFormat="1" ht="24.2" customHeight="1">
      <c r="A228" s="36"/>
      <c r="B228" s="37"/>
      <c r="C228" s="180" t="s">
        <v>429</v>
      </c>
      <c r="D228" s="180" t="s">
        <v>217</v>
      </c>
      <c r="E228" s="181" t="s">
        <v>430</v>
      </c>
      <c r="F228" s="182" t="s">
        <v>431</v>
      </c>
      <c r="G228" s="183" t="s">
        <v>220</v>
      </c>
      <c r="H228" s="184">
        <v>154.04400000000001</v>
      </c>
      <c r="I228" s="185"/>
      <c r="J228" s="186">
        <f>ROUND(I228*H228,2)</f>
        <v>0</v>
      </c>
      <c r="K228" s="182" t="s">
        <v>221</v>
      </c>
      <c r="L228" s="41"/>
      <c r="M228" s="187" t="s">
        <v>19</v>
      </c>
      <c r="N228" s="188" t="s">
        <v>47</v>
      </c>
      <c r="O228" s="66"/>
      <c r="P228" s="189">
        <f>O228*H228</f>
        <v>0</v>
      </c>
      <c r="Q228" s="189">
        <v>2.0000000000000001E-4</v>
      </c>
      <c r="R228" s="189">
        <f>Q228*H228</f>
        <v>3.0808800000000004E-2</v>
      </c>
      <c r="S228" s="189">
        <v>0</v>
      </c>
      <c r="T228" s="190">
        <f>S228*H228</f>
        <v>0</v>
      </c>
      <c r="U228" s="36"/>
      <c r="V228" s="36"/>
      <c r="W228" s="36"/>
      <c r="X228" s="36"/>
      <c r="Y228" s="36"/>
      <c r="Z228" s="36"/>
      <c r="AA228" s="36"/>
      <c r="AB228" s="36"/>
      <c r="AC228" s="36"/>
      <c r="AD228" s="36"/>
      <c r="AE228" s="36"/>
      <c r="AR228" s="191" t="s">
        <v>299</v>
      </c>
      <c r="AT228" s="191" t="s">
        <v>217</v>
      </c>
      <c r="AU228" s="191" t="s">
        <v>88</v>
      </c>
      <c r="AY228" s="19" t="s">
        <v>214</v>
      </c>
      <c r="BE228" s="192">
        <f>IF(N228="základní",J228,0)</f>
        <v>0</v>
      </c>
      <c r="BF228" s="192">
        <f>IF(N228="snížená",J228,0)</f>
        <v>0</v>
      </c>
      <c r="BG228" s="192">
        <f>IF(N228="zákl. přenesená",J228,0)</f>
        <v>0</v>
      </c>
      <c r="BH228" s="192">
        <f>IF(N228="sníž. přenesená",J228,0)</f>
        <v>0</v>
      </c>
      <c r="BI228" s="192">
        <f>IF(N228="nulová",J228,0)</f>
        <v>0</v>
      </c>
      <c r="BJ228" s="19" t="s">
        <v>88</v>
      </c>
      <c r="BK228" s="192">
        <f>ROUND(I228*H228,2)</f>
        <v>0</v>
      </c>
      <c r="BL228" s="19" t="s">
        <v>299</v>
      </c>
      <c r="BM228" s="191" t="s">
        <v>432</v>
      </c>
    </row>
    <row r="229" spans="1:65" s="13" customFormat="1" ht="11.25">
      <c r="B229" s="193"/>
      <c r="C229" s="194"/>
      <c r="D229" s="195" t="s">
        <v>224</v>
      </c>
      <c r="E229" s="196" t="s">
        <v>19</v>
      </c>
      <c r="F229" s="197" t="s">
        <v>433</v>
      </c>
      <c r="G229" s="194"/>
      <c r="H229" s="196" t="s">
        <v>19</v>
      </c>
      <c r="I229" s="198"/>
      <c r="J229" s="194"/>
      <c r="K229" s="194"/>
      <c r="L229" s="199"/>
      <c r="M229" s="200"/>
      <c r="N229" s="201"/>
      <c r="O229" s="201"/>
      <c r="P229" s="201"/>
      <c r="Q229" s="201"/>
      <c r="R229" s="201"/>
      <c r="S229" s="201"/>
      <c r="T229" s="202"/>
      <c r="AT229" s="203" t="s">
        <v>224</v>
      </c>
      <c r="AU229" s="203" t="s">
        <v>88</v>
      </c>
      <c r="AV229" s="13" t="s">
        <v>82</v>
      </c>
      <c r="AW229" s="13" t="s">
        <v>36</v>
      </c>
      <c r="AX229" s="13" t="s">
        <v>75</v>
      </c>
      <c r="AY229" s="203" t="s">
        <v>214</v>
      </c>
    </row>
    <row r="230" spans="1:65" s="14" customFormat="1" ht="11.25">
      <c r="B230" s="204"/>
      <c r="C230" s="205"/>
      <c r="D230" s="195" t="s">
        <v>224</v>
      </c>
      <c r="E230" s="206" t="s">
        <v>19</v>
      </c>
      <c r="F230" s="207" t="s">
        <v>434</v>
      </c>
      <c r="G230" s="205"/>
      <c r="H230" s="208">
        <v>19.875</v>
      </c>
      <c r="I230" s="209"/>
      <c r="J230" s="205"/>
      <c r="K230" s="205"/>
      <c r="L230" s="210"/>
      <c r="M230" s="211"/>
      <c r="N230" s="212"/>
      <c r="O230" s="212"/>
      <c r="P230" s="212"/>
      <c r="Q230" s="212"/>
      <c r="R230" s="212"/>
      <c r="S230" s="212"/>
      <c r="T230" s="213"/>
      <c r="AT230" s="214" t="s">
        <v>224</v>
      </c>
      <c r="AU230" s="214" t="s">
        <v>88</v>
      </c>
      <c r="AV230" s="14" t="s">
        <v>88</v>
      </c>
      <c r="AW230" s="14" t="s">
        <v>36</v>
      </c>
      <c r="AX230" s="14" t="s">
        <v>75</v>
      </c>
      <c r="AY230" s="214" t="s">
        <v>214</v>
      </c>
    </row>
    <row r="231" spans="1:65" s="14" customFormat="1" ht="11.25">
      <c r="B231" s="204"/>
      <c r="C231" s="205"/>
      <c r="D231" s="195" t="s">
        <v>224</v>
      </c>
      <c r="E231" s="206" t="s">
        <v>19</v>
      </c>
      <c r="F231" s="207" t="s">
        <v>435</v>
      </c>
      <c r="G231" s="205"/>
      <c r="H231" s="208">
        <v>44.692999999999998</v>
      </c>
      <c r="I231" s="209"/>
      <c r="J231" s="205"/>
      <c r="K231" s="205"/>
      <c r="L231" s="210"/>
      <c r="M231" s="211"/>
      <c r="N231" s="212"/>
      <c r="O231" s="212"/>
      <c r="P231" s="212"/>
      <c r="Q231" s="212"/>
      <c r="R231" s="212"/>
      <c r="S231" s="212"/>
      <c r="T231" s="213"/>
      <c r="AT231" s="214" t="s">
        <v>224</v>
      </c>
      <c r="AU231" s="214" t="s">
        <v>88</v>
      </c>
      <c r="AV231" s="14" t="s">
        <v>88</v>
      </c>
      <c r="AW231" s="14" t="s">
        <v>36</v>
      </c>
      <c r="AX231" s="14" t="s">
        <v>75</v>
      </c>
      <c r="AY231" s="214" t="s">
        <v>214</v>
      </c>
    </row>
    <row r="232" spans="1:65" s="14" customFormat="1" ht="11.25">
      <c r="B232" s="204"/>
      <c r="C232" s="205"/>
      <c r="D232" s="195" t="s">
        <v>224</v>
      </c>
      <c r="E232" s="206" t="s">
        <v>19</v>
      </c>
      <c r="F232" s="207" t="s">
        <v>436</v>
      </c>
      <c r="G232" s="205"/>
      <c r="H232" s="208">
        <v>30.45</v>
      </c>
      <c r="I232" s="209"/>
      <c r="J232" s="205"/>
      <c r="K232" s="205"/>
      <c r="L232" s="210"/>
      <c r="M232" s="211"/>
      <c r="N232" s="212"/>
      <c r="O232" s="212"/>
      <c r="P232" s="212"/>
      <c r="Q232" s="212"/>
      <c r="R232" s="212"/>
      <c r="S232" s="212"/>
      <c r="T232" s="213"/>
      <c r="AT232" s="214" t="s">
        <v>224</v>
      </c>
      <c r="AU232" s="214" t="s">
        <v>88</v>
      </c>
      <c r="AV232" s="14" t="s">
        <v>88</v>
      </c>
      <c r="AW232" s="14" t="s">
        <v>36</v>
      </c>
      <c r="AX232" s="14" t="s">
        <v>75</v>
      </c>
      <c r="AY232" s="214" t="s">
        <v>214</v>
      </c>
    </row>
    <row r="233" spans="1:65" s="14" customFormat="1" ht="11.25">
      <c r="B233" s="204"/>
      <c r="C233" s="205"/>
      <c r="D233" s="195" t="s">
        <v>224</v>
      </c>
      <c r="E233" s="206" t="s">
        <v>19</v>
      </c>
      <c r="F233" s="207" t="s">
        <v>437</v>
      </c>
      <c r="G233" s="205"/>
      <c r="H233" s="208">
        <v>47.063000000000002</v>
      </c>
      <c r="I233" s="209"/>
      <c r="J233" s="205"/>
      <c r="K233" s="205"/>
      <c r="L233" s="210"/>
      <c r="M233" s="211"/>
      <c r="N233" s="212"/>
      <c r="O233" s="212"/>
      <c r="P233" s="212"/>
      <c r="Q233" s="212"/>
      <c r="R233" s="212"/>
      <c r="S233" s="212"/>
      <c r="T233" s="213"/>
      <c r="AT233" s="214" t="s">
        <v>224</v>
      </c>
      <c r="AU233" s="214" t="s">
        <v>88</v>
      </c>
      <c r="AV233" s="14" t="s">
        <v>88</v>
      </c>
      <c r="AW233" s="14" t="s">
        <v>36</v>
      </c>
      <c r="AX233" s="14" t="s">
        <v>75</v>
      </c>
      <c r="AY233" s="214" t="s">
        <v>214</v>
      </c>
    </row>
    <row r="234" spans="1:65" s="14" customFormat="1" ht="11.25">
      <c r="B234" s="204"/>
      <c r="C234" s="205"/>
      <c r="D234" s="195" t="s">
        <v>224</v>
      </c>
      <c r="E234" s="206" t="s">
        <v>19</v>
      </c>
      <c r="F234" s="207" t="s">
        <v>438</v>
      </c>
      <c r="G234" s="205"/>
      <c r="H234" s="208">
        <v>11.962999999999999</v>
      </c>
      <c r="I234" s="209"/>
      <c r="J234" s="205"/>
      <c r="K234" s="205"/>
      <c r="L234" s="210"/>
      <c r="M234" s="211"/>
      <c r="N234" s="212"/>
      <c r="O234" s="212"/>
      <c r="P234" s="212"/>
      <c r="Q234" s="212"/>
      <c r="R234" s="212"/>
      <c r="S234" s="212"/>
      <c r="T234" s="213"/>
      <c r="AT234" s="214" t="s">
        <v>224</v>
      </c>
      <c r="AU234" s="214" t="s">
        <v>88</v>
      </c>
      <c r="AV234" s="14" t="s">
        <v>88</v>
      </c>
      <c r="AW234" s="14" t="s">
        <v>36</v>
      </c>
      <c r="AX234" s="14" t="s">
        <v>75</v>
      </c>
      <c r="AY234" s="214" t="s">
        <v>214</v>
      </c>
    </row>
    <row r="235" spans="1:65" s="15" customFormat="1" ht="11.25">
      <c r="B235" s="215"/>
      <c r="C235" s="216"/>
      <c r="D235" s="195" t="s">
        <v>224</v>
      </c>
      <c r="E235" s="217" t="s">
        <v>19</v>
      </c>
      <c r="F235" s="218" t="s">
        <v>228</v>
      </c>
      <c r="G235" s="216"/>
      <c r="H235" s="219">
        <v>154.04400000000001</v>
      </c>
      <c r="I235" s="220"/>
      <c r="J235" s="216"/>
      <c r="K235" s="216"/>
      <c r="L235" s="221"/>
      <c r="M235" s="222"/>
      <c r="N235" s="223"/>
      <c r="O235" s="223"/>
      <c r="P235" s="223"/>
      <c r="Q235" s="223"/>
      <c r="R235" s="223"/>
      <c r="S235" s="223"/>
      <c r="T235" s="224"/>
      <c r="AT235" s="225" t="s">
        <v>224</v>
      </c>
      <c r="AU235" s="225" t="s">
        <v>88</v>
      </c>
      <c r="AV235" s="15" t="s">
        <v>222</v>
      </c>
      <c r="AW235" s="15" t="s">
        <v>36</v>
      </c>
      <c r="AX235" s="15" t="s">
        <v>82</v>
      </c>
      <c r="AY235" s="225" t="s">
        <v>214</v>
      </c>
    </row>
    <row r="236" spans="1:65" s="2" customFormat="1" ht="14.45" customHeight="1">
      <c r="A236" s="36"/>
      <c r="B236" s="37"/>
      <c r="C236" s="180" t="s">
        <v>439</v>
      </c>
      <c r="D236" s="180" t="s">
        <v>217</v>
      </c>
      <c r="E236" s="181" t="s">
        <v>440</v>
      </c>
      <c r="F236" s="182" t="s">
        <v>441</v>
      </c>
      <c r="G236" s="183" t="s">
        <v>220</v>
      </c>
      <c r="H236" s="184">
        <v>154.04400000000001</v>
      </c>
      <c r="I236" s="185"/>
      <c r="J236" s="186">
        <f>ROUND(I236*H236,2)</f>
        <v>0</v>
      </c>
      <c r="K236" s="182" t="s">
        <v>221</v>
      </c>
      <c r="L236" s="41"/>
      <c r="M236" s="187" t="s">
        <v>19</v>
      </c>
      <c r="N236" s="188" t="s">
        <v>47</v>
      </c>
      <c r="O236" s="66"/>
      <c r="P236" s="189">
        <f>O236*H236</f>
        <v>0</v>
      </c>
      <c r="Q236" s="189">
        <v>3.2000000000000002E-3</v>
      </c>
      <c r="R236" s="189">
        <f>Q236*H236</f>
        <v>0.49294080000000007</v>
      </c>
      <c r="S236" s="189">
        <v>0</v>
      </c>
      <c r="T236" s="190">
        <f>S236*H236</f>
        <v>0</v>
      </c>
      <c r="U236" s="36"/>
      <c r="V236" s="36"/>
      <c r="W236" s="36"/>
      <c r="X236" s="36"/>
      <c r="Y236" s="36"/>
      <c r="Z236" s="36"/>
      <c r="AA236" s="36"/>
      <c r="AB236" s="36"/>
      <c r="AC236" s="36"/>
      <c r="AD236" s="36"/>
      <c r="AE236" s="36"/>
      <c r="AR236" s="191" t="s">
        <v>299</v>
      </c>
      <c r="AT236" s="191" t="s">
        <v>217</v>
      </c>
      <c r="AU236" s="191" t="s">
        <v>88</v>
      </c>
      <c r="AY236" s="19" t="s">
        <v>214</v>
      </c>
      <c r="BE236" s="192">
        <f>IF(N236="základní",J236,0)</f>
        <v>0</v>
      </c>
      <c r="BF236" s="192">
        <f>IF(N236="snížená",J236,0)</f>
        <v>0</v>
      </c>
      <c r="BG236" s="192">
        <f>IF(N236="zákl. přenesená",J236,0)</f>
        <v>0</v>
      </c>
      <c r="BH236" s="192">
        <f>IF(N236="sníž. přenesená",J236,0)</f>
        <v>0</v>
      </c>
      <c r="BI236" s="192">
        <f>IF(N236="nulová",J236,0)</f>
        <v>0</v>
      </c>
      <c r="BJ236" s="19" t="s">
        <v>88</v>
      </c>
      <c r="BK236" s="192">
        <f>ROUND(I236*H236,2)</f>
        <v>0</v>
      </c>
      <c r="BL236" s="19" t="s">
        <v>299</v>
      </c>
      <c r="BM236" s="191" t="s">
        <v>442</v>
      </c>
    </row>
    <row r="237" spans="1:65" s="13" customFormat="1" ht="11.25">
      <c r="B237" s="193"/>
      <c r="C237" s="194"/>
      <c r="D237" s="195" t="s">
        <v>224</v>
      </c>
      <c r="E237" s="196" t="s">
        <v>19</v>
      </c>
      <c r="F237" s="197" t="s">
        <v>433</v>
      </c>
      <c r="G237" s="194"/>
      <c r="H237" s="196" t="s">
        <v>19</v>
      </c>
      <c r="I237" s="198"/>
      <c r="J237" s="194"/>
      <c r="K237" s="194"/>
      <c r="L237" s="199"/>
      <c r="M237" s="200"/>
      <c r="N237" s="201"/>
      <c r="O237" s="201"/>
      <c r="P237" s="201"/>
      <c r="Q237" s="201"/>
      <c r="R237" s="201"/>
      <c r="S237" s="201"/>
      <c r="T237" s="202"/>
      <c r="AT237" s="203" t="s">
        <v>224</v>
      </c>
      <c r="AU237" s="203" t="s">
        <v>88</v>
      </c>
      <c r="AV237" s="13" t="s">
        <v>82</v>
      </c>
      <c r="AW237" s="13" t="s">
        <v>36</v>
      </c>
      <c r="AX237" s="13" t="s">
        <v>75</v>
      </c>
      <c r="AY237" s="203" t="s">
        <v>214</v>
      </c>
    </row>
    <row r="238" spans="1:65" s="14" customFormat="1" ht="11.25">
      <c r="B238" s="204"/>
      <c r="C238" s="205"/>
      <c r="D238" s="195" t="s">
        <v>224</v>
      </c>
      <c r="E238" s="206" t="s">
        <v>19</v>
      </c>
      <c r="F238" s="207" t="s">
        <v>434</v>
      </c>
      <c r="G238" s="205"/>
      <c r="H238" s="208">
        <v>19.875</v>
      </c>
      <c r="I238" s="209"/>
      <c r="J238" s="205"/>
      <c r="K238" s="205"/>
      <c r="L238" s="210"/>
      <c r="M238" s="211"/>
      <c r="N238" s="212"/>
      <c r="O238" s="212"/>
      <c r="P238" s="212"/>
      <c r="Q238" s="212"/>
      <c r="R238" s="212"/>
      <c r="S238" s="212"/>
      <c r="T238" s="213"/>
      <c r="AT238" s="214" t="s">
        <v>224</v>
      </c>
      <c r="AU238" s="214" t="s">
        <v>88</v>
      </c>
      <c r="AV238" s="14" t="s">
        <v>88</v>
      </c>
      <c r="AW238" s="14" t="s">
        <v>36</v>
      </c>
      <c r="AX238" s="14" t="s">
        <v>75</v>
      </c>
      <c r="AY238" s="214" t="s">
        <v>214</v>
      </c>
    </row>
    <row r="239" spans="1:65" s="14" customFormat="1" ht="11.25">
      <c r="B239" s="204"/>
      <c r="C239" s="205"/>
      <c r="D239" s="195" t="s">
        <v>224</v>
      </c>
      <c r="E239" s="206" t="s">
        <v>19</v>
      </c>
      <c r="F239" s="207" t="s">
        <v>435</v>
      </c>
      <c r="G239" s="205"/>
      <c r="H239" s="208">
        <v>44.692999999999998</v>
      </c>
      <c r="I239" s="209"/>
      <c r="J239" s="205"/>
      <c r="K239" s="205"/>
      <c r="L239" s="210"/>
      <c r="M239" s="211"/>
      <c r="N239" s="212"/>
      <c r="O239" s="212"/>
      <c r="P239" s="212"/>
      <c r="Q239" s="212"/>
      <c r="R239" s="212"/>
      <c r="S239" s="212"/>
      <c r="T239" s="213"/>
      <c r="AT239" s="214" t="s">
        <v>224</v>
      </c>
      <c r="AU239" s="214" t="s">
        <v>88</v>
      </c>
      <c r="AV239" s="14" t="s">
        <v>88</v>
      </c>
      <c r="AW239" s="14" t="s">
        <v>36</v>
      </c>
      <c r="AX239" s="14" t="s">
        <v>75</v>
      </c>
      <c r="AY239" s="214" t="s">
        <v>214</v>
      </c>
    </row>
    <row r="240" spans="1:65" s="14" customFormat="1" ht="11.25">
      <c r="B240" s="204"/>
      <c r="C240" s="205"/>
      <c r="D240" s="195" t="s">
        <v>224</v>
      </c>
      <c r="E240" s="206" t="s">
        <v>19</v>
      </c>
      <c r="F240" s="207" t="s">
        <v>436</v>
      </c>
      <c r="G240" s="205"/>
      <c r="H240" s="208">
        <v>30.45</v>
      </c>
      <c r="I240" s="209"/>
      <c r="J240" s="205"/>
      <c r="K240" s="205"/>
      <c r="L240" s="210"/>
      <c r="M240" s="211"/>
      <c r="N240" s="212"/>
      <c r="O240" s="212"/>
      <c r="P240" s="212"/>
      <c r="Q240" s="212"/>
      <c r="R240" s="212"/>
      <c r="S240" s="212"/>
      <c r="T240" s="213"/>
      <c r="AT240" s="214" t="s">
        <v>224</v>
      </c>
      <c r="AU240" s="214" t="s">
        <v>88</v>
      </c>
      <c r="AV240" s="14" t="s">
        <v>88</v>
      </c>
      <c r="AW240" s="14" t="s">
        <v>36</v>
      </c>
      <c r="AX240" s="14" t="s">
        <v>75</v>
      </c>
      <c r="AY240" s="214" t="s">
        <v>214</v>
      </c>
    </row>
    <row r="241" spans="1:65" s="14" customFormat="1" ht="11.25">
      <c r="B241" s="204"/>
      <c r="C241" s="205"/>
      <c r="D241" s="195" t="s">
        <v>224</v>
      </c>
      <c r="E241" s="206" t="s">
        <v>19</v>
      </c>
      <c r="F241" s="207" t="s">
        <v>437</v>
      </c>
      <c r="G241" s="205"/>
      <c r="H241" s="208">
        <v>47.063000000000002</v>
      </c>
      <c r="I241" s="209"/>
      <c r="J241" s="205"/>
      <c r="K241" s="205"/>
      <c r="L241" s="210"/>
      <c r="M241" s="211"/>
      <c r="N241" s="212"/>
      <c r="O241" s="212"/>
      <c r="P241" s="212"/>
      <c r="Q241" s="212"/>
      <c r="R241" s="212"/>
      <c r="S241" s="212"/>
      <c r="T241" s="213"/>
      <c r="AT241" s="214" t="s">
        <v>224</v>
      </c>
      <c r="AU241" s="214" t="s">
        <v>88</v>
      </c>
      <c r="AV241" s="14" t="s">
        <v>88</v>
      </c>
      <c r="AW241" s="14" t="s">
        <v>36</v>
      </c>
      <c r="AX241" s="14" t="s">
        <v>75</v>
      </c>
      <c r="AY241" s="214" t="s">
        <v>214</v>
      </c>
    </row>
    <row r="242" spans="1:65" s="14" customFormat="1" ht="11.25">
      <c r="B242" s="204"/>
      <c r="C242" s="205"/>
      <c r="D242" s="195" t="s">
        <v>224</v>
      </c>
      <c r="E242" s="206" t="s">
        <v>19</v>
      </c>
      <c r="F242" s="207" t="s">
        <v>438</v>
      </c>
      <c r="G242" s="205"/>
      <c r="H242" s="208">
        <v>11.962999999999999</v>
      </c>
      <c r="I242" s="209"/>
      <c r="J242" s="205"/>
      <c r="K242" s="205"/>
      <c r="L242" s="210"/>
      <c r="M242" s="211"/>
      <c r="N242" s="212"/>
      <c r="O242" s="212"/>
      <c r="P242" s="212"/>
      <c r="Q242" s="212"/>
      <c r="R242" s="212"/>
      <c r="S242" s="212"/>
      <c r="T242" s="213"/>
      <c r="AT242" s="214" t="s">
        <v>224</v>
      </c>
      <c r="AU242" s="214" t="s">
        <v>88</v>
      </c>
      <c r="AV242" s="14" t="s">
        <v>88</v>
      </c>
      <c r="AW242" s="14" t="s">
        <v>36</v>
      </c>
      <c r="AX242" s="14" t="s">
        <v>75</v>
      </c>
      <c r="AY242" s="214" t="s">
        <v>214</v>
      </c>
    </row>
    <row r="243" spans="1:65" s="15" customFormat="1" ht="11.25">
      <c r="B243" s="215"/>
      <c r="C243" s="216"/>
      <c r="D243" s="195" t="s">
        <v>224</v>
      </c>
      <c r="E243" s="217" t="s">
        <v>19</v>
      </c>
      <c r="F243" s="218" t="s">
        <v>228</v>
      </c>
      <c r="G243" s="216"/>
      <c r="H243" s="219">
        <v>154.04400000000001</v>
      </c>
      <c r="I243" s="220"/>
      <c r="J243" s="216"/>
      <c r="K243" s="216"/>
      <c r="L243" s="221"/>
      <c r="M243" s="222"/>
      <c r="N243" s="223"/>
      <c r="O243" s="223"/>
      <c r="P243" s="223"/>
      <c r="Q243" s="223"/>
      <c r="R243" s="223"/>
      <c r="S243" s="223"/>
      <c r="T243" s="224"/>
      <c r="AT243" s="225" t="s">
        <v>224</v>
      </c>
      <c r="AU243" s="225" t="s">
        <v>88</v>
      </c>
      <c r="AV243" s="15" t="s">
        <v>222</v>
      </c>
      <c r="AW243" s="15" t="s">
        <v>36</v>
      </c>
      <c r="AX243" s="15" t="s">
        <v>82</v>
      </c>
      <c r="AY243" s="225" t="s">
        <v>214</v>
      </c>
    </row>
    <row r="244" spans="1:65" s="2" customFormat="1" ht="14.45" customHeight="1">
      <c r="A244" s="36"/>
      <c r="B244" s="37"/>
      <c r="C244" s="180" t="s">
        <v>443</v>
      </c>
      <c r="D244" s="180" t="s">
        <v>217</v>
      </c>
      <c r="E244" s="181" t="s">
        <v>444</v>
      </c>
      <c r="F244" s="182" t="s">
        <v>445</v>
      </c>
      <c r="G244" s="183" t="s">
        <v>220</v>
      </c>
      <c r="H244" s="184">
        <v>21.742999999999999</v>
      </c>
      <c r="I244" s="185"/>
      <c r="J244" s="186">
        <f>ROUND(I244*H244,2)</f>
        <v>0</v>
      </c>
      <c r="K244" s="182" t="s">
        <v>19</v>
      </c>
      <c r="L244" s="41"/>
      <c r="M244" s="187" t="s">
        <v>19</v>
      </c>
      <c r="N244" s="188" t="s">
        <v>47</v>
      </c>
      <c r="O244" s="66"/>
      <c r="P244" s="189">
        <f>O244*H244</f>
        <v>0</v>
      </c>
      <c r="Q244" s="189">
        <v>1.4800000000000001E-2</v>
      </c>
      <c r="R244" s="189">
        <f>Q244*H244</f>
        <v>0.32179639999999998</v>
      </c>
      <c r="S244" s="189">
        <v>0</v>
      </c>
      <c r="T244" s="190">
        <f>S244*H244</f>
        <v>0</v>
      </c>
      <c r="U244" s="36"/>
      <c r="V244" s="36"/>
      <c r="W244" s="36"/>
      <c r="X244" s="36"/>
      <c r="Y244" s="36"/>
      <c r="Z244" s="36"/>
      <c r="AA244" s="36"/>
      <c r="AB244" s="36"/>
      <c r="AC244" s="36"/>
      <c r="AD244" s="36"/>
      <c r="AE244" s="36"/>
      <c r="AR244" s="191" t="s">
        <v>299</v>
      </c>
      <c r="AT244" s="191" t="s">
        <v>217</v>
      </c>
      <c r="AU244" s="191" t="s">
        <v>88</v>
      </c>
      <c r="AY244" s="19" t="s">
        <v>214</v>
      </c>
      <c r="BE244" s="192">
        <f>IF(N244="základní",J244,0)</f>
        <v>0</v>
      </c>
      <c r="BF244" s="192">
        <f>IF(N244="snížená",J244,0)</f>
        <v>0</v>
      </c>
      <c r="BG244" s="192">
        <f>IF(N244="zákl. přenesená",J244,0)</f>
        <v>0</v>
      </c>
      <c r="BH244" s="192">
        <f>IF(N244="sníž. přenesená",J244,0)</f>
        <v>0</v>
      </c>
      <c r="BI244" s="192">
        <f>IF(N244="nulová",J244,0)</f>
        <v>0</v>
      </c>
      <c r="BJ244" s="19" t="s">
        <v>88</v>
      </c>
      <c r="BK244" s="192">
        <f>ROUND(I244*H244,2)</f>
        <v>0</v>
      </c>
      <c r="BL244" s="19" t="s">
        <v>299</v>
      </c>
      <c r="BM244" s="191" t="s">
        <v>446</v>
      </c>
    </row>
    <row r="245" spans="1:65" s="13" customFormat="1" ht="11.25">
      <c r="B245" s="193"/>
      <c r="C245" s="194"/>
      <c r="D245" s="195" t="s">
        <v>224</v>
      </c>
      <c r="E245" s="196" t="s">
        <v>19</v>
      </c>
      <c r="F245" s="197" t="s">
        <v>257</v>
      </c>
      <c r="G245" s="194"/>
      <c r="H245" s="196" t="s">
        <v>19</v>
      </c>
      <c r="I245" s="198"/>
      <c r="J245" s="194"/>
      <c r="K245" s="194"/>
      <c r="L245" s="199"/>
      <c r="M245" s="200"/>
      <c r="N245" s="201"/>
      <c r="O245" s="201"/>
      <c r="P245" s="201"/>
      <c r="Q245" s="201"/>
      <c r="R245" s="201"/>
      <c r="S245" s="201"/>
      <c r="T245" s="202"/>
      <c r="AT245" s="203" t="s">
        <v>224</v>
      </c>
      <c r="AU245" s="203" t="s">
        <v>88</v>
      </c>
      <c r="AV245" s="13" t="s">
        <v>82</v>
      </c>
      <c r="AW245" s="13" t="s">
        <v>36</v>
      </c>
      <c r="AX245" s="13" t="s">
        <v>75</v>
      </c>
      <c r="AY245" s="203" t="s">
        <v>214</v>
      </c>
    </row>
    <row r="246" spans="1:65" s="14" customFormat="1" ht="11.25">
      <c r="B246" s="204"/>
      <c r="C246" s="205"/>
      <c r="D246" s="195" t="s">
        <v>224</v>
      </c>
      <c r="E246" s="206" t="s">
        <v>19</v>
      </c>
      <c r="F246" s="207" t="s">
        <v>447</v>
      </c>
      <c r="G246" s="205"/>
      <c r="H246" s="208">
        <v>7.125</v>
      </c>
      <c r="I246" s="209"/>
      <c r="J246" s="205"/>
      <c r="K246" s="205"/>
      <c r="L246" s="210"/>
      <c r="M246" s="211"/>
      <c r="N246" s="212"/>
      <c r="O246" s="212"/>
      <c r="P246" s="212"/>
      <c r="Q246" s="212"/>
      <c r="R246" s="212"/>
      <c r="S246" s="212"/>
      <c r="T246" s="213"/>
      <c r="AT246" s="214" t="s">
        <v>224</v>
      </c>
      <c r="AU246" s="214" t="s">
        <v>88</v>
      </c>
      <c r="AV246" s="14" t="s">
        <v>88</v>
      </c>
      <c r="AW246" s="14" t="s">
        <v>36</v>
      </c>
      <c r="AX246" s="14" t="s">
        <v>75</v>
      </c>
      <c r="AY246" s="214" t="s">
        <v>214</v>
      </c>
    </row>
    <row r="247" spans="1:65" s="14" customFormat="1" ht="11.25">
      <c r="B247" s="204"/>
      <c r="C247" s="205"/>
      <c r="D247" s="195" t="s">
        <v>224</v>
      </c>
      <c r="E247" s="206" t="s">
        <v>19</v>
      </c>
      <c r="F247" s="207" t="s">
        <v>448</v>
      </c>
      <c r="G247" s="205"/>
      <c r="H247" s="208">
        <v>14.618</v>
      </c>
      <c r="I247" s="209"/>
      <c r="J247" s="205"/>
      <c r="K247" s="205"/>
      <c r="L247" s="210"/>
      <c r="M247" s="211"/>
      <c r="N247" s="212"/>
      <c r="O247" s="212"/>
      <c r="P247" s="212"/>
      <c r="Q247" s="212"/>
      <c r="R247" s="212"/>
      <c r="S247" s="212"/>
      <c r="T247" s="213"/>
      <c r="AT247" s="214" t="s">
        <v>224</v>
      </c>
      <c r="AU247" s="214" t="s">
        <v>88</v>
      </c>
      <c r="AV247" s="14" t="s">
        <v>88</v>
      </c>
      <c r="AW247" s="14" t="s">
        <v>36</v>
      </c>
      <c r="AX247" s="14" t="s">
        <v>75</v>
      </c>
      <c r="AY247" s="214" t="s">
        <v>214</v>
      </c>
    </row>
    <row r="248" spans="1:65" s="15" customFormat="1" ht="11.25">
      <c r="B248" s="215"/>
      <c r="C248" s="216"/>
      <c r="D248" s="195" t="s">
        <v>224</v>
      </c>
      <c r="E248" s="217" t="s">
        <v>19</v>
      </c>
      <c r="F248" s="218" t="s">
        <v>228</v>
      </c>
      <c r="G248" s="216"/>
      <c r="H248" s="219">
        <v>21.743000000000002</v>
      </c>
      <c r="I248" s="220"/>
      <c r="J248" s="216"/>
      <c r="K248" s="216"/>
      <c r="L248" s="221"/>
      <c r="M248" s="222"/>
      <c r="N248" s="223"/>
      <c r="O248" s="223"/>
      <c r="P248" s="223"/>
      <c r="Q248" s="223"/>
      <c r="R248" s="223"/>
      <c r="S248" s="223"/>
      <c r="T248" s="224"/>
      <c r="AT248" s="225" t="s">
        <v>224</v>
      </c>
      <c r="AU248" s="225" t="s">
        <v>88</v>
      </c>
      <c r="AV248" s="15" t="s">
        <v>222</v>
      </c>
      <c r="AW248" s="15" t="s">
        <v>36</v>
      </c>
      <c r="AX248" s="15" t="s">
        <v>82</v>
      </c>
      <c r="AY248" s="225" t="s">
        <v>214</v>
      </c>
    </row>
    <row r="249" spans="1:65" s="2" customFormat="1" ht="14.45" customHeight="1">
      <c r="A249" s="36"/>
      <c r="B249" s="37"/>
      <c r="C249" s="180" t="s">
        <v>449</v>
      </c>
      <c r="D249" s="180" t="s">
        <v>217</v>
      </c>
      <c r="E249" s="181" t="s">
        <v>450</v>
      </c>
      <c r="F249" s="182" t="s">
        <v>451</v>
      </c>
      <c r="G249" s="183" t="s">
        <v>220</v>
      </c>
      <c r="H249" s="184">
        <v>27.488</v>
      </c>
      <c r="I249" s="185"/>
      <c r="J249" s="186">
        <f>ROUND(I249*H249,2)</f>
        <v>0</v>
      </c>
      <c r="K249" s="182" t="s">
        <v>19</v>
      </c>
      <c r="L249" s="41"/>
      <c r="M249" s="187" t="s">
        <v>19</v>
      </c>
      <c r="N249" s="188" t="s">
        <v>47</v>
      </c>
      <c r="O249" s="66"/>
      <c r="P249" s="189">
        <f>O249*H249</f>
        <v>0</v>
      </c>
      <c r="Q249" s="189">
        <v>1.481E-2</v>
      </c>
      <c r="R249" s="189">
        <f>Q249*H249</f>
        <v>0.40709728000000001</v>
      </c>
      <c r="S249" s="189">
        <v>0</v>
      </c>
      <c r="T249" s="190">
        <f>S249*H249</f>
        <v>0</v>
      </c>
      <c r="U249" s="36"/>
      <c r="V249" s="36"/>
      <c r="W249" s="36"/>
      <c r="X249" s="36"/>
      <c r="Y249" s="36"/>
      <c r="Z249" s="36"/>
      <c r="AA249" s="36"/>
      <c r="AB249" s="36"/>
      <c r="AC249" s="36"/>
      <c r="AD249" s="36"/>
      <c r="AE249" s="36"/>
      <c r="AR249" s="191" t="s">
        <v>299</v>
      </c>
      <c r="AT249" s="191" t="s">
        <v>217</v>
      </c>
      <c r="AU249" s="191" t="s">
        <v>88</v>
      </c>
      <c r="AY249" s="19" t="s">
        <v>214</v>
      </c>
      <c r="BE249" s="192">
        <f>IF(N249="základní",J249,0)</f>
        <v>0</v>
      </c>
      <c r="BF249" s="192">
        <f>IF(N249="snížená",J249,0)</f>
        <v>0</v>
      </c>
      <c r="BG249" s="192">
        <f>IF(N249="zákl. přenesená",J249,0)</f>
        <v>0</v>
      </c>
      <c r="BH249" s="192">
        <f>IF(N249="sníž. přenesená",J249,0)</f>
        <v>0</v>
      </c>
      <c r="BI249" s="192">
        <f>IF(N249="nulová",J249,0)</f>
        <v>0</v>
      </c>
      <c r="BJ249" s="19" t="s">
        <v>88</v>
      </c>
      <c r="BK249" s="192">
        <f>ROUND(I249*H249,2)</f>
        <v>0</v>
      </c>
      <c r="BL249" s="19" t="s">
        <v>299</v>
      </c>
      <c r="BM249" s="191" t="s">
        <v>452</v>
      </c>
    </row>
    <row r="250" spans="1:65" s="13" customFormat="1" ht="11.25">
      <c r="B250" s="193"/>
      <c r="C250" s="194"/>
      <c r="D250" s="195" t="s">
        <v>224</v>
      </c>
      <c r="E250" s="196" t="s">
        <v>19</v>
      </c>
      <c r="F250" s="197" t="s">
        <v>257</v>
      </c>
      <c r="G250" s="194"/>
      <c r="H250" s="196" t="s">
        <v>19</v>
      </c>
      <c r="I250" s="198"/>
      <c r="J250" s="194"/>
      <c r="K250" s="194"/>
      <c r="L250" s="199"/>
      <c r="M250" s="200"/>
      <c r="N250" s="201"/>
      <c r="O250" s="201"/>
      <c r="P250" s="201"/>
      <c r="Q250" s="201"/>
      <c r="R250" s="201"/>
      <c r="S250" s="201"/>
      <c r="T250" s="202"/>
      <c r="AT250" s="203" t="s">
        <v>224</v>
      </c>
      <c r="AU250" s="203" t="s">
        <v>88</v>
      </c>
      <c r="AV250" s="13" t="s">
        <v>82</v>
      </c>
      <c r="AW250" s="13" t="s">
        <v>36</v>
      </c>
      <c r="AX250" s="13" t="s">
        <v>75</v>
      </c>
      <c r="AY250" s="203" t="s">
        <v>214</v>
      </c>
    </row>
    <row r="251" spans="1:65" s="14" customFormat="1" ht="11.25">
      <c r="B251" s="204"/>
      <c r="C251" s="205"/>
      <c r="D251" s="195" t="s">
        <v>224</v>
      </c>
      <c r="E251" s="206" t="s">
        <v>19</v>
      </c>
      <c r="F251" s="207" t="s">
        <v>453</v>
      </c>
      <c r="G251" s="205"/>
      <c r="H251" s="208">
        <v>13.35</v>
      </c>
      <c r="I251" s="209"/>
      <c r="J251" s="205"/>
      <c r="K251" s="205"/>
      <c r="L251" s="210"/>
      <c r="M251" s="211"/>
      <c r="N251" s="212"/>
      <c r="O251" s="212"/>
      <c r="P251" s="212"/>
      <c r="Q251" s="212"/>
      <c r="R251" s="212"/>
      <c r="S251" s="212"/>
      <c r="T251" s="213"/>
      <c r="AT251" s="214" t="s">
        <v>224</v>
      </c>
      <c r="AU251" s="214" t="s">
        <v>88</v>
      </c>
      <c r="AV251" s="14" t="s">
        <v>88</v>
      </c>
      <c r="AW251" s="14" t="s">
        <v>36</v>
      </c>
      <c r="AX251" s="14" t="s">
        <v>75</v>
      </c>
      <c r="AY251" s="214" t="s">
        <v>214</v>
      </c>
    </row>
    <row r="252" spans="1:65" s="14" customFormat="1" ht="11.25">
      <c r="B252" s="204"/>
      <c r="C252" s="205"/>
      <c r="D252" s="195" t="s">
        <v>224</v>
      </c>
      <c r="E252" s="206" t="s">
        <v>19</v>
      </c>
      <c r="F252" s="207" t="s">
        <v>454</v>
      </c>
      <c r="G252" s="205"/>
      <c r="H252" s="208">
        <v>14.138</v>
      </c>
      <c r="I252" s="209"/>
      <c r="J252" s="205"/>
      <c r="K252" s="205"/>
      <c r="L252" s="210"/>
      <c r="M252" s="211"/>
      <c r="N252" s="212"/>
      <c r="O252" s="212"/>
      <c r="P252" s="212"/>
      <c r="Q252" s="212"/>
      <c r="R252" s="212"/>
      <c r="S252" s="212"/>
      <c r="T252" s="213"/>
      <c r="AT252" s="214" t="s">
        <v>224</v>
      </c>
      <c r="AU252" s="214" t="s">
        <v>88</v>
      </c>
      <c r="AV252" s="14" t="s">
        <v>88</v>
      </c>
      <c r="AW252" s="14" t="s">
        <v>36</v>
      </c>
      <c r="AX252" s="14" t="s">
        <v>75</v>
      </c>
      <c r="AY252" s="214" t="s">
        <v>214</v>
      </c>
    </row>
    <row r="253" spans="1:65" s="15" customFormat="1" ht="11.25">
      <c r="B253" s="215"/>
      <c r="C253" s="216"/>
      <c r="D253" s="195" t="s">
        <v>224</v>
      </c>
      <c r="E253" s="217" t="s">
        <v>19</v>
      </c>
      <c r="F253" s="218" t="s">
        <v>228</v>
      </c>
      <c r="G253" s="216"/>
      <c r="H253" s="219">
        <v>27.488</v>
      </c>
      <c r="I253" s="220"/>
      <c r="J253" s="216"/>
      <c r="K253" s="216"/>
      <c r="L253" s="221"/>
      <c r="M253" s="222"/>
      <c r="N253" s="223"/>
      <c r="O253" s="223"/>
      <c r="P253" s="223"/>
      <c r="Q253" s="223"/>
      <c r="R253" s="223"/>
      <c r="S253" s="223"/>
      <c r="T253" s="224"/>
      <c r="AT253" s="225" t="s">
        <v>224</v>
      </c>
      <c r="AU253" s="225" t="s">
        <v>88</v>
      </c>
      <c r="AV253" s="15" t="s">
        <v>222</v>
      </c>
      <c r="AW253" s="15" t="s">
        <v>36</v>
      </c>
      <c r="AX253" s="15" t="s">
        <v>82</v>
      </c>
      <c r="AY253" s="225" t="s">
        <v>214</v>
      </c>
    </row>
    <row r="254" spans="1:65" s="2" customFormat="1" ht="14.45" customHeight="1">
      <c r="A254" s="36"/>
      <c r="B254" s="37"/>
      <c r="C254" s="180" t="s">
        <v>455</v>
      </c>
      <c r="D254" s="180" t="s">
        <v>217</v>
      </c>
      <c r="E254" s="181" t="s">
        <v>456</v>
      </c>
      <c r="F254" s="182" t="s">
        <v>457</v>
      </c>
      <c r="G254" s="183" t="s">
        <v>220</v>
      </c>
      <c r="H254" s="184">
        <v>14.888</v>
      </c>
      <c r="I254" s="185"/>
      <c r="J254" s="186">
        <f>ROUND(I254*H254,2)</f>
        <v>0</v>
      </c>
      <c r="K254" s="182" t="s">
        <v>19</v>
      </c>
      <c r="L254" s="41"/>
      <c r="M254" s="187" t="s">
        <v>19</v>
      </c>
      <c r="N254" s="188" t="s">
        <v>47</v>
      </c>
      <c r="O254" s="66"/>
      <c r="P254" s="189">
        <f>O254*H254</f>
        <v>0</v>
      </c>
      <c r="Q254" s="189">
        <v>1.481E-2</v>
      </c>
      <c r="R254" s="189">
        <f>Q254*H254</f>
        <v>0.22049128000000001</v>
      </c>
      <c r="S254" s="189">
        <v>0</v>
      </c>
      <c r="T254" s="190">
        <f>S254*H254</f>
        <v>0</v>
      </c>
      <c r="U254" s="36"/>
      <c r="V254" s="36"/>
      <c r="W254" s="36"/>
      <c r="X254" s="36"/>
      <c r="Y254" s="36"/>
      <c r="Z254" s="36"/>
      <c r="AA254" s="36"/>
      <c r="AB254" s="36"/>
      <c r="AC254" s="36"/>
      <c r="AD254" s="36"/>
      <c r="AE254" s="36"/>
      <c r="AR254" s="191" t="s">
        <v>299</v>
      </c>
      <c r="AT254" s="191" t="s">
        <v>217</v>
      </c>
      <c r="AU254" s="191" t="s">
        <v>88</v>
      </c>
      <c r="AY254" s="19" t="s">
        <v>214</v>
      </c>
      <c r="BE254" s="192">
        <f>IF(N254="základní",J254,0)</f>
        <v>0</v>
      </c>
      <c r="BF254" s="192">
        <f>IF(N254="snížená",J254,0)</f>
        <v>0</v>
      </c>
      <c r="BG254" s="192">
        <f>IF(N254="zákl. přenesená",J254,0)</f>
        <v>0</v>
      </c>
      <c r="BH254" s="192">
        <f>IF(N254="sníž. přenesená",J254,0)</f>
        <v>0</v>
      </c>
      <c r="BI254" s="192">
        <f>IF(N254="nulová",J254,0)</f>
        <v>0</v>
      </c>
      <c r="BJ254" s="19" t="s">
        <v>88</v>
      </c>
      <c r="BK254" s="192">
        <f>ROUND(I254*H254,2)</f>
        <v>0</v>
      </c>
      <c r="BL254" s="19" t="s">
        <v>299</v>
      </c>
      <c r="BM254" s="191" t="s">
        <v>458</v>
      </c>
    </row>
    <row r="255" spans="1:65" s="13" customFormat="1" ht="11.25">
      <c r="B255" s="193"/>
      <c r="C255" s="194"/>
      <c r="D255" s="195" t="s">
        <v>224</v>
      </c>
      <c r="E255" s="196" t="s">
        <v>19</v>
      </c>
      <c r="F255" s="197" t="s">
        <v>257</v>
      </c>
      <c r="G255" s="194"/>
      <c r="H255" s="196" t="s">
        <v>19</v>
      </c>
      <c r="I255" s="198"/>
      <c r="J255" s="194"/>
      <c r="K255" s="194"/>
      <c r="L255" s="199"/>
      <c r="M255" s="200"/>
      <c r="N255" s="201"/>
      <c r="O255" s="201"/>
      <c r="P255" s="201"/>
      <c r="Q255" s="201"/>
      <c r="R255" s="201"/>
      <c r="S255" s="201"/>
      <c r="T255" s="202"/>
      <c r="AT255" s="203" t="s">
        <v>224</v>
      </c>
      <c r="AU255" s="203" t="s">
        <v>88</v>
      </c>
      <c r="AV255" s="13" t="s">
        <v>82</v>
      </c>
      <c r="AW255" s="13" t="s">
        <v>36</v>
      </c>
      <c r="AX255" s="13" t="s">
        <v>75</v>
      </c>
      <c r="AY255" s="203" t="s">
        <v>214</v>
      </c>
    </row>
    <row r="256" spans="1:65" s="14" customFormat="1" ht="11.25">
      <c r="B256" s="204"/>
      <c r="C256" s="205"/>
      <c r="D256" s="195" t="s">
        <v>224</v>
      </c>
      <c r="E256" s="206" t="s">
        <v>19</v>
      </c>
      <c r="F256" s="207" t="s">
        <v>459</v>
      </c>
      <c r="G256" s="205"/>
      <c r="H256" s="208">
        <v>6.8250000000000002</v>
      </c>
      <c r="I256" s="209"/>
      <c r="J256" s="205"/>
      <c r="K256" s="205"/>
      <c r="L256" s="210"/>
      <c r="M256" s="211"/>
      <c r="N256" s="212"/>
      <c r="O256" s="212"/>
      <c r="P256" s="212"/>
      <c r="Q256" s="212"/>
      <c r="R256" s="212"/>
      <c r="S256" s="212"/>
      <c r="T256" s="213"/>
      <c r="AT256" s="214" t="s">
        <v>224</v>
      </c>
      <c r="AU256" s="214" t="s">
        <v>88</v>
      </c>
      <c r="AV256" s="14" t="s">
        <v>88</v>
      </c>
      <c r="AW256" s="14" t="s">
        <v>36</v>
      </c>
      <c r="AX256" s="14" t="s">
        <v>75</v>
      </c>
      <c r="AY256" s="214" t="s">
        <v>214</v>
      </c>
    </row>
    <row r="257" spans="1:65" s="14" customFormat="1" ht="11.25">
      <c r="B257" s="204"/>
      <c r="C257" s="205"/>
      <c r="D257" s="195" t="s">
        <v>224</v>
      </c>
      <c r="E257" s="206" t="s">
        <v>19</v>
      </c>
      <c r="F257" s="207" t="s">
        <v>460</v>
      </c>
      <c r="G257" s="205"/>
      <c r="H257" s="208">
        <v>8.0630000000000006</v>
      </c>
      <c r="I257" s="209"/>
      <c r="J257" s="205"/>
      <c r="K257" s="205"/>
      <c r="L257" s="210"/>
      <c r="M257" s="211"/>
      <c r="N257" s="212"/>
      <c r="O257" s="212"/>
      <c r="P257" s="212"/>
      <c r="Q257" s="212"/>
      <c r="R257" s="212"/>
      <c r="S257" s="212"/>
      <c r="T257" s="213"/>
      <c r="AT257" s="214" t="s">
        <v>224</v>
      </c>
      <c r="AU257" s="214" t="s">
        <v>88</v>
      </c>
      <c r="AV257" s="14" t="s">
        <v>88</v>
      </c>
      <c r="AW257" s="14" t="s">
        <v>36</v>
      </c>
      <c r="AX257" s="14" t="s">
        <v>75</v>
      </c>
      <c r="AY257" s="214" t="s">
        <v>214</v>
      </c>
    </row>
    <row r="258" spans="1:65" s="15" customFormat="1" ht="11.25">
      <c r="B258" s="215"/>
      <c r="C258" s="216"/>
      <c r="D258" s="195" t="s">
        <v>224</v>
      </c>
      <c r="E258" s="217" t="s">
        <v>19</v>
      </c>
      <c r="F258" s="218" t="s">
        <v>228</v>
      </c>
      <c r="G258" s="216"/>
      <c r="H258" s="219">
        <v>14.888000000000002</v>
      </c>
      <c r="I258" s="220"/>
      <c r="J258" s="216"/>
      <c r="K258" s="216"/>
      <c r="L258" s="221"/>
      <c r="M258" s="222"/>
      <c r="N258" s="223"/>
      <c r="O258" s="223"/>
      <c r="P258" s="223"/>
      <c r="Q258" s="223"/>
      <c r="R258" s="223"/>
      <c r="S258" s="223"/>
      <c r="T258" s="224"/>
      <c r="AT258" s="225" t="s">
        <v>224</v>
      </c>
      <c r="AU258" s="225" t="s">
        <v>88</v>
      </c>
      <c r="AV258" s="15" t="s">
        <v>222</v>
      </c>
      <c r="AW258" s="15" t="s">
        <v>36</v>
      </c>
      <c r="AX258" s="15" t="s">
        <v>82</v>
      </c>
      <c r="AY258" s="225" t="s">
        <v>214</v>
      </c>
    </row>
    <row r="259" spans="1:65" s="2" customFormat="1" ht="14.45" customHeight="1">
      <c r="A259" s="36"/>
      <c r="B259" s="37"/>
      <c r="C259" s="180" t="s">
        <v>461</v>
      </c>
      <c r="D259" s="180" t="s">
        <v>217</v>
      </c>
      <c r="E259" s="181" t="s">
        <v>462</v>
      </c>
      <c r="F259" s="182" t="s">
        <v>463</v>
      </c>
      <c r="G259" s="183" t="s">
        <v>220</v>
      </c>
      <c r="H259" s="184">
        <v>3.8439999999999999</v>
      </c>
      <c r="I259" s="185"/>
      <c r="J259" s="186">
        <f>ROUND(I259*H259,2)</f>
        <v>0</v>
      </c>
      <c r="K259" s="182" t="s">
        <v>19</v>
      </c>
      <c r="L259" s="41"/>
      <c r="M259" s="187" t="s">
        <v>19</v>
      </c>
      <c r="N259" s="188" t="s">
        <v>47</v>
      </c>
      <c r="O259" s="66"/>
      <c r="P259" s="189">
        <f>O259*H259</f>
        <v>0</v>
      </c>
      <c r="Q259" s="189">
        <v>1.28764E-2</v>
      </c>
      <c r="R259" s="189">
        <f>Q259*H259</f>
        <v>4.9496881599999994E-2</v>
      </c>
      <c r="S259" s="189">
        <v>0</v>
      </c>
      <c r="T259" s="190">
        <f>S259*H259</f>
        <v>0</v>
      </c>
      <c r="U259" s="36"/>
      <c r="V259" s="36"/>
      <c r="W259" s="36"/>
      <c r="X259" s="36"/>
      <c r="Y259" s="36"/>
      <c r="Z259" s="36"/>
      <c r="AA259" s="36"/>
      <c r="AB259" s="36"/>
      <c r="AC259" s="36"/>
      <c r="AD259" s="36"/>
      <c r="AE259" s="36"/>
      <c r="AR259" s="191" t="s">
        <v>299</v>
      </c>
      <c r="AT259" s="191" t="s">
        <v>217</v>
      </c>
      <c r="AU259" s="191" t="s">
        <v>88</v>
      </c>
      <c r="AY259" s="19" t="s">
        <v>214</v>
      </c>
      <c r="BE259" s="192">
        <f>IF(N259="základní",J259,0)</f>
        <v>0</v>
      </c>
      <c r="BF259" s="192">
        <f>IF(N259="snížená",J259,0)</f>
        <v>0</v>
      </c>
      <c r="BG259" s="192">
        <f>IF(N259="zákl. přenesená",J259,0)</f>
        <v>0</v>
      </c>
      <c r="BH259" s="192">
        <f>IF(N259="sníž. přenesená",J259,0)</f>
        <v>0</v>
      </c>
      <c r="BI259" s="192">
        <f>IF(N259="nulová",J259,0)</f>
        <v>0</v>
      </c>
      <c r="BJ259" s="19" t="s">
        <v>88</v>
      </c>
      <c r="BK259" s="192">
        <f>ROUND(I259*H259,2)</f>
        <v>0</v>
      </c>
      <c r="BL259" s="19" t="s">
        <v>299</v>
      </c>
      <c r="BM259" s="191" t="s">
        <v>464</v>
      </c>
    </row>
    <row r="260" spans="1:65" s="13" customFormat="1" ht="11.25">
      <c r="B260" s="193"/>
      <c r="C260" s="194"/>
      <c r="D260" s="195" t="s">
        <v>224</v>
      </c>
      <c r="E260" s="196" t="s">
        <v>19</v>
      </c>
      <c r="F260" s="197" t="s">
        <v>257</v>
      </c>
      <c r="G260" s="194"/>
      <c r="H260" s="196" t="s">
        <v>19</v>
      </c>
      <c r="I260" s="198"/>
      <c r="J260" s="194"/>
      <c r="K260" s="194"/>
      <c r="L260" s="199"/>
      <c r="M260" s="200"/>
      <c r="N260" s="201"/>
      <c r="O260" s="201"/>
      <c r="P260" s="201"/>
      <c r="Q260" s="201"/>
      <c r="R260" s="201"/>
      <c r="S260" s="201"/>
      <c r="T260" s="202"/>
      <c r="AT260" s="203" t="s">
        <v>224</v>
      </c>
      <c r="AU260" s="203" t="s">
        <v>88</v>
      </c>
      <c r="AV260" s="13" t="s">
        <v>82</v>
      </c>
      <c r="AW260" s="13" t="s">
        <v>36</v>
      </c>
      <c r="AX260" s="13" t="s">
        <v>75</v>
      </c>
      <c r="AY260" s="203" t="s">
        <v>214</v>
      </c>
    </row>
    <row r="261" spans="1:65" s="14" customFormat="1" ht="11.25">
      <c r="B261" s="204"/>
      <c r="C261" s="205"/>
      <c r="D261" s="195" t="s">
        <v>224</v>
      </c>
      <c r="E261" s="206" t="s">
        <v>19</v>
      </c>
      <c r="F261" s="207" t="s">
        <v>465</v>
      </c>
      <c r="G261" s="205"/>
      <c r="H261" s="208">
        <v>3.8439999999999999</v>
      </c>
      <c r="I261" s="209"/>
      <c r="J261" s="205"/>
      <c r="K261" s="205"/>
      <c r="L261" s="210"/>
      <c r="M261" s="211"/>
      <c r="N261" s="212"/>
      <c r="O261" s="212"/>
      <c r="P261" s="212"/>
      <c r="Q261" s="212"/>
      <c r="R261" s="212"/>
      <c r="S261" s="212"/>
      <c r="T261" s="213"/>
      <c r="AT261" s="214" t="s">
        <v>224</v>
      </c>
      <c r="AU261" s="214" t="s">
        <v>88</v>
      </c>
      <c r="AV261" s="14" t="s">
        <v>88</v>
      </c>
      <c r="AW261" s="14" t="s">
        <v>36</v>
      </c>
      <c r="AX261" s="14" t="s">
        <v>82</v>
      </c>
      <c r="AY261" s="214" t="s">
        <v>214</v>
      </c>
    </row>
    <row r="262" spans="1:65" s="2" customFormat="1" ht="24.2" customHeight="1">
      <c r="A262" s="36"/>
      <c r="B262" s="37"/>
      <c r="C262" s="180" t="s">
        <v>466</v>
      </c>
      <c r="D262" s="180" t="s">
        <v>217</v>
      </c>
      <c r="E262" s="181" t="s">
        <v>467</v>
      </c>
      <c r="F262" s="182" t="s">
        <v>468</v>
      </c>
      <c r="G262" s="183" t="s">
        <v>220</v>
      </c>
      <c r="H262" s="184">
        <v>148.51900000000001</v>
      </c>
      <c r="I262" s="185"/>
      <c r="J262" s="186">
        <f>ROUND(I262*H262,2)</f>
        <v>0</v>
      </c>
      <c r="K262" s="182" t="s">
        <v>221</v>
      </c>
      <c r="L262" s="41"/>
      <c r="M262" s="187" t="s">
        <v>19</v>
      </c>
      <c r="N262" s="188" t="s">
        <v>47</v>
      </c>
      <c r="O262" s="66"/>
      <c r="P262" s="189">
        <f>O262*H262</f>
        <v>0</v>
      </c>
      <c r="Q262" s="189">
        <v>1E-4</v>
      </c>
      <c r="R262" s="189">
        <f>Q262*H262</f>
        <v>1.4851900000000001E-2</v>
      </c>
      <c r="S262" s="189">
        <v>0</v>
      </c>
      <c r="T262" s="190">
        <f>S262*H262</f>
        <v>0</v>
      </c>
      <c r="U262" s="36"/>
      <c r="V262" s="36"/>
      <c r="W262" s="36"/>
      <c r="X262" s="36"/>
      <c r="Y262" s="36"/>
      <c r="Z262" s="36"/>
      <c r="AA262" s="36"/>
      <c r="AB262" s="36"/>
      <c r="AC262" s="36"/>
      <c r="AD262" s="36"/>
      <c r="AE262" s="36"/>
      <c r="AR262" s="191" t="s">
        <v>299</v>
      </c>
      <c r="AT262" s="191" t="s">
        <v>217</v>
      </c>
      <c r="AU262" s="191" t="s">
        <v>88</v>
      </c>
      <c r="AY262" s="19" t="s">
        <v>214</v>
      </c>
      <c r="BE262" s="192">
        <f>IF(N262="základní",J262,0)</f>
        <v>0</v>
      </c>
      <c r="BF262" s="192">
        <f>IF(N262="snížená",J262,0)</f>
        <v>0</v>
      </c>
      <c r="BG262" s="192">
        <f>IF(N262="zákl. přenesená",J262,0)</f>
        <v>0</v>
      </c>
      <c r="BH262" s="192">
        <f>IF(N262="sníž. přenesená",J262,0)</f>
        <v>0</v>
      </c>
      <c r="BI262" s="192">
        <f>IF(N262="nulová",J262,0)</f>
        <v>0</v>
      </c>
      <c r="BJ262" s="19" t="s">
        <v>88</v>
      </c>
      <c r="BK262" s="192">
        <f>ROUND(I262*H262,2)</f>
        <v>0</v>
      </c>
      <c r="BL262" s="19" t="s">
        <v>299</v>
      </c>
      <c r="BM262" s="191" t="s">
        <v>469</v>
      </c>
    </row>
    <row r="263" spans="1:65" s="13" customFormat="1" ht="11.25">
      <c r="B263" s="193"/>
      <c r="C263" s="194"/>
      <c r="D263" s="195" t="s">
        <v>224</v>
      </c>
      <c r="E263" s="196" t="s">
        <v>19</v>
      </c>
      <c r="F263" s="197" t="s">
        <v>470</v>
      </c>
      <c r="G263" s="194"/>
      <c r="H263" s="196" t="s">
        <v>19</v>
      </c>
      <c r="I263" s="198"/>
      <c r="J263" s="194"/>
      <c r="K263" s="194"/>
      <c r="L263" s="199"/>
      <c r="M263" s="200"/>
      <c r="N263" s="201"/>
      <c r="O263" s="201"/>
      <c r="P263" s="201"/>
      <c r="Q263" s="201"/>
      <c r="R263" s="201"/>
      <c r="S263" s="201"/>
      <c r="T263" s="202"/>
      <c r="AT263" s="203" t="s">
        <v>224</v>
      </c>
      <c r="AU263" s="203" t="s">
        <v>88</v>
      </c>
      <c r="AV263" s="13" t="s">
        <v>82</v>
      </c>
      <c r="AW263" s="13" t="s">
        <v>36</v>
      </c>
      <c r="AX263" s="13" t="s">
        <v>75</v>
      </c>
      <c r="AY263" s="203" t="s">
        <v>214</v>
      </c>
    </row>
    <row r="264" spans="1:65" s="14" customFormat="1" ht="11.25">
      <c r="B264" s="204"/>
      <c r="C264" s="205"/>
      <c r="D264" s="195" t="s">
        <v>224</v>
      </c>
      <c r="E264" s="206" t="s">
        <v>19</v>
      </c>
      <c r="F264" s="207" t="s">
        <v>471</v>
      </c>
      <c r="G264" s="205"/>
      <c r="H264" s="208">
        <v>89.965999999999994</v>
      </c>
      <c r="I264" s="209"/>
      <c r="J264" s="205"/>
      <c r="K264" s="205"/>
      <c r="L264" s="210"/>
      <c r="M264" s="211"/>
      <c r="N264" s="212"/>
      <c r="O264" s="212"/>
      <c r="P264" s="212"/>
      <c r="Q264" s="212"/>
      <c r="R264" s="212"/>
      <c r="S264" s="212"/>
      <c r="T264" s="213"/>
      <c r="AT264" s="214" t="s">
        <v>224</v>
      </c>
      <c r="AU264" s="214" t="s">
        <v>88</v>
      </c>
      <c r="AV264" s="14" t="s">
        <v>88</v>
      </c>
      <c r="AW264" s="14" t="s">
        <v>36</v>
      </c>
      <c r="AX264" s="14" t="s">
        <v>75</v>
      </c>
      <c r="AY264" s="214" t="s">
        <v>214</v>
      </c>
    </row>
    <row r="265" spans="1:65" s="13" customFormat="1" ht="11.25">
      <c r="B265" s="193"/>
      <c r="C265" s="194"/>
      <c r="D265" s="195" t="s">
        <v>224</v>
      </c>
      <c r="E265" s="196" t="s">
        <v>19</v>
      </c>
      <c r="F265" s="197" t="s">
        <v>472</v>
      </c>
      <c r="G265" s="194"/>
      <c r="H265" s="196" t="s">
        <v>19</v>
      </c>
      <c r="I265" s="198"/>
      <c r="J265" s="194"/>
      <c r="K265" s="194"/>
      <c r="L265" s="199"/>
      <c r="M265" s="200"/>
      <c r="N265" s="201"/>
      <c r="O265" s="201"/>
      <c r="P265" s="201"/>
      <c r="Q265" s="201"/>
      <c r="R265" s="201"/>
      <c r="S265" s="201"/>
      <c r="T265" s="202"/>
      <c r="AT265" s="203" t="s">
        <v>224</v>
      </c>
      <c r="AU265" s="203" t="s">
        <v>88</v>
      </c>
      <c r="AV265" s="13" t="s">
        <v>82</v>
      </c>
      <c r="AW265" s="13" t="s">
        <v>36</v>
      </c>
      <c r="AX265" s="13" t="s">
        <v>75</v>
      </c>
      <c r="AY265" s="203" t="s">
        <v>214</v>
      </c>
    </row>
    <row r="266" spans="1:65" s="14" customFormat="1" ht="11.25">
      <c r="B266" s="204"/>
      <c r="C266" s="205"/>
      <c r="D266" s="195" t="s">
        <v>224</v>
      </c>
      <c r="E266" s="206" t="s">
        <v>19</v>
      </c>
      <c r="F266" s="207" t="s">
        <v>473</v>
      </c>
      <c r="G266" s="205"/>
      <c r="H266" s="208">
        <v>46.673000000000002</v>
      </c>
      <c r="I266" s="209"/>
      <c r="J266" s="205"/>
      <c r="K266" s="205"/>
      <c r="L266" s="210"/>
      <c r="M266" s="211"/>
      <c r="N266" s="212"/>
      <c r="O266" s="212"/>
      <c r="P266" s="212"/>
      <c r="Q266" s="212"/>
      <c r="R266" s="212"/>
      <c r="S266" s="212"/>
      <c r="T266" s="213"/>
      <c r="AT266" s="214" t="s">
        <v>224</v>
      </c>
      <c r="AU266" s="214" t="s">
        <v>88</v>
      </c>
      <c r="AV266" s="14" t="s">
        <v>88</v>
      </c>
      <c r="AW266" s="14" t="s">
        <v>36</v>
      </c>
      <c r="AX266" s="14" t="s">
        <v>75</v>
      </c>
      <c r="AY266" s="214" t="s">
        <v>214</v>
      </c>
    </row>
    <row r="267" spans="1:65" s="13" customFormat="1" ht="11.25">
      <c r="B267" s="193"/>
      <c r="C267" s="194"/>
      <c r="D267" s="195" t="s">
        <v>224</v>
      </c>
      <c r="E267" s="196" t="s">
        <v>19</v>
      </c>
      <c r="F267" s="197" t="s">
        <v>474</v>
      </c>
      <c r="G267" s="194"/>
      <c r="H267" s="196" t="s">
        <v>19</v>
      </c>
      <c r="I267" s="198"/>
      <c r="J267" s="194"/>
      <c r="K267" s="194"/>
      <c r="L267" s="199"/>
      <c r="M267" s="200"/>
      <c r="N267" s="201"/>
      <c r="O267" s="201"/>
      <c r="P267" s="201"/>
      <c r="Q267" s="201"/>
      <c r="R267" s="201"/>
      <c r="S267" s="201"/>
      <c r="T267" s="202"/>
      <c r="AT267" s="203" t="s">
        <v>224</v>
      </c>
      <c r="AU267" s="203" t="s">
        <v>88</v>
      </c>
      <c r="AV267" s="13" t="s">
        <v>82</v>
      </c>
      <c r="AW267" s="13" t="s">
        <v>36</v>
      </c>
      <c r="AX267" s="13" t="s">
        <v>75</v>
      </c>
      <c r="AY267" s="203" t="s">
        <v>214</v>
      </c>
    </row>
    <row r="268" spans="1:65" s="14" customFormat="1" ht="11.25">
      <c r="B268" s="204"/>
      <c r="C268" s="205"/>
      <c r="D268" s="195" t="s">
        <v>224</v>
      </c>
      <c r="E268" s="206" t="s">
        <v>19</v>
      </c>
      <c r="F268" s="207" t="s">
        <v>475</v>
      </c>
      <c r="G268" s="205"/>
      <c r="H268" s="208">
        <v>11.88</v>
      </c>
      <c r="I268" s="209"/>
      <c r="J268" s="205"/>
      <c r="K268" s="205"/>
      <c r="L268" s="210"/>
      <c r="M268" s="211"/>
      <c r="N268" s="212"/>
      <c r="O268" s="212"/>
      <c r="P268" s="212"/>
      <c r="Q268" s="212"/>
      <c r="R268" s="212"/>
      <c r="S268" s="212"/>
      <c r="T268" s="213"/>
      <c r="AT268" s="214" t="s">
        <v>224</v>
      </c>
      <c r="AU268" s="214" t="s">
        <v>88</v>
      </c>
      <c r="AV268" s="14" t="s">
        <v>88</v>
      </c>
      <c r="AW268" s="14" t="s">
        <v>36</v>
      </c>
      <c r="AX268" s="14" t="s">
        <v>75</v>
      </c>
      <c r="AY268" s="214" t="s">
        <v>214</v>
      </c>
    </row>
    <row r="269" spans="1:65" s="15" customFormat="1" ht="11.25">
      <c r="B269" s="215"/>
      <c r="C269" s="216"/>
      <c r="D269" s="195" t="s">
        <v>224</v>
      </c>
      <c r="E269" s="217" t="s">
        <v>19</v>
      </c>
      <c r="F269" s="218" t="s">
        <v>228</v>
      </c>
      <c r="G269" s="216"/>
      <c r="H269" s="219">
        <v>148.51900000000001</v>
      </c>
      <c r="I269" s="220"/>
      <c r="J269" s="216"/>
      <c r="K269" s="216"/>
      <c r="L269" s="221"/>
      <c r="M269" s="222"/>
      <c r="N269" s="223"/>
      <c r="O269" s="223"/>
      <c r="P269" s="223"/>
      <c r="Q269" s="223"/>
      <c r="R269" s="223"/>
      <c r="S269" s="223"/>
      <c r="T269" s="224"/>
      <c r="AT269" s="225" t="s">
        <v>224</v>
      </c>
      <c r="AU269" s="225" t="s">
        <v>88</v>
      </c>
      <c r="AV269" s="15" t="s">
        <v>222</v>
      </c>
      <c r="AW269" s="15" t="s">
        <v>36</v>
      </c>
      <c r="AX269" s="15" t="s">
        <v>82</v>
      </c>
      <c r="AY269" s="225" t="s">
        <v>214</v>
      </c>
    </row>
    <row r="270" spans="1:65" s="2" customFormat="1" ht="24.2" customHeight="1">
      <c r="A270" s="36"/>
      <c r="B270" s="37"/>
      <c r="C270" s="180" t="s">
        <v>476</v>
      </c>
      <c r="D270" s="180" t="s">
        <v>217</v>
      </c>
      <c r="E270" s="181" t="s">
        <v>477</v>
      </c>
      <c r="F270" s="182" t="s">
        <v>478</v>
      </c>
      <c r="G270" s="183" t="s">
        <v>220</v>
      </c>
      <c r="H270" s="184">
        <v>148.51900000000001</v>
      </c>
      <c r="I270" s="185"/>
      <c r="J270" s="186">
        <f>ROUND(I270*H270,2)</f>
        <v>0</v>
      </c>
      <c r="K270" s="182" t="s">
        <v>221</v>
      </c>
      <c r="L270" s="41"/>
      <c r="M270" s="187" t="s">
        <v>19</v>
      </c>
      <c r="N270" s="188" t="s">
        <v>47</v>
      </c>
      <c r="O270" s="66"/>
      <c r="P270" s="189">
        <f>O270*H270</f>
        <v>0</v>
      </c>
      <c r="Q270" s="189">
        <v>1.6000000000000001E-3</v>
      </c>
      <c r="R270" s="189">
        <f>Q270*H270</f>
        <v>0.23763040000000002</v>
      </c>
      <c r="S270" s="189">
        <v>0</v>
      </c>
      <c r="T270" s="190">
        <f>S270*H270</f>
        <v>0</v>
      </c>
      <c r="U270" s="36"/>
      <c r="V270" s="36"/>
      <c r="W270" s="36"/>
      <c r="X270" s="36"/>
      <c r="Y270" s="36"/>
      <c r="Z270" s="36"/>
      <c r="AA270" s="36"/>
      <c r="AB270" s="36"/>
      <c r="AC270" s="36"/>
      <c r="AD270" s="36"/>
      <c r="AE270" s="36"/>
      <c r="AR270" s="191" t="s">
        <v>299</v>
      </c>
      <c r="AT270" s="191" t="s">
        <v>217</v>
      </c>
      <c r="AU270" s="191" t="s">
        <v>88</v>
      </c>
      <c r="AY270" s="19" t="s">
        <v>214</v>
      </c>
      <c r="BE270" s="192">
        <f>IF(N270="základní",J270,0)</f>
        <v>0</v>
      </c>
      <c r="BF270" s="192">
        <f>IF(N270="snížená",J270,0)</f>
        <v>0</v>
      </c>
      <c r="BG270" s="192">
        <f>IF(N270="zákl. přenesená",J270,0)</f>
        <v>0</v>
      </c>
      <c r="BH270" s="192">
        <f>IF(N270="sníž. přenesená",J270,0)</f>
        <v>0</v>
      </c>
      <c r="BI270" s="192">
        <f>IF(N270="nulová",J270,0)</f>
        <v>0</v>
      </c>
      <c r="BJ270" s="19" t="s">
        <v>88</v>
      </c>
      <c r="BK270" s="192">
        <f>ROUND(I270*H270,2)</f>
        <v>0</v>
      </c>
      <c r="BL270" s="19" t="s">
        <v>299</v>
      </c>
      <c r="BM270" s="191" t="s">
        <v>479</v>
      </c>
    </row>
    <row r="271" spans="1:65" s="13" customFormat="1" ht="11.25">
      <c r="B271" s="193"/>
      <c r="C271" s="194"/>
      <c r="D271" s="195" t="s">
        <v>224</v>
      </c>
      <c r="E271" s="196" t="s">
        <v>19</v>
      </c>
      <c r="F271" s="197" t="s">
        <v>470</v>
      </c>
      <c r="G271" s="194"/>
      <c r="H271" s="196" t="s">
        <v>19</v>
      </c>
      <c r="I271" s="198"/>
      <c r="J271" s="194"/>
      <c r="K271" s="194"/>
      <c r="L271" s="199"/>
      <c r="M271" s="200"/>
      <c r="N271" s="201"/>
      <c r="O271" s="201"/>
      <c r="P271" s="201"/>
      <c r="Q271" s="201"/>
      <c r="R271" s="201"/>
      <c r="S271" s="201"/>
      <c r="T271" s="202"/>
      <c r="AT271" s="203" t="s">
        <v>224</v>
      </c>
      <c r="AU271" s="203" t="s">
        <v>88</v>
      </c>
      <c r="AV271" s="13" t="s">
        <v>82</v>
      </c>
      <c r="AW271" s="13" t="s">
        <v>36</v>
      </c>
      <c r="AX271" s="13" t="s">
        <v>75</v>
      </c>
      <c r="AY271" s="203" t="s">
        <v>214</v>
      </c>
    </row>
    <row r="272" spans="1:65" s="14" customFormat="1" ht="11.25">
      <c r="B272" s="204"/>
      <c r="C272" s="205"/>
      <c r="D272" s="195" t="s">
        <v>224</v>
      </c>
      <c r="E272" s="206" t="s">
        <v>19</v>
      </c>
      <c r="F272" s="207" t="s">
        <v>471</v>
      </c>
      <c r="G272" s="205"/>
      <c r="H272" s="208">
        <v>89.965999999999994</v>
      </c>
      <c r="I272" s="209"/>
      <c r="J272" s="205"/>
      <c r="K272" s="205"/>
      <c r="L272" s="210"/>
      <c r="M272" s="211"/>
      <c r="N272" s="212"/>
      <c r="O272" s="212"/>
      <c r="P272" s="212"/>
      <c r="Q272" s="212"/>
      <c r="R272" s="212"/>
      <c r="S272" s="212"/>
      <c r="T272" s="213"/>
      <c r="AT272" s="214" t="s">
        <v>224</v>
      </c>
      <c r="AU272" s="214" t="s">
        <v>88</v>
      </c>
      <c r="AV272" s="14" t="s">
        <v>88</v>
      </c>
      <c r="AW272" s="14" t="s">
        <v>36</v>
      </c>
      <c r="AX272" s="14" t="s">
        <v>75</v>
      </c>
      <c r="AY272" s="214" t="s">
        <v>214</v>
      </c>
    </row>
    <row r="273" spans="1:65" s="13" customFormat="1" ht="11.25">
      <c r="B273" s="193"/>
      <c r="C273" s="194"/>
      <c r="D273" s="195" t="s">
        <v>224</v>
      </c>
      <c r="E273" s="196" t="s">
        <v>19</v>
      </c>
      <c r="F273" s="197" t="s">
        <v>472</v>
      </c>
      <c r="G273" s="194"/>
      <c r="H273" s="196" t="s">
        <v>19</v>
      </c>
      <c r="I273" s="198"/>
      <c r="J273" s="194"/>
      <c r="K273" s="194"/>
      <c r="L273" s="199"/>
      <c r="M273" s="200"/>
      <c r="N273" s="201"/>
      <c r="O273" s="201"/>
      <c r="P273" s="201"/>
      <c r="Q273" s="201"/>
      <c r="R273" s="201"/>
      <c r="S273" s="201"/>
      <c r="T273" s="202"/>
      <c r="AT273" s="203" t="s">
        <v>224</v>
      </c>
      <c r="AU273" s="203" t="s">
        <v>88</v>
      </c>
      <c r="AV273" s="13" t="s">
        <v>82</v>
      </c>
      <c r="AW273" s="13" t="s">
        <v>36</v>
      </c>
      <c r="AX273" s="13" t="s">
        <v>75</v>
      </c>
      <c r="AY273" s="203" t="s">
        <v>214</v>
      </c>
    </row>
    <row r="274" spans="1:65" s="14" customFormat="1" ht="11.25">
      <c r="B274" s="204"/>
      <c r="C274" s="205"/>
      <c r="D274" s="195" t="s">
        <v>224</v>
      </c>
      <c r="E274" s="206" t="s">
        <v>19</v>
      </c>
      <c r="F274" s="207" t="s">
        <v>473</v>
      </c>
      <c r="G274" s="205"/>
      <c r="H274" s="208">
        <v>46.673000000000002</v>
      </c>
      <c r="I274" s="209"/>
      <c r="J274" s="205"/>
      <c r="K274" s="205"/>
      <c r="L274" s="210"/>
      <c r="M274" s="211"/>
      <c r="N274" s="212"/>
      <c r="O274" s="212"/>
      <c r="P274" s="212"/>
      <c r="Q274" s="212"/>
      <c r="R274" s="212"/>
      <c r="S274" s="212"/>
      <c r="T274" s="213"/>
      <c r="AT274" s="214" t="s">
        <v>224</v>
      </c>
      <c r="AU274" s="214" t="s">
        <v>88</v>
      </c>
      <c r="AV274" s="14" t="s">
        <v>88</v>
      </c>
      <c r="AW274" s="14" t="s">
        <v>36</v>
      </c>
      <c r="AX274" s="14" t="s">
        <v>75</v>
      </c>
      <c r="AY274" s="214" t="s">
        <v>214</v>
      </c>
    </row>
    <row r="275" spans="1:65" s="13" customFormat="1" ht="11.25">
      <c r="B275" s="193"/>
      <c r="C275" s="194"/>
      <c r="D275" s="195" t="s">
        <v>224</v>
      </c>
      <c r="E275" s="196" t="s">
        <v>19</v>
      </c>
      <c r="F275" s="197" t="s">
        <v>474</v>
      </c>
      <c r="G275" s="194"/>
      <c r="H275" s="196" t="s">
        <v>19</v>
      </c>
      <c r="I275" s="198"/>
      <c r="J275" s="194"/>
      <c r="K275" s="194"/>
      <c r="L275" s="199"/>
      <c r="M275" s="200"/>
      <c r="N275" s="201"/>
      <c r="O275" s="201"/>
      <c r="P275" s="201"/>
      <c r="Q275" s="201"/>
      <c r="R275" s="201"/>
      <c r="S275" s="201"/>
      <c r="T275" s="202"/>
      <c r="AT275" s="203" t="s">
        <v>224</v>
      </c>
      <c r="AU275" s="203" t="s">
        <v>88</v>
      </c>
      <c r="AV275" s="13" t="s">
        <v>82</v>
      </c>
      <c r="AW275" s="13" t="s">
        <v>36</v>
      </c>
      <c r="AX275" s="13" t="s">
        <v>75</v>
      </c>
      <c r="AY275" s="203" t="s">
        <v>214</v>
      </c>
    </row>
    <row r="276" spans="1:65" s="14" customFormat="1" ht="11.25">
      <c r="B276" s="204"/>
      <c r="C276" s="205"/>
      <c r="D276" s="195" t="s">
        <v>224</v>
      </c>
      <c r="E276" s="206" t="s">
        <v>19</v>
      </c>
      <c r="F276" s="207" t="s">
        <v>475</v>
      </c>
      <c r="G276" s="205"/>
      <c r="H276" s="208">
        <v>11.88</v>
      </c>
      <c r="I276" s="209"/>
      <c r="J276" s="205"/>
      <c r="K276" s="205"/>
      <c r="L276" s="210"/>
      <c r="M276" s="211"/>
      <c r="N276" s="212"/>
      <c r="O276" s="212"/>
      <c r="P276" s="212"/>
      <c r="Q276" s="212"/>
      <c r="R276" s="212"/>
      <c r="S276" s="212"/>
      <c r="T276" s="213"/>
      <c r="AT276" s="214" t="s">
        <v>224</v>
      </c>
      <c r="AU276" s="214" t="s">
        <v>88</v>
      </c>
      <c r="AV276" s="14" t="s">
        <v>88</v>
      </c>
      <c r="AW276" s="14" t="s">
        <v>36</v>
      </c>
      <c r="AX276" s="14" t="s">
        <v>75</v>
      </c>
      <c r="AY276" s="214" t="s">
        <v>214</v>
      </c>
    </row>
    <row r="277" spans="1:65" s="15" customFormat="1" ht="11.25">
      <c r="B277" s="215"/>
      <c r="C277" s="216"/>
      <c r="D277" s="195" t="s">
        <v>224</v>
      </c>
      <c r="E277" s="217" t="s">
        <v>19</v>
      </c>
      <c r="F277" s="218" t="s">
        <v>228</v>
      </c>
      <c r="G277" s="216"/>
      <c r="H277" s="219">
        <v>148.51900000000001</v>
      </c>
      <c r="I277" s="220"/>
      <c r="J277" s="216"/>
      <c r="K277" s="216"/>
      <c r="L277" s="221"/>
      <c r="M277" s="222"/>
      <c r="N277" s="223"/>
      <c r="O277" s="223"/>
      <c r="P277" s="223"/>
      <c r="Q277" s="223"/>
      <c r="R277" s="223"/>
      <c r="S277" s="223"/>
      <c r="T277" s="224"/>
      <c r="AT277" s="225" t="s">
        <v>224</v>
      </c>
      <c r="AU277" s="225" t="s">
        <v>88</v>
      </c>
      <c r="AV277" s="15" t="s">
        <v>222</v>
      </c>
      <c r="AW277" s="15" t="s">
        <v>36</v>
      </c>
      <c r="AX277" s="15" t="s">
        <v>82</v>
      </c>
      <c r="AY277" s="225" t="s">
        <v>214</v>
      </c>
    </row>
    <row r="278" spans="1:65" s="2" customFormat="1" ht="14.45" customHeight="1">
      <c r="A278" s="36"/>
      <c r="B278" s="37"/>
      <c r="C278" s="180" t="s">
        <v>480</v>
      </c>
      <c r="D278" s="180" t="s">
        <v>217</v>
      </c>
      <c r="E278" s="181" t="s">
        <v>481</v>
      </c>
      <c r="F278" s="182" t="s">
        <v>482</v>
      </c>
      <c r="G278" s="183" t="s">
        <v>220</v>
      </c>
      <c r="H278" s="184">
        <v>2.4380000000000002</v>
      </c>
      <c r="I278" s="185"/>
      <c r="J278" s="186">
        <f>ROUND(I278*H278,2)</f>
        <v>0</v>
      </c>
      <c r="K278" s="182" t="s">
        <v>19</v>
      </c>
      <c r="L278" s="41"/>
      <c r="M278" s="187" t="s">
        <v>19</v>
      </c>
      <c r="N278" s="188" t="s">
        <v>47</v>
      </c>
      <c r="O278" s="66"/>
      <c r="P278" s="189">
        <f>O278*H278</f>
        <v>0</v>
      </c>
      <c r="Q278" s="189">
        <v>1.61742E-2</v>
      </c>
      <c r="R278" s="189">
        <f>Q278*H278</f>
        <v>3.9432699600000003E-2</v>
      </c>
      <c r="S278" s="189">
        <v>0</v>
      </c>
      <c r="T278" s="190">
        <f>S278*H278</f>
        <v>0</v>
      </c>
      <c r="U278" s="36"/>
      <c r="V278" s="36"/>
      <c r="W278" s="36"/>
      <c r="X278" s="36"/>
      <c r="Y278" s="36"/>
      <c r="Z278" s="36"/>
      <c r="AA278" s="36"/>
      <c r="AB278" s="36"/>
      <c r="AC278" s="36"/>
      <c r="AD278" s="36"/>
      <c r="AE278" s="36"/>
      <c r="AR278" s="191" t="s">
        <v>299</v>
      </c>
      <c r="AT278" s="191" t="s">
        <v>217</v>
      </c>
      <c r="AU278" s="191" t="s">
        <v>88</v>
      </c>
      <c r="AY278" s="19" t="s">
        <v>214</v>
      </c>
      <c r="BE278" s="192">
        <f>IF(N278="základní",J278,0)</f>
        <v>0</v>
      </c>
      <c r="BF278" s="192">
        <f>IF(N278="snížená",J278,0)</f>
        <v>0</v>
      </c>
      <c r="BG278" s="192">
        <f>IF(N278="zákl. přenesená",J278,0)</f>
        <v>0</v>
      </c>
      <c r="BH278" s="192">
        <f>IF(N278="sníž. přenesená",J278,0)</f>
        <v>0</v>
      </c>
      <c r="BI278" s="192">
        <f>IF(N278="nulová",J278,0)</f>
        <v>0</v>
      </c>
      <c r="BJ278" s="19" t="s">
        <v>88</v>
      </c>
      <c r="BK278" s="192">
        <f>ROUND(I278*H278,2)</f>
        <v>0</v>
      </c>
      <c r="BL278" s="19" t="s">
        <v>299</v>
      </c>
      <c r="BM278" s="191" t="s">
        <v>483</v>
      </c>
    </row>
    <row r="279" spans="1:65" s="13" customFormat="1" ht="11.25">
      <c r="B279" s="193"/>
      <c r="C279" s="194"/>
      <c r="D279" s="195" t="s">
        <v>224</v>
      </c>
      <c r="E279" s="196" t="s">
        <v>19</v>
      </c>
      <c r="F279" s="197" t="s">
        <v>257</v>
      </c>
      <c r="G279" s="194"/>
      <c r="H279" s="196" t="s">
        <v>19</v>
      </c>
      <c r="I279" s="198"/>
      <c r="J279" s="194"/>
      <c r="K279" s="194"/>
      <c r="L279" s="199"/>
      <c r="M279" s="200"/>
      <c r="N279" s="201"/>
      <c r="O279" s="201"/>
      <c r="P279" s="201"/>
      <c r="Q279" s="201"/>
      <c r="R279" s="201"/>
      <c r="S279" s="201"/>
      <c r="T279" s="202"/>
      <c r="AT279" s="203" t="s">
        <v>224</v>
      </c>
      <c r="AU279" s="203" t="s">
        <v>88</v>
      </c>
      <c r="AV279" s="13" t="s">
        <v>82</v>
      </c>
      <c r="AW279" s="13" t="s">
        <v>36</v>
      </c>
      <c r="AX279" s="13" t="s">
        <v>75</v>
      </c>
      <c r="AY279" s="203" t="s">
        <v>214</v>
      </c>
    </row>
    <row r="280" spans="1:65" s="14" customFormat="1" ht="11.25">
      <c r="B280" s="204"/>
      <c r="C280" s="205"/>
      <c r="D280" s="195" t="s">
        <v>224</v>
      </c>
      <c r="E280" s="206" t="s">
        <v>19</v>
      </c>
      <c r="F280" s="207" t="s">
        <v>484</v>
      </c>
      <c r="G280" s="205"/>
      <c r="H280" s="208">
        <v>2.4380000000000002</v>
      </c>
      <c r="I280" s="209"/>
      <c r="J280" s="205"/>
      <c r="K280" s="205"/>
      <c r="L280" s="210"/>
      <c r="M280" s="211"/>
      <c r="N280" s="212"/>
      <c r="O280" s="212"/>
      <c r="P280" s="212"/>
      <c r="Q280" s="212"/>
      <c r="R280" s="212"/>
      <c r="S280" s="212"/>
      <c r="T280" s="213"/>
      <c r="AT280" s="214" t="s">
        <v>224</v>
      </c>
      <c r="AU280" s="214" t="s">
        <v>88</v>
      </c>
      <c r="AV280" s="14" t="s">
        <v>88</v>
      </c>
      <c r="AW280" s="14" t="s">
        <v>36</v>
      </c>
      <c r="AX280" s="14" t="s">
        <v>82</v>
      </c>
      <c r="AY280" s="214" t="s">
        <v>214</v>
      </c>
    </row>
    <row r="281" spans="1:65" s="2" customFormat="1" ht="14.45" customHeight="1">
      <c r="A281" s="36"/>
      <c r="B281" s="37"/>
      <c r="C281" s="180" t="s">
        <v>485</v>
      </c>
      <c r="D281" s="180" t="s">
        <v>217</v>
      </c>
      <c r="E281" s="181" t="s">
        <v>486</v>
      </c>
      <c r="F281" s="182" t="s">
        <v>487</v>
      </c>
      <c r="G281" s="183" t="s">
        <v>220</v>
      </c>
      <c r="H281" s="184">
        <v>10.388999999999999</v>
      </c>
      <c r="I281" s="185"/>
      <c r="J281" s="186">
        <f>ROUND(I281*H281,2)</f>
        <v>0</v>
      </c>
      <c r="K281" s="182" t="s">
        <v>19</v>
      </c>
      <c r="L281" s="41"/>
      <c r="M281" s="187" t="s">
        <v>19</v>
      </c>
      <c r="N281" s="188" t="s">
        <v>47</v>
      </c>
      <c r="O281" s="66"/>
      <c r="P281" s="189">
        <f>O281*H281</f>
        <v>0</v>
      </c>
      <c r="Q281" s="189">
        <v>1.932E-2</v>
      </c>
      <c r="R281" s="189">
        <f>Q281*H281</f>
        <v>0.20071548</v>
      </c>
      <c r="S281" s="189">
        <v>0</v>
      </c>
      <c r="T281" s="190">
        <f>S281*H281</f>
        <v>0</v>
      </c>
      <c r="U281" s="36"/>
      <c r="V281" s="36"/>
      <c r="W281" s="36"/>
      <c r="X281" s="36"/>
      <c r="Y281" s="36"/>
      <c r="Z281" s="36"/>
      <c r="AA281" s="36"/>
      <c r="AB281" s="36"/>
      <c r="AC281" s="36"/>
      <c r="AD281" s="36"/>
      <c r="AE281" s="36"/>
      <c r="AR281" s="191" t="s">
        <v>299</v>
      </c>
      <c r="AT281" s="191" t="s">
        <v>217</v>
      </c>
      <c r="AU281" s="191" t="s">
        <v>88</v>
      </c>
      <c r="AY281" s="19" t="s">
        <v>214</v>
      </c>
      <c r="BE281" s="192">
        <f>IF(N281="základní",J281,0)</f>
        <v>0</v>
      </c>
      <c r="BF281" s="192">
        <f>IF(N281="snížená",J281,0)</f>
        <v>0</v>
      </c>
      <c r="BG281" s="192">
        <f>IF(N281="zákl. přenesená",J281,0)</f>
        <v>0</v>
      </c>
      <c r="BH281" s="192">
        <f>IF(N281="sníž. přenesená",J281,0)</f>
        <v>0</v>
      </c>
      <c r="BI281" s="192">
        <f>IF(N281="nulová",J281,0)</f>
        <v>0</v>
      </c>
      <c r="BJ281" s="19" t="s">
        <v>88</v>
      </c>
      <c r="BK281" s="192">
        <f>ROUND(I281*H281,2)</f>
        <v>0</v>
      </c>
      <c r="BL281" s="19" t="s">
        <v>299</v>
      </c>
      <c r="BM281" s="191" t="s">
        <v>488</v>
      </c>
    </row>
    <row r="282" spans="1:65" s="13" customFormat="1" ht="11.25">
      <c r="B282" s="193"/>
      <c r="C282" s="194"/>
      <c r="D282" s="195" t="s">
        <v>224</v>
      </c>
      <c r="E282" s="196" t="s">
        <v>19</v>
      </c>
      <c r="F282" s="197" t="s">
        <v>257</v>
      </c>
      <c r="G282" s="194"/>
      <c r="H282" s="196" t="s">
        <v>19</v>
      </c>
      <c r="I282" s="198"/>
      <c r="J282" s="194"/>
      <c r="K282" s="194"/>
      <c r="L282" s="199"/>
      <c r="M282" s="200"/>
      <c r="N282" s="201"/>
      <c r="O282" s="201"/>
      <c r="P282" s="201"/>
      <c r="Q282" s="201"/>
      <c r="R282" s="201"/>
      <c r="S282" s="201"/>
      <c r="T282" s="202"/>
      <c r="AT282" s="203" t="s">
        <v>224</v>
      </c>
      <c r="AU282" s="203" t="s">
        <v>88</v>
      </c>
      <c r="AV282" s="13" t="s">
        <v>82</v>
      </c>
      <c r="AW282" s="13" t="s">
        <v>36</v>
      </c>
      <c r="AX282" s="13" t="s">
        <v>75</v>
      </c>
      <c r="AY282" s="203" t="s">
        <v>214</v>
      </c>
    </row>
    <row r="283" spans="1:65" s="14" customFormat="1" ht="11.25">
      <c r="B283" s="204"/>
      <c r="C283" s="205"/>
      <c r="D283" s="195" t="s">
        <v>224</v>
      </c>
      <c r="E283" s="206" t="s">
        <v>19</v>
      </c>
      <c r="F283" s="207" t="s">
        <v>489</v>
      </c>
      <c r="G283" s="205"/>
      <c r="H283" s="208">
        <v>6.7939999999999996</v>
      </c>
      <c r="I283" s="209"/>
      <c r="J283" s="205"/>
      <c r="K283" s="205"/>
      <c r="L283" s="210"/>
      <c r="M283" s="211"/>
      <c r="N283" s="212"/>
      <c r="O283" s="212"/>
      <c r="P283" s="212"/>
      <c r="Q283" s="212"/>
      <c r="R283" s="212"/>
      <c r="S283" s="212"/>
      <c r="T283" s="213"/>
      <c r="AT283" s="214" t="s">
        <v>224</v>
      </c>
      <c r="AU283" s="214" t="s">
        <v>88</v>
      </c>
      <c r="AV283" s="14" t="s">
        <v>88</v>
      </c>
      <c r="AW283" s="14" t="s">
        <v>36</v>
      </c>
      <c r="AX283" s="14" t="s">
        <v>75</v>
      </c>
      <c r="AY283" s="214" t="s">
        <v>214</v>
      </c>
    </row>
    <row r="284" spans="1:65" s="14" customFormat="1" ht="11.25">
      <c r="B284" s="204"/>
      <c r="C284" s="205"/>
      <c r="D284" s="195" t="s">
        <v>224</v>
      </c>
      <c r="E284" s="206" t="s">
        <v>19</v>
      </c>
      <c r="F284" s="207" t="s">
        <v>490</v>
      </c>
      <c r="G284" s="205"/>
      <c r="H284" s="208">
        <v>3.5950000000000002</v>
      </c>
      <c r="I284" s="209"/>
      <c r="J284" s="205"/>
      <c r="K284" s="205"/>
      <c r="L284" s="210"/>
      <c r="M284" s="211"/>
      <c r="N284" s="212"/>
      <c r="O284" s="212"/>
      <c r="P284" s="212"/>
      <c r="Q284" s="212"/>
      <c r="R284" s="212"/>
      <c r="S284" s="212"/>
      <c r="T284" s="213"/>
      <c r="AT284" s="214" t="s">
        <v>224</v>
      </c>
      <c r="AU284" s="214" t="s">
        <v>88</v>
      </c>
      <c r="AV284" s="14" t="s">
        <v>88</v>
      </c>
      <c r="AW284" s="14" t="s">
        <v>36</v>
      </c>
      <c r="AX284" s="14" t="s">
        <v>75</v>
      </c>
      <c r="AY284" s="214" t="s">
        <v>214</v>
      </c>
    </row>
    <row r="285" spans="1:65" s="15" customFormat="1" ht="11.25">
      <c r="B285" s="215"/>
      <c r="C285" s="216"/>
      <c r="D285" s="195" t="s">
        <v>224</v>
      </c>
      <c r="E285" s="217" t="s">
        <v>19</v>
      </c>
      <c r="F285" s="218" t="s">
        <v>228</v>
      </c>
      <c r="G285" s="216"/>
      <c r="H285" s="219">
        <v>10.388999999999999</v>
      </c>
      <c r="I285" s="220"/>
      <c r="J285" s="216"/>
      <c r="K285" s="216"/>
      <c r="L285" s="221"/>
      <c r="M285" s="222"/>
      <c r="N285" s="223"/>
      <c r="O285" s="223"/>
      <c r="P285" s="223"/>
      <c r="Q285" s="223"/>
      <c r="R285" s="223"/>
      <c r="S285" s="223"/>
      <c r="T285" s="224"/>
      <c r="AT285" s="225" t="s">
        <v>224</v>
      </c>
      <c r="AU285" s="225" t="s">
        <v>88</v>
      </c>
      <c r="AV285" s="15" t="s">
        <v>222</v>
      </c>
      <c r="AW285" s="15" t="s">
        <v>36</v>
      </c>
      <c r="AX285" s="15" t="s">
        <v>82</v>
      </c>
      <c r="AY285" s="225" t="s">
        <v>214</v>
      </c>
    </row>
    <row r="286" spans="1:65" s="2" customFormat="1" ht="14.45" customHeight="1">
      <c r="A286" s="36"/>
      <c r="B286" s="37"/>
      <c r="C286" s="180" t="s">
        <v>491</v>
      </c>
      <c r="D286" s="180" t="s">
        <v>217</v>
      </c>
      <c r="E286" s="181" t="s">
        <v>492</v>
      </c>
      <c r="F286" s="182" t="s">
        <v>493</v>
      </c>
      <c r="G286" s="183" t="s">
        <v>220</v>
      </c>
      <c r="H286" s="184">
        <v>9.1839999999999993</v>
      </c>
      <c r="I286" s="185"/>
      <c r="J286" s="186">
        <f>ROUND(I286*H286,2)</f>
        <v>0</v>
      </c>
      <c r="K286" s="182" t="s">
        <v>19</v>
      </c>
      <c r="L286" s="41"/>
      <c r="M286" s="187" t="s">
        <v>19</v>
      </c>
      <c r="N286" s="188" t="s">
        <v>47</v>
      </c>
      <c r="O286" s="66"/>
      <c r="P286" s="189">
        <f>O286*H286</f>
        <v>0</v>
      </c>
      <c r="Q286" s="189">
        <v>2.0670000000000001E-2</v>
      </c>
      <c r="R286" s="189">
        <f>Q286*H286</f>
        <v>0.18983327999999999</v>
      </c>
      <c r="S286" s="189">
        <v>0</v>
      </c>
      <c r="T286" s="190">
        <f>S286*H286</f>
        <v>0</v>
      </c>
      <c r="U286" s="36"/>
      <c r="V286" s="36"/>
      <c r="W286" s="36"/>
      <c r="X286" s="36"/>
      <c r="Y286" s="36"/>
      <c r="Z286" s="36"/>
      <c r="AA286" s="36"/>
      <c r="AB286" s="36"/>
      <c r="AC286" s="36"/>
      <c r="AD286" s="36"/>
      <c r="AE286" s="36"/>
      <c r="AR286" s="191" t="s">
        <v>299</v>
      </c>
      <c r="AT286" s="191" t="s">
        <v>217</v>
      </c>
      <c r="AU286" s="191" t="s">
        <v>88</v>
      </c>
      <c r="AY286" s="19" t="s">
        <v>214</v>
      </c>
      <c r="BE286" s="192">
        <f>IF(N286="základní",J286,0)</f>
        <v>0</v>
      </c>
      <c r="BF286" s="192">
        <f>IF(N286="snížená",J286,0)</f>
        <v>0</v>
      </c>
      <c r="BG286" s="192">
        <f>IF(N286="zákl. přenesená",J286,0)</f>
        <v>0</v>
      </c>
      <c r="BH286" s="192">
        <f>IF(N286="sníž. přenesená",J286,0)</f>
        <v>0</v>
      </c>
      <c r="BI286" s="192">
        <f>IF(N286="nulová",J286,0)</f>
        <v>0</v>
      </c>
      <c r="BJ286" s="19" t="s">
        <v>88</v>
      </c>
      <c r="BK286" s="192">
        <f>ROUND(I286*H286,2)</f>
        <v>0</v>
      </c>
      <c r="BL286" s="19" t="s">
        <v>299</v>
      </c>
      <c r="BM286" s="191" t="s">
        <v>494</v>
      </c>
    </row>
    <row r="287" spans="1:65" s="13" customFormat="1" ht="11.25">
      <c r="B287" s="193"/>
      <c r="C287" s="194"/>
      <c r="D287" s="195" t="s">
        <v>224</v>
      </c>
      <c r="E287" s="196" t="s">
        <v>19</v>
      </c>
      <c r="F287" s="197" t="s">
        <v>257</v>
      </c>
      <c r="G287" s="194"/>
      <c r="H287" s="196" t="s">
        <v>19</v>
      </c>
      <c r="I287" s="198"/>
      <c r="J287" s="194"/>
      <c r="K287" s="194"/>
      <c r="L287" s="199"/>
      <c r="M287" s="200"/>
      <c r="N287" s="201"/>
      <c r="O287" s="201"/>
      <c r="P287" s="201"/>
      <c r="Q287" s="201"/>
      <c r="R287" s="201"/>
      <c r="S287" s="201"/>
      <c r="T287" s="202"/>
      <c r="AT287" s="203" t="s">
        <v>224</v>
      </c>
      <c r="AU287" s="203" t="s">
        <v>88</v>
      </c>
      <c r="AV287" s="13" t="s">
        <v>82</v>
      </c>
      <c r="AW287" s="13" t="s">
        <v>36</v>
      </c>
      <c r="AX287" s="13" t="s">
        <v>75</v>
      </c>
      <c r="AY287" s="203" t="s">
        <v>214</v>
      </c>
    </row>
    <row r="288" spans="1:65" s="14" customFormat="1" ht="11.25">
      <c r="B288" s="204"/>
      <c r="C288" s="205"/>
      <c r="D288" s="195" t="s">
        <v>224</v>
      </c>
      <c r="E288" s="206" t="s">
        <v>19</v>
      </c>
      <c r="F288" s="207" t="s">
        <v>495</v>
      </c>
      <c r="G288" s="205"/>
      <c r="H288" s="208">
        <v>9.1839999999999993</v>
      </c>
      <c r="I288" s="209"/>
      <c r="J288" s="205"/>
      <c r="K288" s="205"/>
      <c r="L288" s="210"/>
      <c r="M288" s="211"/>
      <c r="N288" s="212"/>
      <c r="O288" s="212"/>
      <c r="P288" s="212"/>
      <c r="Q288" s="212"/>
      <c r="R288" s="212"/>
      <c r="S288" s="212"/>
      <c r="T288" s="213"/>
      <c r="AT288" s="214" t="s">
        <v>224</v>
      </c>
      <c r="AU288" s="214" t="s">
        <v>88</v>
      </c>
      <c r="AV288" s="14" t="s">
        <v>88</v>
      </c>
      <c r="AW288" s="14" t="s">
        <v>36</v>
      </c>
      <c r="AX288" s="14" t="s">
        <v>82</v>
      </c>
      <c r="AY288" s="214" t="s">
        <v>214</v>
      </c>
    </row>
    <row r="289" spans="1:65" s="2" customFormat="1" ht="24.2" customHeight="1">
      <c r="A289" s="36"/>
      <c r="B289" s="37"/>
      <c r="C289" s="180" t="s">
        <v>496</v>
      </c>
      <c r="D289" s="180" t="s">
        <v>217</v>
      </c>
      <c r="E289" s="181" t="s">
        <v>497</v>
      </c>
      <c r="F289" s="182" t="s">
        <v>498</v>
      </c>
      <c r="G289" s="183" t="s">
        <v>220</v>
      </c>
      <c r="H289" s="184">
        <v>157.86099999999999</v>
      </c>
      <c r="I289" s="185"/>
      <c r="J289" s="186">
        <f>ROUND(I289*H289,2)</f>
        <v>0</v>
      </c>
      <c r="K289" s="182" t="s">
        <v>221</v>
      </c>
      <c r="L289" s="41"/>
      <c r="M289" s="187" t="s">
        <v>19</v>
      </c>
      <c r="N289" s="188" t="s">
        <v>47</v>
      </c>
      <c r="O289" s="66"/>
      <c r="P289" s="189">
        <f>O289*H289</f>
        <v>0</v>
      </c>
      <c r="Q289" s="189">
        <v>1E-4</v>
      </c>
      <c r="R289" s="189">
        <f>Q289*H289</f>
        <v>1.5786100000000001E-2</v>
      </c>
      <c r="S289" s="189">
        <v>0</v>
      </c>
      <c r="T289" s="190">
        <f>S289*H289</f>
        <v>0</v>
      </c>
      <c r="U289" s="36"/>
      <c r="V289" s="36"/>
      <c r="W289" s="36"/>
      <c r="X289" s="36"/>
      <c r="Y289" s="36"/>
      <c r="Z289" s="36"/>
      <c r="AA289" s="36"/>
      <c r="AB289" s="36"/>
      <c r="AC289" s="36"/>
      <c r="AD289" s="36"/>
      <c r="AE289" s="36"/>
      <c r="AR289" s="191" t="s">
        <v>299</v>
      </c>
      <c r="AT289" s="191" t="s">
        <v>217</v>
      </c>
      <c r="AU289" s="191" t="s">
        <v>88</v>
      </c>
      <c r="AY289" s="19" t="s">
        <v>214</v>
      </c>
      <c r="BE289" s="192">
        <f>IF(N289="základní",J289,0)</f>
        <v>0</v>
      </c>
      <c r="BF289" s="192">
        <f>IF(N289="snížená",J289,0)</f>
        <v>0</v>
      </c>
      <c r="BG289" s="192">
        <f>IF(N289="zákl. přenesená",J289,0)</f>
        <v>0</v>
      </c>
      <c r="BH289" s="192">
        <f>IF(N289="sníž. přenesená",J289,0)</f>
        <v>0</v>
      </c>
      <c r="BI289" s="192">
        <f>IF(N289="nulová",J289,0)</f>
        <v>0</v>
      </c>
      <c r="BJ289" s="19" t="s">
        <v>88</v>
      </c>
      <c r="BK289" s="192">
        <f>ROUND(I289*H289,2)</f>
        <v>0</v>
      </c>
      <c r="BL289" s="19" t="s">
        <v>299</v>
      </c>
      <c r="BM289" s="191" t="s">
        <v>499</v>
      </c>
    </row>
    <row r="290" spans="1:65" s="13" customFormat="1" ht="11.25">
      <c r="B290" s="193"/>
      <c r="C290" s="194"/>
      <c r="D290" s="195" t="s">
        <v>224</v>
      </c>
      <c r="E290" s="196" t="s">
        <v>19</v>
      </c>
      <c r="F290" s="197" t="s">
        <v>351</v>
      </c>
      <c r="G290" s="194"/>
      <c r="H290" s="196" t="s">
        <v>19</v>
      </c>
      <c r="I290" s="198"/>
      <c r="J290" s="194"/>
      <c r="K290" s="194"/>
      <c r="L290" s="199"/>
      <c r="M290" s="200"/>
      <c r="N290" s="201"/>
      <c r="O290" s="201"/>
      <c r="P290" s="201"/>
      <c r="Q290" s="201"/>
      <c r="R290" s="201"/>
      <c r="S290" s="201"/>
      <c r="T290" s="202"/>
      <c r="AT290" s="203" t="s">
        <v>224</v>
      </c>
      <c r="AU290" s="203" t="s">
        <v>88</v>
      </c>
      <c r="AV290" s="13" t="s">
        <v>82</v>
      </c>
      <c r="AW290" s="13" t="s">
        <v>36</v>
      </c>
      <c r="AX290" s="13" t="s">
        <v>75</v>
      </c>
      <c r="AY290" s="203" t="s">
        <v>214</v>
      </c>
    </row>
    <row r="291" spans="1:65" s="14" customFormat="1" ht="11.25">
      <c r="B291" s="204"/>
      <c r="C291" s="205"/>
      <c r="D291" s="195" t="s">
        <v>224</v>
      </c>
      <c r="E291" s="206" t="s">
        <v>19</v>
      </c>
      <c r="F291" s="207" t="s">
        <v>352</v>
      </c>
      <c r="G291" s="205"/>
      <c r="H291" s="208">
        <v>68.016999999999996</v>
      </c>
      <c r="I291" s="209"/>
      <c r="J291" s="205"/>
      <c r="K291" s="205"/>
      <c r="L291" s="210"/>
      <c r="M291" s="211"/>
      <c r="N291" s="212"/>
      <c r="O291" s="212"/>
      <c r="P291" s="212"/>
      <c r="Q291" s="212"/>
      <c r="R291" s="212"/>
      <c r="S291" s="212"/>
      <c r="T291" s="213"/>
      <c r="AT291" s="214" t="s">
        <v>224</v>
      </c>
      <c r="AU291" s="214" t="s">
        <v>88</v>
      </c>
      <c r="AV291" s="14" t="s">
        <v>88</v>
      </c>
      <c r="AW291" s="14" t="s">
        <v>36</v>
      </c>
      <c r="AX291" s="14" t="s">
        <v>75</v>
      </c>
      <c r="AY291" s="214" t="s">
        <v>214</v>
      </c>
    </row>
    <row r="292" spans="1:65" s="14" customFormat="1" ht="11.25">
      <c r="B292" s="204"/>
      <c r="C292" s="205"/>
      <c r="D292" s="195" t="s">
        <v>224</v>
      </c>
      <c r="E292" s="206" t="s">
        <v>19</v>
      </c>
      <c r="F292" s="207" t="s">
        <v>500</v>
      </c>
      <c r="G292" s="205"/>
      <c r="H292" s="208">
        <v>59.784999999999997</v>
      </c>
      <c r="I292" s="209"/>
      <c r="J292" s="205"/>
      <c r="K292" s="205"/>
      <c r="L292" s="210"/>
      <c r="M292" s="211"/>
      <c r="N292" s="212"/>
      <c r="O292" s="212"/>
      <c r="P292" s="212"/>
      <c r="Q292" s="212"/>
      <c r="R292" s="212"/>
      <c r="S292" s="212"/>
      <c r="T292" s="213"/>
      <c r="AT292" s="214" t="s">
        <v>224</v>
      </c>
      <c r="AU292" s="214" t="s">
        <v>88</v>
      </c>
      <c r="AV292" s="14" t="s">
        <v>88</v>
      </c>
      <c r="AW292" s="14" t="s">
        <v>36</v>
      </c>
      <c r="AX292" s="14" t="s">
        <v>75</v>
      </c>
      <c r="AY292" s="214" t="s">
        <v>214</v>
      </c>
    </row>
    <row r="293" spans="1:65" s="14" customFormat="1" ht="11.25">
      <c r="B293" s="204"/>
      <c r="C293" s="205"/>
      <c r="D293" s="195" t="s">
        <v>224</v>
      </c>
      <c r="E293" s="206" t="s">
        <v>19</v>
      </c>
      <c r="F293" s="207" t="s">
        <v>501</v>
      </c>
      <c r="G293" s="205"/>
      <c r="H293" s="208">
        <v>30.059000000000001</v>
      </c>
      <c r="I293" s="209"/>
      <c r="J293" s="205"/>
      <c r="K293" s="205"/>
      <c r="L293" s="210"/>
      <c r="M293" s="211"/>
      <c r="N293" s="212"/>
      <c r="O293" s="212"/>
      <c r="P293" s="212"/>
      <c r="Q293" s="212"/>
      <c r="R293" s="212"/>
      <c r="S293" s="212"/>
      <c r="T293" s="213"/>
      <c r="AT293" s="214" t="s">
        <v>224</v>
      </c>
      <c r="AU293" s="214" t="s">
        <v>88</v>
      </c>
      <c r="AV293" s="14" t="s">
        <v>88</v>
      </c>
      <c r="AW293" s="14" t="s">
        <v>36</v>
      </c>
      <c r="AX293" s="14" t="s">
        <v>75</v>
      </c>
      <c r="AY293" s="214" t="s">
        <v>214</v>
      </c>
    </row>
    <row r="294" spans="1:65" s="15" customFormat="1" ht="11.25">
      <c r="B294" s="215"/>
      <c r="C294" s="216"/>
      <c r="D294" s="195" t="s">
        <v>224</v>
      </c>
      <c r="E294" s="217" t="s">
        <v>19</v>
      </c>
      <c r="F294" s="218" t="s">
        <v>228</v>
      </c>
      <c r="G294" s="216"/>
      <c r="H294" s="219">
        <v>157.86099999999999</v>
      </c>
      <c r="I294" s="220"/>
      <c r="J294" s="216"/>
      <c r="K294" s="216"/>
      <c r="L294" s="221"/>
      <c r="M294" s="222"/>
      <c r="N294" s="223"/>
      <c r="O294" s="223"/>
      <c r="P294" s="223"/>
      <c r="Q294" s="223"/>
      <c r="R294" s="223"/>
      <c r="S294" s="223"/>
      <c r="T294" s="224"/>
      <c r="AT294" s="225" t="s">
        <v>224</v>
      </c>
      <c r="AU294" s="225" t="s">
        <v>88</v>
      </c>
      <c r="AV294" s="15" t="s">
        <v>222</v>
      </c>
      <c r="AW294" s="15" t="s">
        <v>36</v>
      </c>
      <c r="AX294" s="15" t="s">
        <v>82</v>
      </c>
      <c r="AY294" s="225" t="s">
        <v>214</v>
      </c>
    </row>
    <row r="295" spans="1:65" s="2" customFormat="1" ht="24.2" customHeight="1">
      <c r="A295" s="36"/>
      <c r="B295" s="37"/>
      <c r="C295" s="180" t="s">
        <v>502</v>
      </c>
      <c r="D295" s="180" t="s">
        <v>217</v>
      </c>
      <c r="E295" s="181" t="s">
        <v>503</v>
      </c>
      <c r="F295" s="182" t="s">
        <v>504</v>
      </c>
      <c r="G295" s="183" t="s">
        <v>220</v>
      </c>
      <c r="H295" s="184">
        <v>157.86099999999999</v>
      </c>
      <c r="I295" s="185"/>
      <c r="J295" s="186">
        <f>ROUND(I295*H295,2)</f>
        <v>0</v>
      </c>
      <c r="K295" s="182" t="s">
        <v>221</v>
      </c>
      <c r="L295" s="41"/>
      <c r="M295" s="187" t="s">
        <v>19</v>
      </c>
      <c r="N295" s="188" t="s">
        <v>47</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299</v>
      </c>
      <c r="AT295" s="191" t="s">
        <v>217</v>
      </c>
      <c r="AU295" s="191" t="s">
        <v>88</v>
      </c>
      <c r="AY295" s="19" t="s">
        <v>214</v>
      </c>
      <c r="BE295" s="192">
        <f>IF(N295="základní",J295,0)</f>
        <v>0</v>
      </c>
      <c r="BF295" s="192">
        <f>IF(N295="snížená",J295,0)</f>
        <v>0</v>
      </c>
      <c r="BG295" s="192">
        <f>IF(N295="zákl. přenesená",J295,0)</f>
        <v>0</v>
      </c>
      <c r="BH295" s="192">
        <f>IF(N295="sníž. přenesená",J295,0)</f>
        <v>0</v>
      </c>
      <c r="BI295" s="192">
        <f>IF(N295="nulová",J295,0)</f>
        <v>0</v>
      </c>
      <c r="BJ295" s="19" t="s">
        <v>88</v>
      </c>
      <c r="BK295" s="192">
        <f>ROUND(I295*H295,2)</f>
        <v>0</v>
      </c>
      <c r="BL295" s="19" t="s">
        <v>299</v>
      </c>
      <c r="BM295" s="191" t="s">
        <v>505</v>
      </c>
    </row>
    <row r="296" spans="1:65" s="13" customFormat="1" ht="11.25">
      <c r="B296" s="193"/>
      <c r="C296" s="194"/>
      <c r="D296" s="195" t="s">
        <v>224</v>
      </c>
      <c r="E296" s="196" t="s">
        <v>19</v>
      </c>
      <c r="F296" s="197" t="s">
        <v>351</v>
      </c>
      <c r="G296" s="194"/>
      <c r="H296" s="196" t="s">
        <v>19</v>
      </c>
      <c r="I296" s="198"/>
      <c r="J296" s="194"/>
      <c r="K296" s="194"/>
      <c r="L296" s="199"/>
      <c r="M296" s="200"/>
      <c r="N296" s="201"/>
      <c r="O296" s="201"/>
      <c r="P296" s="201"/>
      <c r="Q296" s="201"/>
      <c r="R296" s="201"/>
      <c r="S296" s="201"/>
      <c r="T296" s="202"/>
      <c r="AT296" s="203" t="s">
        <v>224</v>
      </c>
      <c r="AU296" s="203" t="s">
        <v>88</v>
      </c>
      <c r="AV296" s="13" t="s">
        <v>82</v>
      </c>
      <c r="AW296" s="13" t="s">
        <v>36</v>
      </c>
      <c r="AX296" s="13" t="s">
        <v>75</v>
      </c>
      <c r="AY296" s="203" t="s">
        <v>214</v>
      </c>
    </row>
    <row r="297" spans="1:65" s="14" customFormat="1" ht="11.25">
      <c r="B297" s="204"/>
      <c r="C297" s="205"/>
      <c r="D297" s="195" t="s">
        <v>224</v>
      </c>
      <c r="E297" s="206" t="s">
        <v>19</v>
      </c>
      <c r="F297" s="207" t="s">
        <v>352</v>
      </c>
      <c r="G297" s="205"/>
      <c r="H297" s="208">
        <v>68.016999999999996</v>
      </c>
      <c r="I297" s="209"/>
      <c r="J297" s="205"/>
      <c r="K297" s="205"/>
      <c r="L297" s="210"/>
      <c r="M297" s="211"/>
      <c r="N297" s="212"/>
      <c r="O297" s="212"/>
      <c r="P297" s="212"/>
      <c r="Q297" s="212"/>
      <c r="R297" s="212"/>
      <c r="S297" s="212"/>
      <c r="T297" s="213"/>
      <c r="AT297" s="214" t="s">
        <v>224</v>
      </c>
      <c r="AU297" s="214" t="s">
        <v>88</v>
      </c>
      <c r="AV297" s="14" t="s">
        <v>88</v>
      </c>
      <c r="AW297" s="14" t="s">
        <v>36</v>
      </c>
      <c r="AX297" s="14" t="s">
        <v>75</v>
      </c>
      <c r="AY297" s="214" t="s">
        <v>214</v>
      </c>
    </row>
    <row r="298" spans="1:65" s="14" customFormat="1" ht="11.25">
      <c r="B298" s="204"/>
      <c r="C298" s="205"/>
      <c r="D298" s="195" t="s">
        <v>224</v>
      </c>
      <c r="E298" s="206" t="s">
        <v>19</v>
      </c>
      <c r="F298" s="207" t="s">
        <v>500</v>
      </c>
      <c r="G298" s="205"/>
      <c r="H298" s="208">
        <v>59.784999999999997</v>
      </c>
      <c r="I298" s="209"/>
      <c r="J298" s="205"/>
      <c r="K298" s="205"/>
      <c r="L298" s="210"/>
      <c r="M298" s="211"/>
      <c r="N298" s="212"/>
      <c r="O298" s="212"/>
      <c r="P298" s="212"/>
      <c r="Q298" s="212"/>
      <c r="R298" s="212"/>
      <c r="S298" s="212"/>
      <c r="T298" s="213"/>
      <c r="AT298" s="214" t="s">
        <v>224</v>
      </c>
      <c r="AU298" s="214" t="s">
        <v>88</v>
      </c>
      <c r="AV298" s="14" t="s">
        <v>88</v>
      </c>
      <c r="AW298" s="14" t="s">
        <v>36</v>
      </c>
      <c r="AX298" s="14" t="s">
        <v>75</v>
      </c>
      <c r="AY298" s="214" t="s">
        <v>214</v>
      </c>
    </row>
    <row r="299" spans="1:65" s="14" customFormat="1" ht="11.25">
      <c r="B299" s="204"/>
      <c r="C299" s="205"/>
      <c r="D299" s="195" t="s">
        <v>224</v>
      </c>
      <c r="E299" s="206" t="s">
        <v>19</v>
      </c>
      <c r="F299" s="207" t="s">
        <v>501</v>
      </c>
      <c r="G299" s="205"/>
      <c r="H299" s="208">
        <v>30.059000000000001</v>
      </c>
      <c r="I299" s="209"/>
      <c r="J299" s="205"/>
      <c r="K299" s="205"/>
      <c r="L299" s="210"/>
      <c r="M299" s="211"/>
      <c r="N299" s="212"/>
      <c r="O299" s="212"/>
      <c r="P299" s="212"/>
      <c r="Q299" s="212"/>
      <c r="R299" s="212"/>
      <c r="S299" s="212"/>
      <c r="T299" s="213"/>
      <c r="AT299" s="214" t="s">
        <v>224</v>
      </c>
      <c r="AU299" s="214" t="s">
        <v>88</v>
      </c>
      <c r="AV299" s="14" t="s">
        <v>88</v>
      </c>
      <c r="AW299" s="14" t="s">
        <v>36</v>
      </c>
      <c r="AX299" s="14" t="s">
        <v>75</v>
      </c>
      <c r="AY299" s="214" t="s">
        <v>214</v>
      </c>
    </row>
    <row r="300" spans="1:65" s="15" customFormat="1" ht="11.25">
      <c r="B300" s="215"/>
      <c r="C300" s="216"/>
      <c r="D300" s="195" t="s">
        <v>224</v>
      </c>
      <c r="E300" s="217" t="s">
        <v>19</v>
      </c>
      <c r="F300" s="218" t="s">
        <v>228</v>
      </c>
      <c r="G300" s="216"/>
      <c r="H300" s="219">
        <v>157.86099999999999</v>
      </c>
      <c r="I300" s="220"/>
      <c r="J300" s="216"/>
      <c r="K300" s="216"/>
      <c r="L300" s="221"/>
      <c r="M300" s="222"/>
      <c r="N300" s="223"/>
      <c r="O300" s="223"/>
      <c r="P300" s="223"/>
      <c r="Q300" s="223"/>
      <c r="R300" s="223"/>
      <c r="S300" s="223"/>
      <c r="T300" s="224"/>
      <c r="AT300" s="225" t="s">
        <v>224</v>
      </c>
      <c r="AU300" s="225" t="s">
        <v>88</v>
      </c>
      <c r="AV300" s="15" t="s">
        <v>222</v>
      </c>
      <c r="AW300" s="15" t="s">
        <v>36</v>
      </c>
      <c r="AX300" s="15" t="s">
        <v>82</v>
      </c>
      <c r="AY300" s="225" t="s">
        <v>214</v>
      </c>
    </row>
    <row r="301" spans="1:65" s="2" customFormat="1" ht="14.45" customHeight="1">
      <c r="A301" s="36"/>
      <c r="B301" s="37"/>
      <c r="C301" s="230" t="s">
        <v>506</v>
      </c>
      <c r="D301" s="230" t="s">
        <v>336</v>
      </c>
      <c r="E301" s="231" t="s">
        <v>507</v>
      </c>
      <c r="F301" s="232" t="s">
        <v>508</v>
      </c>
      <c r="G301" s="233" t="s">
        <v>220</v>
      </c>
      <c r="H301" s="234">
        <v>173.64699999999999</v>
      </c>
      <c r="I301" s="235"/>
      <c r="J301" s="236">
        <f>ROUND(I301*H301,2)</f>
        <v>0</v>
      </c>
      <c r="K301" s="232" t="s">
        <v>19</v>
      </c>
      <c r="L301" s="237"/>
      <c r="M301" s="238" t="s">
        <v>19</v>
      </c>
      <c r="N301" s="239" t="s">
        <v>47</v>
      </c>
      <c r="O301" s="66"/>
      <c r="P301" s="189">
        <f>O301*H301</f>
        <v>0</v>
      </c>
      <c r="Q301" s="189">
        <v>8.0000000000000007E-5</v>
      </c>
      <c r="R301" s="189">
        <f>Q301*H301</f>
        <v>1.3891760000000001E-2</v>
      </c>
      <c r="S301" s="189">
        <v>0</v>
      </c>
      <c r="T301" s="190">
        <f>S301*H301</f>
        <v>0</v>
      </c>
      <c r="U301" s="36"/>
      <c r="V301" s="36"/>
      <c r="W301" s="36"/>
      <c r="X301" s="36"/>
      <c r="Y301" s="36"/>
      <c r="Z301" s="36"/>
      <c r="AA301" s="36"/>
      <c r="AB301" s="36"/>
      <c r="AC301" s="36"/>
      <c r="AD301" s="36"/>
      <c r="AE301" s="36"/>
      <c r="AR301" s="191" t="s">
        <v>339</v>
      </c>
      <c r="AT301" s="191" t="s">
        <v>336</v>
      </c>
      <c r="AU301" s="191" t="s">
        <v>88</v>
      </c>
      <c r="AY301" s="19" t="s">
        <v>214</v>
      </c>
      <c r="BE301" s="192">
        <f>IF(N301="základní",J301,0)</f>
        <v>0</v>
      </c>
      <c r="BF301" s="192">
        <f>IF(N301="snížená",J301,0)</f>
        <v>0</v>
      </c>
      <c r="BG301" s="192">
        <f>IF(N301="zákl. přenesená",J301,0)</f>
        <v>0</v>
      </c>
      <c r="BH301" s="192">
        <f>IF(N301="sníž. přenesená",J301,0)</f>
        <v>0</v>
      </c>
      <c r="BI301" s="192">
        <f>IF(N301="nulová",J301,0)</f>
        <v>0</v>
      </c>
      <c r="BJ301" s="19" t="s">
        <v>88</v>
      </c>
      <c r="BK301" s="192">
        <f>ROUND(I301*H301,2)</f>
        <v>0</v>
      </c>
      <c r="BL301" s="19" t="s">
        <v>299</v>
      </c>
      <c r="BM301" s="191" t="s">
        <v>509</v>
      </c>
    </row>
    <row r="302" spans="1:65" s="14" customFormat="1" ht="11.25">
      <c r="B302" s="204"/>
      <c r="C302" s="205"/>
      <c r="D302" s="195" t="s">
        <v>224</v>
      </c>
      <c r="E302" s="205"/>
      <c r="F302" s="207" t="s">
        <v>510</v>
      </c>
      <c r="G302" s="205"/>
      <c r="H302" s="208">
        <v>173.64699999999999</v>
      </c>
      <c r="I302" s="209"/>
      <c r="J302" s="205"/>
      <c r="K302" s="205"/>
      <c r="L302" s="210"/>
      <c r="M302" s="211"/>
      <c r="N302" s="212"/>
      <c r="O302" s="212"/>
      <c r="P302" s="212"/>
      <c r="Q302" s="212"/>
      <c r="R302" s="212"/>
      <c r="S302" s="212"/>
      <c r="T302" s="213"/>
      <c r="AT302" s="214" t="s">
        <v>224</v>
      </c>
      <c r="AU302" s="214" t="s">
        <v>88</v>
      </c>
      <c r="AV302" s="14" t="s">
        <v>88</v>
      </c>
      <c r="AW302" s="14" t="s">
        <v>4</v>
      </c>
      <c r="AX302" s="14" t="s">
        <v>82</v>
      </c>
      <c r="AY302" s="214" t="s">
        <v>214</v>
      </c>
    </row>
    <row r="303" spans="1:65" s="2" customFormat="1" ht="24.2" customHeight="1">
      <c r="A303" s="36"/>
      <c r="B303" s="37"/>
      <c r="C303" s="180" t="s">
        <v>511</v>
      </c>
      <c r="D303" s="180" t="s">
        <v>217</v>
      </c>
      <c r="E303" s="181" t="s">
        <v>512</v>
      </c>
      <c r="F303" s="182" t="s">
        <v>513</v>
      </c>
      <c r="G303" s="183" t="s">
        <v>220</v>
      </c>
      <c r="H303" s="184">
        <v>68.016999999999996</v>
      </c>
      <c r="I303" s="185"/>
      <c r="J303" s="186">
        <f>ROUND(I303*H303,2)</f>
        <v>0</v>
      </c>
      <c r="K303" s="182" t="s">
        <v>221</v>
      </c>
      <c r="L303" s="41"/>
      <c r="M303" s="187" t="s">
        <v>19</v>
      </c>
      <c r="N303" s="188" t="s">
        <v>47</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299</v>
      </c>
      <c r="AT303" s="191" t="s">
        <v>217</v>
      </c>
      <c r="AU303" s="191" t="s">
        <v>88</v>
      </c>
      <c r="AY303" s="19" t="s">
        <v>214</v>
      </c>
      <c r="BE303" s="192">
        <f>IF(N303="základní",J303,0)</f>
        <v>0</v>
      </c>
      <c r="BF303" s="192">
        <f>IF(N303="snížená",J303,0)</f>
        <v>0</v>
      </c>
      <c r="BG303" s="192">
        <f>IF(N303="zákl. přenesená",J303,0)</f>
        <v>0</v>
      </c>
      <c r="BH303" s="192">
        <f>IF(N303="sníž. přenesená",J303,0)</f>
        <v>0</v>
      </c>
      <c r="BI303" s="192">
        <f>IF(N303="nulová",J303,0)</f>
        <v>0</v>
      </c>
      <c r="BJ303" s="19" t="s">
        <v>88</v>
      </c>
      <c r="BK303" s="192">
        <f>ROUND(I303*H303,2)</f>
        <v>0</v>
      </c>
      <c r="BL303" s="19" t="s">
        <v>299</v>
      </c>
      <c r="BM303" s="191" t="s">
        <v>514</v>
      </c>
    </row>
    <row r="304" spans="1:65" s="13" customFormat="1" ht="11.25">
      <c r="B304" s="193"/>
      <c r="C304" s="194"/>
      <c r="D304" s="195" t="s">
        <v>224</v>
      </c>
      <c r="E304" s="196" t="s">
        <v>19</v>
      </c>
      <c r="F304" s="197" t="s">
        <v>351</v>
      </c>
      <c r="G304" s="194"/>
      <c r="H304" s="196" t="s">
        <v>19</v>
      </c>
      <c r="I304" s="198"/>
      <c r="J304" s="194"/>
      <c r="K304" s="194"/>
      <c r="L304" s="199"/>
      <c r="M304" s="200"/>
      <c r="N304" s="201"/>
      <c r="O304" s="201"/>
      <c r="P304" s="201"/>
      <c r="Q304" s="201"/>
      <c r="R304" s="201"/>
      <c r="S304" s="201"/>
      <c r="T304" s="202"/>
      <c r="AT304" s="203" t="s">
        <v>224</v>
      </c>
      <c r="AU304" s="203" t="s">
        <v>88</v>
      </c>
      <c r="AV304" s="13" t="s">
        <v>82</v>
      </c>
      <c r="AW304" s="13" t="s">
        <v>36</v>
      </c>
      <c r="AX304" s="13" t="s">
        <v>75</v>
      </c>
      <c r="AY304" s="203" t="s">
        <v>214</v>
      </c>
    </row>
    <row r="305" spans="1:65" s="14" customFormat="1" ht="11.25">
      <c r="B305" s="204"/>
      <c r="C305" s="205"/>
      <c r="D305" s="195" t="s">
        <v>224</v>
      </c>
      <c r="E305" s="206" t="s">
        <v>19</v>
      </c>
      <c r="F305" s="207" t="s">
        <v>352</v>
      </c>
      <c r="G305" s="205"/>
      <c r="H305" s="208">
        <v>68.016999999999996</v>
      </c>
      <c r="I305" s="209"/>
      <c r="J305" s="205"/>
      <c r="K305" s="205"/>
      <c r="L305" s="210"/>
      <c r="M305" s="211"/>
      <c r="N305" s="212"/>
      <c r="O305" s="212"/>
      <c r="P305" s="212"/>
      <c r="Q305" s="212"/>
      <c r="R305" s="212"/>
      <c r="S305" s="212"/>
      <c r="T305" s="213"/>
      <c r="AT305" s="214" t="s">
        <v>224</v>
      </c>
      <c r="AU305" s="214" t="s">
        <v>88</v>
      </c>
      <c r="AV305" s="14" t="s">
        <v>88</v>
      </c>
      <c r="AW305" s="14" t="s">
        <v>36</v>
      </c>
      <c r="AX305" s="14" t="s">
        <v>82</v>
      </c>
      <c r="AY305" s="214" t="s">
        <v>214</v>
      </c>
    </row>
    <row r="306" spans="1:65" s="2" customFormat="1" ht="14.45" customHeight="1">
      <c r="A306" s="36"/>
      <c r="B306" s="37"/>
      <c r="C306" s="230" t="s">
        <v>515</v>
      </c>
      <c r="D306" s="230" t="s">
        <v>336</v>
      </c>
      <c r="E306" s="231" t="s">
        <v>516</v>
      </c>
      <c r="F306" s="232" t="s">
        <v>517</v>
      </c>
      <c r="G306" s="233" t="s">
        <v>220</v>
      </c>
      <c r="H306" s="234">
        <v>69.376999999999995</v>
      </c>
      <c r="I306" s="235"/>
      <c r="J306" s="236">
        <f>ROUND(I306*H306,2)</f>
        <v>0</v>
      </c>
      <c r="K306" s="232" t="s">
        <v>221</v>
      </c>
      <c r="L306" s="237"/>
      <c r="M306" s="238" t="s">
        <v>19</v>
      </c>
      <c r="N306" s="239" t="s">
        <v>47</v>
      </c>
      <c r="O306" s="66"/>
      <c r="P306" s="189">
        <f>O306*H306</f>
        <v>0</v>
      </c>
      <c r="Q306" s="189">
        <v>2.8E-3</v>
      </c>
      <c r="R306" s="189">
        <f>Q306*H306</f>
        <v>0.19425559999999997</v>
      </c>
      <c r="S306" s="189">
        <v>0</v>
      </c>
      <c r="T306" s="190">
        <f>S306*H306</f>
        <v>0</v>
      </c>
      <c r="U306" s="36"/>
      <c r="V306" s="36"/>
      <c r="W306" s="36"/>
      <c r="X306" s="36"/>
      <c r="Y306" s="36"/>
      <c r="Z306" s="36"/>
      <c r="AA306" s="36"/>
      <c r="AB306" s="36"/>
      <c r="AC306" s="36"/>
      <c r="AD306" s="36"/>
      <c r="AE306" s="36"/>
      <c r="AR306" s="191" t="s">
        <v>339</v>
      </c>
      <c r="AT306" s="191" t="s">
        <v>336</v>
      </c>
      <c r="AU306" s="191" t="s">
        <v>88</v>
      </c>
      <c r="AY306" s="19" t="s">
        <v>214</v>
      </c>
      <c r="BE306" s="192">
        <f>IF(N306="základní",J306,0)</f>
        <v>0</v>
      </c>
      <c r="BF306" s="192">
        <f>IF(N306="snížená",J306,0)</f>
        <v>0</v>
      </c>
      <c r="BG306" s="192">
        <f>IF(N306="zákl. přenesená",J306,0)</f>
        <v>0</v>
      </c>
      <c r="BH306" s="192">
        <f>IF(N306="sníž. přenesená",J306,0)</f>
        <v>0</v>
      </c>
      <c r="BI306" s="192">
        <f>IF(N306="nulová",J306,0)</f>
        <v>0</v>
      </c>
      <c r="BJ306" s="19" t="s">
        <v>88</v>
      </c>
      <c r="BK306" s="192">
        <f>ROUND(I306*H306,2)</f>
        <v>0</v>
      </c>
      <c r="BL306" s="19" t="s">
        <v>299</v>
      </c>
      <c r="BM306" s="191" t="s">
        <v>518</v>
      </c>
    </row>
    <row r="307" spans="1:65" s="14" customFormat="1" ht="11.25">
      <c r="B307" s="204"/>
      <c r="C307" s="205"/>
      <c r="D307" s="195" t="s">
        <v>224</v>
      </c>
      <c r="E307" s="205"/>
      <c r="F307" s="207" t="s">
        <v>357</v>
      </c>
      <c r="G307" s="205"/>
      <c r="H307" s="208">
        <v>69.376999999999995</v>
      </c>
      <c r="I307" s="209"/>
      <c r="J307" s="205"/>
      <c r="K307" s="205"/>
      <c r="L307" s="210"/>
      <c r="M307" s="211"/>
      <c r="N307" s="212"/>
      <c r="O307" s="212"/>
      <c r="P307" s="212"/>
      <c r="Q307" s="212"/>
      <c r="R307" s="212"/>
      <c r="S307" s="212"/>
      <c r="T307" s="213"/>
      <c r="AT307" s="214" t="s">
        <v>224</v>
      </c>
      <c r="AU307" s="214" t="s">
        <v>88</v>
      </c>
      <c r="AV307" s="14" t="s">
        <v>88</v>
      </c>
      <c r="AW307" s="14" t="s">
        <v>4</v>
      </c>
      <c r="AX307" s="14" t="s">
        <v>82</v>
      </c>
      <c r="AY307" s="214" t="s">
        <v>214</v>
      </c>
    </row>
    <row r="308" spans="1:65" s="2" customFormat="1" ht="24.2" customHeight="1">
      <c r="A308" s="36"/>
      <c r="B308" s="37"/>
      <c r="C308" s="180" t="s">
        <v>519</v>
      </c>
      <c r="D308" s="180" t="s">
        <v>217</v>
      </c>
      <c r="E308" s="181" t="s">
        <v>512</v>
      </c>
      <c r="F308" s="182" t="s">
        <v>513</v>
      </c>
      <c r="G308" s="183" t="s">
        <v>220</v>
      </c>
      <c r="H308" s="184">
        <v>149.62899999999999</v>
      </c>
      <c r="I308" s="185"/>
      <c r="J308" s="186">
        <f>ROUND(I308*H308,2)</f>
        <v>0</v>
      </c>
      <c r="K308" s="182" t="s">
        <v>221</v>
      </c>
      <c r="L308" s="41"/>
      <c r="M308" s="187" t="s">
        <v>19</v>
      </c>
      <c r="N308" s="188" t="s">
        <v>47</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299</v>
      </c>
      <c r="AT308" s="191" t="s">
        <v>217</v>
      </c>
      <c r="AU308" s="191" t="s">
        <v>88</v>
      </c>
      <c r="AY308" s="19" t="s">
        <v>214</v>
      </c>
      <c r="BE308" s="192">
        <f>IF(N308="základní",J308,0)</f>
        <v>0</v>
      </c>
      <c r="BF308" s="192">
        <f>IF(N308="snížená",J308,0)</f>
        <v>0</v>
      </c>
      <c r="BG308" s="192">
        <f>IF(N308="zákl. přenesená",J308,0)</f>
        <v>0</v>
      </c>
      <c r="BH308" s="192">
        <f>IF(N308="sníž. přenesená",J308,0)</f>
        <v>0</v>
      </c>
      <c r="BI308" s="192">
        <f>IF(N308="nulová",J308,0)</f>
        <v>0</v>
      </c>
      <c r="BJ308" s="19" t="s">
        <v>88</v>
      </c>
      <c r="BK308" s="192">
        <f>ROUND(I308*H308,2)</f>
        <v>0</v>
      </c>
      <c r="BL308" s="19" t="s">
        <v>299</v>
      </c>
      <c r="BM308" s="191" t="s">
        <v>520</v>
      </c>
    </row>
    <row r="309" spans="1:65" s="13" customFormat="1" ht="11.25">
      <c r="B309" s="193"/>
      <c r="C309" s="194"/>
      <c r="D309" s="195" t="s">
        <v>224</v>
      </c>
      <c r="E309" s="196" t="s">
        <v>19</v>
      </c>
      <c r="F309" s="197" t="s">
        <v>351</v>
      </c>
      <c r="G309" s="194"/>
      <c r="H309" s="196" t="s">
        <v>19</v>
      </c>
      <c r="I309" s="198"/>
      <c r="J309" s="194"/>
      <c r="K309" s="194"/>
      <c r="L309" s="199"/>
      <c r="M309" s="200"/>
      <c r="N309" s="201"/>
      <c r="O309" s="201"/>
      <c r="P309" s="201"/>
      <c r="Q309" s="201"/>
      <c r="R309" s="201"/>
      <c r="S309" s="201"/>
      <c r="T309" s="202"/>
      <c r="AT309" s="203" t="s">
        <v>224</v>
      </c>
      <c r="AU309" s="203" t="s">
        <v>88</v>
      </c>
      <c r="AV309" s="13" t="s">
        <v>82</v>
      </c>
      <c r="AW309" s="13" t="s">
        <v>36</v>
      </c>
      <c r="AX309" s="13" t="s">
        <v>75</v>
      </c>
      <c r="AY309" s="203" t="s">
        <v>214</v>
      </c>
    </row>
    <row r="310" spans="1:65" s="14" customFormat="1" ht="11.25">
      <c r="B310" s="204"/>
      <c r="C310" s="205"/>
      <c r="D310" s="195" t="s">
        <v>224</v>
      </c>
      <c r="E310" s="206" t="s">
        <v>19</v>
      </c>
      <c r="F310" s="207" t="s">
        <v>521</v>
      </c>
      <c r="G310" s="205"/>
      <c r="H310" s="208">
        <v>119.57</v>
      </c>
      <c r="I310" s="209"/>
      <c r="J310" s="205"/>
      <c r="K310" s="205"/>
      <c r="L310" s="210"/>
      <c r="M310" s="211"/>
      <c r="N310" s="212"/>
      <c r="O310" s="212"/>
      <c r="P310" s="212"/>
      <c r="Q310" s="212"/>
      <c r="R310" s="212"/>
      <c r="S310" s="212"/>
      <c r="T310" s="213"/>
      <c r="AT310" s="214" t="s">
        <v>224</v>
      </c>
      <c r="AU310" s="214" t="s">
        <v>88</v>
      </c>
      <c r="AV310" s="14" t="s">
        <v>88</v>
      </c>
      <c r="AW310" s="14" t="s">
        <v>36</v>
      </c>
      <c r="AX310" s="14" t="s">
        <v>75</v>
      </c>
      <c r="AY310" s="214" t="s">
        <v>214</v>
      </c>
    </row>
    <row r="311" spans="1:65" s="14" customFormat="1" ht="11.25">
      <c r="B311" s="204"/>
      <c r="C311" s="205"/>
      <c r="D311" s="195" t="s">
        <v>224</v>
      </c>
      <c r="E311" s="206" t="s">
        <v>19</v>
      </c>
      <c r="F311" s="207" t="s">
        <v>501</v>
      </c>
      <c r="G311" s="205"/>
      <c r="H311" s="208">
        <v>30.059000000000001</v>
      </c>
      <c r="I311" s="209"/>
      <c r="J311" s="205"/>
      <c r="K311" s="205"/>
      <c r="L311" s="210"/>
      <c r="M311" s="211"/>
      <c r="N311" s="212"/>
      <c r="O311" s="212"/>
      <c r="P311" s="212"/>
      <c r="Q311" s="212"/>
      <c r="R311" s="212"/>
      <c r="S311" s="212"/>
      <c r="T311" s="213"/>
      <c r="AT311" s="214" t="s">
        <v>224</v>
      </c>
      <c r="AU311" s="214" t="s">
        <v>88</v>
      </c>
      <c r="AV311" s="14" t="s">
        <v>88</v>
      </c>
      <c r="AW311" s="14" t="s">
        <v>36</v>
      </c>
      <c r="AX311" s="14" t="s">
        <v>75</v>
      </c>
      <c r="AY311" s="214" t="s">
        <v>214</v>
      </c>
    </row>
    <row r="312" spans="1:65" s="15" customFormat="1" ht="11.25">
      <c r="B312" s="215"/>
      <c r="C312" s="216"/>
      <c r="D312" s="195" t="s">
        <v>224</v>
      </c>
      <c r="E312" s="217" t="s">
        <v>19</v>
      </c>
      <c r="F312" s="218" t="s">
        <v>228</v>
      </c>
      <c r="G312" s="216"/>
      <c r="H312" s="219">
        <v>149.62899999999999</v>
      </c>
      <c r="I312" s="220"/>
      <c r="J312" s="216"/>
      <c r="K312" s="216"/>
      <c r="L312" s="221"/>
      <c r="M312" s="222"/>
      <c r="N312" s="223"/>
      <c r="O312" s="223"/>
      <c r="P312" s="223"/>
      <c r="Q312" s="223"/>
      <c r="R312" s="223"/>
      <c r="S312" s="223"/>
      <c r="T312" s="224"/>
      <c r="AT312" s="225" t="s">
        <v>224</v>
      </c>
      <c r="AU312" s="225" t="s">
        <v>88</v>
      </c>
      <c r="AV312" s="15" t="s">
        <v>222</v>
      </c>
      <c r="AW312" s="15" t="s">
        <v>36</v>
      </c>
      <c r="AX312" s="15" t="s">
        <v>82</v>
      </c>
      <c r="AY312" s="225" t="s">
        <v>214</v>
      </c>
    </row>
    <row r="313" spans="1:65" s="2" customFormat="1" ht="14.45" customHeight="1">
      <c r="A313" s="36"/>
      <c r="B313" s="37"/>
      <c r="C313" s="230" t="s">
        <v>522</v>
      </c>
      <c r="D313" s="230" t="s">
        <v>336</v>
      </c>
      <c r="E313" s="231" t="s">
        <v>523</v>
      </c>
      <c r="F313" s="232" t="s">
        <v>524</v>
      </c>
      <c r="G313" s="233" t="s">
        <v>220</v>
      </c>
      <c r="H313" s="234">
        <v>152.62200000000001</v>
      </c>
      <c r="I313" s="235"/>
      <c r="J313" s="236">
        <f>ROUND(I313*H313,2)</f>
        <v>0</v>
      </c>
      <c r="K313" s="232" t="s">
        <v>221</v>
      </c>
      <c r="L313" s="237"/>
      <c r="M313" s="238" t="s">
        <v>19</v>
      </c>
      <c r="N313" s="239" t="s">
        <v>47</v>
      </c>
      <c r="O313" s="66"/>
      <c r="P313" s="189">
        <f>O313*H313</f>
        <v>0</v>
      </c>
      <c r="Q313" s="189">
        <v>4.7999999999999996E-3</v>
      </c>
      <c r="R313" s="189">
        <f>Q313*H313</f>
        <v>0.73258560000000006</v>
      </c>
      <c r="S313" s="189">
        <v>0</v>
      </c>
      <c r="T313" s="190">
        <f>S313*H313</f>
        <v>0</v>
      </c>
      <c r="U313" s="36"/>
      <c r="V313" s="36"/>
      <c r="W313" s="36"/>
      <c r="X313" s="36"/>
      <c r="Y313" s="36"/>
      <c r="Z313" s="36"/>
      <c r="AA313" s="36"/>
      <c r="AB313" s="36"/>
      <c r="AC313" s="36"/>
      <c r="AD313" s="36"/>
      <c r="AE313" s="36"/>
      <c r="AR313" s="191" t="s">
        <v>339</v>
      </c>
      <c r="AT313" s="191" t="s">
        <v>336</v>
      </c>
      <c r="AU313" s="191" t="s">
        <v>88</v>
      </c>
      <c r="AY313" s="19" t="s">
        <v>214</v>
      </c>
      <c r="BE313" s="192">
        <f>IF(N313="základní",J313,0)</f>
        <v>0</v>
      </c>
      <c r="BF313" s="192">
        <f>IF(N313="snížená",J313,0)</f>
        <v>0</v>
      </c>
      <c r="BG313" s="192">
        <f>IF(N313="zákl. přenesená",J313,0)</f>
        <v>0</v>
      </c>
      <c r="BH313" s="192">
        <f>IF(N313="sníž. přenesená",J313,0)</f>
        <v>0</v>
      </c>
      <c r="BI313" s="192">
        <f>IF(N313="nulová",J313,0)</f>
        <v>0</v>
      </c>
      <c r="BJ313" s="19" t="s">
        <v>88</v>
      </c>
      <c r="BK313" s="192">
        <f>ROUND(I313*H313,2)</f>
        <v>0</v>
      </c>
      <c r="BL313" s="19" t="s">
        <v>299</v>
      </c>
      <c r="BM313" s="191" t="s">
        <v>525</v>
      </c>
    </row>
    <row r="314" spans="1:65" s="14" customFormat="1" ht="11.25">
      <c r="B314" s="204"/>
      <c r="C314" s="205"/>
      <c r="D314" s="195" t="s">
        <v>224</v>
      </c>
      <c r="E314" s="205"/>
      <c r="F314" s="207" t="s">
        <v>526</v>
      </c>
      <c r="G314" s="205"/>
      <c r="H314" s="208">
        <v>152.62200000000001</v>
      </c>
      <c r="I314" s="209"/>
      <c r="J314" s="205"/>
      <c r="K314" s="205"/>
      <c r="L314" s="210"/>
      <c r="M314" s="211"/>
      <c r="N314" s="212"/>
      <c r="O314" s="212"/>
      <c r="P314" s="212"/>
      <c r="Q314" s="212"/>
      <c r="R314" s="212"/>
      <c r="S314" s="212"/>
      <c r="T314" s="213"/>
      <c r="AT314" s="214" t="s">
        <v>224</v>
      </c>
      <c r="AU314" s="214" t="s">
        <v>88</v>
      </c>
      <c r="AV314" s="14" t="s">
        <v>88</v>
      </c>
      <c r="AW314" s="14" t="s">
        <v>4</v>
      </c>
      <c r="AX314" s="14" t="s">
        <v>82</v>
      </c>
      <c r="AY314" s="214" t="s">
        <v>214</v>
      </c>
    </row>
    <row r="315" spans="1:65" s="2" customFormat="1" ht="24.2" customHeight="1">
      <c r="A315" s="36"/>
      <c r="B315" s="37"/>
      <c r="C315" s="180" t="s">
        <v>527</v>
      </c>
      <c r="D315" s="180" t="s">
        <v>217</v>
      </c>
      <c r="E315" s="181" t="s">
        <v>512</v>
      </c>
      <c r="F315" s="182" t="s">
        <v>513</v>
      </c>
      <c r="G315" s="183" t="s">
        <v>220</v>
      </c>
      <c r="H315" s="184">
        <v>30.059000000000001</v>
      </c>
      <c r="I315" s="185"/>
      <c r="J315" s="186">
        <f>ROUND(I315*H315,2)</f>
        <v>0</v>
      </c>
      <c r="K315" s="182" t="s">
        <v>221</v>
      </c>
      <c r="L315" s="41"/>
      <c r="M315" s="187" t="s">
        <v>19</v>
      </c>
      <c r="N315" s="188" t="s">
        <v>47</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299</v>
      </c>
      <c r="AT315" s="191" t="s">
        <v>217</v>
      </c>
      <c r="AU315" s="191" t="s">
        <v>88</v>
      </c>
      <c r="AY315" s="19" t="s">
        <v>214</v>
      </c>
      <c r="BE315" s="192">
        <f>IF(N315="základní",J315,0)</f>
        <v>0</v>
      </c>
      <c r="BF315" s="192">
        <f>IF(N315="snížená",J315,0)</f>
        <v>0</v>
      </c>
      <c r="BG315" s="192">
        <f>IF(N315="zákl. přenesená",J315,0)</f>
        <v>0</v>
      </c>
      <c r="BH315" s="192">
        <f>IF(N315="sníž. přenesená",J315,0)</f>
        <v>0</v>
      </c>
      <c r="BI315" s="192">
        <f>IF(N315="nulová",J315,0)</f>
        <v>0</v>
      </c>
      <c r="BJ315" s="19" t="s">
        <v>88</v>
      </c>
      <c r="BK315" s="192">
        <f>ROUND(I315*H315,2)</f>
        <v>0</v>
      </c>
      <c r="BL315" s="19" t="s">
        <v>299</v>
      </c>
      <c r="BM315" s="191" t="s">
        <v>528</v>
      </c>
    </row>
    <row r="316" spans="1:65" s="13" customFormat="1" ht="11.25">
      <c r="B316" s="193"/>
      <c r="C316" s="194"/>
      <c r="D316" s="195" t="s">
        <v>224</v>
      </c>
      <c r="E316" s="196" t="s">
        <v>19</v>
      </c>
      <c r="F316" s="197" t="s">
        <v>351</v>
      </c>
      <c r="G316" s="194"/>
      <c r="H316" s="196" t="s">
        <v>19</v>
      </c>
      <c r="I316" s="198"/>
      <c r="J316" s="194"/>
      <c r="K316" s="194"/>
      <c r="L316" s="199"/>
      <c r="M316" s="200"/>
      <c r="N316" s="201"/>
      <c r="O316" s="201"/>
      <c r="P316" s="201"/>
      <c r="Q316" s="201"/>
      <c r="R316" s="201"/>
      <c r="S316" s="201"/>
      <c r="T316" s="202"/>
      <c r="AT316" s="203" t="s">
        <v>224</v>
      </c>
      <c r="AU316" s="203" t="s">
        <v>88</v>
      </c>
      <c r="AV316" s="13" t="s">
        <v>82</v>
      </c>
      <c r="AW316" s="13" t="s">
        <v>36</v>
      </c>
      <c r="AX316" s="13" t="s">
        <v>75</v>
      </c>
      <c r="AY316" s="203" t="s">
        <v>214</v>
      </c>
    </row>
    <row r="317" spans="1:65" s="14" customFormat="1" ht="11.25">
      <c r="B317" s="204"/>
      <c r="C317" s="205"/>
      <c r="D317" s="195" t="s">
        <v>224</v>
      </c>
      <c r="E317" s="206" t="s">
        <v>19</v>
      </c>
      <c r="F317" s="207" t="s">
        <v>501</v>
      </c>
      <c r="G317" s="205"/>
      <c r="H317" s="208">
        <v>30.059000000000001</v>
      </c>
      <c r="I317" s="209"/>
      <c r="J317" s="205"/>
      <c r="K317" s="205"/>
      <c r="L317" s="210"/>
      <c r="M317" s="211"/>
      <c r="N317" s="212"/>
      <c r="O317" s="212"/>
      <c r="P317" s="212"/>
      <c r="Q317" s="212"/>
      <c r="R317" s="212"/>
      <c r="S317" s="212"/>
      <c r="T317" s="213"/>
      <c r="AT317" s="214" t="s">
        <v>224</v>
      </c>
      <c r="AU317" s="214" t="s">
        <v>88</v>
      </c>
      <c r="AV317" s="14" t="s">
        <v>88</v>
      </c>
      <c r="AW317" s="14" t="s">
        <v>36</v>
      </c>
      <c r="AX317" s="14" t="s">
        <v>82</v>
      </c>
      <c r="AY317" s="214" t="s">
        <v>214</v>
      </c>
    </row>
    <row r="318" spans="1:65" s="2" customFormat="1" ht="14.45" customHeight="1">
      <c r="A318" s="36"/>
      <c r="B318" s="37"/>
      <c r="C318" s="230" t="s">
        <v>529</v>
      </c>
      <c r="D318" s="230" t="s">
        <v>336</v>
      </c>
      <c r="E318" s="231" t="s">
        <v>530</v>
      </c>
      <c r="F318" s="232" t="s">
        <v>531</v>
      </c>
      <c r="G318" s="233" t="s">
        <v>220</v>
      </c>
      <c r="H318" s="234">
        <v>30.66</v>
      </c>
      <c r="I318" s="235"/>
      <c r="J318" s="236">
        <f>ROUND(I318*H318,2)</f>
        <v>0</v>
      </c>
      <c r="K318" s="232" t="s">
        <v>221</v>
      </c>
      <c r="L318" s="237"/>
      <c r="M318" s="238" t="s">
        <v>19</v>
      </c>
      <c r="N318" s="239" t="s">
        <v>47</v>
      </c>
      <c r="O318" s="66"/>
      <c r="P318" s="189">
        <f>O318*H318</f>
        <v>0</v>
      </c>
      <c r="Q318" s="189">
        <v>2.2399999999999998E-3</v>
      </c>
      <c r="R318" s="189">
        <f>Q318*H318</f>
        <v>6.8678400000000001E-2</v>
      </c>
      <c r="S318" s="189">
        <v>0</v>
      </c>
      <c r="T318" s="190">
        <f>S318*H318</f>
        <v>0</v>
      </c>
      <c r="U318" s="36"/>
      <c r="V318" s="36"/>
      <c r="W318" s="36"/>
      <c r="X318" s="36"/>
      <c r="Y318" s="36"/>
      <c r="Z318" s="36"/>
      <c r="AA318" s="36"/>
      <c r="AB318" s="36"/>
      <c r="AC318" s="36"/>
      <c r="AD318" s="36"/>
      <c r="AE318" s="36"/>
      <c r="AR318" s="191" t="s">
        <v>339</v>
      </c>
      <c r="AT318" s="191" t="s">
        <v>336</v>
      </c>
      <c r="AU318" s="191" t="s">
        <v>88</v>
      </c>
      <c r="AY318" s="19" t="s">
        <v>214</v>
      </c>
      <c r="BE318" s="192">
        <f>IF(N318="základní",J318,0)</f>
        <v>0</v>
      </c>
      <c r="BF318" s="192">
        <f>IF(N318="snížená",J318,0)</f>
        <v>0</v>
      </c>
      <c r="BG318" s="192">
        <f>IF(N318="zákl. přenesená",J318,0)</f>
        <v>0</v>
      </c>
      <c r="BH318" s="192">
        <f>IF(N318="sníž. přenesená",J318,0)</f>
        <v>0</v>
      </c>
      <c r="BI318" s="192">
        <f>IF(N318="nulová",J318,0)</f>
        <v>0</v>
      </c>
      <c r="BJ318" s="19" t="s">
        <v>88</v>
      </c>
      <c r="BK318" s="192">
        <f>ROUND(I318*H318,2)</f>
        <v>0</v>
      </c>
      <c r="BL318" s="19" t="s">
        <v>299</v>
      </c>
      <c r="BM318" s="191" t="s">
        <v>532</v>
      </c>
    </row>
    <row r="319" spans="1:65" s="14" customFormat="1" ht="11.25">
      <c r="B319" s="204"/>
      <c r="C319" s="205"/>
      <c r="D319" s="195" t="s">
        <v>224</v>
      </c>
      <c r="E319" s="205"/>
      <c r="F319" s="207" t="s">
        <v>533</v>
      </c>
      <c r="G319" s="205"/>
      <c r="H319" s="208">
        <v>30.66</v>
      </c>
      <c r="I319" s="209"/>
      <c r="J319" s="205"/>
      <c r="K319" s="205"/>
      <c r="L319" s="210"/>
      <c r="M319" s="211"/>
      <c r="N319" s="212"/>
      <c r="O319" s="212"/>
      <c r="P319" s="212"/>
      <c r="Q319" s="212"/>
      <c r="R319" s="212"/>
      <c r="S319" s="212"/>
      <c r="T319" s="213"/>
      <c r="AT319" s="214" t="s">
        <v>224</v>
      </c>
      <c r="AU319" s="214" t="s">
        <v>88</v>
      </c>
      <c r="AV319" s="14" t="s">
        <v>88</v>
      </c>
      <c r="AW319" s="14" t="s">
        <v>4</v>
      </c>
      <c r="AX319" s="14" t="s">
        <v>82</v>
      </c>
      <c r="AY319" s="214" t="s">
        <v>214</v>
      </c>
    </row>
    <row r="320" spans="1:65" s="2" customFormat="1" ht="14.45" customHeight="1">
      <c r="A320" s="36"/>
      <c r="B320" s="37"/>
      <c r="C320" s="180" t="s">
        <v>534</v>
      </c>
      <c r="D320" s="180" t="s">
        <v>217</v>
      </c>
      <c r="E320" s="181" t="s">
        <v>535</v>
      </c>
      <c r="F320" s="182" t="s">
        <v>536</v>
      </c>
      <c r="G320" s="183" t="s">
        <v>220</v>
      </c>
      <c r="H320" s="184">
        <v>157.86099999999999</v>
      </c>
      <c r="I320" s="185"/>
      <c r="J320" s="186">
        <f>ROUND(I320*H320,2)</f>
        <v>0</v>
      </c>
      <c r="K320" s="182" t="s">
        <v>221</v>
      </c>
      <c r="L320" s="41"/>
      <c r="M320" s="187" t="s">
        <v>19</v>
      </c>
      <c r="N320" s="188" t="s">
        <v>47</v>
      </c>
      <c r="O320" s="66"/>
      <c r="P320" s="189">
        <f>O320*H320</f>
        <v>0</v>
      </c>
      <c r="Q320" s="189">
        <v>1.6000000000000001E-3</v>
      </c>
      <c r="R320" s="189">
        <f>Q320*H320</f>
        <v>0.25257760000000001</v>
      </c>
      <c r="S320" s="189">
        <v>0</v>
      </c>
      <c r="T320" s="190">
        <f>S320*H320</f>
        <v>0</v>
      </c>
      <c r="U320" s="36"/>
      <c r="V320" s="36"/>
      <c r="W320" s="36"/>
      <c r="X320" s="36"/>
      <c r="Y320" s="36"/>
      <c r="Z320" s="36"/>
      <c r="AA320" s="36"/>
      <c r="AB320" s="36"/>
      <c r="AC320" s="36"/>
      <c r="AD320" s="36"/>
      <c r="AE320" s="36"/>
      <c r="AR320" s="191" t="s">
        <v>299</v>
      </c>
      <c r="AT320" s="191" t="s">
        <v>217</v>
      </c>
      <c r="AU320" s="191" t="s">
        <v>88</v>
      </c>
      <c r="AY320" s="19" t="s">
        <v>214</v>
      </c>
      <c r="BE320" s="192">
        <f>IF(N320="základní",J320,0)</f>
        <v>0</v>
      </c>
      <c r="BF320" s="192">
        <f>IF(N320="snížená",J320,0)</f>
        <v>0</v>
      </c>
      <c r="BG320" s="192">
        <f>IF(N320="zákl. přenesená",J320,0)</f>
        <v>0</v>
      </c>
      <c r="BH320" s="192">
        <f>IF(N320="sníž. přenesená",J320,0)</f>
        <v>0</v>
      </c>
      <c r="BI320" s="192">
        <f>IF(N320="nulová",J320,0)</f>
        <v>0</v>
      </c>
      <c r="BJ320" s="19" t="s">
        <v>88</v>
      </c>
      <c r="BK320" s="192">
        <f>ROUND(I320*H320,2)</f>
        <v>0</v>
      </c>
      <c r="BL320" s="19" t="s">
        <v>299</v>
      </c>
      <c r="BM320" s="191" t="s">
        <v>537</v>
      </c>
    </row>
    <row r="321" spans="1:65" s="13" customFormat="1" ht="11.25">
      <c r="B321" s="193"/>
      <c r="C321" s="194"/>
      <c r="D321" s="195" t="s">
        <v>224</v>
      </c>
      <c r="E321" s="196" t="s">
        <v>19</v>
      </c>
      <c r="F321" s="197" t="s">
        <v>351</v>
      </c>
      <c r="G321" s="194"/>
      <c r="H321" s="196" t="s">
        <v>19</v>
      </c>
      <c r="I321" s="198"/>
      <c r="J321" s="194"/>
      <c r="K321" s="194"/>
      <c r="L321" s="199"/>
      <c r="M321" s="200"/>
      <c r="N321" s="201"/>
      <c r="O321" s="201"/>
      <c r="P321" s="201"/>
      <c r="Q321" s="201"/>
      <c r="R321" s="201"/>
      <c r="S321" s="201"/>
      <c r="T321" s="202"/>
      <c r="AT321" s="203" t="s">
        <v>224</v>
      </c>
      <c r="AU321" s="203" t="s">
        <v>88</v>
      </c>
      <c r="AV321" s="13" t="s">
        <v>82</v>
      </c>
      <c r="AW321" s="13" t="s">
        <v>36</v>
      </c>
      <c r="AX321" s="13" t="s">
        <v>75</v>
      </c>
      <c r="AY321" s="203" t="s">
        <v>214</v>
      </c>
    </row>
    <row r="322" spans="1:65" s="14" customFormat="1" ht="11.25">
      <c r="B322" s="204"/>
      <c r="C322" s="205"/>
      <c r="D322" s="195" t="s">
        <v>224</v>
      </c>
      <c r="E322" s="206" t="s">
        <v>19</v>
      </c>
      <c r="F322" s="207" t="s">
        <v>352</v>
      </c>
      <c r="G322" s="205"/>
      <c r="H322" s="208">
        <v>68.016999999999996</v>
      </c>
      <c r="I322" s="209"/>
      <c r="J322" s="205"/>
      <c r="K322" s="205"/>
      <c r="L322" s="210"/>
      <c r="M322" s="211"/>
      <c r="N322" s="212"/>
      <c r="O322" s="212"/>
      <c r="P322" s="212"/>
      <c r="Q322" s="212"/>
      <c r="R322" s="212"/>
      <c r="S322" s="212"/>
      <c r="T322" s="213"/>
      <c r="AT322" s="214" t="s">
        <v>224</v>
      </c>
      <c r="AU322" s="214" t="s">
        <v>88</v>
      </c>
      <c r="AV322" s="14" t="s">
        <v>88</v>
      </c>
      <c r="AW322" s="14" t="s">
        <v>36</v>
      </c>
      <c r="AX322" s="14" t="s">
        <v>75</v>
      </c>
      <c r="AY322" s="214" t="s">
        <v>214</v>
      </c>
    </row>
    <row r="323" spans="1:65" s="14" customFormat="1" ht="11.25">
      <c r="B323" s="204"/>
      <c r="C323" s="205"/>
      <c r="D323" s="195" t="s">
        <v>224</v>
      </c>
      <c r="E323" s="206" t="s">
        <v>19</v>
      </c>
      <c r="F323" s="207" t="s">
        <v>500</v>
      </c>
      <c r="G323" s="205"/>
      <c r="H323" s="208">
        <v>59.784999999999997</v>
      </c>
      <c r="I323" s="209"/>
      <c r="J323" s="205"/>
      <c r="K323" s="205"/>
      <c r="L323" s="210"/>
      <c r="M323" s="211"/>
      <c r="N323" s="212"/>
      <c r="O323" s="212"/>
      <c r="P323" s="212"/>
      <c r="Q323" s="212"/>
      <c r="R323" s="212"/>
      <c r="S323" s="212"/>
      <c r="T323" s="213"/>
      <c r="AT323" s="214" t="s">
        <v>224</v>
      </c>
      <c r="AU323" s="214" t="s">
        <v>88</v>
      </c>
      <c r="AV323" s="14" t="s">
        <v>88</v>
      </c>
      <c r="AW323" s="14" t="s">
        <v>36</v>
      </c>
      <c r="AX323" s="14" t="s">
        <v>75</v>
      </c>
      <c r="AY323" s="214" t="s">
        <v>214</v>
      </c>
    </row>
    <row r="324" spans="1:65" s="14" customFormat="1" ht="11.25">
      <c r="B324" s="204"/>
      <c r="C324" s="205"/>
      <c r="D324" s="195" t="s">
        <v>224</v>
      </c>
      <c r="E324" s="206" t="s">
        <v>19</v>
      </c>
      <c r="F324" s="207" t="s">
        <v>501</v>
      </c>
      <c r="G324" s="205"/>
      <c r="H324" s="208">
        <v>30.059000000000001</v>
      </c>
      <c r="I324" s="209"/>
      <c r="J324" s="205"/>
      <c r="K324" s="205"/>
      <c r="L324" s="210"/>
      <c r="M324" s="211"/>
      <c r="N324" s="212"/>
      <c r="O324" s="212"/>
      <c r="P324" s="212"/>
      <c r="Q324" s="212"/>
      <c r="R324" s="212"/>
      <c r="S324" s="212"/>
      <c r="T324" s="213"/>
      <c r="AT324" s="214" t="s">
        <v>224</v>
      </c>
      <c r="AU324" s="214" t="s">
        <v>88</v>
      </c>
      <c r="AV324" s="14" t="s">
        <v>88</v>
      </c>
      <c r="AW324" s="14" t="s">
        <v>36</v>
      </c>
      <c r="AX324" s="14" t="s">
        <v>75</v>
      </c>
      <c r="AY324" s="214" t="s">
        <v>214</v>
      </c>
    </row>
    <row r="325" spans="1:65" s="15" customFormat="1" ht="11.25">
      <c r="B325" s="215"/>
      <c r="C325" s="216"/>
      <c r="D325" s="195" t="s">
        <v>224</v>
      </c>
      <c r="E325" s="217" t="s">
        <v>19</v>
      </c>
      <c r="F325" s="218" t="s">
        <v>228</v>
      </c>
      <c r="G325" s="216"/>
      <c r="H325" s="219">
        <v>157.86099999999999</v>
      </c>
      <c r="I325" s="220"/>
      <c r="J325" s="216"/>
      <c r="K325" s="216"/>
      <c r="L325" s="221"/>
      <c r="M325" s="222"/>
      <c r="N325" s="223"/>
      <c r="O325" s="223"/>
      <c r="P325" s="223"/>
      <c r="Q325" s="223"/>
      <c r="R325" s="223"/>
      <c r="S325" s="223"/>
      <c r="T325" s="224"/>
      <c r="AT325" s="225" t="s">
        <v>224</v>
      </c>
      <c r="AU325" s="225" t="s">
        <v>88</v>
      </c>
      <c r="AV325" s="15" t="s">
        <v>222</v>
      </c>
      <c r="AW325" s="15" t="s">
        <v>36</v>
      </c>
      <c r="AX325" s="15" t="s">
        <v>82</v>
      </c>
      <c r="AY325" s="225" t="s">
        <v>214</v>
      </c>
    </row>
    <row r="326" spans="1:65" s="2" customFormat="1" ht="14.45" customHeight="1">
      <c r="A326" s="36"/>
      <c r="B326" s="37"/>
      <c r="C326" s="180" t="s">
        <v>538</v>
      </c>
      <c r="D326" s="180" t="s">
        <v>217</v>
      </c>
      <c r="E326" s="181" t="s">
        <v>539</v>
      </c>
      <c r="F326" s="182" t="s">
        <v>540</v>
      </c>
      <c r="G326" s="183" t="s">
        <v>220</v>
      </c>
      <c r="H326" s="184">
        <v>157.86099999999999</v>
      </c>
      <c r="I326" s="185"/>
      <c r="J326" s="186">
        <f>ROUND(I326*H326,2)</f>
        <v>0</v>
      </c>
      <c r="K326" s="182" t="s">
        <v>19</v>
      </c>
      <c r="L326" s="41"/>
      <c r="M326" s="187" t="s">
        <v>19</v>
      </c>
      <c r="N326" s="188" t="s">
        <v>47</v>
      </c>
      <c r="O326" s="66"/>
      <c r="P326" s="189">
        <f>O326*H326</f>
        <v>0</v>
      </c>
      <c r="Q326" s="189">
        <v>2.1319999999999999E-2</v>
      </c>
      <c r="R326" s="189">
        <f>Q326*H326</f>
        <v>3.3655965199999995</v>
      </c>
      <c r="S326" s="189">
        <v>0</v>
      </c>
      <c r="T326" s="190">
        <f>S326*H326</f>
        <v>0</v>
      </c>
      <c r="U326" s="36"/>
      <c r="V326" s="36"/>
      <c r="W326" s="36"/>
      <c r="X326" s="36"/>
      <c r="Y326" s="36"/>
      <c r="Z326" s="36"/>
      <c r="AA326" s="36"/>
      <c r="AB326" s="36"/>
      <c r="AC326" s="36"/>
      <c r="AD326" s="36"/>
      <c r="AE326" s="36"/>
      <c r="AR326" s="191" t="s">
        <v>299</v>
      </c>
      <c r="AT326" s="191" t="s">
        <v>217</v>
      </c>
      <c r="AU326" s="191" t="s">
        <v>88</v>
      </c>
      <c r="AY326" s="19" t="s">
        <v>214</v>
      </c>
      <c r="BE326" s="192">
        <f>IF(N326="základní",J326,0)</f>
        <v>0</v>
      </c>
      <c r="BF326" s="192">
        <f>IF(N326="snížená",J326,0)</f>
        <v>0</v>
      </c>
      <c r="BG326" s="192">
        <f>IF(N326="zákl. přenesená",J326,0)</f>
        <v>0</v>
      </c>
      <c r="BH326" s="192">
        <f>IF(N326="sníž. přenesená",J326,0)</f>
        <v>0</v>
      </c>
      <c r="BI326" s="192">
        <f>IF(N326="nulová",J326,0)</f>
        <v>0</v>
      </c>
      <c r="BJ326" s="19" t="s">
        <v>88</v>
      </c>
      <c r="BK326" s="192">
        <f>ROUND(I326*H326,2)</f>
        <v>0</v>
      </c>
      <c r="BL326" s="19" t="s">
        <v>299</v>
      </c>
      <c r="BM326" s="191" t="s">
        <v>541</v>
      </c>
    </row>
    <row r="327" spans="1:65" s="13" customFormat="1" ht="11.25">
      <c r="B327" s="193"/>
      <c r="C327" s="194"/>
      <c r="D327" s="195" t="s">
        <v>224</v>
      </c>
      <c r="E327" s="196" t="s">
        <v>19</v>
      </c>
      <c r="F327" s="197" t="s">
        <v>351</v>
      </c>
      <c r="G327" s="194"/>
      <c r="H327" s="196" t="s">
        <v>19</v>
      </c>
      <c r="I327" s="198"/>
      <c r="J327" s="194"/>
      <c r="K327" s="194"/>
      <c r="L327" s="199"/>
      <c r="M327" s="200"/>
      <c r="N327" s="201"/>
      <c r="O327" s="201"/>
      <c r="P327" s="201"/>
      <c r="Q327" s="201"/>
      <c r="R327" s="201"/>
      <c r="S327" s="201"/>
      <c r="T327" s="202"/>
      <c r="AT327" s="203" t="s">
        <v>224</v>
      </c>
      <c r="AU327" s="203" t="s">
        <v>88</v>
      </c>
      <c r="AV327" s="13" t="s">
        <v>82</v>
      </c>
      <c r="AW327" s="13" t="s">
        <v>36</v>
      </c>
      <c r="AX327" s="13" t="s">
        <v>75</v>
      </c>
      <c r="AY327" s="203" t="s">
        <v>214</v>
      </c>
    </row>
    <row r="328" spans="1:65" s="14" customFormat="1" ht="11.25">
      <c r="B328" s="204"/>
      <c r="C328" s="205"/>
      <c r="D328" s="195" t="s">
        <v>224</v>
      </c>
      <c r="E328" s="206" t="s">
        <v>19</v>
      </c>
      <c r="F328" s="207" t="s">
        <v>352</v>
      </c>
      <c r="G328" s="205"/>
      <c r="H328" s="208">
        <v>68.016999999999996</v>
      </c>
      <c r="I328" s="209"/>
      <c r="J328" s="205"/>
      <c r="K328" s="205"/>
      <c r="L328" s="210"/>
      <c r="M328" s="211"/>
      <c r="N328" s="212"/>
      <c r="O328" s="212"/>
      <c r="P328" s="212"/>
      <c r="Q328" s="212"/>
      <c r="R328" s="212"/>
      <c r="S328" s="212"/>
      <c r="T328" s="213"/>
      <c r="AT328" s="214" t="s">
        <v>224</v>
      </c>
      <c r="AU328" s="214" t="s">
        <v>88</v>
      </c>
      <c r="AV328" s="14" t="s">
        <v>88</v>
      </c>
      <c r="AW328" s="14" t="s">
        <v>36</v>
      </c>
      <c r="AX328" s="14" t="s">
        <v>75</v>
      </c>
      <c r="AY328" s="214" t="s">
        <v>214</v>
      </c>
    </row>
    <row r="329" spans="1:65" s="14" customFormat="1" ht="11.25">
      <c r="B329" s="204"/>
      <c r="C329" s="205"/>
      <c r="D329" s="195" t="s">
        <v>224</v>
      </c>
      <c r="E329" s="206" t="s">
        <v>19</v>
      </c>
      <c r="F329" s="207" t="s">
        <v>500</v>
      </c>
      <c r="G329" s="205"/>
      <c r="H329" s="208">
        <v>59.784999999999997</v>
      </c>
      <c r="I329" s="209"/>
      <c r="J329" s="205"/>
      <c r="K329" s="205"/>
      <c r="L329" s="210"/>
      <c r="M329" s="211"/>
      <c r="N329" s="212"/>
      <c r="O329" s="212"/>
      <c r="P329" s="212"/>
      <c r="Q329" s="212"/>
      <c r="R329" s="212"/>
      <c r="S329" s="212"/>
      <c r="T329" s="213"/>
      <c r="AT329" s="214" t="s">
        <v>224</v>
      </c>
      <c r="AU329" s="214" t="s">
        <v>88</v>
      </c>
      <c r="AV329" s="14" t="s">
        <v>88</v>
      </c>
      <c r="AW329" s="14" t="s">
        <v>36</v>
      </c>
      <c r="AX329" s="14" t="s">
        <v>75</v>
      </c>
      <c r="AY329" s="214" t="s">
        <v>214</v>
      </c>
    </row>
    <row r="330" spans="1:65" s="14" customFormat="1" ht="11.25">
      <c r="B330" s="204"/>
      <c r="C330" s="205"/>
      <c r="D330" s="195" t="s">
        <v>224</v>
      </c>
      <c r="E330" s="206" t="s">
        <v>19</v>
      </c>
      <c r="F330" s="207" t="s">
        <v>501</v>
      </c>
      <c r="G330" s="205"/>
      <c r="H330" s="208">
        <v>30.059000000000001</v>
      </c>
      <c r="I330" s="209"/>
      <c r="J330" s="205"/>
      <c r="K330" s="205"/>
      <c r="L330" s="210"/>
      <c r="M330" s="211"/>
      <c r="N330" s="212"/>
      <c r="O330" s="212"/>
      <c r="P330" s="212"/>
      <c r="Q330" s="212"/>
      <c r="R330" s="212"/>
      <c r="S330" s="212"/>
      <c r="T330" s="213"/>
      <c r="AT330" s="214" t="s">
        <v>224</v>
      </c>
      <c r="AU330" s="214" t="s">
        <v>88</v>
      </c>
      <c r="AV330" s="14" t="s">
        <v>88</v>
      </c>
      <c r="AW330" s="14" t="s">
        <v>36</v>
      </c>
      <c r="AX330" s="14" t="s">
        <v>75</v>
      </c>
      <c r="AY330" s="214" t="s">
        <v>214</v>
      </c>
    </row>
    <row r="331" spans="1:65" s="15" customFormat="1" ht="11.25">
      <c r="B331" s="215"/>
      <c r="C331" s="216"/>
      <c r="D331" s="195" t="s">
        <v>224</v>
      </c>
      <c r="E331" s="217" t="s">
        <v>19</v>
      </c>
      <c r="F331" s="218" t="s">
        <v>228</v>
      </c>
      <c r="G331" s="216"/>
      <c r="H331" s="219">
        <v>157.86099999999999</v>
      </c>
      <c r="I331" s="220"/>
      <c r="J331" s="216"/>
      <c r="K331" s="216"/>
      <c r="L331" s="221"/>
      <c r="M331" s="222"/>
      <c r="N331" s="223"/>
      <c r="O331" s="223"/>
      <c r="P331" s="223"/>
      <c r="Q331" s="223"/>
      <c r="R331" s="223"/>
      <c r="S331" s="223"/>
      <c r="T331" s="224"/>
      <c r="AT331" s="225" t="s">
        <v>224</v>
      </c>
      <c r="AU331" s="225" t="s">
        <v>88</v>
      </c>
      <c r="AV331" s="15" t="s">
        <v>222</v>
      </c>
      <c r="AW331" s="15" t="s">
        <v>36</v>
      </c>
      <c r="AX331" s="15" t="s">
        <v>82</v>
      </c>
      <c r="AY331" s="225" t="s">
        <v>214</v>
      </c>
    </row>
    <row r="332" spans="1:65" s="2" customFormat="1" ht="24.2" customHeight="1">
      <c r="A332" s="36"/>
      <c r="B332" s="37"/>
      <c r="C332" s="180" t="s">
        <v>542</v>
      </c>
      <c r="D332" s="180" t="s">
        <v>217</v>
      </c>
      <c r="E332" s="181" t="s">
        <v>543</v>
      </c>
      <c r="F332" s="182" t="s">
        <v>544</v>
      </c>
      <c r="G332" s="183" t="s">
        <v>220</v>
      </c>
      <c r="H332" s="184">
        <v>9.9600000000000009</v>
      </c>
      <c r="I332" s="185"/>
      <c r="J332" s="186">
        <f>ROUND(I332*H332,2)</f>
        <v>0</v>
      </c>
      <c r="K332" s="182" t="s">
        <v>19</v>
      </c>
      <c r="L332" s="41"/>
      <c r="M332" s="187" t="s">
        <v>19</v>
      </c>
      <c r="N332" s="188" t="s">
        <v>47</v>
      </c>
      <c r="O332" s="66"/>
      <c r="P332" s="189">
        <f>O332*H332</f>
        <v>0</v>
      </c>
      <c r="Q332" s="189">
        <v>2.1319999999999999E-2</v>
      </c>
      <c r="R332" s="189">
        <f>Q332*H332</f>
        <v>0.21234720000000001</v>
      </c>
      <c r="S332" s="189">
        <v>0</v>
      </c>
      <c r="T332" s="190">
        <f>S332*H332</f>
        <v>0</v>
      </c>
      <c r="U332" s="36"/>
      <c r="V332" s="36"/>
      <c r="W332" s="36"/>
      <c r="X332" s="36"/>
      <c r="Y332" s="36"/>
      <c r="Z332" s="36"/>
      <c r="AA332" s="36"/>
      <c r="AB332" s="36"/>
      <c r="AC332" s="36"/>
      <c r="AD332" s="36"/>
      <c r="AE332" s="36"/>
      <c r="AR332" s="191" t="s">
        <v>299</v>
      </c>
      <c r="AT332" s="191" t="s">
        <v>217</v>
      </c>
      <c r="AU332" s="191" t="s">
        <v>88</v>
      </c>
      <c r="AY332" s="19" t="s">
        <v>214</v>
      </c>
      <c r="BE332" s="192">
        <f>IF(N332="základní",J332,0)</f>
        <v>0</v>
      </c>
      <c r="BF332" s="192">
        <f>IF(N332="snížená",J332,0)</f>
        <v>0</v>
      </c>
      <c r="BG332" s="192">
        <f>IF(N332="zákl. přenesená",J332,0)</f>
        <v>0</v>
      </c>
      <c r="BH332" s="192">
        <f>IF(N332="sníž. přenesená",J332,0)</f>
        <v>0</v>
      </c>
      <c r="BI332" s="192">
        <f>IF(N332="nulová",J332,0)</f>
        <v>0</v>
      </c>
      <c r="BJ332" s="19" t="s">
        <v>88</v>
      </c>
      <c r="BK332" s="192">
        <f>ROUND(I332*H332,2)</f>
        <v>0</v>
      </c>
      <c r="BL332" s="19" t="s">
        <v>299</v>
      </c>
      <c r="BM332" s="191" t="s">
        <v>545</v>
      </c>
    </row>
    <row r="333" spans="1:65" s="13" customFormat="1" ht="11.25">
      <c r="B333" s="193"/>
      <c r="C333" s="194"/>
      <c r="D333" s="195" t="s">
        <v>224</v>
      </c>
      <c r="E333" s="196" t="s">
        <v>19</v>
      </c>
      <c r="F333" s="197" t="s">
        <v>546</v>
      </c>
      <c r="G333" s="194"/>
      <c r="H333" s="196" t="s">
        <v>19</v>
      </c>
      <c r="I333" s="198"/>
      <c r="J333" s="194"/>
      <c r="K333" s="194"/>
      <c r="L333" s="199"/>
      <c r="M333" s="200"/>
      <c r="N333" s="201"/>
      <c r="O333" s="201"/>
      <c r="P333" s="201"/>
      <c r="Q333" s="201"/>
      <c r="R333" s="201"/>
      <c r="S333" s="201"/>
      <c r="T333" s="202"/>
      <c r="AT333" s="203" t="s">
        <v>224</v>
      </c>
      <c r="AU333" s="203" t="s">
        <v>88</v>
      </c>
      <c r="AV333" s="13" t="s">
        <v>82</v>
      </c>
      <c r="AW333" s="13" t="s">
        <v>36</v>
      </c>
      <c r="AX333" s="13" t="s">
        <v>75</v>
      </c>
      <c r="AY333" s="203" t="s">
        <v>214</v>
      </c>
    </row>
    <row r="334" spans="1:65" s="14" customFormat="1" ht="11.25">
      <c r="B334" s="204"/>
      <c r="C334" s="205"/>
      <c r="D334" s="195" t="s">
        <v>224</v>
      </c>
      <c r="E334" s="206" t="s">
        <v>19</v>
      </c>
      <c r="F334" s="207" t="s">
        <v>547</v>
      </c>
      <c r="G334" s="205"/>
      <c r="H334" s="208">
        <v>4.9000000000000004</v>
      </c>
      <c r="I334" s="209"/>
      <c r="J334" s="205"/>
      <c r="K334" s="205"/>
      <c r="L334" s="210"/>
      <c r="M334" s="211"/>
      <c r="N334" s="212"/>
      <c r="O334" s="212"/>
      <c r="P334" s="212"/>
      <c r="Q334" s="212"/>
      <c r="R334" s="212"/>
      <c r="S334" s="212"/>
      <c r="T334" s="213"/>
      <c r="AT334" s="214" t="s">
        <v>224</v>
      </c>
      <c r="AU334" s="214" t="s">
        <v>88</v>
      </c>
      <c r="AV334" s="14" t="s">
        <v>88</v>
      </c>
      <c r="AW334" s="14" t="s">
        <v>36</v>
      </c>
      <c r="AX334" s="14" t="s">
        <v>75</v>
      </c>
      <c r="AY334" s="214" t="s">
        <v>214</v>
      </c>
    </row>
    <row r="335" spans="1:65" s="14" customFormat="1" ht="11.25">
      <c r="B335" s="204"/>
      <c r="C335" s="205"/>
      <c r="D335" s="195" t="s">
        <v>224</v>
      </c>
      <c r="E335" s="206" t="s">
        <v>19</v>
      </c>
      <c r="F335" s="207" t="s">
        <v>548</v>
      </c>
      <c r="G335" s="205"/>
      <c r="H335" s="208">
        <v>5.0599999999999996</v>
      </c>
      <c r="I335" s="209"/>
      <c r="J335" s="205"/>
      <c r="K335" s="205"/>
      <c r="L335" s="210"/>
      <c r="M335" s="211"/>
      <c r="N335" s="212"/>
      <c r="O335" s="212"/>
      <c r="P335" s="212"/>
      <c r="Q335" s="212"/>
      <c r="R335" s="212"/>
      <c r="S335" s="212"/>
      <c r="T335" s="213"/>
      <c r="AT335" s="214" t="s">
        <v>224</v>
      </c>
      <c r="AU335" s="214" t="s">
        <v>88</v>
      </c>
      <c r="AV335" s="14" t="s">
        <v>88</v>
      </c>
      <c r="AW335" s="14" t="s">
        <v>36</v>
      </c>
      <c r="AX335" s="14" t="s">
        <v>75</v>
      </c>
      <c r="AY335" s="214" t="s">
        <v>214</v>
      </c>
    </row>
    <row r="336" spans="1:65" s="15" customFormat="1" ht="11.25">
      <c r="B336" s="215"/>
      <c r="C336" s="216"/>
      <c r="D336" s="195" t="s">
        <v>224</v>
      </c>
      <c r="E336" s="217" t="s">
        <v>19</v>
      </c>
      <c r="F336" s="218" t="s">
        <v>228</v>
      </c>
      <c r="G336" s="216"/>
      <c r="H336" s="219">
        <v>9.9600000000000009</v>
      </c>
      <c r="I336" s="220"/>
      <c r="J336" s="216"/>
      <c r="K336" s="216"/>
      <c r="L336" s="221"/>
      <c r="M336" s="222"/>
      <c r="N336" s="223"/>
      <c r="O336" s="223"/>
      <c r="P336" s="223"/>
      <c r="Q336" s="223"/>
      <c r="R336" s="223"/>
      <c r="S336" s="223"/>
      <c r="T336" s="224"/>
      <c r="AT336" s="225" t="s">
        <v>224</v>
      </c>
      <c r="AU336" s="225" t="s">
        <v>88</v>
      </c>
      <c r="AV336" s="15" t="s">
        <v>222</v>
      </c>
      <c r="AW336" s="15" t="s">
        <v>36</v>
      </c>
      <c r="AX336" s="15" t="s">
        <v>82</v>
      </c>
      <c r="AY336" s="225" t="s">
        <v>214</v>
      </c>
    </row>
    <row r="337" spans="1:65" s="2" customFormat="1" ht="14.45" customHeight="1">
      <c r="A337" s="36"/>
      <c r="B337" s="37"/>
      <c r="C337" s="180" t="s">
        <v>549</v>
      </c>
      <c r="D337" s="180" t="s">
        <v>217</v>
      </c>
      <c r="E337" s="181" t="s">
        <v>550</v>
      </c>
      <c r="F337" s="182" t="s">
        <v>551</v>
      </c>
      <c r="G337" s="183" t="s">
        <v>220</v>
      </c>
      <c r="H337" s="184">
        <v>46.673000000000002</v>
      </c>
      <c r="I337" s="185"/>
      <c r="J337" s="186">
        <f>ROUND(I337*H337,2)</f>
        <v>0</v>
      </c>
      <c r="K337" s="182" t="s">
        <v>221</v>
      </c>
      <c r="L337" s="41"/>
      <c r="M337" s="187" t="s">
        <v>19</v>
      </c>
      <c r="N337" s="188" t="s">
        <v>47</v>
      </c>
      <c r="O337" s="66"/>
      <c r="P337" s="189">
        <f>O337*H337</f>
        <v>0</v>
      </c>
      <c r="Q337" s="189">
        <v>1.702E-2</v>
      </c>
      <c r="R337" s="189">
        <f>Q337*H337</f>
        <v>0.79437446</v>
      </c>
      <c r="S337" s="189">
        <v>0</v>
      </c>
      <c r="T337" s="190">
        <f>S337*H337</f>
        <v>0</v>
      </c>
      <c r="U337" s="36"/>
      <c r="V337" s="36"/>
      <c r="W337" s="36"/>
      <c r="X337" s="36"/>
      <c r="Y337" s="36"/>
      <c r="Z337" s="36"/>
      <c r="AA337" s="36"/>
      <c r="AB337" s="36"/>
      <c r="AC337" s="36"/>
      <c r="AD337" s="36"/>
      <c r="AE337" s="36"/>
      <c r="AR337" s="191" t="s">
        <v>299</v>
      </c>
      <c r="AT337" s="191" t="s">
        <v>217</v>
      </c>
      <c r="AU337" s="191" t="s">
        <v>88</v>
      </c>
      <c r="AY337" s="19" t="s">
        <v>214</v>
      </c>
      <c r="BE337" s="192">
        <f>IF(N337="základní",J337,0)</f>
        <v>0</v>
      </c>
      <c r="BF337" s="192">
        <f>IF(N337="snížená",J337,0)</f>
        <v>0</v>
      </c>
      <c r="BG337" s="192">
        <f>IF(N337="zákl. přenesená",J337,0)</f>
        <v>0</v>
      </c>
      <c r="BH337" s="192">
        <f>IF(N337="sníž. přenesená",J337,0)</f>
        <v>0</v>
      </c>
      <c r="BI337" s="192">
        <f>IF(N337="nulová",J337,0)</f>
        <v>0</v>
      </c>
      <c r="BJ337" s="19" t="s">
        <v>88</v>
      </c>
      <c r="BK337" s="192">
        <f>ROUND(I337*H337,2)</f>
        <v>0</v>
      </c>
      <c r="BL337" s="19" t="s">
        <v>299</v>
      </c>
      <c r="BM337" s="191" t="s">
        <v>552</v>
      </c>
    </row>
    <row r="338" spans="1:65" s="13" customFormat="1" ht="11.25">
      <c r="B338" s="193"/>
      <c r="C338" s="194"/>
      <c r="D338" s="195" t="s">
        <v>224</v>
      </c>
      <c r="E338" s="196" t="s">
        <v>19</v>
      </c>
      <c r="F338" s="197" t="s">
        <v>546</v>
      </c>
      <c r="G338" s="194"/>
      <c r="H338" s="196" t="s">
        <v>19</v>
      </c>
      <c r="I338" s="198"/>
      <c r="J338" s="194"/>
      <c r="K338" s="194"/>
      <c r="L338" s="199"/>
      <c r="M338" s="200"/>
      <c r="N338" s="201"/>
      <c r="O338" s="201"/>
      <c r="P338" s="201"/>
      <c r="Q338" s="201"/>
      <c r="R338" s="201"/>
      <c r="S338" s="201"/>
      <c r="T338" s="202"/>
      <c r="AT338" s="203" t="s">
        <v>224</v>
      </c>
      <c r="AU338" s="203" t="s">
        <v>88</v>
      </c>
      <c r="AV338" s="13" t="s">
        <v>82</v>
      </c>
      <c r="AW338" s="13" t="s">
        <v>36</v>
      </c>
      <c r="AX338" s="13" t="s">
        <v>75</v>
      </c>
      <c r="AY338" s="203" t="s">
        <v>214</v>
      </c>
    </row>
    <row r="339" spans="1:65" s="14" customFormat="1" ht="11.25">
      <c r="B339" s="204"/>
      <c r="C339" s="205"/>
      <c r="D339" s="195" t="s">
        <v>224</v>
      </c>
      <c r="E339" s="206" t="s">
        <v>19</v>
      </c>
      <c r="F339" s="207" t="s">
        <v>553</v>
      </c>
      <c r="G339" s="205"/>
      <c r="H339" s="208">
        <v>23.786999999999999</v>
      </c>
      <c r="I339" s="209"/>
      <c r="J339" s="205"/>
      <c r="K339" s="205"/>
      <c r="L339" s="210"/>
      <c r="M339" s="211"/>
      <c r="N339" s="212"/>
      <c r="O339" s="212"/>
      <c r="P339" s="212"/>
      <c r="Q339" s="212"/>
      <c r="R339" s="212"/>
      <c r="S339" s="212"/>
      <c r="T339" s="213"/>
      <c r="AT339" s="214" t="s">
        <v>224</v>
      </c>
      <c r="AU339" s="214" t="s">
        <v>88</v>
      </c>
      <c r="AV339" s="14" t="s">
        <v>88</v>
      </c>
      <c r="AW339" s="14" t="s">
        <v>36</v>
      </c>
      <c r="AX339" s="14" t="s">
        <v>75</v>
      </c>
      <c r="AY339" s="214" t="s">
        <v>214</v>
      </c>
    </row>
    <row r="340" spans="1:65" s="14" customFormat="1" ht="11.25">
      <c r="B340" s="204"/>
      <c r="C340" s="205"/>
      <c r="D340" s="195" t="s">
        <v>224</v>
      </c>
      <c r="E340" s="206" t="s">
        <v>19</v>
      </c>
      <c r="F340" s="207" t="s">
        <v>554</v>
      </c>
      <c r="G340" s="205"/>
      <c r="H340" s="208">
        <v>22.885999999999999</v>
      </c>
      <c r="I340" s="209"/>
      <c r="J340" s="205"/>
      <c r="K340" s="205"/>
      <c r="L340" s="210"/>
      <c r="M340" s="211"/>
      <c r="N340" s="212"/>
      <c r="O340" s="212"/>
      <c r="P340" s="212"/>
      <c r="Q340" s="212"/>
      <c r="R340" s="212"/>
      <c r="S340" s="212"/>
      <c r="T340" s="213"/>
      <c r="AT340" s="214" t="s">
        <v>224</v>
      </c>
      <c r="AU340" s="214" t="s">
        <v>88</v>
      </c>
      <c r="AV340" s="14" t="s">
        <v>88</v>
      </c>
      <c r="AW340" s="14" t="s">
        <v>36</v>
      </c>
      <c r="AX340" s="14" t="s">
        <v>75</v>
      </c>
      <c r="AY340" s="214" t="s">
        <v>214</v>
      </c>
    </row>
    <row r="341" spans="1:65" s="15" customFormat="1" ht="11.25">
      <c r="B341" s="215"/>
      <c r="C341" s="216"/>
      <c r="D341" s="195" t="s">
        <v>224</v>
      </c>
      <c r="E341" s="217" t="s">
        <v>19</v>
      </c>
      <c r="F341" s="218" t="s">
        <v>228</v>
      </c>
      <c r="G341" s="216"/>
      <c r="H341" s="219">
        <v>46.673000000000002</v>
      </c>
      <c r="I341" s="220"/>
      <c r="J341" s="216"/>
      <c r="K341" s="216"/>
      <c r="L341" s="221"/>
      <c r="M341" s="222"/>
      <c r="N341" s="223"/>
      <c r="O341" s="223"/>
      <c r="P341" s="223"/>
      <c r="Q341" s="223"/>
      <c r="R341" s="223"/>
      <c r="S341" s="223"/>
      <c r="T341" s="224"/>
      <c r="AT341" s="225" t="s">
        <v>224</v>
      </c>
      <c r="AU341" s="225" t="s">
        <v>88</v>
      </c>
      <c r="AV341" s="15" t="s">
        <v>222</v>
      </c>
      <c r="AW341" s="15" t="s">
        <v>36</v>
      </c>
      <c r="AX341" s="15" t="s">
        <v>82</v>
      </c>
      <c r="AY341" s="225" t="s">
        <v>214</v>
      </c>
    </row>
    <row r="342" spans="1:65" s="2" customFormat="1" ht="24.2" customHeight="1">
      <c r="A342" s="36"/>
      <c r="B342" s="37"/>
      <c r="C342" s="180" t="s">
        <v>555</v>
      </c>
      <c r="D342" s="180" t="s">
        <v>217</v>
      </c>
      <c r="E342" s="181" t="s">
        <v>556</v>
      </c>
      <c r="F342" s="182" t="s">
        <v>557</v>
      </c>
      <c r="G342" s="183" t="s">
        <v>220</v>
      </c>
      <c r="H342" s="184">
        <v>10.859</v>
      </c>
      <c r="I342" s="185"/>
      <c r="J342" s="186">
        <f>ROUND(I342*H342,2)</f>
        <v>0</v>
      </c>
      <c r="K342" s="182" t="s">
        <v>19</v>
      </c>
      <c r="L342" s="41"/>
      <c r="M342" s="187" t="s">
        <v>19</v>
      </c>
      <c r="N342" s="188" t="s">
        <v>47</v>
      </c>
      <c r="O342" s="66"/>
      <c r="P342" s="189">
        <f>O342*H342</f>
        <v>0</v>
      </c>
      <c r="Q342" s="189">
        <v>1.702E-2</v>
      </c>
      <c r="R342" s="189">
        <f>Q342*H342</f>
        <v>0.18482018</v>
      </c>
      <c r="S342" s="189">
        <v>0</v>
      </c>
      <c r="T342" s="190">
        <f>S342*H342</f>
        <v>0</v>
      </c>
      <c r="U342" s="36"/>
      <c r="V342" s="36"/>
      <c r="W342" s="36"/>
      <c r="X342" s="36"/>
      <c r="Y342" s="36"/>
      <c r="Z342" s="36"/>
      <c r="AA342" s="36"/>
      <c r="AB342" s="36"/>
      <c r="AC342" s="36"/>
      <c r="AD342" s="36"/>
      <c r="AE342" s="36"/>
      <c r="AR342" s="191" t="s">
        <v>299</v>
      </c>
      <c r="AT342" s="191" t="s">
        <v>217</v>
      </c>
      <c r="AU342" s="191" t="s">
        <v>88</v>
      </c>
      <c r="AY342" s="19" t="s">
        <v>214</v>
      </c>
      <c r="BE342" s="192">
        <f>IF(N342="základní",J342,0)</f>
        <v>0</v>
      </c>
      <c r="BF342" s="192">
        <f>IF(N342="snížená",J342,0)</f>
        <v>0</v>
      </c>
      <c r="BG342" s="192">
        <f>IF(N342="zákl. přenesená",J342,0)</f>
        <v>0</v>
      </c>
      <c r="BH342" s="192">
        <f>IF(N342="sníž. přenesená",J342,0)</f>
        <v>0</v>
      </c>
      <c r="BI342" s="192">
        <f>IF(N342="nulová",J342,0)</f>
        <v>0</v>
      </c>
      <c r="BJ342" s="19" t="s">
        <v>88</v>
      </c>
      <c r="BK342" s="192">
        <f>ROUND(I342*H342,2)</f>
        <v>0</v>
      </c>
      <c r="BL342" s="19" t="s">
        <v>299</v>
      </c>
      <c r="BM342" s="191" t="s">
        <v>558</v>
      </c>
    </row>
    <row r="343" spans="1:65" s="13" customFormat="1" ht="11.25">
      <c r="B343" s="193"/>
      <c r="C343" s="194"/>
      <c r="D343" s="195" t="s">
        <v>224</v>
      </c>
      <c r="E343" s="196" t="s">
        <v>19</v>
      </c>
      <c r="F343" s="197" t="s">
        <v>546</v>
      </c>
      <c r="G343" s="194"/>
      <c r="H343" s="196" t="s">
        <v>19</v>
      </c>
      <c r="I343" s="198"/>
      <c r="J343" s="194"/>
      <c r="K343" s="194"/>
      <c r="L343" s="199"/>
      <c r="M343" s="200"/>
      <c r="N343" s="201"/>
      <c r="O343" s="201"/>
      <c r="P343" s="201"/>
      <c r="Q343" s="201"/>
      <c r="R343" s="201"/>
      <c r="S343" s="201"/>
      <c r="T343" s="202"/>
      <c r="AT343" s="203" t="s">
        <v>224</v>
      </c>
      <c r="AU343" s="203" t="s">
        <v>88</v>
      </c>
      <c r="AV343" s="13" t="s">
        <v>82</v>
      </c>
      <c r="AW343" s="13" t="s">
        <v>36</v>
      </c>
      <c r="AX343" s="13" t="s">
        <v>75</v>
      </c>
      <c r="AY343" s="203" t="s">
        <v>214</v>
      </c>
    </row>
    <row r="344" spans="1:65" s="14" customFormat="1" ht="11.25">
      <c r="B344" s="204"/>
      <c r="C344" s="205"/>
      <c r="D344" s="195" t="s">
        <v>224</v>
      </c>
      <c r="E344" s="206" t="s">
        <v>19</v>
      </c>
      <c r="F344" s="207" t="s">
        <v>559</v>
      </c>
      <c r="G344" s="205"/>
      <c r="H344" s="208">
        <v>4.0010000000000003</v>
      </c>
      <c r="I344" s="209"/>
      <c r="J344" s="205"/>
      <c r="K344" s="205"/>
      <c r="L344" s="210"/>
      <c r="M344" s="211"/>
      <c r="N344" s="212"/>
      <c r="O344" s="212"/>
      <c r="P344" s="212"/>
      <c r="Q344" s="212"/>
      <c r="R344" s="212"/>
      <c r="S344" s="212"/>
      <c r="T344" s="213"/>
      <c r="AT344" s="214" t="s">
        <v>224</v>
      </c>
      <c r="AU344" s="214" t="s">
        <v>88</v>
      </c>
      <c r="AV344" s="14" t="s">
        <v>88</v>
      </c>
      <c r="AW344" s="14" t="s">
        <v>36</v>
      </c>
      <c r="AX344" s="14" t="s">
        <v>75</v>
      </c>
      <c r="AY344" s="214" t="s">
        <v>214</v>
      </c>
    </row>
    <row r="345" spans="1:65" s="14" customFormat="1" ht="11.25">
      <c r="B345" s="204"/>
      <c r="C345" s="205"/>
      <c r="D345" s="195" t="s">
        <v>224</v>
      </c>
      <c r="E345" s="206" t="s">
        <v>19</v>
      </c>
      <c r="F345" s="207" t="s">
        <v>560</v>
      </c>
      <c r="G345" s="205"/>
      <c r="H345" s="208">
        <v>6.8579999999999997</v>
      </c>
      <c r="I345" s="209"/>
      <c r="J345" s="205"/>
      <c r="K345" s="205"/>
      <c r="L345" s="210"/>
      <c r="M345" s="211"/>
      <c r="N345" s="212"/>
      <c r="O345" s="212"/>
      <c r="P345" s="212"/>
      <c r="Q345" s="212"/>
      <c r="R345" s="212"/>
      <c r="S345" s="212"/>
      <c r="T345" s="213"/>
      <c r="AT345" s="214" t="s">
        <v>224</v>
      </c>
      <c r="AU345" s="214" t="s">
        <v>88</v>
      </c>
      <c r="AV345" s="14" t="s">
        <v>88</v>
      </c>
      <c r="AW345" s="14" t="s">
        <v>36</v>
      </c>
      <c r="AX345" s="14" t="s">
        <v>75</v>
      </c>
      <c r="AY345" s="214" t="s">
        <v>214</v>
      </c>
    </row>
    <row r="346" spans="1:65" s="15" customFormat="1" ht="11.25">
      <c r="B346" s="215"/>
      <c r="C346" s="216"/>
      <c r="D346" s="195" t="s">
        <v>224</v>
      </c>
      <c r="E346" s="217" t="s">
        <v>19</v>
      </c>
      <c r="F346" s="218" t="s">
        <v>228</v>
      </c>
      <c r="G346" s="216"/>
      <c r="H346" s="219">
        <v>10.859</v>
      </c>
      <c r="I346" s="220"/>
      <c r="J346" s="216"/>
      <c r="K346" s="216"/>
      <c r="L346" s="221"/>
      <c r="M346" s="222"/>
      <c r="N346" s="223"/>
      <c r="O346" s="223"/>
      <c r="P346" s="223"/>
      <c r="Q346" s="223"/>
      <c r="R346" s="223"/>
      <c r="S346" s="223"/>
      <c r="T346" s="224"/>
      <c r="AT346" s="225" t="s">
        <v>224</v>
      </c>
      <c r="AU346" s="225" t="s">
        <v>88</v>
      </c>
      <c r="AV346" s="15" t="s">
        <v>222</v>
      </c>
      <c r="AW346" s="15" t="s">
        <v>36</v>
      </c>
      <c r="AX346" s="15" t="s">
        <v>82</v>
      </c>
      <c r="AY346" s="225" t="s">
        <v>214</v>
      </c>
    </row>
    <row r="347" spans="1:65" s="2" customFormat="1" ht="24.2" customHeight="1">
      <c r="A347" s="36"/>
      <c r="B347" s="37"/>
      <c r="C347" s="180" t="s">
        <v>561</v>
      </c>
      <c r="D347" s="180" t="s">
        <v>217</v>
      </c>
      <c r="E347" s="181" t="s">
        <v>562</v>
      </c>
      <c r="F347" s="182" t="s">
        <v>563</v>
      </c>
      <c r="G347" s="183" t="s">
        <v>220</v>
      </c>
      <c r="H347" s="184">
        <v>11.88</v>
      </c>
      <c r="I347" s="185"/>
      <c r="J347" s="186">
        <f>ROUND(I347*H347,2)</f>
        <v>0</v>
      </c>
      <c r="K347" s="182" t="s">
        <v>19</v>
      </c>
      <c r="L347" s="41"/>
      <c r="M347" s="187" t="s">
        <v>19</v>
      </c>
      <c r="N347" s="188" t="s">
        <v>47</v>
      </c>
      <c r="O347" s="66"/>
      <c r="P347" s="189">
        <f>O347*H347</f>
        <v>0</v>
      </c>
      <c r="Q347" s="189">
        <v>1.357E-2</v>
      </c>
      <c r="R347" s="189">
        <f>Q347*H347</f>
        <v>0.16121160000000001</v>
      </c>
      <c r="S347" s="189">
        <v>0</v>
      </c>
      <c r="T347" s="190">
        <f>S347*H347</f>
        <v>0</v>
      </c>
      <c r="U347" s="36"/>
      <c r="V347" s="36"/>
      <c r="W347" s="36"/>
      <c r="X347" s="36"/>
      <c r="Y347" s="36"/>
      <c r="Z347" s="36"/>
      <c r="AA347" s="36"/>
      <c r="AB347" s="36"/>
      <c r="AC347" s="36"/>
      <c r="AD347" s="36"/>
      <c r="AE347" s="36"/>
      <c r="AR347" s="191" t="s">
        <v>299</v>
      </c>
      <c r="AT347" s="191" t="s">
        <v>217</v>
      </c>
      <c r="AU347" s="191" t="s">
        <v>88</v>
      </c>
      <c r="AY347" s="19" t="s">
        <v>214</v>
      </c>
      <c r="BE347" s="192">
        <f>IF(N347="základní",J347,0)</f>
        <v>0</v>
      </c>
      <c r="BF347" s="192">
        <f>IF(N347="snížená",J347,0)</f>
        <v>0</v>
      </c>
      <c r="BG347" s="192">
        <f>IF(N347="zákl. přenesená",J347,0)</f>
        <v>0</v>
      </c>
      <c r="BH347" s="192">
        <f>IF(N347="sníž. přenesená",J347,0)</f>
        <v>0</v>
      </c>
      <c r="BI347" s="192">
        <f>IF(N347="nulová",J347,0)</f>
        <v>0</v>
      </c>
      <c r="BJ347" s="19" t="s">
        <v>88</v>
      </c>
      <c r="BK347" s="192">
        <f>ROUND(I347*H347,2)</f>
        <v>0</v>
      </c>
      <c r="BL347" s="19" t="s">
        <v>299</v>
      </c>
      <c r="BM347" s="191" t="s">
        <v>564</v>
      </c>
    </row>
    <row r="348" spans="1:65" s="13" customFormat="1" ht="11.25">
      <c r="B348" s="193"/>
      <c r="C348" s="194"/>
      <c r="D348" s="195" t="s">
        <v>224</v>
      </c>
      <c r="E348" s="196" t="s">
        <v>19</v>
      </c>
      <c r="F348" s="197" t="s">
        <v>546</v>
      </c>
      <c r="G348" s="194"/>
      <c r="H348" s="196" t="s">
        <v>19</v>
      </c>
      <c r="I348" s="198"/>
      <c r="J348" s="194"/>
      <c r="K348" s="194"/>
      <c r="L348" s="199"/>
      <c r="M348" s="200"/>
      <c r="N348" s="201"/>
      <c r="O348" s="201"/>
      <c r="P348" s="201"/>
      <c r="Q348" s="201"/>
      <c r="R348" s="201"/>
      <c r="S348" s="201"/>
      <c r="T348" s="202"/>
      <c r="AT348" s="203" t="s">
        <v>224</v>
      </c>
      <c r="AU348" s="203" t="s">
        <v>88</v>
      </c>
      <c r="AV348" s="13" t="s">
        <v>82</v>
      </c>
      <c r="AW348" s="13" t="s">
        <v>36</v>
      </c>
      <c r="AX348" s="13" t="s">
        <v>75</v>
      </c>
      <c r="AY348" s="203" t="s">
        <v>214</v>
      </c>
    </row>
    <row r="349" spans="1:65" s="14" customFormat="1" ht="11.25">
      <c r="B349" s="204"/>
      <c r="C349" s="205"/>
      <c r="D349" s="195" t="s">
        <v>224</v>
      </c>
      <c r="E349" s="206" t="s">
        <v>19</v>
      </c>
      <c r="F349" s="207" t="s">
        <v>475</v>
      </c>
      <c r="G349" s="205"/>
      <c r="H349" s="208">
        <v>11.88</v>
      </c>
      <c r="I349" s="209"/>
      <c r="J349" s="205"/>
      <c r="K349" s="205"/>
      <c r="L349" s="210"/>
      <c r="M349" s="211"/>
      <c r="N349" s="212"/>
      <c r="O349" s="212"/>
      <c r="P349" s="212"/>
      <c r="Q349" s="212"/>
      <c r="R349" s="212"/>
      <c r="S349" s="212"/>
      <c r="T349" s="213"/>
      <c r="AT349" s="214" t="s">
        <v>224</v>
      </c>
      <c r="AU349" s="214" t="s">
        <v>88</v>
      </c>
      <c r="AV349" s="14" t="s">
        <v>88</v>
      </c>
      <c r="AW349" s="14" t="s">
        <v>36</v>
      </c>
      <c r="AX349" s="14" t="s">
        <v>82</v>
      </c>
      <c r="AY349" s="214" t="s">
        <v>214</v>
      </c>
    </row>
    <row r="350" spans="1:65" s="2" customFormat="1" ht="14.45" customHeight="1">
      <c r="A350" s="36"/>
      <c r="B350" s="37"/>
      <c r="C350" s="180" t="s">
        <v>565</v>
      </c>
      <c r="D350" s="180" t="s">
        <v>217</v>
      </c>
      <c r="E350" s="181" t="s">
        <v>566</v>
      </c>
      <c r="F350" s="182" t="s">
        <v>567</v>
      </c>
      <c r="G350" s="183" t="s">
        <v>248</v>
      </c>
      <c r="H350" s="184">
        <v>3</v>
      </c>
      <c r="I350" s="185"/>
      <c r="J350" s="186">
        <f>ROUND(I350*H350,2)</f>
        <v>0</v>
      </c>
      <c r="K350" s="182" t="s">
        <v>19</v>
      </c>
      <c r="L350" s="41"/>
      <c r="M350" s="187" t="s">
        <v>19</v>
      </c>
      <c r="N350" s="188" t="s">
        <v>47</v>
      </c>
      <c r="O350" s="66"/>
      <c r="P350" s="189">
        <f>O350*H350</f>
        <v>0</v>
      </c>
      <c r="Q350" s="189">
        <v>3.0000000000000001E-5</v>
      </c>
      <c r="R350" s="189">
        <f>Q350*H350</f>
        <v>9.0000000000000006E-5</v>
      </c>
      <c r="S350" s="189">
        <v>0</v>
      </c>
      <c r="T350" s="190">
        <f>S350*H350</f>
        <v>0</v>
      </c>
      <c r="U350" s="36"/>
      <c r="V350" s="36"/>
      <c r="W350" s="36"/>
      <c r="X350" s="36"/>
      <c r="Y350" s="36"/>
      <c r="Z350" s="36"/>
      <c r="AA350" s="36"/>
      <c r="AB350" s="36"/>
      <c r="AC350" s="36"/>
      <c r="AD350" s="36"/>
      <c r="AE350" s="36"/>
      <c r="AR350" s="191" t="s">
        <v>299</v>
      </c>
      <c r="AT350" s="191" t="s">
        <v>217</v>
      </c>
      <c r="AU350" s="191" t="s">
        <v>88</v>
      </c>
      <c r="AY350" s="19" t="s">
        <v>214</v>
      </c>
      <c r="BE350" s="192">
        <f>IF(N350="základní",J350,0)</f>
        <v>0</v>
      </c>
      <c r="BF350" s="192">
        <f>IF(N350="snížená",J350,0)</f>
        <v>0</v>
      </c>
      <c r="BG350" s="192">
        <f>IF(N350="zákl. přenesená",J350,0)</f>
        <v>0</v>
      </c>
      <c r="BH350" s="192">
        <f>IF(N350="sníž. přenesená",J350,0)</f>
        <v>0</v>
      </c>
      <c r="BI350" s="192">
        <f>IF(N350="nulová",J350,0)</f>
        <v>0</v>
      </c>
      <c r="BJ350" s="19" t="s">
        <v>88</v>
      </c>
      <c r="BK350" s="192">
        <f>ROUND(I350*H350,2)</f>
        <v>0</v>
      </c>
      <c r="BL350" s="19" t="s">
        <v>299</v>
      </c>
      <c r="BM350" s="191" t="s">
        <v>568</v>
      </c>
    </row>
    <row r="351" spans="1:65" s="2" customFormat="1" ht="14.45" customHeight="1">
      <c r="A351" s="36"/>
      <c r="B351" s="37"/>
      <c r="C351" s="230" t="s">
        <v>569</v>
      </c>
      <c r="D351" s="230" t="s">
        <v>336</v>
      </c>
      <c r="E351" s="231" t="s">
        <v>570</v>
      </c>
      <c r="F351" s="232" t="s">
        <v>571</v>
      </c>
      <c r="G351" s="233" t="s">
        <v>248</v>
      </c>
      <c r="H351" s="234">
        <v>3</v>
      </c>
      <c r="I351" s="235"/>
      <c r="J351" s="236">
        <f>ROUND(I351*H351,2)</f>
        <v>0</v>
      </c>
      <c r="K351" s="232" t="s">
        <v>19</v>
      </c>
      <c r="L351" s="237"/>
      <c r="M351" s="238" t="s">
        <v>19</v>
      </c>
      <c r="N351" s="239" t="s">
        <v>47</v>
      </c>
      <c r="O351" s="66"/>
      <c r="P351" s="189">
        <f>O351*H351</f>
        <v>0</v>
      </c>
      <c r="Q351" s="189">
        <v>1.4E-3</v>
      </c>
      <c r="R351" s="189">
        <f>Q351*H351</f>
        <v>4.1999999999999997E-3</v>
      </c>
      <c r="S351" s="189">
        <v>0</v>
      </c>
      <c r="T351" s="190">
        <f>S351*H351</f>
        <v>0</v>
      </c>
      <c r="U351" s="36"/>
      <c r="V351" s="36"/>
      <c r="W351" s="36"/>
      <c r="X351" s="36"/>
      <c r="Y351" s="36"/>
      <c r="Z351" s="36"/>
      <c r="AA351" s="36"/>
      <c r="AB351" s="36"/>
      <c r="AC351" s="36"/>
      <c r="AD351" s="36"/>
      <c r="AE351" s="36"/>
      <c r="AR351" s="191" t="s">
        <v>339</v>
      </c>
      <c r="AT351" s="191" t="s">
        <v>336</v>
      </c>
      <c r="AU351" s="191" t="s">
        <v>88</v>
      </c>
      <c r="AY351" s="19" t="s">
        <v>214</v>
      </c>
      <c r="BE351" s="192">
        <f>IF(N351="základní",J351,0)</f>
        <v>0</v>
      </c>
      <c r="BF351" s="192">
        <f>IF(N351="snížená",J351,0)</f>
        <v>0</v>
      </c>
      <c r="BG351" s="192">
        <f>IF(N351="zákl. přenesená",J351,0)</f>
        <v>0</v>
      </c>
      <c r="BH351" s="192">
        <f>IF(N351="sníž. přenesená",J351,0)</f>
        <v>0</v>
      </c>
      <c r="BI351" s="192">
        <f>IF(N351="nulová",J351,0)</f>
        <v>0</v>
      </c>
      <c r="BJ351" s="19" t="s">
        <v>88</v>
      </c>
      <c r="BK351" s="192">
        <f>ROUND(I351*H351,2)</f>
        <v>0</v>
      </c>
      <c r="BL351" s="19" t="s">
        <v>299</v>
      </c>
      <c r="BM351" s="191" t="s">
        <v>572</v>
      </c>
    </row>
    <row r="352" spans="1:65" s="2" customFormat="1" ht="24.2" customHeight="1">
      <c r="A352" s="36"/>
      <c r="B352" s="37"/>
      <c r="C352" s="180" t="s">
        <v>573</v>
      </c>
      <c r="D352" s="180" t="s">
        <v>217</v>
      </c>
      <c r="E352" s="181" t="s">
        <v>574</v>
      </c>
      <c r="F352" s="182" t="s">
        <v>575</v>
      </c>
      <c r="G352" s="183" t="s">
        <v>248</v>
      </c>
      <c r="H352" s="184">
        <v>5</v>
      </c>
      <c r="I352" s="185"/>
      <c r="J352" s="186">
        <f>ROUND(I352*H352,2)</f>
        <v>0</v>
      </c>
      <c r="K352" s="182" t="s">
        <v>221</v>
      </c>
      <c r="L352" s="41"/>
      <c r="M352" s="187" t="s">
        <v>19</v>
      </c>
      <c r="N352" s="188" t="s">
        <v>47</v>
      </c>
      <c r="O352" s="66"/>
      <c r="P352" s="189">
        <f>O352*H352</f>
        <v>0</v>
      </c>
      <c r="Q352" s="189">
        <v>5.28E-3</v>
      </c>
      <c r="R352" s="189">
        <f>Q352*H352</f>
        <v>2.64E-2</v>
      </c>
      <c r="S352" s="189">
        <v>0</v>
      </c>
      <c r="T352" s="190">
        <f>S352*H352</f>
        <v>0</v>
      </c>
      <c r="U352" s="36"/>
      <c r="V352" s="36"/>
      <c r="W352" s="36"/>
      <c r="X352" s="36"/>
      <c r="Y352" s="36"/>
      <c r="Z352" s="36"/>
      <c r="AA352" s="36"/>
      <c r="AB352" s="36"/>
      <c r="AC352" s="36"/>
      <c r="AD352" s="36"/>
      <c r="AE352" s="36"/>
      <c r="AR352" s="191" t="s">
        <v>299</v>
      </c>
      <c r="AT352" s="191" t="s">
        <v>217</v>
      </c>
      <c r="AU352" s="191" t="s">
        <v>88</v>
      </c>
      <c r="AY352" s="19" t="s">
        <v>214</v>
      </c>
      <c r="BE352" s="192">
        <f>IF(N352="základní",J352,0)</f>
        <v>0</v>
      </c>
      <c r="BF352" s="192">
        <f>IF(N352="snížená",J352,0)</f>
        <v>0</v>
      </c>
      <c r="BG352" s="192">
        <f>IF(N352="zákl. přenesená",J352,0)</f>
        <v>0</v>
      </c>
      <c r="BH352" s="192">
        <f>IF(N352="sníž. přenesená",J352,0)</f>
        <v>0</v>
      </c>
      <c r="BI352" s="192">
        <f>IF(N352="nulová",J352,0)</f>
        <v>0</v>
      </c>
      <c r="BJ352" s="19" t="s">
        <v>88</v>
      </c>
      <c r="BK352" s="192">
        <f>ROUND(I352*H352,2)</f>
        <v>0</v>
      </c>
      <c r="BL352" s="19" t="s">
        <v>299</v>
      </c>
      <c r="BM352" s="191" t="s">
        <v>576</v>
      </c>
    </row>
    <row r="353" spans="1:65" s="13" customFormat="1" ht="11.25">
      <c r="B353" s="193"/>
      <c r="C353" s="194"/>
      <c r="D353" s="195" t="s">
        <v>224</v>
      </c>
      <c r="E353" s="196" t="s">
        <v>19</v>
      </c>
      <c r="F353" s="197" t="s">
        <v>257</v>
      </c>
      <c r="G353" s="194"/>
      <c r="H353" s="196" t="s">
        <v>19</v>
      </c>
      <c r="I353" s="198"/>
      <c r="J353" s="194"/>
      <c r="K353" s="194"/>
      <c r="L353" s="199"/>
      <c r="M353" s="200"/>
      <c r="N353" s="201"/>
      <c r="O353" s="201"/>
      <c r="P353" s="201"/>
      <c r="Q353" s="201"/>
      <c r="R353" s="201"/>
      <c r="S353" s="201"/>
      <c r="T353" s="202"/>
      <c r="AT353" s="203" t="s">
        <v>224</v>
      </c>
      <c r="AU353" s="203" t="s">
        <v>88</v>
      </c>
      <c r="AV353" s="13" t="s">
        <v>82</v>
      </c>
      <c r="AW353" s="13" t="s">
        <v>36</v>
      </c>
      <c r="AX353" s="13" t="s">
        <v>75</v>
      </c>
      <c r="AY353" s="203" t="s">
        <v>214</v>
      </c>
    </row>
    <row r="354" spans="1:65" s="14" customFormat="1" ht="11.25">
      <c r="B354" s="204"/>
      <c r="C354" s="205"/>
      <c r="D354" s="195" t="s">
        <v>224</v>
      </c>
      <c r="E354" s="206" t="s">
        <v>19</v>
      </c>
      <c r="F354" s="207" t="s">
        <v>577</v>
      </c>
      <c r="G354" s="205"/>
      <c r="H354" s="208">
        <v>2</v>
      </c>
      <c r="I354" s="209"/>
      <c r="J354" s="205"/>
      <c r="K354" s="205"/>
      <c r="L354" s="210"/>
      <c r="M354" s="211"/>
      <c r="N354" s="212"/>
      <c r="O354" s="212"/>
      <c r="P354" s="212"/>
      <c r="Q354" s="212"/>
      <c r="R354" s="212"/>
      <c r="S354" s="212"/>
      <c r="T354" s="213"/>
      <c r="AT354" s="214" t="s">
        <v>224</v>
      </c>
      <c r="AU354" s="214" t="s">
        <v>88</v>
      </c>
      <c r="AV354" s="14" t="s">
        <v>88</v>
      </c>
      <c r="AW354" s="14" t="s">
        <v>36</v>
      </c>
      <c r="AX354" s="14" t="s">
        <v>75</v>
      </c>
      <c r="AY354" s="214" t="s">
        <v>214</v>
      </c>
    </row>
    <row r="355" spans="1:65" s="14" customFormat="1" ht="11.25">
      <c r="B355" s="204"/>
      <c r="C355" s="205"/>
      <c r="D355" s="195" t="s">
        <v>224</v>
      </c>
      <c r="E355" s="206" t="s">
        <v>19</v>
      </c>
      <c r="F355" s="207" t="s">
        <v>578</v>
      </c>
      <c r="G355" s="205"/>
      <c r="H355" s="208">
        <v>3</v>
      </c>
      <c r="I355" s="209"/>
      <c r="J355" s="205"/>
      <c r="K355" s="205"/>
      <c r="L355" s="210"/>
      <c r="M355" s="211"/>
      <c r="N355" s="212"/>
      <c r="O355" s="212"/>
      <c r="P355" s="212"/>
      <c r="Q355" s="212"/>
      <c r="R355" s="212"/>
      <c r="S355" s="212"/>
      <c r="T355" s="213"/>
      <c r="AT355" s="214" t="s">
        <v>224</v>
      </c>
      <c r="AU355" s="214" t="s">
        <v>88</v>
      </c>
      <c r="AV355" s="14" t="s">
        <v>88</v>
      </c>
      <c r="AW355" s="14" t="s">
        <v>36</v>
      </c>
      <c r="AX355" s="14" t="s">
        <v>75</v>
      </c>
      <c r="AY355" s="214" t="s">
        <v>214</v>
      </c>
    </row>
    <row r="356" spans="1:65" s="15" customFormat="1" ht="11.25">
      <c r="B356" s="215"/>
      <c r="C356" s="216"/>
      <c r="D356" s="195" t="s">
        <v>224</v>
      </c>
      <c r="E356" s="217" t="s">
        <v>19</v>
      </c>
      <c r="F356" s="218" t="s">
        <v>228</v>
      </c>
      <c r="G356" s="216"/>
      <c r="H356" s="219">
        <v>5</v>
      </c>
      <c r="I356" s="220"/>
      <c r="J356" s="216"/>
      <c r="K356" s="216"/>
      <c r="L356" s="221"/>
      <c r="M356" s="222"/>
      <c r="N356" s="223"/>
      <c r="O356" s="223"/>
      <c r="P356" s="223"/>
      <c r="Q356" s="223"/>
      <c r="R356" s="223"/>
      <c r="S356" s="223"/>
      <c r="T356" s="224"/>
      <c r="AT356" s="225" t="s">
        <v>224</v>
      </c>
      <c r="AU356" s="225" t="s">
        <v>88</v>
      </c>
      <c r="AV356" s="15" t="s">
        <v>222</v>
      </c>
      <c r="AW356" s="15" t="s">
        <v>36</v>
      </c>
      <c r="AX356" s="15" t="s">
        <v>82</v>
      </c>
      <c r="AY356" s="225" t="s">
        <v>214</v>
      </c>
    </row>
    <row r="357" spans="1:65" s="2" customFormat="1" ht="24.2" customHeight="1">
      <c r="A357" s="36"/>
      <c r="B357" s="37"/>
      <c r="C357" s="180" t="s">
        <v>579</v>
      </c>
      <c r="D357" s="180" t="s">
        <v>217</v>
      </c>
      <c r="E357" s="181" t="s">
        <v>580</v>
      </c>
      <c r="F357" s="182" t="s">
        <v>581</v>
      </c>
      <c r="G357" s="183" t="s">
        <v>331</v>
      </c>
      <c r="H357" s="184">
        <v>23.64</v>
      </c>
      <c r="I357" s="185"/>
      <c r="J357" s="186">
        <f>ROUND(I357*H357,2)</f>
        <v>0</v>
      </c>
      <c r="K357" s="182" t="s">
        <v>221</v>
      </c>
      <c r="L357" s="41"/>
      <c r="M357" s="187" t="s">
        <v>19</v>
      </c>
      <c r="N357" s="188" t="s">
        <v>47</v>
      </c>
      <c r="O357" s="66"/>
      <c r="P357" s="189">
        <f>O357*H357</f>
        <v>0</v>
      </c>
      <c r="Q357" s="189">
        <v>5.5399999999999998E-3</v>
      </c>
      <c r="R357" s="189">
        <f>Q357*H357</f>
        <v>0.13096559999999999</v>
      </c>
      <c r="S357" s="189">
        <v>0</v>
      </c>
      <c r="T357" s="190">
        <f>S357*H357</f>
        <v>0</v>
      </c>
      <c r="U357" s="36"/>
      <c r="V357" s="36"/>
      <c r="W357" s="36"/>
      <c r="X357" s="36"/>
      <c r="Y357" s="36"/>
      <c r="Z357" s="36"/>
      <c r="AA357" s="36"/>
      <c r="AB357" s="36"/>
      <c r="AC357" s="36"/>
      <c r="AD357" s="36"/>
      <c r="AE357" s="36"/>
      <c r="AR357" s="191" t="s">
        <v>299</v>
      </c>
      <c r="AT357" s="191" t="s">
        <v>217</v>
      </c>
      <c r="AU357" s="191" t="s">
        <v>88</v>
      </c>
      <c r="AY357" s="19" t="s">
        <v>214</v>
      </c>
      <c r="BE357" s="192">
        <f>IF(N357="základní",J357,0)</f>
        <v>0</v>
      </c>
      <c r="BF357" s="192">
        <f>IF(N357="snížená",J357,0)</f>
        <v>0</v>
      </c>
      <c r="BG357" s="192">
        <f>IF(N357="zákl. přenesená",J357,0)</f>
        <v>0</v>
      </c>
      <c r="BH357" s="192">
        <f>IF(N357="sníž. přenesená",J357,0)</f>
        <v>0</v>
      </c>
      <c r="BI357" s="192">
        <f>IF(N357="nulová",J357,0)</f>
        <v>0</v>
      </c>
      <c r="BJ357" s="19" t="s">
        <v>88</v>
      </c>
      <c r="BK357" s="192">
        <f>ROUND(I357*H357,2)</f>
        <v>0</v>
      </c>
      <c r="BL357" s="19" t="s">
        <v>299</v>
      </c>
      <c r="BM357" s="191" t="s">
        <v>582</v>
      </c>
    </row>
    <row r="358" spans="1:65" s="14" customFormat="1" ht="11.25">
      <c r="B358" s="204"/>
      <c r="C358" s="205"/>
      <c r="D358" s="195" t="s">
        <v>224</v>
      </c>
      <c r="E358" s="206" t="s">
        <v>19</v>
      </c>
      <c r="F358" s="207" t="s">
        <v>583</v>
      </c>
      <c r="G358" s="205"/>
      <c r="H358" s="208">
        <v>23.64</v>
      </c>
      <c r="I358" s="209"/>
      <c r="J358" s="205"/>
      <c r="K358" s="205"/>
      <c r="L358" s="210"/>
      <c r="M358" s="211"/>
      <c r="N358" s="212"/>
      <c r="O358" s="212"/>
      <c r="P358" s="212"/>
      <c r="Q358" s="212"/>
      <c r="R358" s="212"/>
      <c r="S358" s="212"/>
      <c r="T358" s="213"/>
      <c r="AT358" s="214" t="s">
        <v>224</v>
      </c>
      <c r="AU358" s="214" t="s">
        <v>88</v>
      </c>
      <c r="AV358" s="14" t="s">
        <v>88</v>
      </c>
      <c r="AW358" s="14" t="s">
        <v>36</v>
      </c>
      <c r="AX358" s="14" t="s">
        <v>82</v>
      </c>
      <c r="AY358" s="214" t="s">
        <v>214</v>
      </c>
    </row>
    <row r="359" spans="1:65" s="2" customFormat="1" ht="14.45" customHeight="1">
      <c r="A359" s="36"/>
      <c r="B359" s="37"/>
      <c r="C359" s="180" t="s">
        <v>584</v>
      </c>
      <c r="D359" s="180" t="s">
        <v>217</v>
      </c>
      <c r="E359" s="181" t="s">
        <v>585</v>
      </c>
      <c r="F359" s="182" t="s">
        <v>586</v>
      </c>
      <c r="G359" s="183" t="s">
        <v>220</v>
      </c>
      <c r="H359" s="184">
        <v>130.65</v>
      </c>
      <c r="I359" s="185"/>
      <c r="J359" s="186">
        <f>ROUND(I359*H359,2)</f>
        <v>0</v>
      </c>
      <c r="K359" s="182" t="s">
        <v>19</v>
      </c>
      <c r="L359" s="41"/>
      <c r="M359" s="187" t="s">
        <v>19</v>
      </c>
      <c r="N359" s="188" t="s">
        <v>47</v>
      </c>
      <c r="O359" s="66"/>
      <c r="P359" s="189">
        <f>O359*H359</f>
        <v>0</v>
      </c>
      <c r="Q359" s="189">
        <v>2.63E-2</v>
      </c>
      <c r="R359" s="189">
        <f>Q359*H359</f>
        <v>3.4360950000000003</v>
      </c>
      <c r="S359" s="189">
        <v>0</v>
      </c>
      <c r="T359" s="190">
        <f>S359*H359</f>
        <v>0</v>
      </c>
      <c r="U359" s="36"/>
      <c r="V359" s="36"/>
      <c r="W359" s="36"/>
      <c r="X359" s="36"/>
      <c r="Y359" s="36"/>
      <c r="Z359" s="36"/>
      <c r="AA359" s="36"/>
      <c r="AB359" s="36"/>
      <c r="AC359" s="36"/>
      <c r="AD359" s="36"/>
      <c r="AE359" s="36"/>
      <c r="AR359" s="191" t="s">
        <v>299</v>
      </c>
      <c r="AT359" s="191" t="s">
        <v>217</v>
      </c>
      <c r="AU359" s="191" t="s">
        <v>88</v>
      </c>
      <c r="AY359" s="19" t="s">
        <v>214</v>
      </c>
      <c r="BE359" s="192">
        <f>IF(N359="základní",J359,0)</f>
        <v>0</v>
      </c>
      <c r="BF359" s="192">
        <f>IF(N359="snížená",J359,0)</f>
        <v>0</v>
      </c>
      <c r="BG359" s="192">
        <f>IF(N359="zákl. přenesená",J359,0)</f>
        <v>0</v>
      </c>
      <c r="BH359" s="192">
        <f>IF(N359="sníž. přenesená",J359,0)</f>
        <v>0</v>
      </c>
      <c r="BI359" s="192">
        <f>IF(N359="nulová",J359,0)</f>
        <v>0</v>
      </c>
      <c r="BJ359" s="19" t="s">
        <v>88</v>
      </c>
      <c r="BK359" s="192">
        <f>ROUND(I359*H359,2)</f>
        <v>0</v>
      </c>
      <c r="BL359" s="19" t="s">
        <v>299</v>
      </c>
      <c r="BM359" s="191" t="s">
        <v>587</v>
      </c>
    </row>
    <row r="360" spans="1:65" s="13" customFormat="1" ht="11.25">
      <c r="B360" s="193"/>
      <c r="C360" s="194"/>
      <c r="D360" s="195" t="s">
        <v>224</v>
      </c>
      <c r="E360" s="196" t="s">
        <v>19</v>
      </c>
      <c r="F360" s="197" t="s">
        <v>257</v>
      </c>
      <c r="G360" s="194"/>
      <c r="H360" s="196" t="s">
        <v>19</v>
      </c>
      <c r="I360" s="198"/>
      <c r="J360" s="194"/>
      <c r="K360" s="194"/>
      <c r="L360" s="199"/>
      <c r="M360" s="200"/>
      <c r="N360" s="201"/>
      <c r="O360" s="201"/>
      <c r="P360" s="201"/>
      <c r="Q360" s="201"/>
      <c r="R360" s="201"/>
      <c r="S360" s="201"/>
      <c r="T360" s="202"/>
      <c r="AT360" s="203" t="s">
        <v>224</v>
      </c>
      <c r="AU360" s="203" t="s">
        <v>88</v>
      </c>
      <c r="AV360" s="13" t="s">
        <v>82</v>
      </c>
      <c r="AW360" s="13" t="s">
        <v>36</v>
      </c>
      <c r="AX360" s="13" t="s">
        <v>75</v>
      </c>
      <c r="AY360" s="203" t="s">
        <v>214</v>
      </c>
    </row>
    <row r="361" spans="1:65" s="14" customFormat="1" ht="11.25">
      <c r="B361" s="204"/>
      <c r="C361" s="205"/>
      <c r="D361" s="195" t="s">
        <v>224</v>
      </c>
      <c r="E361" s="206" t="s">
        <v>19</v>
      </c>
      <c r="F361" s="207" t="s">
        <v>258</v>
      </c>
      <c r="G361" s="205"/>
      <c r="H361" s="208">
        <v>64.540000000000006</v>
      </c>
      <c r="I361" s="209"/>
      <c r="J361" s="205"/>
      <c r="K361" s="205"/>
      <c r="L361" s="210"/>
      <c r="M361" s="211"/>
      <c r="N361" s="212"/>
      <c r="O361" s="212"/>
      <c r="P361" s="212"/>
      <c r="Q361" s="212"/>
      <c r="R361" s="212"/>
      <c r="S361" s="212"/>
      <c r="T361" s="213"/>
      <c r="AT361" s="214" t="s">
        <v>224</v>
      </c>
      <c r="AU361" s="214" t="s">
        <v>88</v>
      </c>
      <c r="AV361" s="14" t="s">
        <v>88</v>
      </c>
      <c r="AW361" s="14" t="s">
        <v>36</v>
      </c>
      <c r="AX361" s="14" t="s">
        <v>75</v>
      </c>
      <c r="AY361" s="214" t="s">
        <v>214</v>
      </c>
    </row>
    <row r="362" spans="1:65" s="14" customFormat="1" ht="11.25">
      <c r="B362" s="204"/>
      <c r="C362" s="205"/>
      <c r="D362" s="195" t="s">
        <v>224</v>
      </c>
      <c r="E362" s="206" t="s">
        <v>19</v>
      </c>
      <c r="F362" s="207" t="s">
        <v>259</v>
      </c>
      <c r="G362" s="205"/>
      <c r="H362" s="208">
        <v>66.11</v>
      </c>
      <c r="I362" s="209"/>
      <c r="J362" s="205"/>
      <c r="K362" s="205"/>
      <c r="L362" s="210"/>
      <c r="M362" s="211"/>
      <c r="N362" s="212"/>
      <c r="O362" s="212"/>
      <c r="P362" s="212"/>
      <c r="Q362" s="212"/>
      <c r="R362" s="212"/>
      <c r="S362" s="212"/>
      <c r="T362" s="213"/>
      <c r="AT362" s="214" t="s">
        <v>224</v>
      </c>
      <c r="AU362" s="214" t="s">
        <v>88</v>
      </c>
      <c r="AV362" s="14" t="s">
        <v>88</v>
      </c>
      <c r="AW362" s="14" t="s">
        <v>36</v>
      </c>
      <c r="AX362" s="14" t="s">
        <v>75</v>
      </c>
      <c r="AY362" s="214" t="s">
        <v>214</v>
      </c>
    </row>
    <row r="363" spans="1:65" s="15" customFormat="1" ht="11.25">
      <c r="B363" s="215"/>
      <c r="C363" s="216"/>
      <c r="D363" s="195" t="s">
        <v>224</v>
      </c>
      <c r="E363" s="217" t="s">
        <v>19</v>
      </c>
      <c r="F363" s="218" t="s">
        <v>228</v>
      </c>
      <c r="G363" s="216"/>
      <c r="H363" s="219">
        <v>130.65</v>
      </c>
      <c r="I363" s="220"/>
      <c r="J363" s="216"/>
      <c r="K363" s="216"/>
      <c r="L363" s="221"/>
      <c r="M363" s="222"/>
      <c r="N363" s="223"/>
      <c r="O363" s="223"/>
      <c r="P363" s="223"/>
      <c r="Q363" s="223"/>
      <c r="R363" s="223"/>
      <c r="S363" s="223"/>
      <c r="T363" s="224"/>
      <c r="AT363" s="225" t="s">
        <v>224</v>
      </c>
      <c r="AU363" s="225" t="s">
        <v>88</v>
      </c>
      <c r="AV363" s="15" t="s">
        <v>222</v>
      </c>
      <c r="AW363" s="15" t="s">
        <v>36</v>
      </c>
      <c r="AX363" s="15" t="s">
        <v>82</v>
      </c>
      <c r="AY363" s="225" t="s">
        <v>214</v>
      </c>
    </row>
    <row r="364" spans="1:65" s="2" customFormat="1" ht="24.2" customHeight="1">
      <c r="A364" s="36"/>
      <c r="B364" s="37"/>
      <c r="C364" s="180" t="s">
        <v>588</v>
      </c>
      <c r="D364" s="180" t="s">
        <v>217</v>
      </c>
      <c r="E364" s="181" t="s">
        <v>589</v>
      </c>
      <c r="F364" s="182" t="s">
        <v>590</v>
      </c>
      <c r="G364" s="183" t="s">
        <v>220</v>
      </c>
      <c r="H364" s="184">
        <v>130.65</v>
      </c>
      <c r="I364" s="185"/>
      <c r="J364" s="186">
        <f>ROUND(I364*H364,2)</f>
        <v>0</v>
      </c>
      <c r="K364" s="182" t="s">
        <v>19</v>
      </c>
      <c r="L364" s="41"/>
      <c r="M364" s="187" t="s">
        <v>19</v>
      </c>
      <c r="N364" s="188" t="s">
        <v>47</v>
      </c>
      <c r="O364" s="66"/>
      <c r="P364" s="189">
        <f>O364*H364</f>
        <v>0</v>
      </c>
      <c r="Q364" s="189">
        <v>4.3360000000000003E-2</v>
      </c>
      <c r="R364" s="189">
        <f>Q364*H364</f>
        <v>5.6649840000000005</v>
      </c>
      <c r="S364" s="189">
        <v>0</v>
      </c>
      <c r="T364" s="190">
        <f>S364*H364</f>
        <v>0</v>
      </c>
      <c r="U364" s="36"/>
      <c r="V364" s="36"/>
      <c r="W364" s="36"/>
      <c r="X364" s="36"/>
      <c r="Y364" s="36"/>
      <c r="Z364" s="36"/>
      <c r="AA364" s="36"/>
      <c r="AB364" s="36"/>
      <c r="AC364" s="36"/>
      <c r="AD364" s="36"/>
      <c r="AE364" s="36"/>
      <c r="AR364" s="191" t="s">
        <v>299</v>
      </c>
      <c r="AT364" s="191" t="s">
        <v>217</v>
      </c>
      <c r="AU364" s="191" t="s">
        <v>88</v>
      </c>
      <c r="AY364" s="19" t="s">
        <v>214</v>
      </c>
      <c r="BE364" s="192">
        <f>IF(N364="základní",J364,0)</f>
        <v>0</v>
      </c>
      <c r="BF364" s="192">
        <f>IF(N364="snížená",J364,0)</f>
        <v>0</v>
      </c>
      <c r="BG364" s="192">
        <f>IF(N364="zákl. přenesená",J364,0)</f>
        <v>0</v>
      </c>
      <c r="BH364" s="192">
        <f>IF(N364="sníž. přenesená",J364,0)</f>
        <v>0</v>
      </c>
      <c r="BI364" s="192">
        <f>IF(N364="nulová",J364,0)</f>
        <v>0</v>
      </c>
      <c r="BJ364" s="19" t="s">
        <v>88</v>
      </c>
      <c r="BK364" s="192">
        <f>ROUND(I364*H364,2)</f>
        <v>0</v>
      </c>
      <c r="BL364" s="19" t="s">
        <v>299</v>
      </c>
      <c r="BM364" s="191" t="s">
        <v>591</v>
      </c>
    </row>
    <row r="365" spans="1:65" s="13" customFormat="1" ht="11.25">
      <c r="B365" s="193"/>
      <c r="C365" s="194"/>
      <c r="D365" s="195" t="s">
        <v>224</v>
      </c>
      <c r="E365" s="196" t="s">
        <v>19</v>
      </c>
      <c r="F365" s="197" t="s">
        <v>257</v>
      </c>
      <c r="G365" s="194"/>
      <c r="H365" s="196" t="s">
        <v>19</v>
      </c>
      <c r="I365" s="198"/>
      <c r="J365" s="194"/>
      <c r="K365" s="194"/>
      <c r="L365" s="199"/>
      <c r="M365" s="200"/>
      <c r="N365" s="201"/>
      <c r="O365" s="201"/>
      <c r="P365" s="201"/>
      <c r="Q365" s="201"/>
      <c r="R365" s="201"/>
      <c r="S365" s="201"/>
      <c r="T365" s="202"/>
      <c r="AT365" s="203" t="s">
        <v>224</v>
      </c>
      <c r="AU365" s="203" t="s">
        <v>88</v>
      </c>
      <c r="AV365" s="13" t="s">
        <v>82</v>
      </c>
      <c r="AW365" s="13" t="s">
        <v>36</v>
      </c>
      <c r="AX365" s="13" t="s">
        <v>75</v>
      </c>
      <c r="AY365" s="203" t="s">
        <v>214</v>
      </c>
    </row>
    <row r="366" spans="1:65" s="14" customFormat="1" ht="11.25">
      <c r="B366" s="204"/>
      <c r="C366" s="205"/>
      <c r="D366" s="195" t="s">
        <v>224</v>
      </c>
      <c r="E366" s="206" t="s">
        <v>19</v>
      </c>
      <c r="F366" s="207" t="s">
        <v>258</v>
      </c>
      <c r="G366" s="205"/>
      <c r="H366" s="208">
        <v>64.540000000000006</v>
      </c>
      <c r="I366" s="209"/>
      <c r="J366" s="205"/>
      <c r="K366" s="205"/>
      <c r="L366" s="210"/>
      <c r="M366" s="211"/>
      <c r="N366" s="212"/>
      <c r="O366" s="212"/>
      <c r="P366" s="212"/>
      <c r="Q366" s="212"/>
      <c r="R366" s="212"/>
      <c r="S366" s="212"/>
      <c r="T366" s="213"/>
      <c r="AT366" s="214" t="s">
        <v>224</v>
      </c>
      <c r="AU366" s="214" t="s">
        <v>88</v>
      </c>
      <c r="AV366" s="14" t="s">
        <v>88</v>
      </c>
      <c r="AW366" s="14" t="s">
        <v>36</v>
      </c>
      <c r="AX366" s="14" t="s">
        <v>75</v>
      </c>
      <c r="AY366" s="214" t="s">
        <v>214</v>
      </c>
    </row>
    <row r="367" spans="1:65" s="14" customFormat="1" ht="11.25">
      <c r="B367" s="204"/>
      <c r="C367" s="205"/>
      <c r="D367" s="195" t="s">
        <v>224</v>
      </c>
      <c r="E367" s="206" t="s">
        <v>19</v>
      </c>
      <c r="F367" s="207" t="s">
        <v>259</v>
      </c>
      <c r="G367" s="205"/>
      <c r="H367" s="208">
        <v>66.11</v>
      </c>
      <c r="I367" s="209"/>
      <c r="J367" s="205"/>
      <c r="K367" s="205"/>
      <c r="L367" s="210"/>
      <c r="M367" s="211"/>
      <c r="N367" s="212"/>
      <c r="O367" s="212"/>
      <c r="P367" s="212"/>
      <c r="Q367" s="212"/>
      <c r="R367" s="212"/>
      <c r="S367" s="212"/>
      <c r="T367" s="213"/>
      <c r="AT367" s="214" t="s">
        <v>224</v>
      </c>
      <c r="AU367" s="214" t="s">
        <v>88</v>
      </c>
      <c r="AV367" s="14" t="s">
        <v>88</v>
      </c>
      <c r="AW367" s="14" t="s">
        <v>36</v>
      </c>
      <c r="AX367" s="14" t="s">
        <v>75</v>
      </c>
      <c r="AY367" s="214" t="s">
        <v>214</v>
      </c>
    </row>
    <row r="368" spans="1:65" s="15" customFormat="1" ht="11.25">
      <c r="B368" s="215"/>
      <c r="C368" s="216"/>
      <c r="D368" s="195" t="s">
        <v>224</v>
      </c>
      <c r="E368" s="217" t="s">
        <v>19</v>
      </c>
      <c r="F368" s="218" t="s">
        <v>228</v>
      </c>
      <c r="G368" s="216"/>
      <c r="H368" s="219">
        <v>130.65</v>
      </c>
      <c r="I368" s="220"/>
      <c r="J368" s="216"/>
      <c r="K368" s="216"/>
      <c r="L368" s="221"/>
      <c r="M368" s="222"/>
      <c r="N368" s="223"/>
      <c r="O368" s="223"/>
      <c r="P368" s="223"/>
      <c r="Q368" s="223"/>
      <c r="R368" s="223"/>
      <c r="S368" s="223"/>
      <c r="T368" s="224"/>
      <c r="AT368" s="225" t="s">
        <v>224</v>
      </c>
      <c r="AU368" s="225" t="s">
        <v>88</v>
      </c>
      <c r="AV368" s="15" t="s">
        <v>222</v>
      </c>
      <c r="AW368" s="15" t="s">
        <v>36</v>
      </c>
      <c r="AX368" s="15" t="s">
        <v>82</v>
      </c>
      <c r="AY368" s="225" t="s">
        <v>214</v>
      </c>
    </row>
    <row r="369" spans="1:65" s="2" customFormat="1" ht="24.2" customHeight="1">
      <c r="A369" s="36"/>
      <c r="B369" s="37"/>
      <c r="C369" s="180" t="s">
        <v>592</v>
      </c>
      <c r="D369" s="180" t="s">
        <v>217</v>
      </c>
      <c r="E369" s="181" t="s">
        <v>593</v>
      </c>
      <c r="F369" s="182" t="s">
        <v>594</v>
      </c>
      <c r="G369" s="183" t="s">
        <v>361</v>
      </c>
      <c r="H369" s="240"/>
      <c r="I369" s="185"/>
      <c r="J369" s="186">
        <f>ROUND(I369*H369,2)</f>
        <v>0</v>
      </c>
      <c r="K369" s="182" t="s">
        <v>221</v>
      </c>
      <c r="L369" s="41"/>
      <c r="M369" s="187" t="s">
        <v>19</v>
      </c>
      <c r="N369" s="188" t="s">
        <v>47</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299</v>
      </c>
      <c r="AT369" s="191" t="s">
        <v>217</v>
      </c>
      <c r="AU369" s="191" t="s">
        <v>88</v>
      </c>
      <c r="AY369" s="19" t="s">
        <v>214</v>
      </c>
      <c r="BE369" s="192">
        <f>IF(N369="základní",J369,0)</f>
        <v>0</v>
      </c>
      <c r="BF369" s="192">
        <f>IF(N369="snížená",J369,0)</f>
        <v>0</v>
      </c>
      <c r="BG369" s="192">
        <f>IF(N369="zákl. přenesená",J369,0)</f>
        <v>0</v>
      </c>
      <c r="BH369" s="192">
        <f>IF(N369="sníž. přenesená",J369,0)</f>
        <v>0</v>
      </c>
      <c r="BI369" s="192">
        <f>IF(N369="nulová",J369,0)</f>
        <v>0</v>
      </c>
      <c r="BJ369" s="19" t="s">
        <v>88</v>
      </c>
      <c r="BK369" s="192">
        <f>ROUND(I369*H369,2)</f>
        <v>0</v>
      </c>
      <c r="BL369" s="19" t="s">
        <v>299</v>
      </c>
      <c r="BM369" s="191" t="s">
        <v>595</v>
      </c>
    </row>
    <row r="370" spans="1:65" s="12" customFormat="1" ht="22.9" customHeight="1">
      <c r="B370" s="164"/>
      <c r="C370" s="165"/>
      <c r="D370" s="166" t="s">
        <v>74</v>
      </c>
      <c r="E370" s="178" t="s">
        <v>596</v>
      </c>
      <c r="F370" s="178" t="s">
        <v>597</v>
      </c>
      <c r="G370" s="165"/>
      <c r="H370" s="165"/>
      <c r="I370" s="168"/>
      <c r="J370" s="179">
        <f>BK370</f>
        <v>0</v>
      </c>
      <c r="K370" s="165"/>
      <c r="L370" s="170"/>
      <c r="M370" s="171"/>
      <c r="N370" s="172"/>
      <c r="O370" s="172"/>
      <c r="P370" s="173">
        <f>SUM(P371:P381)</f>
        <v>0</v>
      </c>
      <c r="Q370" s="172"/>
      <c r="R370" s="173">
        <f>SUM(R371:R381)</f>
        <v>4.7829999999999998E-2</v>
      </c>
      <c r="S370" s="172"/>
      <c r="T370" s="174">
        <f>SUM(T371:T381)</f>
        <v>0.44317259999999997</v>
      </c>
      <c r="AR370" s="175" t="s">
        <v>88</v>
      </c>
      <c r="AT370" s="176" t="s">
        <v>74</v>
      </c>
      <c r="AU370" s="176" t="s">
        <v>82</v>
      </c>
      <c r="AY370" s="175" t="s">
        <v>214</v>
      </c>
      <c r="BK370" s="177">
        <f>SUM(BK371:BK381)</f>
        <v>0</v>
      </c>
    </row>
    <row r="371" spans="1:65" s="2" customFormat="1" ht="14.45" customHeight="1">
      <c r="A371" s="36"/>
      <c r="B371" s="37"/>
      <c r="C371" s="180" t="s">
        <v>598</v>
      </c>
      <c r="D371" s="180" t="s">
        <v>217</v>
      </c>
      <c r="E371" s="181" t="s">
        <v>599</v>
      </c>
      <c r="F371" s="182" t="s">
        <v>600</v>
      </c>
      <c r="G371" s="183" t="s">
        <v>220</v>
      </c>
      <c r="H371" s="184">
        <v>7.02</v>
      </c>
      <c r="I371" s="185"/>
      <c r="J371" s="186">
        <f>ROUND(I371*H371,2)</f>
        <v>0</v>
      </c>
      <c r="K371" s="182" t="s">
        <v>19</v>
      </c>
      <c r="L371" s="41"/>
      <c r="M371" s="187" t="s">
        <v>19</v>
      </c>
      <c r="N371" s="188" t="s">
        <v>47</v>
      </c>
      <c r="O371" s="66"/>
      <c r="P371" s="189">
        <f>O371*H371</f>
        <v>0</v>
      </c>
      <c r="Q371" s="189">
        <v>0</v>
      </c>
      <c r="R371" s="189">
        <f>Q371*H371</f>
        <v>0</v>
      </c>
      <c r="S371" s="189">
        <v>6.3E-2</v>
      </c>
      <c r="T371" s="190">
        <f>S371*H371</f>
        <v>0.44225999999999999</v>
      </c>
      <c r="U371" s="36"/>
      <c r="V371" s="36"/>
      <c r="W371" s="36"/>
      <c r="X371" s="36"/>
      <c r="Y371" s="36"/>
      <c r="Z371" s="36"/>
      <c r="AA371" s="36"/>
      <c r="AB371" s="36"/>
      <c r="AC371" s="36"/>
      <c r="AD371" s="36"/>
      <c r="AE371" s="36"/>
      <c r="AR371" s="191" t="s">
        <v>299</v>
      </c>
      <c r="AT371" s="191" t="s">
        <v>217</v>
      </c>
      <c r="AU371" s="191" t="s">
        <v>88</v>
      </c>
      <c r="AY371" s="19" t="s">
        <v>214</v>
      </c>
      <c r="BE371" s="192">
        <f>IF(N371="základní",J371,0)</f>
        <v>0</v>
      </c>
      <c r="BF371" s="192">
        <f>IF(N371="snížená",J371,0)</f>
        <v>0</v>
      </c>
      <c r="BG371" s="192">
        <f>IF(N371="zákl. přenesená",J371,0)</f>
        <v>0</v>
      </c>
      <c r="BH371" s="192">
        <f>IF(N371="sníž. přenesená",J371,0)</f>
        <v>0</v>
      </c>
      <c r="BI371" s="192">
        <f>IF(N371="nulová",J371,0)</f>
        <v>0</v>
      </c>
      <c r="BJ371" s="19" t="s">
        <v>88</v>
      </c>
      <c r="BK371" s="192">
        <f>ROUND(I371*H371,2)</f>
        <v>0</v>
      </c>
      <c r="BL371" s="19" t="s">
        <v>299</v>
      </c>
      <c r="BM371" s="191" t="s">
        <v>601</v>
      </c>
    </row>
    <row r="372" spans="1:65" s="14" customFormat="1" ht="11.25">
      <c r="B372" s="204"/>
      <c r="C372" s="205"/>
      <c r="D372" s="195" t="s">
        <v>224</v>
      </c>
      <c r="E372" s="206" t="s">
        <v>19</v>
      </c>
      <c r="F372" s="207" t="s">
        <v>383</v>
      </c>
      <c r="G372" s="205"/>
      <c r="H372" s="208">
        <v>7.02</v>
      </c>
      <c r="I372" s="209"/>
      <c r="J372" s="205"/>
      <c r="K372" s="205"/>
      <c r="L372" s="210"/>
      <c r="M372" s="211"/>
      <c r="N372" s="212"/>
      <c r="O372" s="212"/>
      <c r="P372" s="212"/>
      <c r="Q372" s="212"/>
      <c r="R372" s="212"/>
      <c r="S372" s="212"/>
      <c r="T372" s="213"/>
      <c r="AT372" s="214" t="s">
        <v>224</v>
      </c>
      <c r="AU372" s="214" t="s">
        <v>88</v>
      </c>
      <c r="AV372" s="14" t="s">
        <v>88</v>
      </c>
      <c r="AW372" s="14" t="s">
        <v>36</v>
      </c>
      <c r="AX372" s="14" t="s">
        <v>82</v>
      </c>
      <c r="AY372" s="214" t="s">
        <v>214</v>
      </c>
    </row>
    <row r="373" spans="1:65" s="2" customFormat="1" ht="14.45" customHeight="1">
      <c r="A373" s="36"/>
      <c r="B373" s="37"/>
      <c r="C373" s="180" t="s">
        <v>602</v>
      </c>
      <c r="D373" s="180" t="s">
        <v>217</v>
      </c>
      <c r="E373" s="181" t="s">
        <v>603</v>
      </c>
      <c r="F373" s="182" t="s">
        <v>604</v>
      </c>
      <c r="G373" s="183" t="s">
        <v>220</v>
      </c>
      <c r="H373" s="184">
        <v>7.02</v>
      </c>
      <c r="I373" s="185"/>
      <c r="J373" s="186">
        <f>ROUND(I373*H373,2)</f>
        <v>0</v>
      </c>
      <c r="K373" s="182" t="s">
        <v>221</v>
      </c>
      <c r="L373" s="41"/>
      <c r="M373" s="187" t="s">
        <v>19</v>
      </c>
      <c r="N373" s="188" t="s">
        <v>47</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299</v>
      </c>
      <c r="AT373" s="191" t="s">
        <v>217</v>
      </c>
      <c r="AU373" s="191" t="s">
        <v>88</v>
      </c>
      <c r="AY373" s="19" t="s">
        <v>214</v>
      </c>
      <c r="BE373" s="192">
        <f>IF(N373="základní",J373,0)</f>
        <v>0</v>
      </c>
      <c r="BF373" s="192">
        <f>IF(N373="snížená",J373,0)</f>
        <v>0</v>
      </c>
      <c r="BG373" s="192">
        <f>IF(N373="zákl. přenesená",J373,0)</f>
        <v>0</v>
      </c>
      <c r="BH373" s="192">
        <f>IF(N373="sníž. přenesená",J373,0)</f>
        <v>0</v>
      </c>
      <c r="BI373" s="192">
        <f>IF(N373="nulová",J373,0)</f>
        <v>0</v>
      </c>
      <c r="BJ373" s="19" t="s">
        <v>88</v>
      </c>
      <c r="BK373" s="192">
        <f>ROUND(I373*H373,2)</f>
        <v>0</v>
      </c>
      <c r="BL373" s="19" t="s">
        <v>299</v>
      </c>
      <c r="BM373" s="191" t="s">
        <v>605</v>
      </c>
    </row>
    <row r="374" spans="1:65" s="2" customFormat="1" ht="24.2" customHeight="1">
      <c r="A374" s="36"/>
      <c r="B374" s="37"/>
      <c r="C374" s="180" t="s">
        <v>606</v>
      </c>
      <c r="D374" s="180" t="s">
        <v>217</v>
      </c>
      <c r="E374" s="181" t="s">
        <v>607</v>
      </c>
      <c r="F374" s="182" t="s">
        <v>608</v>
      </c>
      <c r="G374" s="183" t="s">
        <v>248</v>
      </c>
      <c r="H374" s="184">
        <v>11</v>
      </c>
      <c r="I374" s="185"/>
      <c r="J374" s="186">
        <f>ROUND(I374*H374,2)</f>
        <v>0</v>
      </c>
      <c r="K374" s="182" t="s">
        <v>19</v>
      </c>
      <c r="L374" s="41"/>
      <c r="M374" s="187" t="s">
        <v>19</v>
      </c>
      <c r="N374" s="188" t="s">
        <v>47</v>
      </c>
      <c r="O374" s="66"/>
      <c r="P374" s="189">
        <f>O374*H374</f>
        <v>0</v>
      </c>
      <c r="Q374" s="189">
        <v>0</v>
      </c>
      <c r="R374" s="189">
        <f>Q374*H374</f>
        <v>0</v>
      </c>
      <c r="S374" s="189">
        <v>0</v>
      </c>
      <c r="T374" s="190">
        <f>S374*H374</f>
        <v>0</v>
      </c>
      <c r="U374" s="36"/>
      <c r="V374" s="36"/>
      <c r="W374" s="36"/>
      <c r="X374" s="36"/>
      <c r="Y374" s="36"/>
      <c r="Z374" s="36"/>
      <c r="AA374" s="36"/>
      <c r="AB374" s="36"/>
      <c r="AC374" s="36"/>
      <c r="AD374" s="36"/>
      <c r="AE374" s="36"/>
      <c r="AR374" s="191" t="s">
        <v>299</v>
      </c>
      <c r="AT374" s="191" t="s">
        <v>217</v>
      </c>
      <c r="AU374" s="191" t="s">
        <v>88</v>
      </c>
      <c r="AY374" s="19" t="s">
        <v>214</v>
      </c>
      <c r="BE374" s="192">
        <f>IF(N374="základní",J374,0)</f>
        <v>0</v>
      </c>
      <c r="BF374" s="192">
        <f>IF(N374="snížená",J374,0)</f>
        <v>0</v>
      </c>
      <c r="BG374" s="192">
        <f>IF(N374="zákl. přenesená",J374,0)</f>
        <v>0</v>
      </c>
      <c r="BH374" s="192">
        <f>IF(N374="sníž. přenesená",J374,0)</f>
        <v>0</v>
      </c>
      <c r="BI374" s="192">
        <f>IF(N374="nulová",J374,0)</f>
        <v>0</v>
      </c>
      <c r="BJ374" s="19" t="s">
        <v>88</v>
      </c>
      <c r="BK374" s="192">
        <f>ROUND(I374*H374,2)</f>
        <v>0</v>
      </c>
      <c r="BL374" s="19" t="s">
        <v>299</v>
      </c>
      <c r="BM374" s="191" t="s">
        <v>609</v>
      </c>
    </row>
    <row r="375" spans="1:65" s="14" customFormat="1" ht="11.25">
      <c r="B375" s="204"/>
      <c r="C375" s="205"/>
      <c r="D375" s="195" t="s">
        <v>224</v>
      </c>
      <c r="E375" s="206" t="s">
        <v>19</v>
      </c>
      <c r="F375" s="207" t="s">
        <v>610</v>
      </c>
      <c r="G375" s="205"/>
      <c r="H375" s="208">
        <v>11</v>
      </c>
      <c r="I375" s="209"/>
      <c r="J375" s="205"/>
      <c r="K375" s="205"/>
      <c r="L375" s="210"/>
      <c r="M375" s="211"/>
      <c r="N375" s="212"/>
      <c r="O375" s="212"/>
      <c r="P375" s="212"/>
      <c r="Q375" s="212"/>
      <c r="R375" s="212"/>
      <c r="S375" s="212"/>
      <c r="T375" s="213"/>
      <c r="AT375" s="214" t="s">
        <v>224</v>
      </c>
      <c r="AU375" s="214" t="s">
        <v>88</v>
      </c>
      <c r="AV375" s="14" t="s">
        <v>88</v>
      </c>
      <c r="AW375" s="14" t="s">
        <v>36</v>
      </c>
      <c r="AX375" s="14" t="s">
        <v>82</v>
      </c>
      <c r="AY375" s="214" t="s">
        <v>214</v>
      </c>
    </row>
    <row r="376" spans="1:65" s="2" customFormat="1" ht="14.45" customHeight="1">
      <c r="A376" s="36"/>
      <c r="B376" s="37"/>
      <c r="C376" s="230" t="s">
        <v>611</v>
      </c>
      <c r="D376" s="230" t="s">
        <v>336</v>
      </c>
      <c r="E376" s="231" t="s">
        <v>612</v>
      </c>
      <c r="F376" s="232" t="s">
        <v>613</v>
      </c>
      <c r="G376" s="233" t="s">
        <v>248</v>
      </c>
      <c r="H376" s="234">
        <v>11</v>
      </c>
      <c r="I376" s="235"/>
      <c r="J376" s="236">
        <f>ROUND(I376*H376,2)</f>
        <v>0</v>
      </c>
      <c r="K376" s="232" t="s">
        <v>19</v>
      </c>
      <c r="L376" s="237"/>
      <c r="M376" s="238" t="s">
        <v>19</v>
      </c>
      <c r="N376" s="239" t="s">
        <v>47</v>
      </c>
      <c r="O376" s="66"/>
      <c r="P376" s="189">
        <f>O376*H376</f>
        <v>0</v>
      </c>
      <c r="Q376" s="189">
        <v>4.1000000000000003E-3</v>
      </c>
      <c r="R376" s="189">
        <f>Q376*H376</f>
        <v>4.5100000000000001E-2</v>
      </c>
      <c r="S376" s="189">
        <v>0</v>
      </c>
      <c r="T376" s="190">
        <f>S376*H376</f>
        <v>0</v>
      </c>
      <c r="U376" s="36"/>
      <c r="V376" s="36"/>
      <c r="W376" s="36"/>
      <c r="X376" s="36"/>
      <c r="Y376" s="36"/>
      <c r="Z376" s="36"/>
      <c r="AA376" s="36"/>
      <c r="AB376" s="36"/>
      <c r="AC376" s="36"/>
      <c r="AD376" s="36"/>
      <c r="AE376" s="36"/>
      <c r="AR376" s="191" t="s">
        <v>339</v>
      </c>
      <c r="AT376" s="191" t="s">
        <v>336</v>
      </c>
      <c r="AU376" s="191" t="s">
        <v>88</v>
      </c>
      <c r="AY376" s="19" t="s">
        <v>214</v>
      </c>
      <c r="BE376" s="192">
        <f>IF(N376="základní",J376,0)</f>
        <v>0</v>
      </c>
      <c r="BF376" s="192">
        <f>IF(N376="snížená",J376,0)</f>
        <v>0</v>
      </c>
      <c r="BG376" s="192">
        <f>IF(N376="zákl. přenesená",J376,0)</f>
        <v>0</v>
      </c>
      <c r="BH376" s="192">
        <f>IF(N376="sníž. přenesená",J376,0)</f>
        <v>0</v>
      </c>
      <c r="BI376" s="192">
        <f>IF(N376="nulová",J376,0)</f>
        <v>0</v>
      </c>
      <c r="BJ376" s="19" t="s">
        <v>88</v>
      </c>
      <c r="BK376" s="192">
        <f>ROUND(I376*H376,2)</f>
        <v>0</v>
      </c>
      <c r="BL376" s="19" t="s">
        <v>299</v>
      </c>
      <c r="BM376" s="191" t="s">
        <v>614</v>
      </c>
    </row>
    <row r="377" spans="1:65" s="2" customFormat="1" ht="14.45" customHeight="1">
      <c r="A377" s="36"/>
      <c r="B377" s="37"/>
      <c r="C377" s="180" t="s">
        <v>615</v>
      </c>
      <c r="D377" s="180" t="s">
        <v>217</v>
      </c>
      <c r="E377" s="181" t="s">
        <v>616</v>
      </c>
      <c r="F377" s="182" t="s">
        <v>617</v>
      </c>
      <c r="G377" s="183" t="s">
        <v>220</v>
      </c>
      <c r="H377" s="184">
        <v>7.02</v>
      </c>
      <c r="I377" s="185"/>
      <c r="J377" s="186">
        <f>ROUND(I377*H377,2)</f>
        <v>0</v>
      </c>
      <c r="K377" s="182" t="s">
        <v>221</v>
      </c>
      <c r="L377" s="41"/>
      <c r="M377" s="187" t="s">
        <v>19</v>
      </c>
      <c r="N377" s="188" t="s">
        <v>47</v>
      </c>
      <c r="O377" s="66"/>
      <c r="P377" s="189">
        <f>O377*H377</f>
        <v>0</v>
      </c>
      <c r="Q377" s="189">
        <v>0</v>
      </c>
      <c r="R377" s="189">
        <f>Q377*H377</f>
        <v>0</v>
      </c>
      <c r="S377" s="189">
        <v>1.2999999999999999E-4</v>
      </c>
      <c r="T377" s="190">
        <f>S377*H377</f>
        <v>9.1259999999999985E-4</v>
      </c>
      <c r="U377" s="36"/>
      <c r="V377" s="36"/>
      <c r="W377" s="36"/>
      <c r="X377" s="36"/>
      <c r="Y377" s="36"/>
      <c r="Z377" s="36"/>
      <c r="AA377" s="36"/>
      <c r="AB377" s="36"/>
      <c r="AC377" s="36"/>
      <c r="AD377" s="36"/>
      <c r="AE377" s="36"/>
      <c r="AR377" s="191" t="s">
        <v>299</v>
      </c>
      <c r="AT377" s="191" t="s">
        <v>217</v>
      </c>
      <c r="AU377" s="191" t="s">
        <v>88</v>
      </c>
      <c r="AY377" s="19" t="s">
        <v>214</v>
      </c>
      <c r="BE377" s="192">
        <f>IF(N377="základní",J377,0)</f>
        <v>0</v>
      </c>
      <c r="BF377" s="192">
        <f>IF(N377="snížená",J377,0)</f>
        <v>0</v>
      </c>
      <c r="BG377" s="192">
        <f>IF(N377="zákl. přenesená",J377,0)</f>
        <v>0</v>
      </c>
      <c r="BH377" s="192">
        <f>IF(N377="sníž. přenesená",J377,0)</f>
        <v>0</v>
      </c>
      <c r="BI377" s="192">
        <f>IF(N377="nulová",J377,0)</f>
        <v>0</v>
      </c>
      <c r="BJ377" s="19" t="s">
        <v>88</v>
      </c>
      <c r="BK377" s="192">
        <f>ROUND(I377*H377,2)</f>
        <v>0</v>
      </c>
      <c r="BL377" s="19" t="s">
        <v>299</v>
      </c>
      <c r="BM377" s="191" t="s">
        <v>618</v>
      </c>
    </row>
    <row r="378" spans="1:65" s="14" customFormat="1" ht="11.25">
      <c r="B378" s="204"/>
      <c r="C378" s="205"/>
      <c r="D378" s="195" t="s">
        <v>224</v>
      </c>
      <c r="E378" s="206" t="s">
        <v>19</v>
      </c>
      <c r="F378" s="207" t="s">
        <v>383</v>
      </c>
      <c r="G378" s="205"/>
      <c r="H378" s="208">
        <v>7.02</v>
      </c>
      <c r="I378" s="209"/>
      <c r="J378" s="205"/>
      <c r="K378" s="205"/>
      <c r="L378" s="210"/>
      <c r="M378" s="211"/>
      <c r="N378" s="212"/>
      <c r="O378" s="212"/>
      <c r="P378" s="212"/>
      <c r="Q378" s="212"/>
      <c r="R378" s="212"/>
      <c r="S378" s="212"/>
      <c r="T378" s="213"/>
      <c r="AT378" s="214" t="s">
        <v>224</v>
      </c>
      <c r="AU378" s="214" t="s">
        <v>88</v>
      </c>
      <c r="AV378" s="14" t="s">
        <v>88</v>
      </c>
      <c r="AW378" s="14" t="s">
        <v>36</v>
      </c>
      <c r="AX378" s="14" t="s">
        <v>82</v>
      </c>
      <c r="AY378" s="214" t="s">
        <v>214</v>
      </c>
    </row>
    <row r="379" spans="1:65" s="2" customFormat="1" ht="14.45" customHeight="1">
      <c r="A379" s="36"/>
      <c r="B379" s="37"/>
      <c r="C379" s="180" t="s">
        <v>619</v>
      </c>
      <c r="D379" s="180" t="s">
        <v>217</v>
      </c>
      <c r="E379" s="181" t="s">
        <v>620</v>
      </c>
      <c r="F379" s="182" t="s">
        <v>621</v>
      </c>
      <c r="G379" s="183" t="s">
        <v>220</v>
      </c>
      <c r="H379" s="184">
        <v>19.5</v>
      </c>
      <c r="I379" s="185"/>
      <c r="J379" s="186">
        <f>ROUND(I379*H379,2)</f>
        <v>0</v>
      </c>
      <c r="K379" s="182" t="s">
        <v>221</v>
      </c>
      <c r="L379" s="41"/>
      <c r="M379" s="187" t="s">
        <v>19</v>
      </c>
      <c r="N379" s="188" t="s">
        <v>47</v>
      </c>
      <c r="O379" s="66"/>
      <c r="P379" s="189">
        <f>O379*H379</f>
        <v>0</v>
      </c>
      <c r="Q379" s="189">
        <v>1.3999999999999999E-4</v>
      </c>
      <c r="R379" s="189">
        <f>Q379*H379</f>
        <v>2.7299999999999998E-3</v>
      </c>
      <c r="S379" s="189">
        <v>0</v>
      </c>
      <c r="T379" s="190">
        <f>S379*H379</f>
        <v>0</v>
      </c>
      <c r="U379" s="36"/>
      <c r="V379" s="36"/>
      <c r="W379" s="36"/>
      <c r="X379" s="36"/>
      <c r="Y379" s="36"/>
      <c r="Z379" s="36"/>
      <c r="AA379" s="36"/>
      <c r="AB379" s="36"/>
      <c r="AC379" s="36"/>
      <c r="AD379" s="36"/>
      <c r="AE379" s="36"/>
      <c r="AR379" s="191" t="s">
        <v>299</v>
      </c>
      <c r="AT379" s="191" t="s">
        <v>217</v>
      </c>
      <c r="AU379" s="191" t="s">
        <v>88</v>
      </c>
      <c r="AY379" s="19" t="s">
        <v>214</v>
      </c>
      <c r="BE379" s="192">
        <f>IF(N379="základní",J379,0)</f>
        <v>0</v>
      </c>
      <c r="BF379" s="192">
        <f>IF(N379="snížená",J379,0)</f>
        <v>0</v>
      </c>
      <c r="BG379" s="192">
        <f>IF(N379="zákl. přenesená",J379,0)</f>
        <v>0</v>
      </c>
      <c r="BH379" s="192">
        <f>IF(N379="sníž. přenesená",J379,0)</f>
        <v>0</v>
      </c>
      <c r="BI379" s="192">
        <f>IF(N379="nulová",J379,0)</f>
        <v>0</v>
      </c>
      <c r="BJ379" s="19" t="s">
        <v>88</v>
      </c>
      <c r="BK379" s="192">
        <f>ROUND(I379*H379,2)</f>
        <v>0</v>
      </c>
      <c r="BL379" s="19" t="s">
        <v>299</v>
      </c>
      <c r="BM379" s="191" t="s">
        <v>622</v>
      </c>
    </row>
    <row r="380" spans="1:65" s="14" customFormat="1" ht="11.25">
      <c r="B380" s="204"/>
      <c r="C380" s="205"/>
      <c r="D380" s="195" t="s">
        <v>224</v>
      </c>
      <c r="E380" s="206" t="s">
        <v>19</v>
      </c>
      <c r="F380" s="207" t="s">
        <v>623</v>
      </c>
      <c r="G380" s="205"/>
      <c r="H380" s="208">
        <v>19.5</v>
      </c>
      <c r="I380" s="209"/>
      <c r="J380" s="205"/>
      <c r="K380" s="205"/>
      <c r="L380" s="210"/>
      <c r="M380" s="211"/>
      <c r="N380" s="212"/>
      <c r="O380" s="212"/>
      <c r="P380" s="212"/>
      <c r="Q380" s="212"/>
      <c r="R380" s="212"/>
      <c r="S380" s="212"/>
      <c r="T380" s="213"/>
      <c r="AT380" s="214" t="s">
        <v>224</v>
      </c>
      <c r="AU380" s="214" t="s">
        <v>88</v>
      </c>
      <c r="AV380" s="14" t="s">
        <v>88</v>
      </c>
      <c r="AW380" s="14" t="s">
        <v>36</v>
      </c>
      <c r="AX380" s="14" t="s">
        <v>82</v>
      </c>
      <c r="AY380" s="214" t="s">
        <v>214</v>
      </c>
    </row>
    <row r="381" spans="1:65" s="2" customFormat="1" ht="24.2" customHeight="1">
      <c r="A381" s="36"/>
      <c r="B381" s="37"/>
      <c r="C381" s="180" t="s">
        <v>624</v>
      </c>
      <c r="D381" s="180" t="s">
        <v>217</v>
      </c>
      <c r="E381" s="181" t="s">
        <v>625</v>
      </c>
      <c r="F381" s="182" t="s">
        <v>626</v>
      </c>
      <c r="G381" s="183" t="s">
        <v>361</v>
      </c>
      <c r="H381" s="240"/>
      <c r="I381" s="185"/>
      <c r="J381" s="186">
        <f>ROUND(I381*H381,2)</f>
        <v>0</v>
      </c>
      <c r="K381" s="182" t="s">
        <v>221</v>
      </c>
      <c r="L381" s="41"/>
      <c r="M381" s="187" t="s">
        <v>19</v>
      </c>
      <c r="N381" s="188" t="s">
        <v>47</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299</v>
      </c>
      <c r="AT381" s="191" t="s">
        <v>217</v>
      </c>
      <c r="AU381" s="191" t="s">
        <v>88</v>
      </c>
      <c r="AY381" s="19" t="s">
        <v>214</v>
      </c>
      <c r="BE381" s="192">
        <f>IF(N381="základní",J381,0)</f>
        <v>0</v>
      </c>
      <c r="BF381" s="192">
        <f>IF(N381="snížená",J381,0)</f>
        <v>0</v>
      </c>
      <c r="BG381" s="192">
        <f>IF(N381="zákl. přenesená",J381,0)</f>
        <v>0</v>
      </c>
      <c r="BH381" s="192">
        <f>IF(N381="sníž. přenesená",J381,0)</f>
        <v>0</v>
      </c>
      <c r="BI381" s="192">
        <f>IF(N381="nulová",J381,0)</f>
        <v>0</v>
      </c>
      <c r="BJ381" s="19" t="s">
        <v>88</v>
      </c>
      <c r="BK381" s="192">
        <f>ROUND(I381*H381,2)</f>
        <v>0</v>
      </c>
      <c r="BL381" s="19" t="s">
        <v>299</v>
      </c>
      <c r="BM381" s="191" t="s">
        <v>627</v>
      </c>
    </row>
    <row r="382" spans="1:65" s="12" customFormat="1" ht="22.9" customHeight="1">
      <c r="B382" s="164"/>
      <c r="C382" s="165"/>
      <c r="D382" s="166" t="s">
        <v>74</v>
      </c>
      <c r="E382" s="178" t="s">
        <v>628</v>
      </c>
      <c r="F382" s="178" t="s">
        <v>629</v>
      </c>
      <c r="G382" s="165"/>
      <c r="H382" s="165"/>
      <c r="I382" s="168"/>
      <c r="J382" s="179">
        <f>BK382</f>
        <v>0</v>
      </c>
      <c r="K382" s="165"/>
      <c r="L382" s="170"/>
      <c r="M382" s="171"/>
      <c r="N382" s="172"/>
      <c r="O382" s="172"/>
      <c r="P382" s="173">
        <f>SUM(P383:P393)</f>
        <v>0</v>
      </c>
      <c r="Q382" s="172"/>
      <c r="R382" s="173">
        <f>SUM(R383:R393)</f>
        <v>0</v>
      </c>
      <c r="S382" s="172"/>
      <c r="T382" s="174">
        <f>SUM(T383:T393)</f>
        <v>0</v>
      </c>
      <c r="AR382" s="175" t="s">
        <v>88</v>
      </c>
      <c r="AT382" s="176" t="s">
        <v>74</v>
      </c>
      <c r="AU382" s="176" t="s">
        <v>82</v>
      </c>
      <c r="AY382" s="175" t="s">
        <v>214</v>
      </c>
      <c r="BK382" s="177">
        <f>SUM(BK383:BK393)</f>
        <v>0</v>
      </c>
    </row>
    <row r="383" spans="1:65" s="2" customFormat="1" ht="129.4" customHeight="1">
      <c r="A383" s="36"/>
      <c r="B383" s="37"/>
      <c r="C383" s="180" t="s">
        <v>630</v>
      </c>
      <c r="D383" s="180" t="s">
        <v>217</v>
      </c>
      <c r="E383" s="181" t="s">
        <v>631</v>
      </c>
      <c r="F383" s="182" t="s">
        <v>632</v>
      </c>
      <c r="G383" s="183" t="s">
        <v>283</v>
      </c>
      <c r="H383" s="184">
        <v>1</v>
      </c>
      <c r="I383" s="185"/>
      <c r="J383" s="186">
        <f t="shared" ref="J383:J393" si="0">ROUND(I383*H383,2)</f>
        <v>0</v>
      </c>
      <c r="K383" s="182" t="s">
        <v>19</v>
      </c>
      <c r="L383" s="41"/>
      <c r="M383" s="187" t="s">
        <v>19</v>
      </c>
      <c r="N383" s="188" t="s">
        <v>47</v>
      </c>
      <c r="O383" s="66"/>
      <c r="P383" s="189">
        <f t="shared" ref="P383:P393" si="1">O383*H383</f>
        <v>0</v>
      </c>
      <c r="Q383" s="189">
        <v>0</v>
      </c>
      <c r="R383" s="189">
        <f t="shared" ref="R383:R393" si="2">Q383*H383</f>
        <v>0</v>
      </c>
      <c r="S383" s="189">
        <v>0</v>
      </c>
      <c r="T383" s="190">
        <f t="shared" ref="T383:T393" si="3">S383*H383</f>
        <v>0</v>
      </c>
      <c r="U383" s="36"/>
      <c r="V383" s="36"/>
      <c r="W383" s="36"/>
      <c r="X383" s="36"/>
      <c r="Y383" s="36"/>
      <c r="Z383" s="36"/>
      <c r="AA383" s="36"/>
      <c r="AB383" s="36"/>
      <c r="AC383" s="36"/>
      <c r="AD383" s="36"/>
      <c r="AE383" s="36"/>
      <c r="AR383" s="191" t="s">
        <v>299</v>
      </c>
      <c r="AT383" s="191" t="s">
        <v>217</v>
      </c>
      <c r="AU383" s="191" t="s">
        <v>88</v>
      </c>
      <c r="AY383" s="19" t="s">
        <v>214</v>
      </c>
      <c r="BE383" s="192">
        <f t="shared" ref="BE383:BE393" si="4">IF(N383="základní",J383,0)</f>
        <v>0</v>
      </c>
      <c r="BF383" s="192">
        <f t="shared" ref="BF383:BF393" si="5">IF(N383="snížená",J383,0)</f>
        <v>0</v>
      </c>
      <c r="BG383" s="192">
        <f t="shared" ref="BG383:BG393" si="6">IF(N383="zákl. přenesená",J383,0)</f>
        <v>0</v>
      </c>
      <c r="BH383" s="192">
        <f t="shared" ref="BH383:BH393" si="7">IF(N383="sníž. přenesená",J383,0)</f>
        <v>0</v>
      </c>
      <c r="BI383" s="192">
        <f t="shared" ref="BI383:BI393" si="8">IF(N383="nulová",J383,0)</f>
        <v>0</v>
      </c>
      <c r="BJ383" s="19" t="s">
        <v>88</v>
      </c>
      <c r="BK383" s="192">
        <f t="shared" ref="BK383:BK393" si="9">ROUND(I383*H383,2)</f>
        <v>0</v>
      </c>
      <c r="BL383" s="19" t="s">
        <v>299</v>
      </c>
      <c r="BM383" s="191" t="s">
        <v>633</v>
      </c>
    </row>
    <row r="384" spans="1:65" s="2" customFormat="1" ht="129.4" customHeight="1">
      <c r="A384" s="36"/>
      <c r="B384" s="37"/>
      <c r="C384" s="180" t="s">
        <v>634</v>
      </c>
      <c r="D384" s="180" t="s">
        <v>217</v>
      </c>
      <c r="E384" s="181" t="s">
        <v>635</v>
      </c>
      <c r="F384" s="182" t="s">
        <v>632</v>
      </c>
      <c r="G384" s="183" t="s">
        <v>283</v>
      </c>
      <c r="H384" s="184">
        <v>1</v>
      </c>
      <c r="I384" s="185"/>
      <c r="J384" s="186">
        <f t="shared" si="0"/>
        <v>0</v>
      </c>
      <c r="K384" s="182" t="s">
        <v>19</v>
      </c>
      <c r="L384" s="41"/>
      <c r="M384" s="187" t="s">
        <v>19</v>
      </c>
      <c r="N384" s="188" t="s">
        <v>47</v>
      </c>
      <c r="O384" s="66"/>
      <c r="P384" s="189">
        <f t="shared" si="1"/>
        <v>0</v>
      </c>
      <c r="Q384" s="189">
        <v>0</v>
      </c>
      <c r="R384" s="189">
        <f t="shared" si="2"/>
        <v>0</v>
      </c>
      <c r="S384" s="189">
        <v>0</v>
      </c>
      <c r="T384" s="190">
        <f t="shared" si="3"/>
        <v>0</v>
      </c>
      <c r="U384" s="36"/>
      <c r="V384" s="36"/>
      <c r="W384" s="36"/>
      <c r="X384" s="36"/>
      <c r="Y384" s="36"/>
      <c r="Z384" s="36"/>
      <c r="AA384" s="36"/>
      <c r="AB384" s="36"/>
      <c r="AC384" s="36"/>
      <c r="AD384" s="36"/>
      <c r="AE384" s="36"/>
      <c r="AR384" s="191" t="s">
        <v>299</v>
      </c>
      <c r="AT384" s="191" t="s">
        <v>217</v>
      </c>
      <c r="AU384" s="191" t="s">
        <v>88</v>
      </c>
      <c r="AY384" s="19" t="s">
        <v>214</v>
      </c>
      <c r="BE384" s="192">
        <f t="shared" si="4"/>
        <v>0</v>
      </c>
      <c r="BF384" s="192">
        <f t="shared" si="5"/>
        <v>0</v>
      </c>
      <c r="BG384" s="192">
        <f t="shared" si="6"/>
        <v>0</v>
      </c>
      <c r="BH384" s="192">
        <f t="shared" si="7"/>
        <v>0</v>
      </c>
      <c r="BI384" s="192">
        <f t="shared" si="8"/>
        <v>0</v>
      </c>
      <c r="BJ384" s="19" t="s">
        <v>88</v>
      </c>
      <c r="BK384" s="192">
        <f t="shared" si="9"/>
        <v>0</v>
      </c>
      <c r="BL384" s="19" t="s">
        <v>299</v>
      </c>
      <c r="BM384" s="191" t="s">
        <v>636</v>
      </c>
    </row>
    <row r="385" spans="1:65" s="2" customFormat="1" ht="114.95" customHeight="1">
      <c r="A385" s="36"/>
      <c r="B385" s="37"/>
      <c r="C385" s="180" t="s">
        <v>637</v>
      </c>
      <c r="D385" s="180" t="s">
        <v>217</v>
      </c>
      <c r="E385" s="181" t="s">
        <v>638</v>
      </c>
      <c r="F385" s="182" t="s">
        <v>639</v>
      </c>
      <c r="G385" s="183" t="s">
        <v>283</v>
      </c>
      <c r="H385" s="184">
        <v>2</v>
      </c>
      <c r="I385" s="185"/>
      <c r="J385" s="186">
        <f t="shared" si="0"/>
        <v>0</v>
      </c>
      <c r="K385" s="182" t="s">
        <v>19</v>
      </c>
      <c r="L385" s="41"/>
      <c r="M385" s="187" t="s">
        <v>19</v>
      </c>
      <c r="N385" s="188" t="s">
        <v>47</v>
      </c>
      <c r="O385" s="66"/>
      <c r="P385" s="189">
        <f t="shared" si="1"/>
        <v>0</v>
      </c>
      <c r="Q385" s="189">
        <v>0</v>
      </c>
      <c r="R385" s="189">
        <f t="shared" si="2"/>
        <v>0</v>
      </c>
      <c r="S385" s="189">
        <v>0</v>
      </c>
      <c r="T385" s="190">
        <f t="shared" si="3"/>
        <v>0</v>
      </c>
      <c r="U385" s="36"/>
      <c r="V385" s="36"/>
      <c r="W385" s="36"/>
      <c r="X385" s="36"/>
      <c r="Y385" s="36"/>
      <c r="Z385" s="36"/>
      <c r="AA385" s="36"/>
      <c r="AB385" s="36"/>
      <c r="AC385" s="36"/>
      <c r="AD385" s="36"/>
      <c r="AE385" s="36"/>
      <c r="AR385" s="191" t="s">
        <v>299</v>
      </c>
      <c r="AT385" s="191" t="s">
        <v>217</v>
      </c>
      <c r="AU385" s="191" t="s">
        <v>88</v>
      </c>
      <c r="AY385" s="19" t="s">
        <v>214</v>
      </c>
      <c r="BE385" s="192">
        <f t="shared" si="4"/>
        <v>0</v>
      </c>
      <c r="BF385" s="192">
        <f t="shared" si="5"/>
        <v>0</v>
      </c>
      <c r="BG385" s="192">
        <f t="shared" si="6"/>
        <v>0</v>
      </c>
      <c r="BH385" s="192">
        <f t="shared" si="7"/>
        <v>0</v>
      </c>
      <c r="BI385" s="192">
        <f t="shared" si="8"/>
        <v>0</v>
      </c>
      <c r="BJ385" s="19" t="s">
        <v>88</v>
      </c>
      <c r="BK385" s="192">
        <f t="shared" si="9"/>
        <v>0</v>
      </c>
      <c r="BL385" s="19" t="s">
        <v>299</v>
      </c>
      <c r="BM385" s="191" t="s">
        <v>640</v>
      </c>
    </row>
    <row r="386" spans="1:65" s="2" customFormat="1" ht="129.4" customHeight="1">
      <c r="A386" s="36"/>
      <c r="B386" s="37"/>
      <c r="C386" s="180" t="s">
        <v>641</v>
      </c>
      <c r="D386" s="180" t="s">
        <v>217</v>
      </c>
      <c r="E386" s="181" t="s">
        <v>642</v>
      </c>
      <c r="F386" s="182" t="s">
        <v>643</v>
      </c>
      <c r="G386" s="183" t="s">
        <v>283</v>
      </c>
      <c r="H386" s="184">
        <v>1</v>
      </c>
      <c r="I386" s="185"/>
      <c r="J386" s="186">
        <f t="shared" si="0"/>
        <v>0</v>
      </c>
      <c r="K386" s="182" t="s">
        <v>19</v>
      </c>
      <c r="L386" s="41"/>
      <c r="M386" s="187" t="s">
        <v>19</v>
      </c>
      <c r="N386" s="188" t="s">
        <v>47</v>
      </c>
      <c r="O386" s="66"/>
      <c r="P386" s="189">
        <f t="shared" si="1"/>
        <v>0</v>
      </c>
      <c r="Q386" s="189">
        <v>0</v>
      </c>
      <c r="R386" s="189">
        <f t="shared" si="2"/>
        <v>0</v>
      </c>
      <c r="S386" s="189">
        <v>0</v>
      </c>
      <c r="T386" s="190">
        <f t="shared" si="3"/>
        <v>0</v>
      </c>
      <c r="U386" s="36"/>
      <c r="V386" s="36"/>
      <c r="W386" s="36"/>
      <c r="X386" s="36"/>
      <c r="Y386" s="36"/>
      <c r="Z386" s="36"/>
      <c r="AA386" s="36"/>
      <c r="AB386" s="36"/>
      <c r="AC386" s="36"/>
      <c r="AD386" s="36"/>
      <c r="AE386" s="36"/>
      <c r="AR386" s="191" t="s">
        <v>299</v>
      </c>
      <c r="AT386" s="191" t="s">
        <v>217</v>
      </c>
      <c r="AU386" s="191" t="s">
        <v>88</v>
      </c>
      <c r="AY386" s="19" t="s">
        <v>214</v>
      </c>
      <c r="BE386" s="192">
        <f t="shared" si="4"/>
        <v>0</v>
      </c>
      <c r="BF386" s="192">
        <f t="shared" si="5"/>
        <v>0</v>
      </c>
      <c r="BG386" s="192">
        <f t="shared" si="6"/>
        <v>0</v>
      </c>
      <c r="BH386" s="192">
        <f t="shared" si="7"/>
        <v>0</v>
      </c>
      <c r="BI386" s="192">
        <f t="shared" si="8"/>
        <v>0</v>
      </c>
      <c r="BJ386" s="19" t="s">
        <v>88</v>
      </c>
      <c r="BK386" s="192">
        <f t="shared" si="9"/>
        <v>0</v>
      </c>
      <c r="BL386" s="19" t="s">
        <v>299</v>
      </c>
      <c r="BM386" s="191" t="s">
        <v>644</v>
      </c>
    </row>
    <row r="387" spans="1:65" s="2" customFormat="1" ht="129.4" customHeight="1">
      <c r="A387" s="36"/>
      <c r="B387" s="37"/>
      <c r="C387" s="180" t="s">
        <v>645</v>
      </c>
      <c r="D387" s="180" t="s">
        <v>217</v>
      </c>
      <c r="E387" s="181" t="s">
        <v>646</v>
      </c>
      <c r="F387" s="182" t="s">
        <v>643</v>
      </c>
      <c r="G387" s="183" t="s">
        <v>283</v>
      </c>
      <c r="H387" s="184">
        <v>1</v>
      </c>
      <c r="I387" s="185"/>
      <c r="J387" s="186">
        <f t="shared" si="0"/>
        <v>0</v>
      </c>
      <c r="K387" s="182" t="s">
        <v>19</v>
      </c>
      <c r="L387" s="41"/>
      <c r="M387" s="187" t="s">
        <v>19</v>
      </c>
      <c r="N387" s="188" t="s">
        <v>47</v>
      </c>
      <c r="O387" s="66"/>
      <c r="P387" s="189">
        <f t="shared" si="1"/>
        <v>0</v>
      </c>
      <c r="Q387" s="189">
        <v>0</v>
      </c>
      <c r="R387" s="189">
        <f t="shared" si="2"/>
        <v>0</v>
      </c>
      <c r="S387" s="189">
        <v>0</v>
      </c>
      <c r="T387" s="190">
        <f t="shared" si="3"/>
        <v>0</v>
      </c>
      <c r="U387" s="36"/>
      <c r="V387" s="36"/>
      <c r="W387" s="36"/>
      <c r="X387" s="36"/>
      <c r="Y387" s="36"/>
      <c r="Z387" s="36"/>
      <c r="AA387" s="36"/>
      <c r="AB387" s="36"/>
      <c r="AC387" s="36"/>
      <c r="AD387" s="36"/>
      <c r="AE387" s="36"/>
      <c r="AR387" s="191" t="s">
        <v>299</v>
      </c>
      <c r="AT387" s="191" t="s">
        <v>217</v>
      </c>
      <c r="AU387" s="191" t="s">
        <v>88</v>
      </c>
      <c r="AY387" s="19" t="s">
        <v>214</v>
      </c>
      <c r="BE387" s="192">
        <f t="shared" si="4"/>
        <v>0</v>
      </c>
      <c r="BF387" s="192">
        <f t="shared" si="5"/>
        <v>0</v>
      </c>
      <c r="BG387" s="192">
        <f t="shared" si="6"/>
        <v>0</v>
      </c>
      <c r="BH387" s="192">
        <f t="shared" si="7"/>
        <v>0</v>
      </c>
      <c r="BI387" s="192">
        <f t="shared" si="8"/>
        <v>0</v>
      </c>
      <c r="BJ387" s="19" t="s">
        <v>88</v>
      </c>
      <c r="BK387" s="192">
        <f t="shared" si="9"/>
        <v>0</v>
      </c>
      <c r="BL387" s="19" t="s">
        <v>299</v>
      </c>
      <c r="BM387" s="191" t="s">
        <v>647</v>
      </c>
    </row>
    <row r="388" spans="1:65" s="2" customFormat="1" ht="62.65" customHeight="1">
      <c r="A388" s="36"/>
      <c r="B388" s="37"/>
      <c r="C388" s="180" t="s">
        <v>648</v>
      </c>
      <c r="D388" s="180" t="s">
        <v>217</v>
      </c>
      <c r="E388" s="181" t="s">
        <v>649</v>
      </c>
      <c r="F388" s="182" t="s">
        <v>650</v>
      </c>
      <c r="G388" s="183" t="s">
        <v>283</v>
      </c>
      <c r="H388" s="184">
        <v>1</v>
      </c>
      <c r="I388" s="185"/>
      <c r="J388" s="186">
        <f t="shared" si="0"/>
        <v>0</v>
      </c>
      <c r="K388" s="182" t="s">
        <v>19</v>
      </c>
      <c r="L388" s="41"/>
      <c r="M388" s="187" t="s">
        <v>19</v>
      </c>
      <c r="N388" s="188" t="s">
        <v>47</v>
      </c>
      <c r="O388" s="66"/>
      <c r="P388" s="189">
        <f t="shared" si="1"/>
        <v>0</v>
      </c>
      <c r="Q388" s="189">
        <v>0</v>
      </c>
      <c r="R388" s="189">
        <f t="shared" si="2"/>
        <v>0</v>
      </c>
      <c r="S388" s="189">
        <v>0</v>
      </c>
      <c r="T388" s="190">
        <f t="shared" si="3"/>
        <v>0</v>
      </c>
      <c r="U388" s="36"/>
      <c r="V388" s="36"/>
      <c r="W388" s="36"/>
      <c r="X388" s="36"/>
      <c r="Y388" s="36"/>
      <c r="Z388" s="36"/>
      <c r="AA388" s="36"/>
      <c r="AB388" s="36"/>
      <c r="AC388" s="36"/>
      <c r="AD388" s="36"/>
      <c r="AE388" s="36"/>
      <c r="AR388" s="191" t="s">
        <v>299</v>
      </c>
      <c r="AT388" s="191" t="s">
        <v>217</v>
      </c>
      <c r="AU388" s="191" t="s">
        <v>88</v>
      </c>
      <c r="AY388" s="19" t="s">
        <v>214</v>
      </c>
      <c r="BE388" s="192">
        <f t="shared" si="4"/>
        <v>0</v>
      </c>
      <c r="BF388" s="192">
        <f t="shared" si="5"/>
        <v>0</v>
      </c>
      <c r="BG388" s="192">
        <f t="shared" si="6"/>
        <v>0</v>
      </c>
      <c r="BH388" s="192">
        <f t="shared" si="7"/>
        <v>0</v>
      </c>
      <c r="BI388" s="192">
        <f t="shared" si="8"/>
        <v>0</v>
      </c>
      <c r="BJ388" s="19" t="s">
        <v>88</v>
      </c>
      <c r="BK388" s="192">
        <f t="shared" si="9"/>
        <v>0</v>
      </c>
      <c r="BL388" s="19" t="s">
        <v>299</v>
      </c>
      <c r="BM388" s="191" t="s">
        <v>651</v>
      </c>
    </row>
    <row r="389" spans="1:65" s="2" customFormat="1" ht="62.65" customHeight="1">
      <c r="A389" s="36"/>
      <c r="B389" s="37"/>
      <c r="C389" s="180" t="s">
        <v>652</v>
      </c>
      <c r="D389" s="180" t="s">
        <v>217</v>
      </c>
      <c r="E389" s="181" t="s">
        <v>653</v>
      </c>
      <c r="F389" s="182" t="s">
        <v>650</v>
      </c>
      <c r="G389" s="183" t="s">
        <v>283</v>
      </c>
      <c r="H389" s="184">
        <v>1</v>
      </c>
      <c r="I389" s="185"/>
      <c r="J389" s="186">
        <f t="shared" si="0"/>
        <v>0</v>
      </c>
      <c r="K389" s="182" t="s">
        <v>19</v>
      </c>
      <c r="L389" s="41"/>
      <c r="M389" s="187" t="s">
        <v>19</v>
      </c>
      <c r="N389" s="188" t="s">
        <v>47</v>
      </c>
      <c r="O389" s="66"/>
      <c r="P389" s="189">
        <f t="shared" si="1"/>
        <v>0</v>
      </c>
      <c r="Q389" s="189">
        <v>0</v>
      </c>
      <c r="R389" s="189">
        <f t="shared" si="2"/>
        <v>0</v>
      </c>
      <c r="S389" s="189">
        <v>0</v>
      </c>
      <c r="T389" s="190">
        <f t="shared" si="3"/>
        <v>0</v>
      </c>
      <c r="U389" s="36"/>
      <c r="V389" s="36"/>
      <c r="W389" s="36"/>
      <c r="X389" s="36"/>
      <c r="Y389" s="36"/>
      <c r="Z389" s="36"/>
      <c r="AA389" s="36"/>
      <c r="AB389" s="36"/>
      <c r="AC389" s="36"/>
      <c r="AD389" s="36"/>
      <c r="AE389" s="36"/>
      <c r="AR389" s="191" t="s">
        <v>299</v>
      </c>
      <c r="AT389" s="191" t="s">
        <v>217</v>
      </c>
      <c r="AU389" s="191" t="s">
        <v>88</v>
      </c>
      <c r="AY389" s="19" t="s">
        <v>214</v>
      </c>
      <c r="BE389" s="192">
        <f t="shared" si="4"/>
        <v>0</v>
      </c>
      <c r="BF389" s="192">
        <f t="shared" si="5"/>
        <v>0</v>
      </c>
      <c r="BG389" s="192">
        <f t="shared" si="6"/>
        <v>0</v>
      </c>
      <c r="BH389" s="192">
        <f t="shared" si="7"/>
        <v>0</v>
      </c>
      <c r="BI389" s="192">
        <f t="shared" si="8"/>
        <v>0</v>
      </c>
      <c r="BJ389" s="19" t="s">
        <v>88</v>
      </c>
      <c r="BK389" s="192">
        <f t="shared" si="9"/>
        <v>0</v>
      </c>
      <c r="BL389" s="19" t="s">
        <v>299</v>
      </c>
      <c r="BM389" s="191" t="s">
        <v>654</v>
      </c>
    </row>
    <row r="390" spans="1:65" s="2" customFormat="1" ht="218.65" customHeight="1">
      <c r="A390" s="36"/>
      <c r="B390" s="37"/>
      <c r="C390" s="180" t="s">
        <v>655</v>
      </c>
      <c r="D390" s="180" t="s">
        <v>217</v>
      </c>
      <c r="E390" s="181" t="s">
        <v>656</v>
      </c>
      <c r="F390" s="182" t="s">
        <v>657</v>
      </c>
      <c r="G390" s="183" t="s">
        <v>283</v>
      </c>
      <c r="H390" s="184">
        <v>1</v>
      </c>
      <c r="I390" s="185"/>
      <c r="J390" s="186">
        <f t="shared" si="0"/>
        <v>0</v>
      </c>
      <c r="K390" s="182" t="s">
        <v>19</v>
      </c>
      <c r="L390" s="41"/>
      <c r="M390" s="187" t="s">
        <v>19</v>
      </c>
      <c r="N390" s="188" t="s">
        <v>47</v>
      </c>
      <c r="O390" s="66"/>
      <c r="P390" s="189">
        <f t="shared" si="1"/>
        <v>0</v>
      </c>
      <c r="Q390" s="189">
        <v>0</v>
      </c>
      <c r="R390" s="189">
        <f t="shared" si="2"/>
        <v>0</v>
      </c>
      <c r="S390" s="189">
        <v>0</v>
      </c>
      <c r="T390" s="190">
        <f t="shared" si="3"/>
        <v>0</v>
      </c>
      <c r="U390" s="36"/>
      <c r="V390" s="36"/>
      <c r="W390" s="36"/>
      <c r="X390" s="36"/>
      <c r="Y390" s="36"/>
      <c r="Z390" s="36"/>
      <c r="AA390" s="36"/>
      <c r="AB390" s="36"/>
      <c r="AC390" s="36"/>
      <c r="AD390" s="36"/>
      <c r="AE390" s="36"/>
      <c r="AR390" s="191" t="s">
        <v>299</v>
      </c>
      <c r="AT390" s="191" t="s">
        <v>217</v>
      </c>
      <c r="AU390" s="191" t="s">
        <v>88</v>
      </c>
      <c r="AY390" s="19" t="s">
        <v>214</v>
      </c>
      <c r="BE390" s="192">
        <f t="shared" si="4"/>
        <v>0</v>
      </c>
      <c r="BF390" s="192">
        <f t="shared" si="5"/>
        <v>0</v>
      </c>
      <c r="BG390" s="192">
        <f t="shared" si="6"/>
        <v>0</v>
      </c>
      <c r="BH390" s="192">
        <f t="shared" si="7"/>
        <v>0</v>
      </c>
      <c r="BI390" s="192">
        <f t="shared" si="8"/>
        <v>0</v>
      </c>
      <c r="BJ390" s="19" t="s">
        <v>88</v>
      </c>
      <c r="BK390" s="192">
        <f t="shared" si="9"/>
        <v>0</v>
      </c>
      <c r="BL390" s="19" t="s">
        <v>299</v>
      </c>
      <c r="BM390" s="191" t="s">
        <v>658</v>
      </c>
    </row>
    <row r="391" spans="1:65" s="2" customFormat="1" ht="204.95" customHeight="1">
      <c r="A391" s="36"/>
      <c r="B391" s="37"/>
      <c r="C391" s="180" t="s">
        <v>659</v>
      </c>
      <c r="D391" s="180" t="s">
        <v>217</v>
      </c>
      <c r="E391" s="181" t="s">
        <v>660</v>
      </c>
      <c r="F391" s="182" t="s">
        <v>661</v>
      </c>
      <c r="G391" s="183" t="s">
        <v>283</v>
      </c>
      <c r="H391" s="184">
        <v>1</v>
      </c>
      <c r="I391" s="185"/>
      <c r="J391" s="186">
        <f t="shared" si="0"/>
        <v>0</v>
      </c>
      <c r="K391" s="182" t="s">
        <v>19</v>
      </c>
      <c r="L391" s="41"/>
      <c r="M391" s="187" t="s">
        <v>19</v>
      </c>
      <c r="N391" s="188" t="s">
        <v>47</v>
      </c>
      <c r="O391" s="66"/>
      <c r="P391" s="189">
        <f t="shared" si="1"/>
        <v>0</v>
      </c>
      <c r="Q391" s="189">
        <v>0</v>
      </c>
      <c r="R391" s="189">
        <f t="shared" si="2"/>
        <v>0</v>
      </c>
      <c r="S391" s="189">
        <v>0</v>
      </c>
      <c r="T391" s="190">
        <f t="shared" si="3"/>
        <v>0</v>
      </c>
      <c r="U391" s="36"/>
      <c r="V391" s="36"/>
      <c r="W391" s="36"/>
      <c r="X391" s="36"/>
      <c r="Y391" s="36"/>
      <c r="Z391" s="36"/>
      <c r="AA391" s="36"/>
      <c r="AB391" s="36"/>
      <c r="AC391" s="36"/>
      <c r="AD391" s="36"/>
      <c r="AE391" s="36"/>
      <c r="AR391" s="191" t="s">
        <v>299</v>
      </c>
      <c r="AT391" s="191" t="s">
        <v>217</v>
      </c>
      <c r="AU391" s="191" t="s">
        <v>88</v>
      </c>
      <c r="AY391" s="19" t="s">
        <v>214</v>
      </c>
      <c r="BE391" s="192">
        <f t="shared" si="4"/>
        <v>0</v>
      </c>
      <c r="BF391" s="192">
        <f t="shared" si="5"/>
        <v>0</v>
      </c>
      <c r="BG391" s="192">
        <f t="shared" si="6"/>
        <v>0</v>
      </c>
      <c r="BH391" s="192">
        <f t="shared" si="7"/>
        <v>0</v>
      </c>
      <c r="BI391" s="192">
        <f t="shared" si="8"/>
        <v>0</v>
      </c>
      <c r="BJ391" s="19" t="s">
        <v>88</v>
      </c>
      <c r="BK391" s="192">
        <f t="shared" si="9"/>
        <v>0</v>
      </c>
      <c r="BL391" s="19" t="s">
        <v>299</v>
      </c>
      <c r="BM391" s="191" t="s">
        <v>662</v>
      </c>
    </row>
    <row r="392" spans="1:65" s="2" customFormat="1" ht="62.65" customHeight="1">
      <c r="A392" s="36"/>
      <c r="B392" s="37"/>
      <c r="C392" s="180" t="s">
        <v>663</v>
      </c>
      <c r="D392" s="180" t="s">
        <v>217</v>
      </c>
      <c r="E392" s="181" t="s">
        <v>664</v>
      </c>
      <c r="F392" s="182" t="s">
        <v>665</v>
      </c>
      <c r="G392" s="183" t="s">
        <v>283</v>
      </c>
      <c r="H392" s="184">
        <v>6</v>
      </c>
      <c r="I392" s="185"/>
      <c r="J392" s="186">
        <f t="shared" si="0"/>
        <v>0</v>
      </c>
      <c r="K392" s="182" t="s">
        <v>19</v>
      </c>
      <c r="L392" s="41"/>
      <c r="M392" s="187" t="s">
        <v>19</v>
      </c>
      <c r="N392" s="188" t="s">
        <v>47</v>
      </c>
      <c r="O392" s="66"/>
      <c r="P392" s="189">
        <f t="shared" si="1"/>
        <v>0</v>
      </c>
      <c r="Q392" s="189">
        <v>0</v>
      </c>
      <c r="R392" s="189">
        <f t="shared" si="2"/>
        <v>0</v>
      </c>
      <c r="S392" s="189">
        <v>0</v>
      </c>
      <c r="T392" s="190">
        <f t="shared" si="3"/>
        <v>0</v>
      </c>
      <c r="U392" s="36"/>
      <c r="V392" s="36"/>
      <c r="W392" s="36"/>
      <c r="X392" s="36"/>
      <c r="Y392" s="36"/>
      <c r="Z392" s="36"/>
      <c r="AA392" s="36"/>
      <c r="AB392" s="36"/>
      <c r="AC392" s="36"/>
      <c r="AD392" s="36"/>
      <c r="AE392" s="36"/>
      <c r="AR392" s="191" t="s">
        <v>299</v>
      </c>
      <c r="AT392" s="191" t="s">
        <v>217</v>
      </c>
      <c r="AU392" s="191" t="s">
        <v>88</v>
      </c>
      <c r="AY392" s="19" t="s">
        <v>214</v>
      </c>
      <c r="BE392" s="192">
        <f t="shared" si="4"/>
        <v>0</v>
      </c>
      <c r="BF392" s="192">
        <f t="shared" si="5"/>
        <v>0</v>
      </c>
      <c r="BG392" s="192">
        <f t="shared" si="6"/>
        <v>0</v>
      </c>
      <c r="BH392" s="192">
        <f t="shared" si="7"/>
        <v>0</v>
      </c>
      <c r="BI392" s="192">
        <f t="shared" si="8"/>
        <v>0</v>
      </c>
      <c r="BJ392" s="19" t="s">
        <v>88</v>
      </c>
      <c r="BK392" s="192">
        <f t="shared" si="9"/>
        <v>0</v>
      </c>
      <c r="BL392" s="19" t="s">
        <v>299</v>
      </c>
      <c r="BM392" s="191" t="s">
        <v>666</v>
      </c>
    </row>
    <row r="393" spans="1:65" s="2" customFormat="1" ht="24.2" customHeight="1">
      <c r="A393" s="36"/>
      <c r="B393" s="37"/>
      <c r="C393" s="180" t="s">
        <v>667</v>
      </c>
      <c r="D393" s="180" t="s">
        <v>217</v>
      </c>
      <c r="E393" s="181" t="s">
        <v>668</v>
      </c>
      <c r="F393" s="182" t="s">
        <v>669</v>
      </c>
      <c r="G393" s="183" t="s">
        <v>361</v>
      </c>
      <c r="H393" s="240"/>
      <c r="I393" s="185"/>
      <c r="J393" s="186">
        <f t="shared" si="0"/>
        <v>0</v>
      </c>
      <c r="K393" s="182" t="s">
        <v>221</v>
      </c>
      <c r="L393" s="41"/>
      <c r="M393" s="187" t="s">
        <v>19</v>
      </c>
      <c r="N393" s="188" t="s">
        <v>47</v>
      </c>
      <c r="O393" s="66"/>
      <c r="P393" s="189">
        <f t="shared" si="1"/>
        <v>0</v>
      </c>
      <c r="Q393" s="189">
        <v>0</v>
      </c>
      <c r="R393" s="189">
        <f t="shared" si="2"/>
        <v>0</v>
      </c>
      <c r="S393" s="189">
        <v>0</v>
      </c>
      <c r="T393" s="190">
        <f t="shared" si="3"/>
        <v>0</v>
      </c>
      <c r="U393" s="36"/>
      <c r="V393" s="36"/>
      <c r="W393" s="36"/>
      <c r="X393" s="36"/>
      <c r="Y393" s="36"/>
      <c r="Z393" s="36"/>
      <c r="AA393" s="36"/>
      <c r="AB393" s="36"/>
      <c r="AC393" s="36"/>
      <c r="AD393" s="36"/>
      <c r="AE393" s="36"/>
      <c r="AR393" s="191" t="s">
        <v>299</v>
      </c>
      <c r="AT393" s="191" t="s">
        <v>217</v>
      </c>
      <c r="AU393" s="191" t="s">
        <v>88</v>
      </c>
      <c r="AY393" s="19" t="s">
        <v>214</v>
      </c>
      <c r="BE393" s="192">
        <f t="shared" si="4"/>
        <v>0</v>
      </c>
      <c r="BF393" s="192">
        <f t="shared" si="5"/>
        <v>0</v>
      </c>
      <c r="BG393" s="192">
        <f t="shared" si="6"/>
        <v>0</v>
      </c>
      <c r="BH393" s="192">
        <f t="shared" si="7"/>
        <v>0</v>
      </c>
      <c r="BI393" s="192">
        <f t="shared" si="8"/>
        <v>0</v>
      </c>
      <c r="BJ393" s="19" t="s">
        <v>88</v>
      </c>
      <c r="BK393" s="192">
        <f t="shared" si="9"/>
        <v>0</v>
      </c>
      <c r="BL393" s="19" t="s">
        <v>299</v>
      </c>
      <c r="BM393" s="191" t="s">
        <v>670</v>
      </c>
    </row>
    <row r="394" spans="1:65" s="12" customFormat="1" ht="22.9" customHeight="1">
      <c r="B394" s="164"/>
      <c r="C394" s="165"/>
      <c r="D394" s="166" t="s">
        <v>74</v>
      </c>
      <c r="E394" s="178" t="s">
        <v>671</v>
      </c>
      <c r="F394" s="178" t="s">
        <v>672</v>
      </c>
      <c r="G394" s="165"/>
      <c r="H394" s="165"/>
      <c r="I394" s="168"/>
      <c r="J394" s="179">
        <f>BK394</f>
        <v>0</v>
      </c>
      <c r="K394" s="165"/>
      <c r="L394" s="170"/>
      <c r="M394" s="171"/>
      <c r="N394" s="172"/>
      <c r="O394" s="172"/>
      <c r="P394" s="173">
        <f>SUM(P395:P396)</f>
        <v>0</v>
      </c>
      <c r="Q394" s="172"/>
      <c r="R394" s="173">
        <f>SUM(R395:R396)</f>
        <v>0</v>
      </c>
      <c r="S394" s="172"/>
      <c r="T394" s="174">
        <f>SUM(T395:T396)</f>
        <v>0</v>
      </c>
      <c r="AR394" s="175" t="s">
        <v>88</v>
      </c>
      <c r="AT394" s="176" t="s">
        <v>74</v>
      </c>
      <c r="AU394" s="176" t="s">
        <v>82</v>
      </c>
      <c r="AY394" s="175" t="s">
        <v>214</v>
      </c>
      <c r="BK394" s="177">
        <f>SUM(BK395:BK396)</f>
        <v>0</v>
      </c>
    </row>
    <row r="395" spans="1:65" s="2" customFormat="1" ht="24.2" customHeight="1">
      <c r="A395" s="36"/>
      <c r="B395" s="37"/>
      <c r="C395" s="180" t="s">
        <v>673</v>
      </c>
      <c r="D395" s="180" t="s">
        <v>217</v>
      </c>
      <c r="E395" s="181" t="s">
        <v>674</v>
      </c>
      <c r="F395" s="182" t="s">
        <v>675</v>
      </c>
      <c r="G395" s="183" t="s">
        <v>283</v>
      </c>
      <c r="H395" s="184">
        <v>1</v>
      </c>
      <c r="I395" s="185"/>
      <c r="J395" s="186">
        <f>ROUND(I395*H395,2)</f>
        <v>0</v>
      </c>
      <c r="K395" s="182" t="s">
        <v>19</v>
      </c>
      <c r="L395" s="41"/>
      <c r="M395" s="187" t="s">
        <v>19</v>
      </c>
      <c r="N395" s="188" t="s">
        <v>47</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299</v>
      </c>
      <c r="AT395" s="191" t="s">
        <v>217</v>
      </c>
      <c r="AU395" s="191" t="s">
        <v>88</v>
      </c>
      <c r="AY395" s="19" t="s">
        <v>214</v>
      </c>
      <c r="BE395" s="192">
        <f>IF(N395="základní",J395,0)</f>
        <v>0</v>
      </c>
      <c r="BF395" s="192">
        <f>IF(N395="snížená",J395,0)</f>
        <v>0</v>
      </c>
      <c r="BG395" s="192">
        <f>IF(N395="zákl. přenesená",J395,0)</f>
        <v>0</v>
      </c>
      <c r="BH395" s="192">
        <f>IF(N395="sníž. přenesená",J395,0)</f>
        <v>0</v>
      </c>
      <c r="BI395" s="192">
        <f>IF(N395="nulová",J395,0)</f>
        <v>0</v>
      </c>
      <c r="BJ395" s="19" t="s">
        <v>88</v>
      </c>
      <c r="BK395" s="192">
        <f>ROUND(I395*H395,2)</f>
        <v>0</v>
      </c>
      <c r="BL395" s="19" t="s">
        <v>299</v>
      </c>
      <c r="BM395" s="191" t="s">
        <v>676</v>
      </c>
    </row>
    <row r="396" spans="1:65" s="2" customFormat="1" ht="24.2" customHeight="1">
      <c r="A396" s="36"/>
      <c r="B396" s="37"/>
      <c r="C396" s="180" t="s">
        <v>677</v>
      </c>
      <c r="D396" s="180" t="s">
        <v>217</v>
      </c>
      <c r="E396" s="181" t="s">
        <v>678</v>
      </c>
      <c r="F396" s="182" t="s">
        <v>679</v>
      </c>
      <c r="G396" s="183" t="s">
        <v>361</v>
      </c>
      <c r="H396" s="240"/>
      <c r="I396" s="185"/>
      <c r="J396" s="186">
        <f>ROUND(I396*H396,2)</f>
        <v>0</v>
      </c>
      <c r="K396" s="182" t="s">
        <v>221</v>
      </c>
      <c r="L396" s="41"/>
      <c r="M396" s="187" t="s">
        <v>19</v>
      </c>
      <c r="N396" s="188" t="s">
        <v>47</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299</v>
      </c>
      <c r="AT396" s="191" t="s">
        <v>217</v>
      </c>
      <c r="AU396" s="191" t="s">
        <v>88</v>
      </c>
      <c r="AY396" s="19" t="s">
        <v>214</v>
      </c>
      <c r="BE396" s="192">
        <f>IF(N396="základní",J396,0)</f>
        <v>0</v>
      </c>
      <c r="BF396" s="192">
        <f>IF(N396="snížená",J396,0)</f>
        <v>0</v>
      </c>
      <c r="BG396" s="192">
        <f>IF(N396="zákl. přenesená",J396,0)</f>
        <v>0</v>
      </c>
      <c r="BH396" s="192">
        <f>IF(N396="sníž. přenesená",J396,0)</f>
        <v>0</v>
      </c>
      <c r="BI396" s="192">
        <f>IF(N396="nulová",J396,0)</f>
        <v>0</v>
      </c>
      <c r="BJ396" s="19" t="s">
        <v>88</v>
      </c>
      <c r="BK396" s="192">
        <f>ROUND(I396*H396,2)</f>
        <v>0</v>
      </c>
      <c r="BL396" s="19" t="s">
        <v>299</v>
      </c>
      <c r="BM396" s="191" t="s">
        <v>680</v>
      </c>
    </row>
    <row r="397" spans="1:65" s="12" customFormat="1" ht="22.9" customHeight="1">
      <c r="B397" s="164"/>
      <c r="C397" s="165"/>
      <c r="D397" s="166" t="s">
        <v>74</v>
      </c>
      <c r="E397" s="178" t="s">
        <v>681</v>
      </c>
      <c r="F397" s="178" t="s">
        <v>682</v>
      </c>
      <c r="G397" s="165"/>
      <c r="H397" s="165"/>
      <c r="I397" s="168"/>
      <c r="J397" s="179">
        <f>BK397</f>
        <v>0</v>
      </c>
      <c r="K397" s="165"/>
      <c r="L397" s="170"/>
      <c r="M397" s="171"/>
      <c r="N397" s="172"/>
      <c r="O397" s="172"/>
      <c r="P397" s="173">
        <f>SUM(P398:P423)</f>
        <v>0</v>
      </c>
      <c r="Q397" s="172"/>
      <c r="R397" s="173">
        <f>SUM(R398:R423)</f>
        <v>0.37541400000000003</v>
      </c>
      <c r="S397" s="172"/>
      <c r="T397" s="174">
        <f>SUM(T398:T423)</f>
        <v>0</v>
      </c>
      <c r="AR397" s="175" t="s">
        <v>88</v>
      </c>
      <c r="AT397" s="176" t="s">
        <v>74</v>
      </c>
      <c r="AU397" s="176" t="s">
        <v>82</v>
      </c>
      <c r="AY397" s="175" t="s">
        <v>214</v>
      </c>
      <c r="BK397" s="177">
        <f>SUM(BK398:BK423)</f>
        <v>0</v>
      </c>
    </row>
    <row r="398" spans="1:65" s="2" customFormat="1" ht="14.45" customHeight="1">
      <c r="A398" s="36"/>
      <c r="B398" s="37"/>
      <c r="C398" s="180" t="s">
        <v>683</v>
      </c>
      <c r="D398" s="180" t="s">
        <v>217</v>
      </c>
      <c r="E398" s="181" t="s">
        <v>684</v>
      </c>
      <c r="F398" s="182" t="s">
        <v>685</v>
      </c>
      <c r="G398" s="183" t="s">
        <v>220</v>
      </c>
      <c r="H398" s="184">
        <v>9.9600000000000009</v>
      </c>
      <c r="I398" s="185"/>
      <c r="J398" s="186">
        <f>ROUND(I398*H398,2)</f>
        <v>0</v>
      </c>
      <c r="K398" s="182" t="s">
        <v>221</v>
      </c>
      <c r="L398" s="41"/>
      <c r="M398" s="187" t="s">
        <v>19</v>
      </c>
      <c r="N398" s="188" t="s">
        <v>47</v>
      </c>
      <c r="O398" s="66"/>
      <c r="P398" s="189">
        <f>O398*H398</f>
        <v>0</v>
      </c>
      <c r="Q398" s="189">
        <v>2.9999999999999997E-4</v>
      </c>
      <c r="R398" s="189">
        <f>Q398*H398</f>
        <v>2.9880000000000002E-3</v>
      </c>
      <c r="S398" s="189">
        <v>0</v>
      </c>
      <c r="T398" s="190">
        <f>S398*H398</f>
        <v>0</v>
      </c>
      <c r="U398" s="36"/>
      <c r="V398" s="36"/>
      <c r="W398" s="36"/>
      <c r="X398" s="36"/>
      <c r="Y398" s="36"/>
      <c r="Z398" s="36"/>
      <c r="AA398" s="36"/>
      <c r="AB398" s="36"/>
      <c r="AC398" s="36"/>
      <c r="AD398" s="36"/>
      <c r="AE398" s="36"/>
      <c r="AR398" s="191" t="s">
        <v>299</v>
      </c>
      <c r="AT398" s="191" t="s">
        <v>217</v>
      </c>
      <c r="AU398" s="191" t="s">
        <v>88</v>
      </c>
      <c r="AY398" s="19" t="s">
        <v>214</v>
      </c>
      <c r="BE398" s="192">
        <f>IF(N398="základní",J398,0)</f>
        <v>0</v>
      </c>
      <c r="BF398" s="192">
        <f>IF(N398="snížená",J398,0)</f>
        <v>0</v>
      </c>
      <c r="BG398" s="192">
        <f>IF(N398="zákl. přenesená",J398,0)</f>
        <v>0</v>
      </c>
      <c r="BH398" s="192">
        <f>IF(N398="sníž. přenesená",J398,0)</f>
        <v>0</v>
      </c>
      <c r="BI398" s="192">
        <f>IF(N398="nulová",J398,0)</f>
        <v>0</v>
      </c>
      <c r="BJ398" s="19" t="s">
        <v>88</v>
      </c>
      <c r="BK398" s="192">
        <f>ROUND(I398*H398,2)</f>
        <v>0</v>
      </c>
      <c r="BL398" s="19" t="s">
        <v>299</v>
      </c>
      <c r="BM398" s="191" t="s">
        <v>686</v>
      </c>
    </row>
    <row r="399" spans="1:65" s="13" customFormat="1" ht="11.25">
      <c r="B399" s="193"/>
      <c r="C399" s="194"/>
      <c r="D399" s="195" t="s">
        <v>224</v>
      </c>
      <c r="E399" s="196" t="s">
        <v>19</v>
      </c>
      <c r="F399" s="197" t="s">
        <v>257</v>
      </c>
      <c r="G399" s="194"/>
      <c r="H399" s="196" t="s">
        <v>19</v>
      </c>
      <c r="I399" s="198"/>
      <c r="J399" s="194"/>
      <c r="K399" s="194"/>
      <c r="L399" s="199"/>
      <c r="M399" s="200"/>
      <c r="N399" s="201"/>
      <c r="O399" s="201"/>
      <c r="P399" s="201"/>
      <c r="Q399" s="201"/>
      <c r="R399" s="201"/>
      <c r="S399" s="201"/>
      <c r="T399" s="202"/>
      <c r="AT399" s="203" t="s">
        <v>224</v>
      </c>
      <c r="AU399" s="203" t="s">
        <v>88</v>
      </c>
      <c r="AV399" s="13" t="s">
        <v>82</v>
      </c>
      <c r="AW399" s="13" t="s">
        <v>36</v>
      </c>
      <c r="AX399" s="13" t="s">
        <v>75</v>
      </c>
      <c r="AY399" s="203" t="s">
        <v>214</v>
      </c>
    </row>
    <row r="400" spans="1:65" s="14" customFormat="1" ht="11.25">
      <c r="B400" s="204"/>
      <c r="C400" s="205"/>
      <c r="D400" s="195" t="s">
        <v>224</v>
      </c>
      <c r="E400" s="206" t="s">
        <v>19</v>
      </c>
      <c r="F400" s="207" t="s">
        <v>547</v>
      </c>
      <c r="G400" s="205"/>
      <c r="H400" s="208">
        <v>4.9000000000000004</v>
      </c>
      <c r="I400" s="209"/>
      <c r="J400" s="205"/>
      <c r="K400" s="205"/>
      <c r="L400" s="210"/>
      <c r="M400" s="211"/>
      <c r="N400" s="212"/>
      <c r="O400" s="212"/>
      <c r="P400" s="212"/>
      <c r="Q400" s="212"/>
      <c r="R400" s="212"/>
      <c r="S400" s="212"/>
      <c r="T400" s="213"/>
      <c r="AT400" s="214" t="s">
        <v>224</v>
      </c>
      <c r="AU400" s="214" t="s">
        <v>88</v>
      </c>
      <c r="AV400" s="14" t="s">
        <v>88</v>
      </c>
      <c r="AW400" s="14" t="s">
        <v>36</v>
      </c>
      <c r="AX400" s="14" t="s">
        <v>75</v>
      </c>
      <c r="AY400" s="214" t="s">
        <v>214</v>
      </c>
    </row>
    <row r="401" spans="1:65" s="14" customFormat="1" ht="11.25">
      <c r="B401" s="204"/>
      <c r="C401" s="205"/>
      <c r="D401" s="195" t="s">
        <v>224</v>
      </c>
      <c r="E401" s="206" t="s">
        <v>19</v>
      </c>
      <c r="F401" s="207" t="s">
        <v>548</v>
      </c>
      <c r="G401" s="205"/>
      <c r="H401" s="208">
        <v>5.0599999999999996</v>
      </c>
      <c r="I401" s="209"/>
      <c r="J401" s="205"/>
      <c r="K401" s="205"/>
      <c r="L401" s="210"/>
      <c r="M401" s="211"/>
      <c r="N401" s="212"/>
      <c r="O401" s="212"/>
      <c r="P401" s="212"/>
      <c r="Q401" s="212"/>
      <c r="R401" s="212"/>
      <c r="S401" s="212"/>
      <c r="T401" s="213"/>
      <c r="AT401" s="214" t="s">
        <v>224</v>
      </c>
      <c r="AU401" s="214" t="s">
        <v>88</v>
      </c>
      <c r="AV401" s="14" t="s">
        <v>88</v>
      </c>
      <c r="AW401" s="14" t="s">
        <v>36</v>
      </c>
      <c r="AX401" s="14" t="s">
        <v>75</v>
      </c>
      <c r="AY401" s="214" t="s">
        <v>214</v>
      </c>
    </row>
    <row r="402" spans="1:65" s="15" customFormat="1" ht="11.25">
      <c r="B402" s="215"/>
      <c r="C402" s="216"/>
      <c r="D402" s="195" t="s">
        <v>224</v>
      </c>
      <c r="E402" s="217" t="s">
        <v>19</v>
      </c>
      <c r="F402" s="218" t="s">
        <v>228</v>
      </c>
      <c r="G402" s="216"/>
      <c r="H402" s="219">
        <v>9.9600000000000009</v>
      </c>
      <c r="I402" s="220"/>
      <c r="J402" s="216"/>
      <c r="K402" s="216"/>
      <c r="L402" s="221"/>
      <c r="M402" s="222"/>
      <c r="N402" s="223"/>
      <c r="O402" s="223"/>
      <c r="P402" s="223"/>
      <c r="Q402" s="223"/>
      <c r="R402" s="223"/>
      <c r="S402" s="223"/>
      <c r="T402" s="224"/>
      <c r="AT402" s="225" t="s">
        <v>224</v>
      </c>
      <c r="AU402" s="225" t="s">
        <v>88</v>
      </c>
      <c r="AV402" s="15" t="s">
        <v>222</v>
      </c>
      <c r="AW402" s="15" t="s">
        <v>36</v>
      </c>
      <c r="AX402" s="15" t="s">
        <v>82</v>
      </c>
      <c r="AY402" s="225" t="s">
        <v>214</v>
      </c>
    </row>
    <row r="403" spans="1:65" s="2" customFormat="1" ht="24.2" customHeight="1">
      <c r="A403" s="36"/>
      <c r="B403" s="37"/>
      <c r="C403" s="180" t="s">
        <v>687</v>
      </c>
      <c r="D403" s="180" t="s">
        <v>217</v>
      </c>
      <c r="E403" s="181" t="s">
        <v>688</v>
      </c>
      <c r="F403" s="182" t="s">
        <v>689</v>
      </c>
      <c r="G403" s="183" t="s">
        <v>220</v>
      </c>
      <c r="H403" s="184">
        <v>9.9600000000000009</v>
      </c>
      <c r="I403" s="185"/>
      <c r="J403" s="186">
        <f>ROUND(I403*H403,2)</f>
        <v>0</v>
      </c>
      <c r="K403" s="182" t="s">
        <v>19</v>
      </c>
      <c r="L403" s="41"/>
      <c r="M403" s="187" t="s">
        <v>19</v>
      </c>
      <c r="N403" s="188" t="s">
        <v>47</v>
      </c>
      <c r="O403" s="66"/>
      <c r="P403" s="189">
        <f>O403*H403</f>
        <v>0</v>
      </c>
      <c r="Q403" s="189">
        <v>8.9999999999999993E-3</v>
      </c>
      <c r="R403" s="189">
        <f>Q403*H403</f>
        <v>8.9639999999999997E-2</v>
      </c>
      <c r="S403" s="189">
        <v>0</v>
      </c>
      <c r="T403" s="190">
        <f>S403*H403</f>
        <v>0</v>
      </c>
      <c r="U403" s="36"/>
      <c r="V403" s="36"/>
      <c r="W403" s="36"/>
      <c r="X403" s="36"/>
      <c r="Y403" s="36"/>
      <c r="Z403" s="36"/>
      <c r="AA403" s="36"/>
      <c r="AB403" s="36"/>
      <c r="AC403" s="36"/>
      <c r="AD403" s="36"/>
      <c r="AE403" s="36"/>
      <c r="AR403" s="191" t="s">
        <v>299</v>
      </c>
      <c r="AT403" s="191" t="s">
        <v>217</v>
      </c>
      <c r="AU403" s="191" t="s">
        <v>88</v>
      </c>
      <c r="AY403" s="19" t="s">
        <v>214</v>
      </c>
      <c r="BE403" s="192">
        <f>IF(N403="základní",J403,0)</f>
        <v>0</v>
      </c>
      <c r="BF403" s="192">
        <f>IF(N403="snížená",J403,0)</f>
        <v>0</v>
      </c>
      <c r="BG403" s="192">
        <f>IF(N403="zákl. přenesená",J403,0)</f>
        <v>0</v>
      </c>
      <c r="BH403" s="192">
        <f>IF(N403="sníž. přenesená",J403,0)</f>
        <v>0</v>
      </c>
      <c r="BI403" s="192">
        <f>IF(N403="nulová",J403,0)</f>
        <v>0</v>
      </c>
      <c r="BJ403" s="19" t="s">
        <v>88</v>
      </c>
      <c r="BK403" s="192">
        <f>ROUND(I403*H403,2)</f>
        <v>0</v>
      </c>
      <c r="BL403" s="19" t="s">
        <v>299</v>
      </c>
      <c r="BM403" s="191" t="s">
        <v>690</v>
      </c>
    </row>
    <row r="404" spans="1:65" s="13" customFormat="1" ht="11.25">
      <c r="B404" s="193"/>
      <c r="C404" s="194"/>
      <c r="D404" s="195" t="s">
        <v>224</v>
      </c>
      <c r="E404" s="196" t="s">
        <v>19</v>
      </c>
      <c r="F404" s="197" t="s">
        <v>257</v>
      </c>
      <c r="G404" s="194"/>
      <c r="H404" s="196" t="s">
        <v>19</v>
      </c>
      <c r="I404" s="198"/>
      <c r="J404" s="194"/>
      <c r="K404" s="194"/>
      <c r="L404" s="199"/>
      <c r="M404" s="200"/>
      <c r="N404" s="201"/>
      <c r="O404" s="201"/>
      <c r="P404" s="201"/>
      <c r="Q404" s="201"/>
      <c r="R404" s="201"/>
      <c r="S404" s="201"/>
      <c r="T404" s="202"/>
      <c r="AT404" s="203" t="s">
        <v>224</v>
      </c>
      <c r="AU404" s="203" t="s">
        <v>88</v>
      </c>
      <c r="AV404" s="13" t="s">
        <v>82</v>
      </c>
      <c r="AW404" s="13" t="s">
        <v>36</v>
      </c>
      <c r="AX404" s="13" t="s">
        <v>75</v>
      </c>
      <c r="AY404" s="203" t="s">
        <v>214</v>
      </c>
    </row>
    <row r="405" spans="1:65" s="14" customFormat="1" ht="11.25">
      <c r="B405" s="204"/>
      <c r="C405" s="205"/>
      <c r="D405" s="195" t="s">
        <v>224</v>
      </c>
      <c r="E405" s="206" t="s">
        <v>19</v>
      </c>
      <c r="F405" s="207" t="s">
        <v>547</v>
      </c>
      <c r="G405" s="205"/>
      <c r="H405" s="208">
        <v>4.9000000000000004</v>
      </c>
      <c r="I405" s="209"/>
      <c r="J405" s="205"/>
      <c r="K405" s="205"/>
      <c r="L405" s="210"/>
      <c r="M405" s="211"/>
      <c r="N405" s="212"/>
      <c r="O405" s="212"/>
      <c r="P405" s="212"/>
      <c r="Q405" s="212"/>
      <c r="R405" s="212"/>
      <c r="S405" s="212"/>
      <c r="T405" s="213"/>
      <c r="AT405" s="214" t="s">
        <v>224</v>
      </c>
      <c r="AU405" s="214" t="s">
        <v>88</v>
      </c>
      <c r="AV405" s="14" t="s">
        <v>88</v>
      </c>
      <c r="AW405" s="14" t="s">
        <v>36</v>
      </c>
      <c r="AX405" s="14" t="s">
        <v>75</v>
      </c>
      <c r="AY405" s="214" t="s">
        <v>214</v>
      </c>
    </row>
    <row r="406" spans="1:65" s="14" customFormat="1" ht="11.25">
      <c r="B406" s="204"/>
      <c r="C406" s="205"/>
      <c r="D406" s="195" t="s">
        <v>224</v>
      </c>
      <c r="E406" s="206" t="s">
        <v>19</v>
      </c>
      <c r="F406" s="207" t="s">
        <v>548</v>
      </c>
      <c r="G406" s="205"/>
      <c r="H406" s="208">
        <v>5.0599999999999996</v>
      </c>
      <c r="I406" s="209"/>
      <c r="J406" s="205"/>
      <c r="K406" s="205"/>
      <c r="L406" s="210"/>
      <c r="M406" s="211"/>
      <c r="N406" s="212"/>
      <c r="O406" s="212"/>
      <c r="P406" s="212"/>
      <c r="Q406" s="212"/>
      <c r="R406" s="212"/>
      <c r="S406" s="212"/>
      <c r="T406" s="213"/>
      <c r="AT406" s="214" t="s">
        <v>224</v>
      </c>
      <c r="AU406" s="214" t="s">
        <v>88</v>
      </c>
      <c r="AV406" s="14" t="s">
        <v>88</v>
      </c>
      <c r="AW406" s="14" t="s">
        <v>36</v>
      </c>
      <c r="AX406" s="14" t="s">
        <v>75</v>
      </c>
      <c r="AY406" s="214" t="s">
        <v>214</v>
      </c>
    </row>
    <row r="407" spans="1:65" s="15" customFormat="1" ht="11.25">
      <c r="B407" s="215"/>
      <c r="C407" s="216"/>
      <c r="D407" s="195" t="s">
        <v>224</v>
      </c>
      <c r="E407" s="217" t="s">
        <v>19</v>
      </c>
      <c r="F407" s="218" t="s">
        <v>228</v>
      </c>
      <c r="G407" s="216"/>
      <c r="H407" s="219">
        <v>9.9600000000000009</v>
      </c>
      <c r="I407" s="220"/>
      <c r="J407" s="216"/>
      <c r="K407" s="216"/>
      <c r="L407" s="221"/>
      <c r="M407" s="222"/>
      <c r="N407" s="223"/>
      <c r="O407" s="223"/>
      <c r="P407" s="223"/>
      <c r="Q407" s="223"/>
      <c r="R407" s="223"/>
      <c r="S407" s="223"/>
      <c r="T407" s="224"/>
      <c r="AT407" s="225" t="s">
        <v>224</v>
      </c>
      <c r="AU407" s="225" t="s">
        <v>88</v>
      </c>
      <c r="AV407" s="15" t="s">
        <v>222</v>
      </c>
      <c r="AW407" s="15" t="s">
        <v>36</v>
      </c>
      <c r="AX407" s="15" t="s">
        <v>82</v>
      </c>
      <c r="AY407" s="225" t="s">
        <v>214</v>
      </c>
    </row>
    <row r="408" spans="1:65" s="2" customFormat="1" ht="14.45" customHeight="1">
      <c r="A408" s="36"/>
      <c r="B408" s="37"/>
      <c r="C408" s="230" t="s">
        <v>691</v>
      </c>
      <c r="D408" s="230" t="s">
        <v>336</v>
      </c>
      <c r="E408" s="231" t="s">
        <v>692</v>
      </c>
      <c r="F408" s="232" t="s">
        <v>693</v>
      </c>
      <c r="G408" s="233" t="s">
        <v>220</v>
      </c>
      <c r="H408" s="234">
        <v>11.454000000000001</v>
      </c>
      <c r="I408" s="235"/>
      <c r="J408" s="236">
        <f>ROUND(I408*H408,2)</f>
        <v>0</v>
      </c>
      <c r="K408" s="232" t="s">
        <v>19</v>
      </c>
      <c r="L408" s="237"/>
      <c r="M408" s="238" t="s">
        <v>19</v>
      </c>
      <c r="N408" s="239" t="s">
        <v>47</v>
      </c>
      <c r="O408" s="66"/>
      <c r="P408" s="189">
        <f>O408*H408</f>
        <v>0</v>
      </c>
      <c r="Q408" s="189">
        <v>2.3E-2</v>
      </c>
      <c r="R408" s="189">
        <f>Q408*H408</f>
        <v>0.26344200000000001</v>
      </c>
      <c r="S408" s="189">
        <v>0</v>
      </c>
      <c r="T408" s="190">
        <f>S408*H408</f>
        <v>0</v>
      </c>
      <c r="U408" s="36"/>
      <c r="V408" s="36"/>
      <c r="W408" s="36"/>
      <c r="X408" s="36"/>
      <c r="Y408" s="36"/>
      <c r="Z408" s="36"/>
      <c r="AA408" s="36"/>
      <c r="AB408" s="36"/>
      <c r="AC408" s="36"/>
      <c r="AD408" s="36"/>
      <c r="AE408" s="36"/>
      <c r="AR408" s="191" t="s">
        <v>339</v>
      </c>
      <c r="AT408" s="191" t="s">
        <v>336</v>
      </c>
      <c r="AU408" s="191" t="s">
        <v>88</v>
      </c>
      <c r="AY408" s="19" t="s">
        <v>214</v>
      </c>
      <c r="BE408" s="192">
        <f>IF(N408="základní",J408,0)</f>
        <v>0</v>
      </c>
      <c r="BF408" s="192">
        <f>IF(N408="snížená",J408,0)</f>
        <v>0</v>
      </c>
      <c r="BG408" s="192">
        <f>IF(N408="zákl. přenesená",J408,0)</f>
        <v>0</v>
      </c>
      <c r="BH408" s="192">
        <f>IF(N408="sníž. přenesená",J408,0)</f>
        <v>0</v>
      </c>
      <c r="BI408" s="192">
        <f>IF(N408="nulová",J408,0)</f>
        <v>0</v>
      </c>
      <c r="BJ408" s="19" t="s">
        <v>88</v>
      </c>
      <c r="BK408" s="192">
        <f>ROUND(I408*H408,2)</f>
        <v>0</v>
      </c>
      <c r="BL408" s="19" t="s">
        <v>299</v>
      </c>
      <c r="BM408" s="191" t="s">
        <v>694</v>
      </c>
    </row>
    <row r="409" spans="1:65" s="14" customFormat="1" ht="11.25">
      <c r="B409" s="204"/>
      <c r="C409" s="205"/>
      <c r="D409" s="195" t="s">
        <v>224</v>
      </c>
      <c r="E409" s="205"/>
      <c r="F409" s="207" t="s">
        <v>695</v>
      </c>
      <c r="G409" s="205"/>
      <c r="H409" s="208">
        <v>11.454000000000001</v>
      </c>
      <c r="I409" s="209"/>
      <c r="J409" s="205"/>
      <c r="K409" s="205"/>
      <c r="L409" s="210"/>
      <c r="M409" s="211"/>
      <c r="N409" s="212"/>
      <c r="O409" s="212"/>
      <c r="P409" s="212"/>
      <c r="Q409" s="212"/>
      <c r="R409" s="212"/>
      <c r="S409" s="212"/>
      <c r="T409" s="213"/>
      <c r="AT409" s="214" t="s">
        <v>224</v>
      </c>
      <c r="AU409" s="214" t="s">
        <v>88</v>
      </c>
      <c r="AV409" s="14" t="s">
        <v>88</v>
      </c>
      <c r="AW409" s="14" t="s">
        <v>4</v>
      </c>
      <c r="AX409" s="14" t="s">
        <v>82</v>
      </c>
      <c r="AY409" s="214" t="s">
        <v>214</v>
      </c>
    </row>
    <row r="410" spans="1:65" s="2" customFormat="1" ht="24.2" customHeight="1">
      <c r="A410" s="36"/>
      <c r="B410" s="37"/>
      <c r="C410" s="180" t="s">
        <v>696</v>
      </c>
      <c r="D410" s="180" t="s">
        <v>217</v>
      </c>
      <c r="E410" s="181" t="s">
        <v>697</v>
      </c>
      <c r="F410" s="182" t="s">
        <v>698</v>
      </c>
      <c r="G410" s="183" t="s">
        <v>220</v>
      </c>
      <c r="H410" s="184">
        <v>9.9600000000000009</v>
      </c>
      <c r="I410" s="185"/>
      <c r="J410" s="186">
        <f>ROUND(I410*H410,2)</f>
        <v>0</v>
      </c>
      <c r="K410" s="182" t="s">
        <v>221</v>
      </c>
      <c r="L410" s="41"/>
      <c r="M410" s="187" t="s">
        <v>19</v>
      </c>
      <c r="N410" s="188" t="s">
        <v>47</v>
      </c>
      <c r="O410" s="66"/>
      <c r="P410" s="189">
        <f>O410*H410</f>
        <v>0</v>
      </c>
      <c r="Q410" s="189">
        <v>0</v>
      </c>
      <c r="R410" s="189">
        <f>Q410*H410</f>
        <v>0</v>
      </c>
      <c r="S410" s="189">
        <v>0</v>
      </c>
      <c r="T410" s="190">
        <f>S410*H410</f>
        <v>0</v>
      </c>
      <c r="U410" s="36"/>
      <c r="V410" s="36"/>
      <c r="W410" s="36"/>
      <c r="X410" s="36"/>
      <c r="Y410" s="36"/>
      <c r="Z410" s="36"/>
      <c r="AA410" s="36"/>
      <c r="AB410" s="36"/>
      <c r="AC410" s="36"/>
      <c r="AD410" s="36"/>
      <c r="AE410" s="36"/>
      <c r="AR410" s="191" t="s">
        <v>299</v>
      </c>
      <c r="AT410" s="191" t="s">
        <v>217</v>
      </c>
      <c r="AU410" s="191" t="s">
        <v>88</v>
      </c>
      <c r="AY410" s="19" t="s">
        <v>214</v>
      </c>
      <c r="BE410" s="192">
        <f>IF(N410="základní",J410,0)</f>
        <v>0</v>
      </c>
      <c r="BF410" s="192">
        <f>IF(N410="snížená",J410,0)</f>
        <v>0</v>
      </c>
      <c r="BG410" s="192">
        <f>IF(N410="zákl. přenesená",J410,0)</f>
        <v>0</v>
      </c>
      <c r="BH410" s="192">
        <f>IF(N410="sníž. přenesená",J410,0)</f>
        <v>0</v>
      </c>
      <c r="BI410" s="192">
        <f>IF(N410="nulová",J410,0)</f>
        <v>0</v>
      </c>
      <c r="BJ410" s="19" t="s">
        <v>88</v>
      </c>
      <c r="BK410" s="192">
        <f>ROUND(I410*H410,2)</f>
        <v>0</v>
      </c>
      <c r="BL410" s="19" t="s">
        <v>299</v>
      </c>
      <c r="BM410" s="191" t="s">
        <v>699</v>
      </c>
    </row>
    <row r="411" spans="1:65" s="13" customFormat="1" ht="11.25">
      <c r="B411" s="193"/>
      <c r="C411" s="194"/>
      <c r="D411" s="195" t="s">
        <v>224</v>
      </c>
      <c r="E411" s="196" t="s">
        <v>19</v>
      </c>
      <c r="F411" s="197" t="s">
        <v>257</v>
      </c>
      <c r="G411" s="194"/>
      <c r="H411" s="196" t="s">
        <v>19</v>
      </c>
      <c r="I411" s="198"/>
      <c r="J411" s="194"/>
      <c r="K411" s="194"/>
      <c r="L411" s="199"/>
      <c r="M411" s="200"/>
      <c r="N411" s="201"/>
      <c r="O411" s="201"/>
      <c r="P411" s="201"/>
      <c r="Q411" s="201"/>
      <c r="R411" s="201"/>
      <c r="S411" s="201"/>
      <c r="T411" s="202"/>
      <c r="AT411" s="203" t="s">
        <v>224</v>
      </c>
      <c r="AU411" s="203" t="s">
        <v>88</v>
      </c>
      <c r="AV411" s="13" t="s">
        <v>82</v>
      </c>
      <c r="AW411" s="13" t="s">
        <v>36</v>
      </c>
      <c r="AX411" s="13" t="s">
        <v>75</v>
      </c>
      <c r="AY411" s="203" t="s">
        <v>214</v>
      </c>
    </row>
    <row r="412" spans="1:65" s="14" customFormat="1" ht="11.25">
      <c r="B412" s="204"/>
      <c r="C412" s="205"/>
      <c r="D412" s="195" t="s">
        <v>224</v>
      </c>
      <c r="E412" s="206" t="s">
        <v>19</v>
      </c>
      <c r="F412" s="207" t="s">
        <v>547</v>
      </c>
      <c r="G412" s="205"/>
      <c r="H412" s="208">
        <v>4.9000000000000004</v>
      </c>
      <c r="I412" s="209"/>
      <c r="J412" s="205"/>
      <c r="K412" s="205"/>
      <c r="L412" s="210"/>
      <c r="M412" s="211"/>
      <c r="N412" s="212"/>
      <c r="O412" s="212"/>
      <c r="P412" s="212"/>
      <c r="Q412" s="212"/>
      <c r="R412" s="212"/>
      <c r="S412" s="212"/>
      <c r="T412" s="213"/>
      <c r="AT412" s="214" t="s">
        <v>224</v>
      </c>
      <c r="AU412" s="214" t="s">
        <v>88</v>
      </c>
      <c r="AV412" s="14" t="s">
        <v>88</v>
      </c>
      <c r="AW412" s="14" t="s">
        <v>36</v>
      </c>
      <c r="AX412" s="14" t="s">
        <v>75</v>
      </c>
      <c r="AY412" s="214" t="s">
        <v>214</v>
      </c>
    </row>
    <row r="413" spans="1:65" s="14" customFormat="1" ht="11.25">
      <c r="B413" s="204"/>
      <c r="C413" s="205"/>
      <c r="D413" s="195" t="s">
        <v>224</v>
      </c>
      <c r="E413" s="206" t="s">
        <v>19</v>
      </c>
      <c r="F413" s="207" t="s">
        <v>548</v>
      </c>
      <c r="G413" s="205"/>
      <c r="H413" s="208">
        <v>5.0599999999999996</v>
      </c>
      <c r="I413" s="209"/>
      <c r="J413" s="205"/>
      <c r="K413" s="205"/>
      <c r="L413" s="210"/>
      <c r="M413" s="211"/>
      <c r="N413" s="212"/>
      <c r="O413" s="212"/>
      <c r="P413" s="212"/>
      <c r="Q413" s="212"/>
      <c r="R413" s="212"/>
      <c r="S413" s="212"/>
      <c r="T413" s="213"/>
      <c r="AT413" s="214" t="s">
        <v>224</v>
      </c>
      <c r="AU413" s="214" t="s">
        <v>88</v>
      </c>
      <c r="AV413" s="14" t="s">
        <v>88</v>
      </c>
      <c r="AW413" s="14" t="s">
        <v>36</v>
      </c>
      <c r="AX413" s="14" t="s">
        <v>75</v>
      </c>
      <c r="AY413" s="214" t="s">
        <v>214</v>
      </c>
    </row>
    <row r="414" spans="1:65" s="15" customFormat="1" ht="11.25">
      <c r="B414" s="215"/>
      <c r="C414" s="216"/>
      <c r="D414" s="195" t="s">
        <v>224</v>
      </c>
      <c r="E414" s="217" t="s">
        <v>19</v>
      </c>
      <c r="F414" s="218" t="s">
        <v>228</v>
      </c>
      <c r="G414" s="216"/>
      <c r="H414" s="219">
        <v>9.9600000000000009</v>
      </c>
      <c r="I414" s="220"/>
      <c r="J414" s="216"/>
      <c r="K414" s="216"/>
      <c r="L414" s="221"/>
      <c r="M414" s="222"/>
      <c r="N414" s="223"/>
      <c r="O414" s="223"/>
      <c r="P414" s="223"/>
      <c r="Q414" s="223"/>
      <c r="R414" s="223"/>
      <c r="S414" s="223"/>
      <c r="T414" s="224"/>
      <c r="AT414" s="225" t="s">
        <v>224</v>
      </c>
      <c r="AU414" s="225" t="s">
        <v>88</v>
      </c>
      <c r="AV414" s="15" t="s">
        <v>222</v>
      </c>
      <c r="AW414" s="15" t="s">
        <v>36</v>
      </c>
      <c r="AX414" s="15" t="s">
        <v>82</v>
      </c>
      <c r="AY414" s="225" t="s">
        <v>214</v>
      </c>
    </row>
    <row r="415" spans="1:65" s="2" customFormat="1" ht="24.2" customHeight="1">
      <c r="A415" s="36"/>
      <c r="B415" s="37"/>
      <c r="C415" s="180" t="s">
        <v>700</v>
      </c>
      <c r="D415" s="180" t="s">
        <v>217</v>
      </c>
      <c r="E415" s="181" t="s">
        <v>701</v>
      </c>
      <c r="F415" s="182" t="s">
        <v>702</v>
      </c>
      <c r="G415" s="183" t="s">
        <v>220</v>
      </c>
      <c r="H415" s="184">
        <v>9.9600000000000009</v>
      </c>
      <c r="I415" s="185"/>
      <c r="J415" s="186">
        <f>ROUND(I415*H415,2)</f>
        <v>0</v>
      </c>
      <c r="K415" s="182" t="s">
        <v>221</v>
      </c>
      <c r="L415" s="41"/>
      <c r="M415" s="187" t="s">
        <v>19</v>
      </c>
      <c r="N415" s="188" t="s">
        <v>47</v>
      </c>
      <c r="O415" s="66"/>
      <c r="P415" s="189">
        <f>O415*H415</f>
        <v>0</v>
      </c>
      <c r="Q415" s="189">
        <v>0</v>
      </c>
      <c r="R415" s="189">
        <f>Q415*H415</f>
        <v>0</v>
      </c>
      <c r="S415" s="189">
        <v>0</v>
      </c>
      <c r="T415" s="190">
        <f>S415*H415</f>
        <v>0</v>
      </c>
      <c r="U415" s="36"/>
      <c r="V415" s="36"/>
      <c r="W415" s="36"/>
      <c r="X415" s="36"/>
      <c r="Y415" s="36"/>
      <c r="Z415" s="36"/>
      <c r="AA415" s="36"/>
      <c r="AB415" s="36"/>
      <c r="AC415" s="36"/>
      <c r="AD415" s="36"/>
      <c r="AE415" s="36"/>
      <c r="AR415" s="191" t="s">
        <v>299</v>
      </c>
      <c r="AT415" s="191" t="s">
        <v>217</v>
      </c>
      <c r="AU415" s="191" t="s">
        <v>88</v>
      </c>
      <c r="AY415" s="19" t="s">
        <v>214</v>
      </c>
      <c r="BE415" s="192">
        <f>IF(N415="základní",J415,0)</f>
        <v>0</v>
      </c>
      <c r="BF415" s="192">
        <f>IF(N415="snížená",J415,0)</f>
        <v>0</v>
      </c>
      <c r="BG415" s="192">
        <f>IF(N415="zákl. přenesená",J415,0)</f>
        <v>0</v>
      </c>
      <c r="BH415" s="192">
        <f>IF(N415="sníž. přenesená",J415,0)</f>
        <v>0</v>
      </c>
      <c r="BI415" s="192">
        <f>IF(N415="nulová",J415,0)</f>
        <v>0</v>
      </c>
      <c r="BJ415" s="19" t="s">
        <v>88</v>
      </c>
      <c r="BK415" s="192">
        <f>ROUND(I415*H415,2)</f>
        <v>0</v>
      </c>
      <c r="BL415" s="19" t="s">
        <v>299</v>
      </c>
      <c r="BM415" s="191" t="s">
        <v>703</v>
      </c>
    </row>
    <row r="416" spans="1:65" s="2" customFormat="1" ht="14.45" customHeight="1">
      <c r="A416" s="36"/>
      <c r="B416" s="37"/>
      <c r="C416" s="180" t="s">
        <v>704</v>
      </c>
      <c r="D416" s="180" t="s">
        <v>217</v>
      </c>
      <c r="E416" s="181" t="s">
        <v>705</v>
      </c>
      <c r="F416" s="182" t="s">
        <v>706</v>
      </c>
      <c r="G416" s="183" t="s">
        <v>220</v>
      </c>
      <c r="H416" s="184">
        <v>9.9600000000000009</v>
      </c>
      <c r="I416" s="185"/>
      <c r="J416" s="186">
        <f>ROUND(I416*H416,2)</f>
        <v>0</v>
      </c>
      <c r="K416" s="182" t="s">
        <v>221</v>
      </c>
      <c r="L416" s="41"/>
      <c r="M416" s="187" t="s">
        <v>19</v>
      </c>
      <c r="N416" s="188" t="s">
        <v>47</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299</v>
      </c>
      <c r="AT416" s="191" t="s">
        <v>217</v>
      </c>
      <c r="AU416" s="191" t="s">
        <v>88</v>
      </c>
      <c r="AY416" s="19" t="s">
        <v>214</v>
      </c>
      <c r="BE416" s="192">
        <f>IF(N416="základní",J416,0)</f>
        <v>0</v>
      </c>
      <c r="BF416" s="192">
        <f>IF(N416="snížená",J416,0)</f>
        <v>0</v>
      </c>
      <c r="BG416" s="192">
        <f>IF(N416="zákl. přenesená",J416,0)</f>
        <v>0</v>
      </c>
      <c r="BH416" s="192">
        <f>IF(N416="sníž. přenesená",J416,0)</f>
        <v>0</v>
      </c>
      <c r="BI416" s="192">
        <f>IF(N416="nulová",J416,0)</f>
        <v>0</v>
      </c>
      <c r="BJ416" s="19" t="s">
        <v>88</v>
      </c>
      <c r="BK416" s="192">
        <f>ROUND(I416*H416,2)</f>
        <v>0</v>
      </c>
      <c r="BL416" s="19" t="s">
        <v>299</v>
      </c>
      <c r="BM416" s="191" t="s">
        <v>707</v>
      </c>
    </row>
    <row r="417" spans="1:65" s="15" customFormat="1" ht="11.25">
      <c r="B417" s="215"/>
      <c r="C417" s="216"/>
      <c r="D417" s="195" t="s">
        <v>224</v>
      </c>
      <c r="E417" s="217" t="s">
        <v>19</v>
      </c>
      <c r="F417" s="218" t="s">
        <v>228</v>
      </c>
      <c r="G417" s="216"/>
      <c r="H417" s="219">
        <v>9.9600000000000009</v>
      </c>
      <c r="I417" s="220"/>
      <c r="J417" s="216"/>
      <c r="K417" s="216"/>
      <c r="L417" s="221"/>
      <c r="M417" s="222"/>
      <c r="N417" s="223"/>
      <c r="O417" s="223"/>
      <c r="P417" s="223"/>
      <c r="Q417" s="223"/>
      <c r="R417" s="223"/>
      <c r="S417" s="223"/>
      <c r="T417" s="224"/>
      <c r="AT417" s="225" t="s">
        <v>224</v>
      </c>
      <c r="AU417" s="225" t="s">
        <v>88</v>
      </c>
      <c r="AV417" s="15" t="s">
        <v>222</v>
      </c>
      <c r="AW417" s="15" t="s">
        <v>36</v>
      </c>
      <c r="AX417" s="15" t="s">
        <v>75</v>
      </c>
      <c r="AY417" s="225" t="s">
        <v>214</v>
      </c>
    </row>
    <row r="418" spans="1:65" s="2" customFormat="1" ht="14.45" customHeight="1">
      <c r="A418" s="36"/>
      <c r="B418" s="37"/>
      <c r="C418" s="180" t="s">
        <v>708</v>
      </c>
      <c r="D418" s="180" t="s">
        <v>217</v>
      </c>
      <c r="E418" s="181" t="s">
        <v>709</v>
      </c>
      <c r="F418" s="182" t="s">
        <v>710</v>
      </c>
      <c r="G418" s="183" t="s">
        <v>220</v>
      </c>
      <c r="H418" s="184">
        <v>12.896000000000001</v>
      </c>
      <c r="I418" s="185"/>
      <c r="J418" s="186">
        <f>ROUND(I418*H418,2)</f>
        <v>0</v>
      </c>
      <c r="K418" s="182" t="s">
        <v>221</v>
      </c>
      <c r="L418" s="41"/>
      <c r="M418" s="187" t="s">
        <v>19</v>
      </c>
      <c r="N418" s="188" t="s">
        <v>47</v>
      </c>
      <c r="O418" s="66"/>
      <c r="P418" s="189">
        <f>O418*H418</f>
        <v>0</v>
      </c>
      <c r="Q418" s="189">
        <v>1.5E-3</v>
      </c>
      <c r="R418" s="189">
        <f>Q418*H418</f>
        <v>1.9344E-2</v>
      </c>
      <c r="S418" s="189">
        <v>0</v>
      </c>
      <c r="T418" s="190">
        <f>S418*H418</f>
        <v>0</v>
      </c>
      <c r="U418" s="36"/>
      <c r="V418" s="36"/>
      <c r="W418" s="36"/>
      <c r="X418" s="36"/>
      <c r="Y418" s="36"/>
      <c r="Z418" s="36"/>
      <c r="AA418" s="36"/>
      <c r="AB418" s="36"/>
      <c r="AC418" s="36"/>
      <c r="AD418" s="36"/>
      <c r="AE418" s="36"/>
      <c r="AR418" s="191" t="s">
        <v>299</v>
      </c>
      <c r="AT418" s="191" t="s">
        <v>217</v>
      </c>
      <c r="AU418" s="191" t="s">
        <v>88</v>
      </c>
      <c r="AY418" s="19" t="s">
        <v>214</v>
      </c>
      <c r="BE418" s="192">
        <f>IF(N418="základní",J418,0)</f>
        <v>0</v>
      </c>
      <c r="BF418" s="192">
        <f>IF(N418="snížená",J418,0)</f>
        <v>0</v>
      </c>
      <c r="BG418" s="192">
        <f>IF(N418="zákl. přenesená",J418,0)</f>
        <v>0</v>
      </c>
      <c r="BH418" s="192">
        <f>IF(N418="sníž. přenesená",J418,0)</f>
        <v>0</v>
      </c>
      <c r="BI418" s="192">
        <f>IF(N418="nulová",J418,0)</f>
        <v>0</v>
      </c>
      <c r="BJ418" s="19" t="s">
        <v>88</v>
      </c>
      <c r="BK418" s="192">
        <f>ROUND(I418*H418,2)</f>
        <v>0</v>
      </c>
      <c r="BL418" s="19" t="s">
        <v>299</v>
      </c>
      <c r="BM418" s="191" t="s">
        <v>711</v>
      </c>
    </row>
    <row r="419" spans="1:65" s="13" customFormat="1" ht="11.25">
      <c r="B419" s="193"/>
      <c r="C419" s="194"/>
      <c r="D419" s="195" t="s">
        <v>224</v>
      </c>
      <c r="E419" s="196" t="s">
        <v>19</v>
      </c>
      <c r="F419" s="197" t="s">
        <v>257</v>
      </c>
      <c r="G419" s="194"/>
      <c r="H419" s="196" t="s">
        <v>19</v>
      </c>
      <c r="I419" s="198"/>
      <c r="J419" s="194"/>
      <c r="K419" s="194"/>
      <c r="L419" s="199"/>
      <c r="M419" s="200"/>
      <c r="N419" s="201"/>
      <c r="O419" s="201"/>
      <c r="P419" s="201"/>
      <c r="Q419" s="201"/>
      <c r="R419" s="201"/>
      <c r="S419" s="201"/>
      <c r="T419" s="202"/>
      <c r="AT419" s="203" t="s">
        <v>224</v>
      </c>
      <c r="AU419" s="203" t="s">
        <v>88</v>
      </c>
      <c r="AV419" s="13" t="s">
        <v>82</v>
      </c>
      <c r="AW419" s="13" t="s">
        <v>36</v>
      </c>
      <c r="AX419" s="13" t="s">
        <v>75</v>
      </c>
      <c r="AY419" s="203" t="s">
        <v>214</v>
      </c>
    </row>
    <row r="420" spans="1:65" s="14" customFormat="1" ht="11.25">
      <c r="B420" s="204"/>
      <c r="C420" s="205"/>
      <c r="D420" s="195" t="s">
        <v>224</v>
      </c>
      <c r="E420" s="206" t="s">
        <v>19</v>
      </c>
      <c r="F420" s="207" t="s">
        <v>712</v>
      </c>
      <c r="G420" s="205"/>
      <c r="H420" s="208">
        <v>6.343</v>
      </c>
      <c r="I420" s="209"/>
      <c r="J420" s="205"/>
      <c r="K420" s="205"/>
      <c r="L420" s="210"/>
      <c r="M420" s="211"/>
      <c r="N420" s="212"/>
      <c r="O420" s="212"/>
      <c r="P420" s="212"/>
      <c r="Q420" s="212"/>
      <c r="R420" s="212"/>
      <c r="S420" s="212"/>
      <c r="T420" s="213"/>
      <c r="AT420" s="214" t="s">
        <v>224</v>
      </c>
      <c r="AU420" s="214" t="s">
        <v>88</v>
      </c>
      <c r="AV420" s="14" t="s">
        <v>88</v>
      </c>
      <c r="AW420" s="14" t="s">
        <v>36</v>
      </c>
      <c r="AX420" s="14" t="s">
        <v>75</v>
      </c>
      <c r="AY420" s="214" t="s">
        <v>214</v>
      </c>
    </row>
    <row r="421" spans="1:65" s="14" customFormat="1" ht="11.25">
      <c r="B421" s="204"/>
      <c r="C421" s="205"/>
      <c r="D421" s="195" t="s">
        <v>224</v>
      </c>
      <c r="E421" s="206" t="s">
        <v>19</v>
      </c>
      <c r="F421" s="207" t="s">
        <v>713</v>
      </c>
      <c r="G421" s="205"/>
      <c r="H421" s="208">
        <v>6.5529999999999999</v>
      </c>
      <c r="I421" s="209"/>
      <c r="J421" s="205"/>
      <c r="K421" s="205"/>
      <c r="L421" s="210"/>
      <c r="M421" s="211"/>
      <c r="N421" s="212"/>
      <c r="O421" s="212"/>
      <c r="P421" s="212"/>
      <c r="Q421" s="212"/>
      <c r="R421" s="212"/>
      <c r="S421" s="212"/>
      <c r="T421" s="213"/>
      <c r="AT421" s="214" t="s">
        <v>224</v>
      </c>
      <c r="AU421" s="214" t="s">
        <v>88</v>
      </c>
      <c r="AV421" s="14" t="s">
        <v>88</v>
      </c>
      <c r="AW421" s="14" t="s">
        <v>36</v>
      </c>
      <c r="AX421" s="14" t="s">
        <v>75</v>
      </c>
      <c r="AY421" s="214" t="s">
        <v>214</v>
      </c>
    </row>
    <row r="422" spans="1:65" s="15" customFormat="1" ht="11.25">
      <c r="B422" s="215"/>
      <c r="C422" s="216"/>
      <c r="D422" s="195" t="s">
        <v>224</v>
      </c>
      <c r="E422" s="217" t="s">
        <v>19</v>
      </c>
      <c r="F422" s="218" t="s">
        <v>228</v>
      </c>
      <c r="G422" s="216"/>
      <c r="H422" s="219">
        <v>12.896000000000001</v>
      </c>
      <c r="I422" s="220"/>
      <c r="J422" s="216"/>
      <c r="K422" s="216"/>
      <c r="L422" s="221"/>
      <c r="M422" s="222"/>
      <c r="N422" s="223"/>
      <c r="O422" s="223"/>
      <c r="P422" s="223"/>
      <c r="Q422" s="223"/>
      <c r="R422" s="223"/>
      <c r="S422" s="223"/>
      <c r="T422" s="224"/>
      <c r="AT422" s="225" t="s">
        <v>224</v>
      </c>
      <c r="AU422" s="225" t="s">
        <v>88</v>
      </c>
      <c r="AV422" s="15" t="s">
        <v>222</v>
      </c>
      <c r="AW422" s="15" t="s">
        <v>36</v>
      </c>
      <c r="AX422" s="15" t="s">
        <v>82</v>
      </c>
      <c r="AY422" s="225" t="s">
        <v>214</v>
      </c>
    </row>
    <row r="423" spans="1:65" s="2" customFormat="1" ht="24.2" customHeight="1">
      <c r="A423" s="36"/>
      <c r="B423" s="37"/>
      <c r="C423" s="180" t="s">
        <v>714</v>
      </c>
      <c r="D423" s="180" t="s">
        <v>217</v>
      </c>
      <c r="E423" s="181" t="s">
        <v>715</v>
      </c>
      <c r="F423" s="182" t="s">
        <v>716</v>
      </c>
      <c r="G423" s="183" t="s">
        <v>361</v>
      </c>
      <c r="H423" s="240"/>
      <c r="I423" s="185"/>
      <c r="J423" s="186">
        <f>ROUND(I423*H423,2)</f>
        <v>0</v>
      </c>
      <c r="K423" s="182" t="s">
        <v>221</v>
      </c>
      <c r="L423" s="41"/>
      <c r="M423" s="187" t="s">
        <v>19</v>
      </c>
      <c r="N423" s="188" t="s">
        <v>47</v>
      </c>
      <c r="O423" s="66"/>
      <c r="P423" s="189">
        <f>O423*H423</f>
        <v>0</v>
      </c>
      <c r="Q423" s="189">
        <v>0</v>
      </c>
      <c r="R423" s="189">
        <f>Q423*H423</f>
        <v>0</v>
      </c>
      <c r="S423" s="189">
        <v>0</v>
      </c>
      <c r="T423" s="190">
        <f>S423*H423</f>
        <v>0</v>
      </c>
      <c r="U423" s="36"/>
      <c r="V423" s="36"/>
      <c r="W423" s="36"/>
      <c r="X423" s="36"/>
      <c r="Y423" s="36"/>
      <c r="Z423" s="36"/>
      <c r="AA423" s="36"/>
      <c r="AB423" s="36"/>
      <c r="AC423" s="36"/>
      <c r="AD423" s="36"/>
      <c r="AE423" s="36"/>
      <c r="AR423" s="191" t="s">
        <v>299</v>
      </c>
      <c r="AT423" s="191" t="s">
        <v>217</v>
      </c>
      <c r="AU423" s="191" t="s">
        <v>88</v>
      </c>
      <c r="AY423" s="19" t="s">
        <v>214</v>
      </c>
      <c r="BE423" s="192">
        <f>IF(N423="základní",J423,0)</f>
        <v>0</v>
      </c>
      <c r="BF423" s="192">
        <f>IF(N423="snížená",J423,0)</f>
        <v>0</v>
      </c>
      <c r="BG423" s="192">
        <f>IF(N423="zákl. přenesená",J423,0)</f>
        <v>0</v>
      </c>
      <c r="BH423" s="192">
        <f>IF(N423="sníž. přenesená",J423,0)</f>
        <v>0</v>
      </c>
      <c r="BI423" s="192">
        <f>IF(N423="nulová",J423,0)</f>
        <v>0</v>
      </c>
      <c r="BJ423" s="19" t="s">
        <v>88</v>
      </c>
      <c r="BK423" s="192">
        <f>ROUND(I423*H423,2)</f>
        <v>0</v>
      </c>
      <c r="BL423" s="19" t="s">
        <v>299</v>
      </c>
      <c r="BM423" s="191" t="s">
        <v>717</v>
      </c>
    </row>
    <row r="424" spans="1:65" s="12" customFormat="1" ht="22.9" customHeight="1">
      <c r="B424" s="164"/>
      <c r="C424" s="165"/>
      <c r="D424" s="166" t="s">
        <v>74</v>
      </c>
      <c r="E424" s="178" t="s">
        <v>718</v>
      </c>
      <c r="F424" s="178" t="s">
        <v>719</v>
      </c>
      <c r="G424" s="165"/>
      <c r="H424" s="165"/>
      <c r="I424" s="168"/>
      <c r="J424" s="179">
        <f>BK424</f>
        <v>0</v>
      </c>
      <c r="K424" s="165"/>
      <c r="L424" s="170"/>
      <c r="M424" s="171"/>
      <c r="N424" s="172"/>
      <c r="O424" s="172"/>
      <c r="P424" s="173">
        <f>SUM(P425:P436)</f>
        <v>0</v>
      </c>
      <c r="Q424" s="172"/>
      <c r="R424" s="173">
        <f>SUM(R425:R436)</f>
        <v>1.9165572</v>
      </c>
      <c r="S424" s="172"/>
      <c r="T424" s="174">
        <f>SUM(T425:T436)</f>
        <v>0</v>
      </c>
      <c r="AR424" s="175" t="s">
        <v>88</v>
      </c>
      <c r="AT424" s="176" t="s">
        <v>74</v>
      </c>
      <c r="AU424" s="176" t="s">
        <v>82</v>
      </c>
      <c r="AY424" s="175" t="s">
        <v>214</v>
      </c>
      <c r="BK424" s="177">
        <f>SUM(BK425:BK436)</f>
        <v>0</v>
      </c>
    </row>
    <row r="425" spans="1:65" s="2" customFormat="1" ht="37.9" customHeight="1">
      <c r="A425" s="36"/>
      <c r="B425" s="37"/>
      <c r="C425" s="180" t="s">
        <v>720</v>
      </c>
      <c r="D425" s="180" t="s">
        <v>217</v>
      </c>
      <c r="E425" s="181" t="s">
        <v>721</v>
      </c>
      <c r="F425" s="182" t="s">
        <v>722</v>
      </c>
      <c r="G425" s="183" t="s">
        <v>220</v>
      </c>
      <c r="H425" s="184">
        <v>120.69</v>
      </c>
      <c r="I425" s="185"/>
      <c r="J425" s="186">
        <f>ROUND(I425*H425,2)</f>
        <v>0</v>
      </c>
      <c r="K425" s="182" t="s">
        <v>19</v>
      </c>
      <c r="L425" s="41"/>
      <c r="M425" s="187" t="s">
        <v>19</v>
      </c>
      <c r="N425" s="188" t="s">
        <v>47</v>
      </c>
      <c r="O425" s="66"/>
      <c r="P425" s="189">
        <f>O425*H425</f>
        <v>0</v>
      </c>
      <c r="Q425" s="189">
        <v>0</v>
      </c>
      <c r="R425" s="189">
        <f>Q425*H425</f>
        <v>0</v>
      </c>
      <c r="S425" s="189">
        <v>0</v>
      </c>
      <c r="T425" s="190">
        <f>S425*H425</f>
        <v>0</v>
      </c>
      <c r="U425" s="36"/>
      <c r="V425" s="36"/>
      <c r="W425" s="36"/>
      <c r="X425" s="36"/>
      <c r="Y425" s="36"/>
      <c r="Z425" s="36"/>
      <c r="AA425" s="36"/>
      <c r="AB425" s="36"/>
      <c r="AC425" s="36"/>
      <c r="AD425" s="36"/>
      <c r="AE425" s="36"/>
      <c r="AR425" s="191" t="s">
        <v>299</v>
      </c>
      <c r="AT425" s="191" t="s">
        <v>217</v>
      </c>
      <c r="AU425" s="191" t="s">
        <v>88</v>
      </c>
      <c r="AY425" s="19" t="s">
        <v>214</v>
      </c>
      <c r="BE425" s="192">
        <f>IF(N425="základní",J425,0)</f>
        <v>0</v>
      </c>
      <c r="BF425" s="192">
        <f>IF(N425="snížená",J425,0)</f>
        <v>0</v>
      </c>
      <c r="BG425" s="192">
        <f>IF(N425="zákl. přenesená",J425,0)</f>
        <v>0</v>
      </c>
      <c r="BH425" s="192">
        <f>IF(N425="sníž. přenesená",J425,0)</f>
        <v>0</v>
      </c>
      <c r="BI425" s="192">
        <f>IF(N425="nulová",J425,0)</f>
        <v>0</v>
      </c>
      <c r="BJ425" s="19" t="s">
        <v>88</v>
      </c>
      <c r="BK425" s="192">
        <f>ROUND(I425*H425,2)</f>
        <v>0</v>
      </c>
      <c r="BL425" s="19" t="s">
        <v>299</v>
      </c>
      <c r="BM425" s="191" t="s">
        <v>723</v>
      </c>
    </row>
    <row r="426" spans="1:65" s="15" customFormat="1" ht="11.25">
      <c r="B426" s="215"/>
      <c r="C426" s="216"/>
      <c r="D426" s="195" t="s">
        <v>224</v>
      </c>
      <c r="E426" s="217" t="s">
        <v>19</v>
      </c>
      <c r="F426" s="218" t="s">
        <v>228</v>
      </c>
      <c r="G426" s="216"/>
      <c r="H426" s="219">
        <v>120.69</v>
      </c>
      <c r="I426" s="220"/>
      <c r="J426" s="216"/>
      <c r="K426" s="216"/>
      <c r="L426" s="221"/>
      <c r="M426" s="222"/>
      <c r="N426" s="223"/>
      <c r="O426" s="223"/>
      <c r="P426" s="223"/>
      <c r="Q426" s="223"/>
      <c r="R426" s="223"/>
      <c r="S426" s="223"/>
      <c r="T426" s="224"/>
      <c r="AT426" s="225" t="s">
        <v>224</v>
      </c>
      <c r="AU426" s="225" t="s">
        <v>88</v>
      </c>
      <c r="AV426" s="15" t="s">
        <v>222</v>
      </c>
      <c r="AW426" s="15" t="s">
        <v>36</v>
      </c>
      <c r="AX426" s="15" t="s">
        <v>75</v>
      </c>
      <c r="AY426" s="225" t="s">
        <v>214</v>
      </c>
    </row>
    <row r="427" spans="1:65" s="2" customFormat="1" ht="14.45" customHeight="1">
      <c r="A427" s="36"/>
      <c r="B427" s="37"/>
      <c r="C427" s="180" t="s">
        <v>724</v>
      </c>
      <c r="D427" s="180" t="s">
        <v>217</v>
      </c>
      <c r="E427" s="181" t="s">
        <v>725</v>
      </c>
      <c r="F427" s="182" t="s">
        <v>726</v>
      </c>
      <c r="G427" s="183" t="s">
        <v>220</v>
      </c>
      <c r="H427" s="184">
        <v>120.69</v>
      </c>
      <c r="I427" s="185"/>
      <c r="J427" s="186">
        <f>ROUND(I427*H427,2)</f>
        <v>0</v>
      </c>
      <c r="K427" s="182" t="s">
        <v>19</v>
      </c>
      <c r="L427" s="41"/>
      <c r="M427" s="187" t="s">
        <v>19</v>
      </c>
      <c r="N427" s="188" t="s">
        <v>47</v>
      </c>
      <c r="O427" s="66"/>
      <c r="P427" s="189">
        <f>O427*H427</f>
        <v>0</v>
      </c>
      <c r="Q427" s="189">
        <v>0</v>
      </c>
      <c r="R427" s="189">
        <f>Q427*H427</f>
        <v>0</v>
      </c>
      <c r="S427" s="189">
        <v>0</v>
      </c>
      <c r="T427" s="190">
        <f>S427*H427</f>
        <v>0</v>
      </c>
      <c r="U427" s="36"/>
      <c r="V427" s="36"/>
      <c r="W427" s="36"/>
      <c r="X427" s="36"/>
      <c r="Y427" s="36"/>
      <c r="Z427" s="36"/>
      <c r="AA427" s="36"/>
      <c r="AB427" s="36"/>
      <c r="AC427" s="36"/>
      <c r="AD427" s="36"/>
      <c r="AE427" s="36"/>
      <c r="AR427" s="191" t="s">
        <v>299</v>
      </c>
      <c r="AT427" s="191" t="s">
        <v>217</v>
      </c>
      <c r="AU427" s="191" t="s">
        <v>88</v>
      </c>
      <c r="AY427" s="19" t="s">
        <v>214</v>
      </c>
      <c r="BE427" s="192">
        <f>IF(N427="základní",J427,0)</f>
        <v>0</v>
      </c>
      <c r="BF427" s="192">
        <f>IF(N427="snížená",J427,0)</f>
        <v>0</v>
      </c>
      <c r="BG427" s="192">
        <f>IF(N427="zákl. přenesená",J427,0)</f>
        <v>0</v>
      </c>
      <c r="BH427" s="192">
        <f>IF(N427="sníž. přenesená",J427,0)</f>
        <v>0</v>
      </c>
      <c r="BI427" s="192">
        <f>IF(N427="nulová",J427,0)</f>
        <v>0</v>
      </c>
      <c r="BJ427" s="19" t="s">
        <v>88</v>
      </c>
      <c r="BK427" s="192">
        <f>ROUND(I427*H427,2)</f>
        <v>0</v>
      </c>
      <c r="BL427" s="19" t="s">
        <v>299</v>
      </c>
      <c r="BM427" s="191" t="s">
        <v>727</v>
      </c>
    </row>
    <row r="428" spans="1:65" s="15" customFormat="1" ht="11.25">
      <c r="B428" s="215"/>
      <c r="C428" s="216"/>
      <c r="D428" s="195" t="s">
        <v>224</v>
      </c>
      <c r="E428" s="217" t="s">
        <v>19</v>
      </c>
      <c r="F428" s="218" t="s">
        <v>228</v>
      </c>
      <c r="G428" s="216"/>
      <c r="H428" s="219">
        <v>120.69</v>
      </c>
      <c r="I428" s="220"/>
      <c r="J428" s="216"/>
      <c r="K428" s="216"/>
      <c r="L428" s="221"/>
      <c r="M428" s="222"/>
      <c r="N428" s="223"/>
      <c r="O428" s="223"/>
      <c r="P428" s="223"/>
      <c r="Q428" s="223"/>
      <c r="R428" s="223"/>
      <c r="S428" s="223"/>
      <c r="T428" s="224"/>
      <c r="AT428" s="225" t="s">
        <v>224</v>
      </c>
      <c r="AU428" s="225" t="s">
        <v>88</v>
      </c>
      <c r="AV428" s="15" t="s">
        <v>222</v>
      </c>
      <c r="AW428" s="15" t="s">
        <v>36</v>
      </c>
      <c r="AX428" s="15" t="s">
        <v>75</v>
      </c>
      <c r="AY428" s="225" t="s">
        <v>214</v>
      </c>
    </row>
    <row r="429" spans="1:65" s="2" customFormat="1" ht="14.45" customHeight="1">
      <c r="A429" s="36"/>
      <c r="B429" s="37"/>
      <c r="C429" s="180" t="s">
        <v>728</v>
      </c>
      <c r="D429" s="180" t="s">
        <v>217</v>
      </c>
      <c r="E429" s="181" t="s">
        <v>729</v>
      </c>
      <c r="F429" s="182" t="s">
        <v>730</v>
      </c>
      <c r="G429" s="183" t="s">
        <v>220</v>
      </c>
      <c r="H429" s="184">
        <v>120.69</v>
      </c>
      <c r="I429" s="185"/>
      <c r="J429" s="186">
        <f>ROUND(I429*H429,2)</f>
        <v>0</v>
      </c>
      <c r="K429" s="182" t="s">
        <v>19</v>
      </c>
      <c r="L429" s="41"/>
      <c r="M429" s="187" t="s">
        <v>19</v>
      </c>
      <c r="N429" s="188" t="s">
        <v>47</v>
      </c>
      <c r="O429" s="66"/>
      <c r="P429" s="189">
        <f>O429*H429</f>
        <v>0</v>
      </c>
      <c r="Q429" s="189">
        <v>1.4999999999999999E-2</v>
      </c>
      <c r="R429" s="189">
        <f>Q429*H429</f>
        <v>1.8103499999999999</v>
      </c>
      <c r="S429" s="189">
        <v>0</v>
      </c>
      <c r="T429" s="190">
        <f>S429*H429</f>
        <v>0</v>
      </c>
      <c r="U429" s="36"/>
      <c r="V429" s="36"/>
      <c r="W429" s="36"/>
      <c r="X429" s="36"/>
      <c r="Y429" s="36"/>
      <c r="Z429" s="36"/>
      <c r="AA429" s="36"/>
      <c r="AB429" s="36"/>
      <c r="AC429" s="36"/>
      <c r="AD429" s="36"/>
      <c r="AE429" s="36"/>
      <c r="AR429" s="191" t="s">
        <v>299</v>
      </c>
      <c r="AT429" s="191" t="s">
        <v>217</v>
      </c>
      <c r="AU429" s="191" t="s">
        <v>88</v>
      </c>
      <c r="AY429" s="19" t="s">
        <v>214</v>
      </c>
      <c r="BE429" s="192">
        <f>IF(N429="základní",J429,0)</f>
        <v>0</v>
      </c>
      <c r="BF429" s="192">
        <f>IF(N429="snížená",J429,0)</f>
        <v>0</v>
      </c>
      <c r="BG429" s="192">
        <f>IF(N429="zákl. přenesená",J429,0)</f>
        <v>0</v>
      </c>
      <c r="BH429" s="192">
        <f>IF(N429="sníž. přenesená",J429,0)</f>
        <v>0</v>
      </c>
      <c r="BI429" s="192">
        <f>IF(N429="nulová",J429,0)</f>
        <v>0</v>
      </c>
      <c r="BJ429" s="19" t="s">
        <v>88</v>
      </c>
      <c r="BK429" s="192">
        <f>ROUND(I429*H429,2)</f>
        <v>0</v>
      </c>
      <c r="BL429" s="19" t="s">
        <v>299</v>
      </c>
      <c r="BM429" s="191" t="s">
        <v>731</v>
      </c>
    </row>
    <row r="430" spans="1:65" s="15" customFormat="1" ht="11.25">
      <c r="B430" s="215"/>
      <c r="C430" s="216"/>
      <c r="D430" s="195" t="s">
        <v>224</v>
      </c>
      <c r="E430" s="217" t="s">
        <v>19</v>
      </c>
      <c r="F430" s="218" t="s">
        <v>228</v>
      </c>
      <c r="G430" s="216"/>
      <c r="H430" s="219">
        <v>120.69</v>
      </c>
      <c r="I430" s="220"/>
      <c r="J430" s="216"/>
      <c r="K430" s="216"/>
      <c r="L430" s="221"/>
      <c r="M430" s="222"/>
      <c r="N430" s="223"/>
      <c r="O430" s="223"/>
      <c r="P430" s="223"/>
      <c r="Q430" s="223"/>
      <c r="R430" s="223"/>
      <c r="S430" s="223"/>
      <c r="T430" s="224"/>
      <c r="AT430" s="225" t="s">
        <v>224</v>
      </c>
      <c r="AU430" s="225" t="s">
        <v>88</v>
      </c>
      <c r="AV430" s="15" t="s">
        <v>222</v>
      </c>
      <c r="AW430" s="15" t="s">
        <v>36</v>
      </c>
      <c r="AX430" s="15" t="s">
        <v>75</v>
      </c>
      <c r="AY430" s="225" t="s">
        <v>214</v>
      </c>
    </row>
    <row r="431" spans="1:65" s="2" customFormat="1" ht="14.45" customHeight="1">
      <c r="A431" s="36"/>
      <c r="B431" s="37"/>
      <c r="C431" s="180" t="s">
        <v>732</v>
      </c>
      <c r="D431" s="180" t="s">
        <v>217</v>
      </c>
      <c r="E431" s="181" t="s">
        <v>733</v>
      </c>
      <c r="F431" s="182" t="s">
        <v>734</v>
      </c>
      <c r="G431" s="183" t="s">
        <v>220</v>
      </c>
      <c r="H431" s="184">
        <v>120.69</v>
      </c>
      <c r="I431" s="185"/>
      <c r="J431" s="186">
        <f>ROUND(I431*H431,2)</f>
        <v>0</v>
      </c>
      <c r="K431" s="182" t="s">
        <v>221</v>
      </c>
      <c r="L431" s="41"/>
      <c r="M431" s="187" t="s">
        <v>19</v>
      </c>
      <c r="N431" s="188" t="s">
        <v>47</v>
      </c>
      <c r="O431" s="66"/>
      <c r="P431" s="189">
        <f>O431*H431</f>
        <v>0</v>
      </c>
      <c r="Q431" s="189">
        <v>0</v>
      </c>
      <c r="R431" s="189">
        <f>Q431*H431</f>
        <v>0</v>
      </c>
      <c r="S431" s="189">
        <v>0</v>
      </c>
      <c r="T431" s="190">
        <f>S431*H431</f>
        <v>0</v>
      </c>
      <c r="U431" s="36"/>
      <c r="V431" s="36"/>
      <c r="W431" s="36"/>
      <c r="X431" s="36"/>
      <c r="Y431" s="36"/>
      <c r="Z431" s="36"/>
      <c r="AA431" s="36"/>
      <c r="AB431" s="36"/>
      <c r="AC431" s="36"/>
      <c r="AD431" s="36"/>
      <c r="AE431" s="36"/>
      <c r="AR431" s="191" t="s">
        <v>299</v>
      </c>
      <c r="AT431" s="191" t="s">
        <v>217</v>
      </c>
      <c r="AU431" s="191" t="s">
        <v>88</v>
      </c>
      <c r="AY431" s="19" t="s">
        <v>214</v>
      </c>
      <c r="BE431" s="192">
        <f>IF(N431="základní",J431,0)</f>
        <v>0</v>
      </c>
      <c r="BF431" s="192">
        <f>IF(N431="snížená",J431,0)</f>
        <v>0</v>
      </c>
      <c r="BG431" s="192">
        <f>IF(N431="zákl. přenesená",J431,0)</f>
        <v>0</v>
      </c>
      <c r="BH431" s="192">
        <f>IF(N431="sníž. přenesená",J431,0)</f>
        <v>0</v>
      </c>
      <c r="BI431" s="192">
        <f>IF(N431="nulová",J431,0)</f>
        <v>0</v>
      </c>
      <c r="BJ431" s="19" t="s">
        <v>88</v>
      </c>
      <c r="BK431" s="192">
        <f>ROUND(I431*H431,2)</f>
        <v>0</v>
      </c>
      <c r="BL431" s="19" t="s">
        <v>299</v>
      </c>
      <c r="BM431" s="191" t="s">
        <v>735</v>
      </c>
    </row>
    <row r="432" spans="1:65" s="15" customFormat="1" ht="11.25">
      <c r="B432" s="215"/>
      <c r="C432" s="216"/>
      <c r="D432" s="195" t="s">
        <v>224</v>
      </c>
      <c r="E432" s="217" t="s">
        <v>19</v>
      </c>
      <c r="F432" s="218" t="s">
        <v>228</v>
      </c>
      <c r="G432" s="216"/>
      <c r="H432" s="219">
        <v>120.69</v>
      </c>
      <c r="I432" s="220"/>
      <c r="J432" s="216"/>
      <c r="K432" s="216"/>
      <c r="L432" s="221"/>
      <c r="M432" s="222"/>
      <c r="N432" s="223"/>
      <c r="O432" s="223"/>
      <c r="P432" s="223"/>
      <c r="Q432" s="223"/>
      <c r="R432" s="223"/>
      <c r="S432" s="223"/>
      <c r="T432" s="224"/>
      <c r="AT432" s="225" t="s">
        <v>224</v>
      </c>
      <c r="AU432" s="225" t="s">
        <v>88</v>
      </c>
      <c r="AV432" s="15" t="s">
        <v>222</v>
      </c>
      <c r="AW432" s="15" t="s">
        <v>36</v>
      </c>
      <c r="AX432" s="15" t="s">
        <v>75</v>
      </c>
      <c r="AY432" s="225" t="s">
        <v>214</v>
      </c>
    </row>
    <row r="433" spans="1:65" s="2" customFormat="1" ht="14.45" customHeight="1">
      <c r="A433" s="36"/>
      <c r="B433" s="37"/>
      <c r="C433" s="230" t="s">
        <v>736</v>
      </c>
      <c r="D433" s="230" t="s">
        <v>336</v>
      </c>
      <c r="E433" s="231" t="s">
        <v>737</v>
      </c>
      <c r="F433" s="232" t="s">
        <v>738</v>
      </c>
      <c r="G433" s="233" t="s">
        <v>220</v>
      </c>
      <c r="H433" s="234">
        <v>132.75899999999999</v>
      </c>
      <c r="I433" s="235"/>
      <c r="J433" s="236">
        <f>ROUND(I433*H433,2)</f>
        <v>0</v>
      </c>
      <c r="K433" s="232" t="s">
        <v>221</v>
      </c>
      <c r="L433" s="237"/>
      <c r="M433" s="238" t="s">
        <v>19</v>
      </c>
      <c r="N433" s="239" t="s">
        <v>47</v>
      </c>
      <c r="O433" s="66"/>
      <c r="P433" s="189">
        <f>O433*H433</f>
        <v>0</v>
      </c>
      <c r="Q433" s="189">
        <v>8.0000000000000004E-4</v>
      </c>
      <c r="R433" s="189">
        <f>Q433*H433</f>
        <v>0.10620719999999999</v>
      </c>
      <c r="S433" s="189">
        <v>0</v>
      </c>
      <c r="T433" s="190">
        <f>S433*H433</f>
        <v>0</v>
      </c>
      <c r="U433" s="36"/>
      <c r="V433" s="36"/>
      <c r="W433" s="36"/>
      <c r="X433" s="36"/>
      <c r="Y433" s="36"/>
      <c r="Z433" s="36"/>
      <c r="AA433" s="36"/>
      <c r="AB433" s="36"/>
      <c r="AC433" s="36"/>
      <c r="AD433" s="36"/>
      <c r="AE433" s="36"/>
      <c r="AR433" s="191" t="s">
        <v>339</v>
      </c>
      <c r="AT433" s="191" t="s">
        <v>336</v>
      </c>
      <c r="AU433" s="191" t="s">
        <v>88</v>
      </c>
      <c r="AY433" s="19" t="s">
        <v>214</v>
      </c>
      <c r="BE433" s="192">
        <f>IF(N433="základní",J433,0)</f>
        <v>0</v>
      </c>
      <c r="BF433" s="192">
        <f>IF(N433="snížená",J433,0)</f>
        <v>0</v>
      </c>
      <c r="BG433" s="192">
        <f>IF(N433="zákl. přenesená",J433,0)</f>
        <v>0</v>
      </c>
      <c r="BH433" s="192">
        <f>IF(N433="sníž. přenesená",J433,0)</f>
        <v>0</v>
      </c>
      <c r="BI433" s="192">
        <f>IF(N433="nulová",J433,0)</f>
        <v>0</v>
      </c>
      <c r="BJ433" s="19" t="s">
        <v>88</v>
      </c>
      <c r="BK433" s="192">
        <f>ROUND(I433*H433,2)</f>
        <v>0</v>
      </c>
      <c r="BL433" s="19" t="s">
        <v>299</v>
      </c>
      <c r="BM433" s="191" t="s">
        <v>739</v>
      </c>
    </row>
    <row r="434" spans="1:65" s="15" customFormat="1" ht="11.25">
      <c r="B434" s="215"/>
      <c r="C434" s="216"/>
      <c r="D434" s="195" t="s">
        <v>224</v>
      </c>
      <c r="E434" s="217" t="s">
        <v>19</v>
      </c>
      <c r="F434" s="218" t="s">
        <v>228</v>
      </c>
      <c r="G434" s="216"/>
      <c r="H434" s="219">
        <v>120.69</v>
      </c>
      <c r="I434" s="220"/>
      <c r="J434" s="216"/>
      <c r="K434" s="216"/>
      <c r="L434" s="221"/>
      <c r="M434" s="222"/>
      <c r="N434" s="223"/>
      <c r="O434" s="223"/>
      <c r="P434" s="223"/>
      <c r="Q434" s="223"/>
      <c r="R434" s="223"/>
      <c r="S434" s="223"/>
      <c r="T434" s="224"/>
      <c r="AT434" s="225" t="s">
        <v>224</v>
      </c>
      <c r="AU434" s="225" t="s">
        <v>88</v>
      </c>
      <c r="AV434" s="15" t="s">
        <v>222</v>
      </c>
      <c r="AW434" s="15" t="s">
        <v>36</v>
      </c>
      <c r="AX434" s="15" t="s">
        <v>75</v>
      </c>
      <c r="AY434" s="225" t="s">
        <v>214</v>
      </c>
    </row>
    <row r="435" spans="1:65" s="14" customFormat="1" ht="11.25">
      <c r="B435" s="204"/>
      <c r="C435" s="205"/>
      <c r="D435" s="195" t="s">
        <v>224</v>
      </c>
      <c r="E435" s="205"/>
      <c r="F435" s="207" t="s">
        <v>740</v>
      </c>
      <c r="G435" s="205"/>
      <c r="H435" s="208">
        <v>132.75899999999999</v>
      </c>
      <c r="I435" s="209"/>
      <c r="J435" s="205"/>
      <c r="K435" s="205"/>
      <c r="L435" s="210"/>
      <c r="M435" s="211"/>
      <c r="N435" s="212"/>
      <c r="O435" s="212"/>
      <c r="P435" s="212"/>
      <c r="Q435" s="212"/>
      <c r="R435" s="212"/>
      <c r="S435" s="212"/>
      <c r="T435" s="213"/>
      <c r="AT435" s="214" t="s">
        <v>224</v>
      </c>
      <c r="AU435" s="214" t="s">
        <v>88</v>
      </c>
      <c r="AV435" s="14" t="s">
        <v>88</v>
      </c>
      <c r="AW435" s="14" t="s">
        <v>4</v>
      </c>
      <c r="AX435" s="14" t="s">
        <v>82</v>
      </c>
      <c r="AY435" s="214" t="s">
        <v>214</v>
      </c>
    </row>
    <row r="436" spans="1:65" s="2" customFormat="1" ht="24.2" customHeight="1">
      <c r="A436" s="36"/>
      <c r="B436" s="37"/>
      <c r="C436" s="180" t="s">
        <v>741</v>
      </c>
      <c r="D436" s="180" t="s">
        <v>217</v>
      </c>
      <c r="E436" s="181" t="s">
        <v>742</v>
      </c>
      <c r="F436" s="182" t="s">
        <v>743</v>
      </c>
      <c r="G436" s="183" t="s">
        <v>361</v>
      </c>
      <c r="H436" s="240"/>
      <c r="I436" s="185"/>
      <c r="J436" s="186">
        <f>ROUND(I436*H436,2)</f>
        <v>0</v>
      </c>
      <c r="K436" s="182" t="s">
        <v>221</v>
      </c>
      <c r="L436" s="41"/>
      <c r="M436" s="187" t="s">
        <v>19</v>
      </c>
      <c r="N436" s="188" t="s">
        <v>47</v>
      </c>
      <c r="O436" s="66"/>
      <c r="P436" s="189">
        <f>O436*H436</f>
        <v>0</v>
      </c>
      <c r="Q436" s="189">
        <v>0</v>
      </c>
      <c r="R436" s="189">
        <f>Q436*H436</f>
        <v>0</v>
      </c>
      <c r="S436" s="189">
        <v>0</v>
      </c>
      <c r="T436" s="190">
        <f>S436*H436</f>
        <v>0</v>
      </c>
      <c r="U436" s="36"/>
      <c r="V436" s="36"/>
      <c r="W436" s="36"/>
      <c r="X436" s="36"/>
      <c r="Y436" s="36"/>
      <c r="Z436" s="36"/>
      <c r="AA436" s="36"/>
      <c r="AB436" s="36"/>
      <c r="AC436" s="36"/>
      <c r="AD436" s="36"/>
      <c r="AE436" s="36"/>
      <c r="AR436" s="191" t="s">
        <v>299</v>
      </c>
      <c r="AT436" s="191" t="s">
        <v>217</v>
      </c>
      <c r="AU436" s="191" t="s">
        <v>88</v>
      </c>
      <c r="AY436" s="19" t="s">
        <v>214</v>
      </c>
      <c r="BE436" s="192">
        <f>IF(N436="základní",J436,0)</f>
        <v>0</v>
      </c>
      <c r="BF436" s="192">
        <f>IF(N436="snížená",J436,0)</f>
        <v>0</v>
      </c>
      <c r="BG436" s="192">
        <f>IF(N436="zákl. přenesená",J436,0)</f>
        <v>0</v>
      </c>
      <c r="BH436" s="192">
        <f>IF(N436="sníž. přenesená",J436,0)</f>
        <v>0</v>
      </c>
      <c r="BI436" s="192">
        <f>IF(N436="nulová",J436,0)</f>
        <v>0</v>
      </c>
      <c r="BJ436" s="19" t="s">
        <v>88</v>
      </c>
      <c r="BK436" s="192">
        <f>ROUND(I436*H436,2)</f>
        <v>0</v>
      </c>
      <c r="BL436" s="19" t="s">
        <v>299</v>
      </c>
      <c r="BM436" s="191" t="s">
        <v>744</v>
      </c>
    </row>
    <row r="437" spans="1:65" s="12" customFormat="1" ht="22.9" customHeight="1">
      <c r="B437" s="164"/>
      <c r="C437" s="165"/>
      <c r="D437" s="166" t="s">
        <v>74</v>
      </c>
      <c r="E437" s="178" t="s">
        <v>745</v>
      </c>
      <c r="F437" s="178" t="s">
        <v>746</v>
      </c>
      <c r="G437" s="165"/>
      <c r="H437" s="165"/>
      <c r="I437" s="168"/>
      <c r="J437" s="179">
        <f>BK437</f>
        <v>0</v>
      </c>
      <c r="K437" s="165"/>
      <c r="L437" s="170"/>
      <c r="M437" s="171"/>
      <c r="N437" s="172"/>
      <c r="O437" s="172"/>
      <c r="P437" s="173">
        <f>SUM(P438:P467)</f>
        <v>0</v>
      </c>
      <c r="Q437" s="172"/>
      <c r="R437" s="173">
        <f>SUM(R438:R467)</f>
        <v>1.2657296</v>
      </c>
      <c r="S437" s="172"/>
      <c r="T437" s="174">
        <f>SUM(T438:T467)</f>
        <v>0</v>
      </c>
      <c r="AR437" s="175" t="s">
        <v>88</v>
      </c>
      <c r="AT437" s="176" t="s">
        <v>74</v>
      </c>
      <c r="AU437" s="176" t="s">
        <v>82</v>
      </c>
      <c r="AY437" s="175" t="s">
        <v>214</v>
      </c>
      <c r="BK437" s="177">
        <f>SUM(BK438:BK467)</f>
        <v>0</v>
      </c>
    </row>
    <row r="438" spans="1:65" s="2" customFormat="1" ht="14.45" customHeight="1">
      <c r="A438" s="36"/>
      <c r="B438" s="37"/>
      <c r="C438" s="180" t="s">
        <v>747</v>
      </c>
      <c r="D438" s="180" t="s">
        <v>217</v>
      </c>
      <c r="E438" s="181" t="s">
        <v>748</v>
      </c>
      <c r="F438" s="182" t="s">
        <v>749</v>
      </c>
      <c r="G438" s="183" t="s">
        <v>220</v>
      </c>
      <c r="H438" s="184">
        <v>16.254000000000001</v>
      </c>
      <c r="I438" s="185"/>
      <c r="J438" s="186">
        <f>ROUND(I438*H438,2)</f>
        <v>0</v>
      </c>
      <c r="K438" s="182" t="s">
        <v>221</v>
      </c>
      <c r="L438" s="41"/>
      <c r="M438" s="187" t="s">
        <v>19</v>
      </c>
      <c r="N438" s="188" t="s">
        <v>47</v>
      </c>
      <c r="O438" s="66"/>
      <c r="P438" s="189">
        <f>O438*H438</f>
        <v>0</v>
      </c>
      <c r="Q438" s="189">
        <v>1.5E-3</v>
      </c>
      <c r="R438" s="189">
        <f>Q438*H438</f>
        <v>2.4381000000000003E-2</v>
      </c>
      <c r="S438" s="189">
        <v>0</v>
      </c>
      <c r="T438" s="190">
        <f>S438*H438</f>
        <v>0</v>
      </c>
      <c r="U438" s="36"/>
      <c r="V438" s="36"/>
      <c r="W438" s="36"/>
      <c r="X438" s="36"/>
      <c r="Y438" s="36"/>
      <c r="Z438" s="36"/>
      <c r="AA438" s="36"/>
      <c r="AB438" s="36"/>
      <c r="AC438" s="36"/>
      <c r="AD438" s="36"/>
      <c r="AE438" s="36"/>
      <c r="AR438" s="191" t="s">
        <v>299</v>
      </c>
      <c r="AT438" s="191" t="s">
        <v>217</v>
      </c>
      <c r="AU438" s="191" t="s">
        <v>88</v>
      </c>
      <c r="AY438" s="19" t="s">
        <v>214</v>
      </c>
      <c r="BE438" s="192">
        <f>IF(N438="základní",J438,0)</f>
        <v>0</v>
      </c>
      <c r="BF438" s="192">
        <f>IF(N438="snížená",J438,0)</f>
        <v>0</v>
      </c>
      <c r="BG438" s="192">
        <f>IF(N438="zákl. přenesená",J438,0)</f>
        <v>0</v>
      </c>
      <c r="BH438" s="192">
        <f>IF(N438="sníž. přenesená",J438,0)</f>
        <v>0</v>
      </c>
      <c r="BI438" s="192">
        <f>IF(N438="nulová",J438,0)</f>
        <v>0</v>
      </c>
      <c r="BJ438" s="19" t="s">
        <v>88</v>
      </c>
      <c r="BK438" s="192">
        <f>ROUND(I438*H438,2)</f>
        <v>0</v>
      </c>
      <c r="BL438" s="19" t="s">
        <v>299</v>
      </c>
      <c r="BM438" s="191" t="s">
        <v>750</v>
      </c>
    </row>
    <row r="439" spans="1:65" s="13" customFormat="1" ht="11.25">
      <c r="B439" s="193"/>
      <c r="C439" s="194"/>
      <c r="D439" s="195" t="s">
        <v>224</v>
      </c>
      <c r="E439" s="196" t="s">
        <v>19</v>
      </c>
      <c r="F439" s="197" t="s">
        <v>751</v>
      </c>
      <c r="G439" s="194"/>
      <c r="H439" s="196" t="s">
        <v>19</v>
      </c>
      <c r="I439" s="198"/>
      <c r="J439" s="194"/>
      <c r="K439" s="194"/>
      <c r="L439" s="199"/>
      <c r="M439" s="200"/>
      <c r="N439" s="201"/>
      <c r="O439" s="201"/>
      <c r="P439" s="201"/>
      <c r="Q439" s="201"/>
      <c r="R439" s="201"/>
      <c r="S439" s="201"/>
      <c r="T439" s="202"/>
      <c r="AT439" s="203" t="s">
        <v>224</v>
      </c>
      <c r="AU439" s="203" t="s">
        <v>88</v>
      </c>
      <c r="AV439" s="13" t="s">
        <v>82</v>
      </c>
      <c r="AW439" s="13" t="s">
        <v>36</v>
      </c>
      <c r="AX439" s="13" t="s">
        <v>75</v>
      </c>
      <c r="AY439" s="203" t="s">
        <v>214</v>
      </c>
    </row>
    <row r="440" spans="1:65" s="14" customFormat="1" ht="11.25">
      <c r="B440" s="204"/>
      <c r="C440" s="205"/>
      <c r="D440" s="195" t="s">
        <v>224</v>
      </c>
      <c r="E440" s="206" t="s">
        <v>19</v>
      </c>
      <c r="F440" s="207" t="s">
        <v>752</v>
      </c>
      <c r="G440" s="205"/>
      <c r="H440" s="208">
        <v>8.2639999999999993</v>
      </c>
      <c r="I440" s="209"/>
      <c r="J440" s="205"/>
      <c r="K440" s="205"/>
      <c r="L440" s="210"/>
      <c r="M440" s="211"/>
      <c r="N440" s="212"/>
      <c r="O440" s="212"/>
      <c r="P440" s="212"/>
      <c r="Q440" s="212"/>
      <c r="R440" s="212"/>
      <c r="S440" s="212"/>
      <c r="T440" s="213"/>
      <c r="AT440" s="214" t="s">
        <v>224</v>
      </c>
      <c r="AU440" s="214" t="s">
        <v>88</v>
      </c>
      <c r="AV440" s="14" t="s">
        <v>88</v>
      </c>
      <c r="AW440" s="14" t="s">
        <v>36</v>
      </c>
      <c r="AX440" s="14" t="s">
        <v>75</v>
      </c>
      <c r="AY440" s="214" t="s">
        <v>214</v>
      </c>
    </row>
    <row r="441" spans="1:65" s="14" customFormat="1" ht="11.25">
      <c r="B441" s="204"/>
      <c r="C441" s="205"/>
      <c r="D441" s="195" t="s">
        <v>224</v>
      </c>
      <c r="E441" s="206" t="s">
        <v>19</v>
      </c>
      <c r="F441" s="207" t="s">
        <v>753</v>
      </c>
      <c r="G441" s="205"/>
      <c r="H441" s="208">
        <v>7.99</v>
      </c>
      <c r="I441" s="209"/>
      <c r="J441" s="205"/>
      <c r="K441" s="205"/>
      <c r="L441" s="210"/>
      <c r="M441" s="211"/>
      <c r="N441" s="212"/>
      <c r="O441" s="212"/>
      <c r="P441" s="212"/>
      <c r="Q441" s="212"/>
      <c r="R441" s="212"/>
      <c r="S441" s="212"/>
      <c r="T441" s="213"/>
      <c r="AT441" s="214" t="s">
        <v>224</v>
      </c>
      <c r="AU441" s="214" t="s">
        <v>88</v>
      </c>
      <c r="AV441" s="14" t="s">
        <v>88</v>
      </c>
      <c r="AW441" s="14" t="s">
        <v>36</v>
      </c>
      <c r="AX441" s="14" t="s">
        <v>75</v>
      </c>
      <c r="AY441" s="214" t="s">
        <v>214</v>
      </c>
    </row>
    <row r="442" spans="1:65" s="15" customFormat="1" ht="11.25">
      <c r="B442" s="215"/>
      <c r="C442" s="216"/>
      <c r="D442" s="195" t="s">
        <v>224</v>
      </c>
      <c r="E442" s="217" t="s">
        <v>19</v>
      </c>
      <c r="F442" s="218" t="s">
        <v>228</v>
      </c>
      <c r="G442" s="216"/>
      <c r="H442" s="219">
        <v>16.253999999999998</v>
      </c>
      <c r="I442" s="220"/>
      <c r="J442" s="216"/>
      <c r="K442" s="216"/>
      <c r="L442" s="221"/>
      <c r="M442" s="222"/>
      <c r="N442" s="223"/>
      <c r="O442" s="223"/>
      <c r="P442" s="223"/>
      <c r="Q442" s="223"/>
      <c r="R442" s="223"/>
      <c r="S442" s="223"/>
      <c r="T442" s="224"/>
      <c r="AT442" s="225" t="s">
        <v>224</v>
      </c>
      <c r="AU442" s="225" t="s">
        <v>88</v>
      </c>
      <c r="AV442" s="15" t="s">
        <v>222</v>
      </c>
      <c r="AW442" s="15" t="s">
        <v>36</v>
      </c>
      <c r="AX442" s="15" t="s">
        <v>82</v>
      </c>
      <c r="AY442" s="225" t="s">
        <v>214</v>
      </c>
    </row>
    <row r="443" spans="1:65" s="2" customFormat="1" ht="24.2" customHeight="1">
      <c r="A443" s="36"/>
      <c r="B443" s="37"/>
      <c r="C443" s="180" t="s">
        <v>754</v>
      </c>
      <c r="D443" s="180" t="s">
        <v>217</v>
      </c>
      <c r="E443" s="181" t="s">
        <v>755</v>
      </c>
      <c r="F443" s="182" t="s">
        <v>756</v>
      </c>
      <c r="G443" s="183" t="s">
        <v>220</v>
      </c>
      <c r="H443" s="184">
        <v>3.28</v>
      </c>
      <c r="I443" s="185"/>
      <c r="J443" s="186">
        <f>ROUND(I443*H443,2)</f>
        <v>0</v>
      </c>
      <c r="K443" s="182" t="s">
        <v>221</v>
      </c>
      <c r="L443" s="41"/>
      <c r="M443" s="187" t="s">
        <v>19</v>
      </c>
      <c r="N443" s="188" t="s">
        <v>47</v>
      </c>
      <c r="O443" s="66"/>
      <c r="P443" s="189">
        <f>O443*H443</f>
        <v>0</v>
      </c>
      <c r="Q443" s="189">
        <v>5.0499999999999998E-3</v>
      </c>
      <c r="R443" s="189">
        <f>Q443*H443</f>
        <v>1.6563999999999999E-2</v>
      </c>
      <c r="S443" s="189">
        <v>0</v>
      </c>
      <c r="T443" s="190">
        <f>S443*H443</f>
        <v>0</v>
      </c>
      <c r="U443" s="36"/>
      <c r="V443" s="36"/>
      <c r="W443" s="36"/>
      <c r="X443" s="36"/>
      <c r="Y443" s="36"/>
      <c r="Z443" s="36"/>
      <c r="AA443" s="36"/>
      <c r="AB443" s="36"/>
      <c r="AC443" s="36"/>
      <c r="AD443" s="36"/>
      <c r="AE443" s="36"/>
      <c r="AR443" s="191" t="s">
        <v>299</v>
      </c>
      <c r="AT443" s="191" t="s">
        <v>217</v>
      </c>
      <c r="AU443" s="191" t="s">
        <v>88</v>
      </c>
      <c r="AY443" s="19" t="s">
        <v>214</v>
      </c>
      <c r="BE443" s="192">
        <f>IF(N443="základní",J443,0)</f>
        <v>0</v>
      </c>
      <c r="BF443" s="192">
        <f>IF(N443="snížená",J443,0)</f>
        <v>0</v>
      </c>
      <c r="BG443" s="192">
        <f>IF(N443="zákl. přenesená",J443,0)</f>
        <v>0</v>
      </c>
      <c r="BH443" s="192">
        <f>IF(N443="sníž. přenesená",J443,0)</f>
        <v>0</v>
      </c>
      <c r="BI443" s="192">
        <f>IF(N443="nulová",J443,0)</f>
        <v>0</v>
      </c>
      <c r="BJ443" s="19" t="s">
        <v>88</v>
      </c>
      <c r="BK443" s="192">
        <f>ROUND(I443*H443,2)</f>
        <v>0</v>
      </c>
      <c r="BL443" s="19" t="s">
        <v>299</v>
      </c>
      <c r="BM443" s="191" t="s">
        <v>757</v>
      </c>
    </row>
    <row r="444" spans="1:65" s="13" customFormat="1" ht="11.25">
      <c r="B444" s="193"/>
      <c r="C444" s="194"/>
      <c r="D444" s="195" t="s">
        <v>224</v>
      </c>
      <c r="E444" s="196" t="s">
        <v>19</v>
      </c>
      <c r="F444" s="197" t="s">
        <v>758</v>
      </c>
      <c r="G444" s="194"/>
      <c r="H444" s="196" t="s">
        <v>19</v>
      </c>
      <c r="I444" s="198"/>
      <c r="J444" s="194"/>
      <c r="K444" s="194"/>
      <c r="L444" s="199"/>
      <c r="M444" s="200"/>
      <c r="N444" s="201"/>
      <c r="O444" s="201"/>
      <c r="P444" s="201"/>
      <c r="Q444" s="201"/>
      <c r="R444" s="201"/>
      <c r="S444" s="201"/>
      <c r="T444" s="202"/>
      <c r="AT444" s="203" t="s">
        <v>224</v>
      </c>
      <c r="AU444" s="203" t="s">
        <v>88</v>
      </c>
      <c r="AV444" s="13" t="s">
        <v>82</v>
      </c>
      <c r="AW444" s="13" t="s">
        <v>36</v>
      </c>
      <c r="AX444" s="13" t="s">
        <v>75</v>
      </c>
      <c r="AY444" s="203" t="s">
        <v>214</v>
      </c>
    </row>
    <row r="445" spans="1:65" s="14" customFormat="1" ht="11.25">
      <c r="B445" s="204"/>
      <c r="C445" s="205"/>
      <c r="D445" s="195" t="s">
        <v>224</v>
      </c>
      <c r="E445" s="206" t="s">
        <v>19</v>
      </c>
      <c r="F445" s="207" t="s">
        <v>759</v>
      </c>
      <c r="G445" s="205"/>
      <c r="H445" s="208">
        <v>1.68</v>
      </c>
      <c r="I445" s="209"/>
      <c r="J445" s="205"/>
      <c r="K445" s="205"/>
      <c r="L445" s="210"/>
      <c r="M445" s="211"/>
      <c r="N445" s="212"/>
      <c r="O445" s="212"/>
      <c r="P445" s="212"/>
      <c r="Q445" s="212"/>
      <c r="R445" s="212"/>
      <c r="S445" s="212"/>
      <c r="T445" s="213"/>
      <c r="AT445" s="214" t="s">
        <v>224</v>
      </c>
      <c r="AU445" s="214" t="s">
        <v>88</v>
      </c>
      <c r="AV445" s="14" t="s">
        <v>88</v>
      </c>
      <c r="AW445" s="14" t="s">
        <v>36</v>
      </c>
      <c r="AX445" s="14" t="s">
        <v>75</v>
      </c>
      <c r="AY445" s="214" t="s">
        <v>214</v>
      </c>
    </row>
    <row r="446" spans="1:65" s="14" customFormat="1" ht="11.25">
      <c r="B446" s="204"/>
      <c r="C446" s="205"/>
      <c r="D446" s="195" t="s">
        <v>224</v>
      </c>
      <c r="E446" s="206" t="s">
        <v>19</v>
      </c>
      <c r="F446" s="207" t="s">
        <v>760</v>
      </c>
      <c r="G446" s="205"/>
      <c r="H446" s="208">
        <v>1.6</v>
      </c>
      <c r="I446" s="209"/>
      <c r="J446" s="205"/>
      <c r="K446" s="205"/>
      <c r="L446" s="210"/>
      <c r="M446" s="211"/>
      <c r="N446" s="212"/>
      <c r="O446" s="212"/>
      <c r="P446" s="212"/>
      <c r="Q446" s="212"/>
      <c r="R446" s="212"/>
      <c r="S446" s="212"/>
      <c r="T446" s="213"/>
      <c r="AT446" s="214" t="s">
        <v>224</v>
      </c>
      <c r="AU446" s="214" t="s">
        <v>88</v>
      </c>
      <c r="AV446" s="14" t="s">
        <v>88</v>
      </c>
      <c r="AW446" s="14" t="s">
        <v>36</v>
      </c>
      <c r="AX446" s="14" t="s">
        <v>75</v>
      </c>
      <c r="AY446" s="214" t="s">
        <v>214</v>
      </c>
    </row>
    <row r="447" spans="1:65" s="15" customFormat="1" ht="11.25">
      <c r="B447" s="215"/>
      <c r="C447" s="216"/>
      <c r="D447" s="195" t="s">
        <v>224</v>
      </c>
      <c r="E447" s="217" t="s">
        <v>19</v>
      </c>
      <c r="F447" s="218" t="s">
        <v>228</v>
      </c>
      <c r="G447" s="216"/>
      <c r="H447" s="219">
        <v>3.2800000000000002</v>
      </c>
      <c r="I447" s="220"/>
      <c r="J447" s="216"/>
      <c r="K447" s="216"/>
      <c r="L447" s="221"/>
      <c r="M447" s="222"/>
      <c r="N447" s="223"/>
      <c r="O447" s="223"/>
      <c r="P447" s="223"/>
      <c r="Q447" s="223"/>
      <c r="R447" s="223"/>
      <c r="S447" s="223"/>
      <c r="T447" s="224"/>
      <c r="AT447" s="225" t="s">
        <v>224</v>
      </c>
      <c r="AU447" s="225" t="s">
        <v>88</v>
      </c>
      <c r="AV447" s="15" t="s">
        <v>222</v>
      </c>
      <c r="AW447" s="15" t="s">
        <v>36</v>
      </c>
      <c r="AX447" s="15" t="s">
        <v>82</v>
      </c>
      <c r="AY447" s="225" t="s">
        <v>214</v>
      </c>
    </row>
    <row r="448" spans="1:65" s="2" customFormat="1" ht="14.45" customHeight="1">
      <c r="A448" s="36"/>
      <c r="B448" s="37"/>
      <c r="C448" s="230" t="s">
        <v>761</v>
      </c>
      <c r="D448" s="230" t="s">
        <v>336</v>
      </c>
      <c r="E448" s="231" t="s">
        <v>762</v>
      </c>
      <c r="F448" s="232" t="s">
        <v>763</v>
      </c>
      <c r="G448" s="233" t="s">
        <v>220</v>
      </c>
      <c r="H448" s="234">
        <v>3.7719999999999998</v>
      </c>
      <c r="I448" s="235"/>
      <c r="J448" s="236">
        <f>ROUND(I448*H448,2)</f>
        <v>0</v>
      </c>
      <c r="K448" s="232" t="s">
        <v>19</v>
      </c>
      <c r="L448" s="237"/>
      <c r="M448" s="238" t="s">
        <v>19</v>
      </c>
      <c r="N448" s="239" t="s">
        <v>47</v>
      </c>
      <c r="O448" s="66"/>
      <c r="P448" s="189">
        <f>O448*H448</f>
        <v>0</v>
      </c>
      <c r="Q448" s="189">
        <v>9.7999999999999997E-3</v>
      </c>
      <c r="R448" s="189">
        <f>Q448*H448</f>
        <v>3.6965599999999994E-2</v>
      </c>
      <c r="S448" s="189">
        <v>0</v>
      </c>
      <c r="T448" s="190">
        <f>S448*H448</f>
        <v>0</v>
      </c>
      <c r="U448" s="36"/>
      <c r="V448" s="36"/>
      <c r="W448" s="36"/>
      <c r="X448" s="36"/>
      <c r="Y448" s="36"/>
      <c r="Z448" s="36"/>
      <c r="AA448" s="36"/>
      <c r="AB448" s="36"/>
      <c r="AC448" s="36"/>
      <c r="AD448" s="36"/>
      <c r="AE448" s="36"/>
      <c r="AR448" s="191" t="s">
        <v>339</v>
      </c>
      <c r="AT448" s="191" t="s">
        <v>336</v>
      </c>
      <c r="AU448" s="191" t="s">
        <v>88</v>
      </c>
      <c r="AY448" s="19" t="s">
        <v>214</v>
      </c>
      <c r="BE448" s="192">
        <f>IF(N448="základní",J448,0)</f>
        <v>0</v>
      </c>
      <c r="BF448" s="192">
        <f>IF(N448="snížená",J448,0)</f>
        <v>0</v>
      </c>
      <c r="BG448" s="192">
        <f>IF(N448="zákl. přenesená",J448,0)</f>
        <v>0</v>
      </c>
      <c r="BH448" s="192">
        <f>IF(N448="sníž. přenesená",J448,0)</f>
        <v>0</v>
      </c>
      <c r="BI448" s="192">
        <f>IF(N448="nulová",J448,0)</f>
        <v>0</v>
      </c>
      <c r="BJ448" s="19" t="s">
        <v>88</v>
      </c>
      <c r="BK448" s="192">
        <f>ROUND(I448*H448,2)</f>
        <v>0</v>
      </c>
      <c r="BL448" s="19" t="s">
        <v>299</v>
      </c>
      <c r="BM448" s="191" t="s">
        <v>764</v>
      </c>
    </row>
    <row r="449" spans="1:65" s="14" customFormat="1" ht="11.25">
      <c r="B449" s="204"/>
      <c r="C449" s="205"/>
      <c r="D449" s="195" t="s">
        <v>224</v>
      </c>
      <c r="E449" s="205"/>
      <c r="F449" s="207" t="s">
        <v>765</v>
      </c>
      <c r="G449" s="205"/>
      <c r="H449" s="208">
        <v>3.7719999999999998</v>
      </c>
      <c r="I449" s="209"/>
      <c r="J449" s="205"/>
      <c r="K449" s="205"/>
      <c r="L449" s="210"/>
      <c r="M449" s="211"/>
      <c r="N449" s="212"/>
      <c r="O449" s="212"/>
      <c r="P449" s="212"/>
      <c r="Q449" s="212"/>
      <c r="R449" s="212"/>
      <c r="S449" s="212"/>
      <c r="T449" s="213"/>
      <c r="AT449" s="214" t="s">
        <v>224</v>
      </c>
      <c r="AU449" s="214" t="s">
        <v>88</v>
      </c>
      <c r="AV449" s="14" t="s">
        <v>88</v>
      </c>
      <c r="AW449" s="14" t="s">
        <v>4</v>
      </c>
      <c r="AX449" s="14" t="s">
        <v>82</v>
      </c>
      <c r="AY449" s="214" t="s">
        <v>214</v>
      </c>
    </row>
    <row r="450" spans="1:65" s="2" customFormat="1" ht="24.2" customHeight="1">
      <c r="A450" s="36"/>
      <c r="B450" s="37"/>
      <c r="C450" s="180" t="s">
        <v>766</v>
      </c>
      <c r="D450" s="180" t="s">
        <v>217</v>
      </c>
      <c r="E450" s="181" t="s">
        <v>767</v>
      </c>
      <c r="F450" s="182" t="s">
        <v>768</v>
      </c>
      <c r="G450" s="183" t="s">
        <v>220</v>
      </c>
      <c r="H450" s="184">
        <v>35.9</v>
      </c>
      <c r="I450" s="185"/>
      <c r="J450" s="186">
        <f>ROUND(I450*H450,2)</f>
        <v>0</v>
      </c>
      <c r="K450" s="182" t="s">
        <v>221</v>
      </c>
      <c r="L450" s="41"/>
      <c r="M450" s="187" t="s">
        <v>19</v>
      </c>
      <c r="N450" s="188" t="s">
        <v>47</v>
      </c>
      <c r="O450" s="66"/>
      <c r="P450" s="189">
        <f>O450*H450</f>
        <v>0</v>
      </c>
      <c r="Q450" s="189">
        <v>8.9999999999999993E-3</v>
      </c>
      <c r="R450" s="189">
        <f>Q450*H450</f>
        <v>0.32309999999999994</v>
      </c>
      <c r="S450" s="189">
        <v>0</v>
      </c>
      <c r="T450" s="190">
        <f>S450*H450</f>
        <v>0</v>
      </c>
      <c r="U450" s="36"/>
      <c r="V450" s="36"/>
      <c r="W450" s="36"/>
      <c r="X450" s="36"/>
      <c r="Y450" s="36"/>
      <c r="Z450" s="36"/>
      <c r="AA450" s="36"/>
      <c r="AB450" s="36"/>
      <c r="AC450" s="36"/>
      <c r="AD450" s="36"/>
      <c r="AE450" s="36"/>
      <c r="AR450" s="191" t="s">
        <v>299</v>
      </c>
      <c r="AT450" s="191" t="s">
        <v>217</v>
      </c>
      <c r="AU450" s="191" t="s">
        <v>88</v>
      </c>
      <c r="AY450" s="19" t="s">
        <v>214</v>
      </c>
      <c r="BE450" s="192">
        <f>IF(N450="základní",J450,0)</f>
        <v>0</v>
      </c>
      <c r="BF450" s="192">
        <f>IF(N450="snížená",J450,0)</f>
        <v>0</v>
      </c>
      <c r="BG450" s="192">
        <f>IF(N450="zákl. přenesená",J450,0)</f>
        <v>0</v>
      </c>
      <c r="BH450" s="192">
        <f>IF(N450="sníž. přenesená",J450,0)</f>
        <v>0</v>
      </c>
      <c r="BI450" s="192">
        <f>IF(N450="nulová",J450,0)</f>
        <v>0</v>
      </c>
      <c r="BJ450" s="19" t="s">
        <v>88</v>
      </c>
      <c r="BK450" s="192">
        <f>ROUND(I450*H450,2)</f>
        <v>0</v>
      </c>
      <c r="BL450" s="19" t="s">
        <v>299</v>
      </c>
      <c r="BM450" s="191" t="s">
        <v>769</v>
      </c>
    </row>
    <row r="451" spans="1:65" s="13" customFormat="1" ht="11.25">
      <c r="B451" s="193"/>
      <c r="C451" s="194"/>
      <c r="D451" s="195" t="s">
        <v>224</v>
      </c>
      <c r="E451" s="196" t="s">
        <v>19</v>
      </c>
      <c r="F451" s="197" t="s">
        <v>758</v>
      </c>
      <c r="G451" s="194"/>
      <c r="H451" s="196" t="s">
        <v>19</v>
      </c>
      <c r="I451" s="198"/>
      <c r="J451" s="194"/>
      <c r="K451" s="194"/>
      <c r="L451" s="199"/>
      <c r="M451" s="200"/>
      <c r="N451" s="201"/>
      <c r="O451" s="201"/>
      <c r="P451" s="201"/>
      <c r="Q451" s="201"/>
      <c r="R451" s="201"/>
      <c r="S451" s="201"/>
      <c r="T451" s="202"/>
      <c r="AT451" s="203" t="s">
        <v>224</v>
      </c>
      <c r="AU451" s="203" t="s">
        <v>88</v>
      </c>
      <c r="AV451" s="13" t="s">
        <v>82</v>
      </c>
      <c r="AW451" s="13" t="s">
        <v>36</v>
      </c>
      <c r="AX451" s="13" t="s">
        <v>75</v>
      </c>
      <c r="AY451" s="203" t="s">
        <v>214</v>
      </c>
    </row>
    <row r="452" spans="1:65" s="14" customFormat="1" ht="11.25">
      <c r="B452" s="204"/>
      <c r="C452" s="205"/>
      <c r="D452" s="195" t="s">
        <v>224</v>
      </c>
      <c r="E452" s="206" t="s">
        <v>19</v>
      </c>
      <c r="F452" s="207" t="s">
        <v>770</v>
      </c>
      <c r="G452" s="205"/>
      <c r="H452" s="208">
        <v>17.62</v>
      </c>
      <c r="I452" s="209"/>
      <c r="J452" s="205"/>
      <c r="K452" s="205"/>
      <c r="L452" s="210"/>
      <c r="M452" s="211"/>
      <c r="N452" s="212"/>
      <c r="O452" s="212"/>
      <c r="P452" s="212"/>
      <c r="Q452" s="212"/>
      <c r="R452" s="212"/>
      <c r="S452" s="212"/>
      <c r="T452" s="213"/>
      <c r="AT452" s="214" t="s">
        <v>224</v>
      </c>
      <c r="AU452" s="214" t="s">
        <v>88</v>
      </c>
      <c r="AV452" s="14" t="s">
        <v>88</v>
      </c>
      <c r="AW452" s="14" t="s">
        <v>36</v>
      </c>
      <c r="AX452" s="14" t="s">
        <v>75</v>
      </c>
      <c r="AY452" s="214" t="s">
        <v>214</v>
      </c>
    </row>
    <row r="453" spans="1:65" s="14" customFormat="1" ht="11.25">
      <c r="B453" s="204"/>
      <c r="C453" s="205"/>
      <c r="D453" s="195" t="s">
        <v>224</v>
      </c>
      <c r="E453" s="206" t="s">
        <v>19</v>
      </c>
      <c r="F453" s="207" t="s">
        <v>771</v>
      </c>
      <c r="G453" s="205"/>
      <c r="H453" s="208">
        <v>18.28</v>
      </c>
      <c r="I453" s="209"/>
      <c r="J453" s="205"/>
      <c r="K453" s="205"/>
      <c r="L453" s="210"/>
      <c r="M453" s="211"/>
      <c r="N453" s="212"/>
      <c r="O453" s="212"/>
      <c r="P453" s="212"/>
      <c r="Q453" s="212"/>
      <c r="R453" s="212"/>
      <c r="S453" s="212"/>
      <c r="T453" s="213"/>
      <c r="AT453" s="214" t="s">
        <v>224</v>
      </c>
      <c r="AU453" s="214" t="s">
        <v>88</v>
      </c>
      <c r="AV453" s="14" t="s">
        <v>88</v>
      </c>
      <c r="AW453" s="14" t="s">
        <v>36</v>
      </c>
      <c r="AX453" s="14" t="s">
        <v>75</v>
      </c>
      <c r="AY453" s="214" t="s">
        <v>214</v>
      </c>
    </row>
    <row r="454" spans="1:65" s="15" customFormat="1" ht="11.25">
      <c r="B454" s="215"/>
      <c r="C454" s="216"/>
      <c r="D454" s="195" t="s">
        <v>224</v>
      </c>
      <c r="E454" s="217" t="s">
        <v>19</v>
      </c>
      <c r="F454" s="218" t="s">
        <v>228</v>
      </c>
      <c r="G454" s="216"/>
      <c r="H454" s="219">
        <v>35.900000000000006</v>
      </c>
      <c r="I454" s="220"/>
      <c r="J454" s="216"/>
      <c r="K454" s="216"/>
      <c r="L454" s="221"/>
      <c r="M454" s="222"/>
      <c r="N454" s="223"/>
      <c r="O454" s="223"/>
      <c r="P454" s="223"/>
      <c r="Q454" s="223"/>
      <c r="R454" s="223"/>
      <c r="S454" s="223"/>
      <c r="T454" s="224"/>
      <c r="AT454" s="225" t="s">
        <v>224</v>
      </c>
      <c r="AU454" s="225" t="s">
        <v>88</v>
      </c>
      <c r="AV454" s="15" t="s">
        <v>222</v>
      </c>
      <c r="AW454" s="15" t="s">
        <v>36</v>
      </c>
      <c r="AX454" s="15" t="s">
        <v>82</v>
      </c>
      <c r="AY454" s="225" t="s">
        <v>214</v>
      </c>
    </row>
    <row r="455" spans="1:65" s="2" customFormat="1" ht="14.45" customHeight="1">
      <c r="A455" s="36"/>
      <c r="B455" s="37"/>
      <c r="C455" s="230" t="s">
        <v>772</v>
      </c>
      <c r="D455" s="230" t="s">
        <v>336</v>
      </c>
      <c r="E455" s="231" t="s">
        <v>773</v>
      </c>
      <c r="F455" s="232" t="s">
        <v>774</v>
      </c>
      <c r="G455" s="233" t="s">
        <v>220</v>
      </c>
      <c r="H455" s="234">
        <v>43.08</v>
      </c>
      <c r="I455" s="235"/>
      <c r="J455" s="236">
        <f>ROUND(I455*H455,2)</f>
        <v>0</v>
      </c>
      <c r="K455" s="232" t="s">
        <v>19</v>
      </c>
      <c r="L455" s="237"/>
      <c r="M455" s="238" t="s">
        <v>19</v>
      </c>
      <c r="N455" s="239" t="s">
        <v>47</v>
      </c>
      <c r="O455" s="66"/>
      <c r="P455" s="189">
        <f>O455*H455</f>
        <v>0</v>
      </c>
      <c r="Q455" s="189">
        <v>0.02</v>
      </c>
      <c r="R455" s="189">
        <f>Q455*H455</f>
        <v>0.86160000000000003</v>
      </c>
      <c r="S455" s="189">
        <v>0</v>
      </c>
      <c r="T455" s="190">
        <f>S455*H455</f>
        <v>0</v>
      </c>
      <c r="U455" s="36"/>
      <c r="V455" s="36"/>
      <c r="W455" s="36"/>
      <c r="X455" s="36"/>
      <c r="Y455" s="36"/>
      <c r="Z455" s="36"/>
      <c r="AA455" s="36"/>
      <c r="AB455" s="36"/>
      <c r="AC455" s="36"/>
      <c r="AD455" s="36"/>
      <c r="AE455" s="36"/>
      <c r="AR455" s="191" t="s">
        <v>339</v>
      </c>
      <c r="AT455" s="191" t="s">
        <v>336</v>
      </c>
      <c r="AU455" s="191" t="s">
        <v>88</v>
      </c>
      <c r="AY455" s="19" t="s">
        <v>214</v>
      </c>
      <c r="BE455" s="192">
        <f>IF(N455="základní",J455,0)</f>
        <v>0</v>
      </c>
      <c r="BF455" s="192">
        <f>IF(N455="snížená",J455,0)</f>
        <v>0</v>
      </c>
      <c r="BG455" s="192">
        <f>IF(N455="zákl. přenesená",J455,0)</f>
        <v>0</v>
      </c>
      <c r="BH455" s="192">
        <f>IF(N455="sníž. přenesená",J455,0)</f>
        <v>0</v>
      </c>
      <c r="BI455" s="192">
        <f>IF(N455="nulová",J455,0)</f>
        <v>0</v>
      </c>
      <c r="BJ455" s="19" t="s">
        <v>88</v>
      </c>
      <c r="BK455" s="192">
        <f>ROUND(I455*H455,2)</f>
        <v>0</v>
      </c>
      <c r="BL455" s="19" t="s">
        <v>299</v>
      </c>
      <c r="BM455" s="191" t="s">
        <v>775</v>
      </c>
    </row>
    <row r="456" spans="1:65" s="14" customFormat="1" ht="11.25">
      <c r="B456" s="204"/>
      <c r="C456" s="205"/>
      <c r="D456" s="195" t="s">
        <v>224</v>
      </c>
      <c r="E456" s="205"/>
      <c r="F456" s="207" t="s">
        <v>776</v>
      </c>
      <c r="G456" s="205"/>
      <c r="H456" s="208">
        <v>43.08</v>
      </c>
      <c r="I456" s="209"/>
      <c r="J456" s="205"/>
      <c r="K456" s="205"/>
      <c r="L456" s="210"/>
      <c r="M456" s="211"/>
      <c r="N456" s="212"/>
      <c r="O456" s="212"/>
      <c r="P456" s="212"/>
      <c r="Q456" s="212"/>
      <c r="R456" s="212"/>
      <c r="S456" s="212"/>
      <c r="T456" s="213"/>
      <c r="AT456" s="214" t="s">
        <v>224</v>
      </c>
      <c r="AU456" s="214" t="s">
        <v>88</v>
      </c>
      <c r="AV456" s="14" t="s">
        <v>88</v>
      </c>
      <c r="AW456" s="14" t="s">
        <v>4</v>
      </c>
      <c r="AX456" s="14" t="s">
        <v>82</v>
      </c>
      <c r="AY456" s="214" t="s">
        <v>214</v>
      </c>
    </row>
    <row r="457" spans="1:65" s="2" customFormat="1" ht="14.45" customHeight="1">
      <c r="A457" s="36"/>
      <c r="B457" s="37"/>
      <c r="C457" s="180" t="s">
        <v>777</v>
      </c>
      <c r="D457" s="180" t="s">
        <v>217</v>
      </c>
      <c r="E457" s="181" t="s">
        <v>778</v>
      </c>
      <c r="F457" s="182" t="s">
        <v>779</v>
      </c>
      <c r="G457" s="183" t="s">
        <v>220</v>
      </c>
      <c r="H457" s="184">
        <v>35.9</v>
      </c>
      <c r="I457" s="185"/>
      <c r="J457" s="186">
        <f>ROUND(I457*H457,2)</f>
        <v>0</v>
      </c>
      <c r="K457" s="182" t="s">
        <v>221</v>
      </c>
      <c r="L457" s="41"/>
      <c r="M457" s="187" t="s">
        <v>19</v>
      </c>
      <c r="N457" s="188" t="s">
        <v>47</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299</v>
      </c>
      <c r="AT457" s="191" t="s">
        <v>217</v>
      </c>
      <c r="AU457" s="191" t="s">
        <v>88</v>
      </c>
      <c r="AY457" s="19" t="s">
        <v>214</v>
      </c>
      <c r="BE457" s="192">
        <f>IF(N457="základní",J457,0)</f>
        <v>0</v>
      </c>
      <c r="BF457" s="192">
        <f>IF(N457="snížená",J457,0)</f>
        <v>0</v>
      </c>
      <c r="BG457" s="192">
        <f>IF(N457="zákl. přenesená",J457,0)</f>
        <v>0</v>
      </c>
      <c r="BH457" s="192">
        <f>IF(N457="sníž. přenesená",J457,0)</f>
        <v>0</v>
      </c>
      <c r="BI457" s="192">
        <f>IF(N457="nulová",J457,0)</f>
        <v>0</v>
      </c>
      <c r="BJ457" s="19" t="s">
        <v>88</v>
      </c>
      <c r="BK457" s="192">
        <f>ROUND(I457*H457,2)</f>
        <v>0</v>
      </c>
      <c r="BL457" s="19" t="s">
        <v>299</v>
      </c>
      <c r="BM457" s="191" t="s">
        <v>780</v>
      </c>
    </row>
    <row r="458" spans="1:65" s="13" customFormat="1" ht="11.25">
      <c r="B458" s="193"/>
      <c r="C458" s="194"/>
      <c r="D458" s="195" t="s">
        <v>224</v>
      </c>
      <c r="E458" s="196" t="s">
        <v>19</v>
      </c>
      <c r="F458" s="197" t="s">
        <v>758</v>
      </c>
      <c r="G458" s="194"/>
      <c r="H458" s="196" t="s">
        <v>19</v>
      </c>
      <c r="I458" s="198"/>
      <c r="J458" s="194"/>
      <c r="K458" s="194"/>
      <c r="L458" s="199"/>
      <c r="M458" s="200"/>
      <c r="N458" s="201"/>
      <c r="O458" s="201"/>
      <c r="P458" s="201"/>
      <c r="Q458" s="201"/>
      <c r="R458" s="201"/>
      <c r="S458" s="201"/>
      <c r="T458" s="202"/>
      <c r="AT458" s="203" t="s">
        <v>224</v>
      </c>
      <c r="AU458" s="203" t="s">
        <v>88</v>
      </c>
      <c r="AV458" s="13" t="s">
        <v>82</v>
      </c>
      <c r="AW458" s="13" t="s">
        <v>36</v>
      </c>
      <c r="AX458" s="13" t="s">
        <v>75</v>
      </c>
      <c r="AY458" s="203" t="s">
        <v>214</v>
      </c>
    </row>
    <row r="459" spans="1:65" s="14" customFormat="1" ht="11.25">
      <c r="B459" s="204"/>
      <c r="C459" s="205"/>
      <c r="D459" s="195" t="s">
        <v>224</v>
      </c>
      <c r="E459" s="206" t="s">
        <v>19</v>
      </c>
      <c r="F459" s="207" t="s">
        <v>770</v>
      </c>
      <c r="G459" s="205"/>
      <c r="H459" s="208">
        <v>17.62</v>
      </c>
      <c r="I459" s="209"/>
      <c r="J459" s="205"/>
      <c r="K459" s="205"/>
      <c r="L459" s="210"/>
      <c r="M459" s="211"/>
      <c r="N459" s="212"/>
      <c r="O459" s="212"/>
      <c r="P459" s="212"/>
      <c r="Q459" s="212"/>
      <c r="R459" s="212"/>
      <c r="S459" s="212"/>
      <c r="T459" s="213"/>
      <c r="AT459" s="214" t="s">
        <v>224</v>
      </c>
      <c r="AU459" s="214" t="s">
        <v>88</v>
      </c>
      <c r="AV459" s="14" t="s">
        <v>88</v>
      </c>
      <c r="AW459" s="14" t="s">
        <v>36</v>
      </c>
      <c r="AX459" s="14" t="s">
        <v>75</v>
      </c>
      <c r="AY459" s="214" t="s">
        <v>214</v>
      </c>
    </row>
    <row r="460" spans="1:65" s="14" customFormat="1" ht="11.25">
      <c r="B460" s="204"/>
      <c r="C460" s="205"/>
      <c r="D460" s="195" t="s">
        <v>224</v>
      </c>
      <c r="E460" s="206" t="s">
        <v>19</v>
      </c>
      <c r="F460" s="207" t="s">
        <v>771</v>
      </c>
      <c r="G460" s="205"/>
      <c r="H460" s="208">
        <v>18.28</v>
      </c>
      <c r="I460" s="209"/>
      <c r="J460" s="205"/>
      <c r="K460" s="205"/>
      <c r="L460" s="210"/>
      <c r="M460" s="211"/>
      <c r="N460" s="212"/>
      <c r="O460" s="212"/>
      <c r="P460" s="212"/>
      <c r="Q460" s="212"/>
      <c r="R460" s="212"/>
      <c r="S460" s="212"/>
      <c r="T460" s="213"/>
      <c r="AT460" s="214" t="s">
        <v>224</v>
      </c>
      <c r="AU460" s="214" t="s">
        <v>88</v>
      </c>
      <c r="AV460" s="14" t="s">
        <v>88</v>
      </c>
      <c r="AW460" s="14" t="s">
        <v>36</v>
      </c>
      <c r="AX460" s="14" t="s">
        <v>75</v>
      </c>
      <c r="AY460" s="214" t="s">
        <v>214</v>
      </c>
    </row>
    <row r="461" spans="1:65" s="15" customFormat="1" ht="11.25">
      <c r="B461" s="215"/>
      <c r="C461" s="216"/>
      <c r="D461" s="195" t="s">
        <v>224</v>
      </c>
      <c r="E461" s="217" t="s">
        <v>19</v>
      </c>
      <c r="F461" s="218" t="s">
        <v>228</v>
      </c>
      <c r="G461" s="216"/>
      <c r="H461" s="219">
        <v>35.900000000000006</v>
      </c>
      <c r="I461" s="220"/>
      <c r="J461" s="216"/>
      <c r="K461" s="216"/>
      <c r="L461" s="221"/>
      <c r="M461" s="222"/>
      <c r="N461" s="223"/>
      <c r="O461" s="223"/>
      <c r="P461" s="223"/>
      <c r="Q461" s="223"/>
      <c r="R461" s="223"/>
      <c r="S461" s="223"/>
      <c r="T461" s="224"/>
      <c r="AT461" s="225" t="s">
        <v>224</v>
      </c>
      <c r="AU461" s="225" t="s">
        <v>88</v>
      </c>
      <c r="AV461" s="15" t="s">
        <v>222</v>
      </c>
      <c r="AW461" s="15" t="s">
        <v>36</v>
      </c>
      <c r="AX461" s="15" t="s">
        <v>82</v>
      </c>
      <c r="AY461" s="225" t="s">
        <v>214</v>
      </c>
    </row>
    <row r="462" spans="1:65" s="2" customFormat="1" ht="14.45" customHeight="1">
      <c r="A462" s="36"/>
      <c r="B462" s="37"/>
      <c r="C462" s="180" t="s">
        <v>781</v>
      </c>
      <c r="D462" s="180" t="s">
        <v>217</v>
      </c>
      <c r="E462" s="181" t="s">
        <v>782</v>
      </c>
      <c r="F462" s="182" t="s">
        <v>783</v>
      </c>
      <c r="G462" s="183" t="s">
        <v>220</v>
      </c>
      <c r="H462" s="184">
        <v>39.18</v>
      </c>
      <c r="I462" s="185"/>
      <c r="J462" s="186">
        <f>ROUND(I462*H462,2)</f>
        <v>0</v>
      </c>
      <c r="K462" s="182" t="s">
        <v>221</v>
      </c>
      <c r="L462" s="41"/>
      <c r="M462" s="187" t="s">
        <v>19</v>
      </c>
      <c r="N462" s="188" t="s">
        <v>47</v>
      </c>
      <c r="O462" s="66"/>
      <c r="P462" s="189">
        <f>O462*H462</f>
        <v>0</v>
      </c>
      <c r="Q462" s="189">
        <v>0</v>
      </c>
      <c r="R462" s="189">
        <f>Q462*H462</f>
        <v>0</v>
      </c>
      <c r="S462" s="189">
        <v>0</v>
      </c>
      <c r="T462" s="190">
        <f>S462*H462</f>
        <v>0</v>
      </c>
      <c r="U462" s="36"/>
      <c r="V462" s="36"/>
      <c r="W462" s="36"/>
      <c r="X462" s="36"/>
      <c r="Y462" s="36"/>
      <c r="Z462" s="36"/>
      <c r="AA462" s="36"/>
      <c r="AB462" s="36"/>
      <c r="AC462" s="36"/>
      <c r="AD462" s="36"/>
      <c r="AE462" s="36"/>
      <c r="AR462" s="191" t="s">
        <v>299</v>
      </c>
      <c r="AT462" s="191" t="s">
        <v>217</v>
      </c>
      <c r="AU462" s="191" t="s">
        <v>88</v>
      </c>
      <c r="AY462" s="19" t="s">
        <v>214</v>
      </c>
      <c r="BE462" s="192">
        <f>IF(N462="základní",J462,0)</f>
        <v>0</v>
      </c>
      <c r="BF462" s="192">
        <f>IF(N462="snížená",J462,0)</f>
        <v>0</v>
      </c>
      <c r="BG462" s="192">
        <f>IF(N462="zákl. přenesená",J462,0)</f>
        <v>0</v>
      </c>
      <c r="BH462" s="192">
        <f>IF(N462="sníž. přenesená",J462,0)</f>
        <v>0</v>
      </c>
      <c r="BI462" s="192">
        <f>IF(N462="nulová",J462,0)</f>
        <v>0</v>
      </c>
      <c r="BJ462" s="19" t="s">
        <v>88</v>
      </c>
      <c r="BK462" s="192">
        <f>ROUND(I462*H462,2)</f>
        <v>0</v>
      </c>
      <c r="BL462" s="19" t="s">
        <v>299</v>
      </c>
      <c r="BM462" s="191" t="s">
        <v>784</v>
      </c>
    </row>
    <row r="463" spans="1:65" s="15" customFormat="1" ht="11.25">
      <c r="B463" s="215"/>
      <c r="C463" s="216"/>
      <c r="D463" s="195" t="s">
        <v>224</v>
      </c>
      <c r="E463" s="217" t="s">
        <v>19</v>
      </c>
      <c r="F463" s="218" t="s">
        <v>228</v>
      </c>
      <c r="G463" s="216"/>
      <c r="H463" s="219">
        <v>39.180000000000007</v>
      </c>
      <c r="I463" s="220"/>
      <c r="J463" s="216"/>
      <c r="K463" s="216"/>
      <c r="L463" s="221"/>
      <c r="M463" s="222"/>
      <c r="N463" s="223"/>
      <c r="O463" s="223"/>
      <c r="P463" s="223"/>
      <c r="Q463" s="223"/>
      <c r="R463" s="223"/>
      <c r="S463" s="223"/>
      <c r="T463" s="224"/>
      <c r="AT463" s="225" t="s">
        <v>224</v>
      </c>
      <c r="AU463" s="225" t="s">
        <v>88</v>
      </c>
      <c r="AV463" s="15" t="s">
        <v>222</v>
      </c>
      <c r="AW463" s="15" t="s">
        <v>36</v>
      </c>
      <c r="AX463" s="15" t="s">
        <v>75</v>
      </c>
      <c r="AY463" s="225" t="s">
        <v>214</v>
      </c>
    </row>
    <row r="464" spans="1:65" s="2" customFormat="1" ht="24.2" customHeight="1">
      <c r="A464" s="36"/>
      <c r="B464" s="37"/>
      <c r="C464" s="180" t="s">
        <v>785</v>
      </c>
      <c r="D464" s="180" t="s">
        <v>217</v>
      </c>
      <c r="E464" s="181" t="s">
        <v>786</v>
      </c>
      <c r="F464" s="182" t="s">
        <v>787</v>
      </c>
      <c r="G464" s="183" t="s">
        <v>248</v>
      </c>
      <c r="H464" s="184">
        <v>2</v>
      </c>
      <c r="I464" s="185"/>
      <c r="J464" s="186">
        <f>ROUND(I464*H464,2)</f>
        <v>0</v>
      </c>
      <c r="K464" s="182" t="s">
        <v>19</v>
      </c>
      <c r="L464" s="41"/>
      <c r="M464" s="187" t="s">
        <v>19</v>
      </c>
      <c r="N464" s="188" t="s">
        <v>47</v>
      </c>
      <c r="O464" s="66"/>
      <c r="P464" s="189">
        <f>O464*H464</f>
        <v>0</v>
      </c>
      <c r="Q464" s="189">
        <v>5.8E-4</v>
      </c>
      <c r="R464" s="189">
        <f>Q464*H464</f>
        <v>1.16E-3</v>
      </c>
      <c r="S464" s="189">
        <v>0</v>
      </c>
      <c r="T464" s="190">
        <f>S464*H464</f>
        <v>0</v>
      </c>
      <c r="U464" s="36"/>
      <c r="V464" s="36"/>
      <c r="W464" s="36"/>
      <c r="X464" s="36"/>
      <c r="Y464" s="36"/>
      <c r="Z464" s="36"/>
      <c r="AA464" s="36"/>
      <c r="AB464" s="36"/>
      <c r="AC464" s="36"/>
      <c r="AD464" s="36"/>
      <c r="AE464" s="36"/>
      <c r="AR464" s="191" t="s">
        <v>299</v>
      </c>
      <c r="AT464" s="191" t="s">
        <v>217</v>
      </c>
      <c r="AU464" s="191" t="s">
        <v>88</v>
      </c>
      <c r="AY464" s="19" t="s">
        <v>214</v>
      </c>
      <c r="BE464" s="192">
        <f>IF(N464="základní",J464,0)</f>
        <v>0</v>
      </c>
      <c r="BF464" s="192">
        <f>IF(N464="snížená",J464,0)</f>
        <v>0</v>
      </c>
      <c r="BG464" s="192">
        <f>IF(N464="zákl. přenesená",J464,0)</f>
        <v>0</v>
      </c>
      <c r="BH464" s="192">
        <f>IF(N464="sníž. přenesená",J464,0)</f>
        <v>0</v>
      </c>
      <c r="BI464" s="192">
        <f>IF(N464="nulová",J464,0)</f>
        <v>0</v>
      </c>
      <c r="BJ464" s="19" t="s">
        <v>88</v>
      </c>
      <c r="BK464" s="192">
        <f>ROUND(I464*H464,2)</f>
        <v>0</v>
      </c>
      <c r="BL464" s="19" t="s">
        <v>299</v>
      </c>
      <c r="BM464" s="191" t="s">
        <v>788</v>
      </c>
    </row>
    <row r="465" spans="1:65" s="2" customFormat="1" ht="14.45" customHeight="1">
      <c r="A465" s="36"/>
      <c r="B465" s="37"/>
      <c r="C465" s="180" t="s">
        <v>789</v>
      </c>
      <c r="D465" s="180" t="s">
        <v>217</v>
      </c>
      <c r="E465" s="181" t="s">
        <v>790</v>
      </c>
      <c r="F465" s="182" t="s">
        <v>791</v>
      </c>
      <c r="G465" s="183" t="s">
        <v>220</v>
      </c>
      <c r="H465" s="184">
        <v>39.18</v>
      </c>
      <c r="I465" s="185"/>
      <c r="J465" s="186">
        <f>ROUND(I465*H465,2)</f>
        <v>0</v>
      </c>
      <c r="K465" s="182" t="s">
        <v>221</v>
      </c>
      <c r="L465" s="41"/>
      <c r="M465" s="187" t="s">
        <v>19</v>
      </c>
      <c r="N465" s="188" t="s">
        <v>47</v>
      </c>
      <c r="O465" s="66"/>
      <c r="P465" s="189">
        <f>O465*H465</f>
        <v>0</v>
      </c>
      <c r="Q465" s="189">
        <v>5.0000000000000002E-5</v>
      </c>
      <c r="R465" s="189">
        <f>Q465*H465</f>
        <v>1.9590000000000002E-3</v>
      </c>
      <c r="S465" s="189">
        <v>0</v>
      </c>
      <c r="T465" s="190">
        <f>S465*H465</f>
        <v>0</v>
      </c>
      <c r="U465" s="36"/>
      <c r="V465" s="36"/>
      <c r="W465" s="36"/>
      <c r="X465" s="36"/>
      <c r="Y465" s="36"/>
      <c r="Z465" s="36"/>
      <c r="AA465" s="36"/>
      <c r="AB465" s="36"/>
      <c r="AC465" s="36"/>
      <c r="AD465" s="36"/>
      <c r="AE465" s="36"/>
      <c r="AR465" s="191" t="s">
        <v>299</v>
      </c>
      <c r="AT465" s="191" t="s">
        <v>217</v>
      </c>
      <c r="AU465" s="191" t="s">
        <v>88</v>
      </c>
      <c r="AY465" s="19" t="s">
        <v>214</v>
      </c>
      <c r="BE465" s="192">
        <f>IF(N465="základní",J465,0)</f>
        <v>0</v>
      </c>
      <c r="BF465" s="192">
        <f>IF(N465="snížená",J465,0)</f>
        <v>0</v>
      </c>
      <c r="BG465" s="192">
        <f>IF(N465="zákl. přenesená",J465,0)</f>
        <v>0</v>
      </c>
      <c r="BH465" s="192">
        <f>IF(N465="sníž. přenesená",J465,0)</f>
        <v>0</v>
      </c>
      <c r="BI465" s="192">
        <f>IF(N465="nulová",J465,0)</f>
        <v>0</v>
      </c>
      <c r="BJ465" s="19" t="s">
        <v>88</v>
      </c>
      <c r="BK465" s="192">
        <f>ROUND(I465*H465,2)</f>
        <v>0</v>
      </c>
      <c r="BL465" s="19" t="s">
        <v>299</v>
      </c>
      <c r="BM465" s="191" t="s">
        <v>792</v>
      </c>
    </row>
    <row r="466" spans="1:65" s="15" customFormat="1" ht="11.25">
      <c r="B466" s="215"/>
      <c r="C466" s="216"/>
      <c r="D466" s="195" t="s">
        <v>224</v>
      </c>
      <c r="E466" s="217" t="s">
        <v>19</v>
      </c>
      <c r="F466" s="218" t="s">
        <v>228</v>
      </c>
      <c r="G466" s="216"/>
      <c r="H466" s="219">
        <v>39.180000000000007</v>
      </c>
      <c r="I466" s="220"/>
      <c r="J466" s="216"/>
      <c r="K466" s="216"/>
      <c r="L466" s="221"/>
      <c r="M466" s="222"/>
      <c r="N466" s="223"/>
      <c r="O466" s="223"/>
      <c r="P466" s="223"/>
      <c r="Q466" s="223"/>
      <c r="R466" s="223"/>
      <c r="S466" s="223"/>
      <c r="T466" s="224"/>
      <c r="AT466" s="225" t="s">
        <v>224</v>
      </c>
      <c r="AU466" s="225" t="s">
        <v>88</v>
      </c>
      <c r="AV466" s="15" t="s">
        <v>222</v>
      </c>
      <c r="AW466" s="15" t="s">
        <v>36</v>
      </c>
      <c r="AX466" s="15" t="s">
        <v>75</v>
      </c>
      <c r="AY466" s="225" t="s">
        <v>214</v>
      </c>
    </row>
    <row r="467" spans="1:65" s="2" customFormat="1" ht="24.2" customHeight="1">
      <c r="A467" s="36"/>
      <c r="B467" s="37"/>
      <c r="C467" s="180" t="s">
        <v>793</v>
      </c>
      <c r="D467" s="180" t="s">
        <v>217</v>
      </c>
      <c r="E467" s="181" t="s">
        <v>794</v>
      </c>
      <c r="F467" s="182" t="s">
        <v>795</v>
      </c>
      <c r="G467" s="183" t="s">
        <v>361</v>
      </c>
      <c r="H467" s="240"/>
      <c r="I467" s="185"/>
      <c r="J467" s="186">
        <f>ROUND(I467*H467,2)</f>
        <v>0</v>
      </c>
      <c r="K467" s="182" t="s">
        <v>221</v>
      </c>
      <c r="L467" s="41"/>
      <c r="M467" s="187" t="s">
        <v>19</v>
      </c>
      <c r="N467" s="188" t="s">
        <v>47</v>
      </c>
      <c r="O467" s="66"/>
      <c r="P467" s="189">
        <f>O467*H467</f>
        <v>0</v>
      </c>
      <c r="Q467" s="189">
        <v>0</v>
      </c>
      <c r="R467" s="189">
        <f>Q467*H467</f>
        <v>0</v>
      </c>
      <c r="S467" s="189">
        <v>0</v>
      </c>
      <c r="T467" s="190">
        <f>S467*H467</f>
        <v>0</v>
      </c>
      <c r="U467" s="36"/>
      <c r="V467" s="36"/>
      <c r="W467" s="36"/>
      <c r="X467" s="36"/>
      <c r="Y467" s="36"/>
      <c r="Z467" s="36"/>
      <c r="AA467" s="36"/>
      <c r="AB467" s="36"/>
      <c r="AC467" s="36"/>
      <c r="AD467" s="36"/>
      <c r="AE467" s="36"/>
      <c r="AR467" s="191" t="s">
        <v>299</v>
      </c>
      <c r="AT467" s="191" t="s">
        <v>217</v>
      </c>
      <c r="AU467" s="191" t="s">
        <v>88</v>
      </c>
      <c r="AY467" s="19" t="s">
        <v>214</v>
      </c>
      <c r="BE467" s="192">
        <f>IF(N467="základní",J467,0)</f>
        <v>0</v>
      </c>
      <c r="BF467" s="192">
        <f>IF(N467="snížená",J467,0)</f>
        <v>0</v>
      </c>
      <c r="BG467" s="192">
        <f>IF(N467="zákl. přenesená",J467,0)</f>
        <v>0</v>
      </c>
      <c r="BH467" s="192">
        <f>IF(N467="sníž. přenesená",J467,0)</f>
        <v>0</v>
      </c>
      <c r="BI467" s="192">
        <f>IF(N467="nulová",J467,0)</f>
        <v>0</v>
      </c>
      <c r="BJ467" s="19" t="s">
        <v>88</v>
      </c>
      <c r="BK467" s="192">
        <f>ROUND(I467*H467,2)</f>
        <v>0</v>
      </c>
      <c r="BL467" s="19" t="s">
        <v>299</v>
      </c>
      <c r="BM467" s="191" t="s">
        <v>796</v>
      </c>
    </row>
    <row r="468" spans="1:65" s="12" customFormat="1" ht="22.9" customHeight="1">
      <c r="B468" s="164"/>
      <c r="C468" s="165"/>
      <c r="D468" s="166" t="s">
        <v>74</v>
      </c>
      <c r="E468" s="178" t="s">
        <v>797</v>
      </c>
      <c r="F468" s="178" t="s">
        <v>798</v>
      </c>
      <c r="G468" s="165"/>
      <c r="H468" s="165"/>
      <c r="I468" s="168"/>
      <c r="J468" s="179">
        <f>BK468</f>
        <v>0</v>
      </c>
      <c r="K468" s="165"/>
      <c r="L468" s="170"/>
      <c r="M468" s="171"/>
      <c r="N468" s="172"/>
      <c r="O468" s="172"/>
      <c r="P468" s="173">
        <f>SUM(P469:P503)</f>
        <v>0</v>
      </c>
      <c r="Q468" s="172"/>
      <c r="R468" s="173">
        <f>SUM(R469:R503)</f>
        <v>0.16944163999999998</v>
      </c>
      <c r="S468" s="172"/>
      <c r="T468" s="174">
        <f>SUM(T469:T503)</f>
        <v>0</v>
      </c>
      <c r="AR468" s="175" t="s">
        <v>88</v>
      </c>
      <c r="AT468" s="176" t="s">
        <v>74</v>
      </c>
      <c r="AU468" s="176" t="s">
        <v>82</v>
      </c>
      <c r="AY468" s="175" t="s">
        <v>214</v>
      </c>
      <c r="BK468" s="177">
        <f>SUM(BK469:BK503)</f>
        <v>0</v>
      </c>
    </row>
    <row r="469" spans="1:65" s="2" customFormat="1" ht="14.45" customHeight="1">
      <c r="A469" s="36"/>
      <c r="B469" s="37"/>
      <c r="C469" s="180" t="s">
        <v>799</v>
      </c>
      <c r="D469" s="180" t="s">
        <v>217</v>
      </c>
      <c r="E469" s="181" t="s">
        <v>800</v>
      </c>
      <c r="F469" s="182" t="s">
        <v>801</v>
      </c>
      <c r="G469" s="183" t="s">
        <v>220</v>
      </c>
      <c r="H469" s="184">
        <v>548.26400000000001</v>
      </c>
      <c r="I469" s="185"/>
      <c r="J469" s="186">
        <f>ROUND(I469*H469,2)</f>
        <v>0</v>
      </c>
      <c r="K469" s="182" t="s">
        <v>221</v>
      </c>
      <c r="L469" s="41"/>
      <c r="M469" s="187" t="s">
        <v>19</v>
      </c>
      <c r="N469" s="188" t="s">
        <v>47</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299</v>
      </c>
      <c r="AT469" s="191" t="s">
        <v>217</v>
      </c>
      <c r="AU469" s="191" t="s">
        <v>88</v>
      </c>
      <c r="AY469" s="19" t="s">
        <v>214</v>
      </c>
      <c r="BE469" s="192">
        <f>IF(N469="základní",J469,0)</f>
        <v>0</v>
      </c>
      <c r="BF469" s="192">
        <f>IF(N469="snížená",J469,0)</f>
        <v>0</v>
      </c>
      <c r="BG469" s="192">
        <f>IF(N469="zákl. přenesená",J469,0)</f>
        <v>0</v>
      </c>
      <c r="BH469" s="192">
        <f>IF(N469="sníž. přenesená",J469,0)</f>
        <v>0</v>
      </c>
      <c r="BI469" s="192">
        <f>IF(N469="nulová",J469,0)</f>
        <v>0</v>
      </c>
      <c r="BJ469" s="19" t="s">
        <v>88</v>
      </c>
      <c r="BK469" s="192">
        <f>ROUND(I469*H469,2)</f>
        <v>0</v>
      </c>
      <c r="BL469" s="19" t="s">
        <v>299</v>
      </c>
      <c r="BM469" s="191" t="s">
        <v>802</v>
      </c>
    </row>
    <row r="470" spans="1:65" s="15" customFormat="1" ht="11.25">
      <c r="B470" s="215"/>
      <c r="C470" s="216"/>
      <c r="D470" s="195" t="s">
        <v>224</v>
      </c>
      <c r="E470" s="217" t="s">
        <v>19</v>
      </c>
      <c r="F470" s="218" t="s">
        <v>228</v>
      </c>
      <c r="G470" s="216"/>
      <c r="H470" s="219">
        <v>548.26400000000012</v>
      </c>
      <c r="I470" s="220"/>
      <c r="J470" s="216"/>
      <c r="K470" s="216"/>
      <c r="L470" s="221"/>
      <c r="M470" s="222"/>
      <c r="N470" s="223"/>
      <c r="O470" s="223"/>
      <c r="P470" s="223"/>
      <c r="Q470" s="223"/>
      <c r="R470" s="223"/>
      <c r="S470" s="223"/>
      <c r="T470" s="224"/>
      <c r="AT470" s="225" t="s">
        <v>224</v>
      </c>
      <c r="AU470" s="225" t="s">
        <v>88</v>
      </c>
      <c r="AV470" s="15" t="s">
        <v>222</v>
      </c>
      <c r="AW470" s="15" t="s">
        <v>36</v>
      </c>
      <c r="AX470" s="15" t="s">
        <v>75</v>
      </c>
      <c r="AY470" s="225" t="s">
        <v>214</v>
      </c>
    </row>
    <row r="471" spans="1:65" s="2" customFormat="1" ht="14.45" customHeight="1">
      <c r="A471" s="36"/>
      <c r="B471" s="37"/>
      <c r="C471" s="180" t="s">
        <v>803</v>
      </c>
      <c r="D471" s="180" t="s">
        <v>217</v>
      </c>
      <c r="E471" s="181" t="s">
        <v>804</v>
      </c>
      <c r="F471" s="182" t="s">
        <v>805</v>
      </c>
      <c r="G471" s="183" t="s">
        <v>220</v>
      </c>
      <c r="H471" s="184">
        <v>148.9</v>
      </c>
      <c r="I471" s="185"/>
      <c r="J471" s="186">
        <f>ROUND(I471*H471,2)</f>
        <v>0</v>
      </c>
      <c r="K471" s="182" t="s">
        <v>221</v>
      </c>
      <c r="L471" s="41"/>
      <c r="M471" s="187" t="s">
        <v>19</v>
      </c>
      <c r="N471" s="188" t="s">
        <v>47</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299</v>
      </c>
      <c r="AT471" s="191" t="s">
        <v>217</v>
      </c>
      <c r="AU471" s="191" t="s">
        <v>88</v>
      </c>
      <c r="AY471" s="19" t="s">
        <v>214</v>
      </c>
      <c r="BE471" s="192">
        <f>IF(N471="základní",J471,0)</f>
        <v>0</v>
      </c>
      <c r="BF471" s="192">
        <f>IF(N471="snížená",J471,0)</f>
        <v>0</v>
      </c>
      <c r="BG471" s="192">
        <f>IF(N471="zákl. přenesená",J471,0)</f>
        <v>0</v>
      </c>
      <c r="BH471" s="192">
        <f>IF(N471="sníž. přenesená",J471,0)</f>
        <v>0</v>
      </c>
      <c r="BI471" s="192">
        <f>IF(N471="nulová",J471,0)</f>
        <v>0</v>
      </c>
      <c r="BJ471" s="19" t="s">
        <v>88</v>
      </c>
      <c r="BK471" s="192">
        <f>ROUND(I471*H471,2)</f>
        <v>0</v>
      </c>
      <c r="BL471" s="19" t="s">
        <v>299</v>
      </c>
      <c r="BM471" s="191" t="s">
        <v>806</v>
      </c>
    </row>
    <row r="472" spans="1:65" s="14" customFormat="1" ht="11.25">
      <c r="B472" s="204"/>
      <c r="C472" s="205"/>
      <c r="D472" s="195" t="s">
        <v>224</v>
      </c>
      <c r="E472" s="206" t="s">
        <v>19</v>
      </c>
      <c r="F472" s="207" t="s">
        <v>269</v>
      </c>
      <c r="G472" s="205"/>
      <c r="H472" s="208">
        <v>148.9</v>
      </c>
      <c r="I472" s="209"/>
      <c r="J472" s="205"/>
      <c r="K472" s="205"/>
      <c r="L472" s="210"/>
      <c r="M472" s="211"/>
      <c r="N472" s="212"/>
      <c r="O472" s="212"/>
      <c r="P472" s="212"/>
      <c r="Q472" s="212"/>
      <c r="R472" s="212"/>
      <c r="S472" s="212"/>
      <c r="T472" s="213"/>
      <c r="AT472" s="214" t="s">
        <v>224</v>
      </c>
      <c r="AU472" s="214" t="s">
        <v>88</v>
      </c>
      <c r="AV472" s="14" t="s">
        <v>88</v>
      </c>
      <c r="AW472" s="14" t="s">
        <v>36</v>
      </c>
      <c r="AX472" s="14" t="s">
        <v>75</v>
      </c>
      <c r="AY472" s="214" t="s">
        <v>214</v>
      </c>
    </row>
    <row r="473" spans="1:65" s="2" customFormat="1" ht="14.45" customHeight="1">
      <c r="A473" s="36"/>
      <c r="B473" s="37"/>
      <c r="C473" s="230" t="s">
        <v>807</v>
      </c>
      <c r="D473" s="230" t="s">
        <v>336</v>
      </c>
      <c r="E473" s="231" t="s">
        <v>808</v>
      </c>
      <c r="F473" s="232" t="s">
        <v>809</v>
      </c>
      <c r="G473" s="233" t="s">
        <v>220</v>
      </c>
      <c r="H473" s="234">
        <v>156.345</v>
      </c>
      <c r="I473" s="235"/>
      <c r="J473" s="236">
        <f>ROUND(I473*H473,2)</f>
        <v>0</v>
      </c>
      <c r="K473" s="232" t="s">
        <v>221</v>
      </c>
      <c r="L473" s="237"/>
      <c r="M473" s="238" t="s">
        <v>19</v>
      </c>
      <c r="N473" s="239" t="s">
        <v>47</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339</v>
      </c>
      <c r="AT473" s="191" t="s">
        <v>336</v>
      </c>
      <c r="AU473" s="191" t="s">
        <v>88</v>
      </c>
      <c r="AY473" s="19" t="s">
        <v>214</v>
      </c>
      <c r="BE473" s="192">
        <f>IF(N473="základní",J473,0)</f>
        <v>0</v>
      </c>
      <c r="BF473" s="192">
        <f>IF(N473="snížená",J473,0)</f>
        <v>0</v>
      </c>
      <c r="BG473" s="192">
        <f>IF(N473="zákl. přenesená",J473,0)</f>
        <v>0</v>
      </c>
      <c r="BH473" s="192">
        <f>IF(N473="sníž. přenesená",J473,0)</f>
        <v>0</v>
      </c>
      <c r="BI473" s="192">
        <f>IF(N473="nulová",J473,0)</f>
        <v>0</v>
      </c>
      <c r="BJ473" s="19" t="s">
        <v>88</v>
      </c>
      <c r="BK473" s="192">
        <f>ROUND(I473*H473,2)</f>
        <v>0</v>
      </c>
      <c r="BL473" s="19" t="s">
        <v>299</v>
      </c>
      <c r="BM473" s="191" t="s">
        <v>810</v>
      </c>
    </row>
    <row r="474" spans="1:65" s="14" customFormat="1" ht="11.25">
      <c r="B474" s="204"/>
      <c r="C474" s="205"/>
      <c r="D474" s="195" t="s">
        <v>224</v>
      </c>
      <c r="E474" s="205"/>
      <c r="F474" s="207" t="s">
        <v>811</v>
      </c>
      <c r="G474" s="205"/>
      <c r="H474" s="208">
        <v>156.345</v>
      </c>
      <c r="I474" s="209"/>
      <c r="J474" s="205"/>
      <c r="K474" s="205"/>
      <c r="L474" s="210"/>
      <c r="M474" s="211"/>
      <c r="N474" s="212"/>
      <c r="O474" s="212"/>
      <c r="P474" s="212"/>
      <c r="Q474" s="212"/>
      <c r="R474" s="212"/>
      <c r="S474" s="212"/>
      <c r="T474" s="213"/>
      <c r="AT474" s="214" t="s">
        <v>224</v>
      </c>
      <c r="AU474" s="214" t="s">
        <v>88</v>
      </c>
      <c r="AV474" s="14" t="s">
        <v>88</v>
      </c>
      <c r="AW474" s="14" t="s">
        <v>4</v>
      </c>
      <c r="AX474" s="14" t="s">
        <v>82</v>
      </c>
      <c r="AY474" s="214" t="s">
        <v>214</v>
      </c>
    </row>
    <row r="475" spans="1:65" s="2" customFormat="1" ht="14.45" customHeight="1">
      <c r="A475" s="36"/>
      <c r="B475" s="37"/>
      <c r="C475" s="180" t="s">
        <v>812</v>
      </c>
      <c r="D475" s="180" t="s">
        <v>217</v>
      </c>
      <c r="E475" s="181" t="s">
        <v>813</v>
      </c>
      <c r="F475" s="182" t="s">
        <v>814</v>
      </c>
      <c r="G475" s="183" t="s">
        <v>220</v>
      </c>
      <c r="H475" s="184">
        <v>127.02</v>
      </c>
      <c r="I475" s="185"/>
      <c r="J475" s="186">
        <f>ROUND(I475*H475,2)</f>
        <v>0</v>
      </c>
      <c r="K475" s="182" t="s">
        <v>19</v>
      </c>
      <c r="L475" s="41"/>
      <c r="M475" s="187" t="s">
        <v>19</v>
      </c>
      <c r="N475" s="188" t="s">
        <v>47</v>
      </c>
      <c r="O475" s="66"/>
      <c r="P475" s="189">
        <f>O475*H475</f>
        <v>0</v>
      </c>
      <c r="Q475" s="189">
        <v>2.0000000000000001E-4</v>
      </c>
      <c r="R475" s="189">
        <f>Q475*H475</f>
        <v>2.5403999999999999E-2</v>
      </c>
      <c r="S475" s="189">
        <v>0</v>
      </c>
      <c r="T475" s="190">
        <f>S475*H475</f>
        <v>0</v>
      </c>
      <c r="U475" s="36"/>
      <c r="V475" s="36"/>
      <c r="W475" s="36"/>
      <c r="X475" s="36"/>
      <c r="Y475" s="36"/>
      <c r="Z475" s="36"/>
      <c r="AA475" s="36"/>
      <c r="AB475" s="36"/>
      <c r="AC475" s="36"/>
      <c r="AD475" s="36"/>
      <c r="AE475" s="36"/>
      <c r="AR475" s="191" t="s">
        <v>299</v>
      </c>
      <c r="AT475" s="191" t="s">
        <v>217</v>
      </c>
      <c r="AU475" s="191" t="s">
        <v>88</v>
      </c>
      <c r="AY475" s="19" t="s">
        <v>214</v>
      </c>
      <c r="BE475" s="192">
        <f>IF(N475="základní",J475,0)</f>
        <v>0</v>
      </c>
      <c r="BF475" s="192">
        <f>IF(N475="snížená",J475,0)</f>
        <v>0</v>
      </c>
      <c r="BG475" s="192">
        <f>IF(N475="zákl. přenesená",J475,0)</f>
        <v>0</v>
      </c>
      <c r="BH475" s="192">
        <f>IF(N475="sníž. přenesená",J475,0)</f>
        <v>0</v>
      </c>
      <c r="BI475" s="192">
        <f>IF(N475="nulová",J475,0)</f>
        <v>0</v>
      </c>
      <c r="BJ475" s="19" t="s">
        <v>88</v>
      </c>
      <c r="BK475" s="192">
        <f>ROUND(I475*H475,2)</f>
        <v>0</v>
      </c>
      <c r="BL475" s="19" t="s">
        <v>299</v>
      </c>
      <c r="BM475" s="191" t="s">
        <v>815</v>
      </c>
    </row>
    <row r="476" spans="1:65" s="13" customFormat="1" ht="11.25">
      <c r="B476" s="193"/>
      <c r="C476" s="194"/>
      <c r="D476" s="195" t="s">
        <v>224</v>
      </c>
      <c r="E476" s="196" t="s">
        <v>19</v>
      </c>
      <c r="F476" s="197" t="s">
        <v>234</v>
      </c>
      <c r="G476" s="194"/>
      <c r="H476" s="196" t="s">
        <v>19</v>
      </c>
      <c r="I476" s="198"/>
      <c r="J476" s="194"/>
      <c r="K476" s="194"/>
      <c r="L476" s="199"/>
      <c r="M476" s="200"/>
      <c r="N476" s="201"/>
      <c r="O476" s="201"/>
      <c r="P476" s="201"/>
      <c r="Q476" s="201"/>
      <c r="R476" s="201"/>
      <c r="S476" s="201"/>
      <c r="T476" s="202"/>
      <c r="AT476" s="203" t="s">
        <v>224</v>
      </c>
      <c r="AU476" s="203" t="s">
        <v>88</v>
      </c>
      <c r="AV476" s="13" t="s">
        <v>82</v>
      </c>
      <c r="AW476" s="13" t="s">
        <v>36</v>
      </c>
      <c r="AX476" s="13" t="s">
        <v>75</v>
      </c>
      <c r="AY476" s="203" t="s">
        <v>214</v>
      </c>
    </row>
    <row r="477" spans="1:65" s="14" customFormat="1" ht="11.25">
      <c r="B477" s="204"/>
      <c r="C477" s="205"/>
      <c r="D477" s="195" t="s">
        <v>224</v>
      </c>
      <c r="E477" s="206" t="s">
        <v>19</v>
      </c>
      <c r="F477" s="207" t="s">
        <v>235</v>
      </c>
      <c r="G477" s="205"/>
      <c r="H477" s="208">
        <v>84.18</v>
      </c>
      <c r="I477" s="209"/>
      <c r="J477" s="205"/>
      <c r="K477" s="205"/>
      <c r="L477" s="210"/>
      <c r="M477" s="211"/>
      <c r="N477" s="212"/>
      <c r="O477" s="212"/>
      <c r="P477" s="212"/>
      <c r="Q477" s="212"/>
      <c r="R477" s="212"/>
      <c r="S477" s="212"/>
      <c r="T477" s="213"/>
      <c r="AT477" s="214" t="s">
        <v>224</v>
      </c>
      <c r="AU477" s="214" t="s">
        <v>88</v>
      </c>
      <c r="AV477" s="14" t="s">
        <v>88</v>
      </c>
      <c r="AW477" s="14" t="s">
        <v>36</v>
      </c>
      <c r="AX477" s="14" t="s">
        <v>75</v>
      </c>
      <c r="AY477" s="214" t="s">
        <v>214</v>
      </c>
    </row>
    <row r="478" spans="1:65" s="14" customFormat="1" ht="11.25">
      <c r="B478" s="204"/>
      <c r="C478" s="205"/>
      <c r="D478" s="195" t="s">
        <v>224</v>
      </c>
      <c r="E478" s="206" t="s">
        <v>19</v>
      </c>
      <c r="F478" s="207" t="s">
        <v>236</v>
      </c>
      <c r="G478" s="205"/>
      <c r="H478" s="208">
        <v>42.84</v>
      </c>
      <c r="I478" s="209"/>
      <c r="J478" s="205"/>
      <c r="K478" s="205"/>
      <c r="L478" s="210"/>
      <c r="M478" s="211"/>
      <c r="N478" s="212"/>
      <c r="O478" s="212"/>
      <c r="P478" s="212"/>
      <c r="Q478" s="212"/>
      <c r="R478" s="212"/>
      <c r="S478" s="212"/>
      <c r="T478" s="213"/>
      <c r="AT478" s="214" t="s">
        <v>224</v>
      </c>
      <c r="AU478" s="214" t="s">
        <v>88</v>
      </c>
      <c r="AV478" s="14" t="s">
        <v>88</v>
      </c>
      <c r="AW478" s="14" t="s">
        <v>36</v>
      </c>
      <c r="AX478" s="14" t="s">
        <v>75</v>
      </c>
      <c r="AY478" s="214" t="s">
        <v>214</v>
      </c>
    </row>
    <row r="479" spans="1:65" s="15" customFormat="1" ht="11.25">
      <c r="B479" s="215"/>
      <c r="C479" s="216"/>
      <c r="D479" s="195" t="s">
        <v>224</v>
      </c>
      <c r="E479" s="217" t="s">
        <v>19</v>
      </c>
      <c r="F479" s="218" t="s">
        <v>228</v>
      </c>
      <c r="G479" s="216"/>
      <c r="H479" s="219">
        <v>127.02000000000001</v>
      </c>
      <c r="I479" s="220"/>
      <c r="J479" s="216"/>
      <c r="K479" s="216"/>
      <c r="L479" s="221"/>
      <c r="M479" s="222"/>
      <c r="N479" s="223"/>
      <c r="O479" s="223"/>
      <c r="P479" s="223"/>
      <c r="Q479" s="223"/>
      <c r="R479" s="223"/>
      <c r="S479" s="223"/>
      <c r="T479" s="224"/>
      <c r="AT479" s="225" t="s">
        <v>224</v>
      </c>
      <c r="AU479" s="225" t="s">
        <v>88</v>
      </c>
      <c r="AV479" s="15" t="s">
        <v>222</v>
      </c>
      <c r="AW479" s="15" t="s">
        <v>36</v>
      </c>
      <c r="AX479" s="15" t="s">
        <v>82</v>
      </c>
      <c r="AY479" s="225" t="s">
        <v>214</v>
      </c>
    </row>
    <row r="480" spans="1:65" s="2" customFormat="1" ht="14.45" customHeight="1">
      <c r="A480" s="36"/>
      <c r="B480" s="37"/>
      <c r="C480" s="180" t="s">
        <v>816</v>
      </c>
      <c r="D480" s="180" t="s">
        <v>217</v>
      </c>
      <c r="E480" s="181" t="s">
        <v>817</v>
      </c>
      <c r="F480" s="182" t="s">
        <v>818</v>
      </c>
      <c r="G480" s="183" t="s">
        <v>220</v>
      </c>
      <c r="H480" s="184">
        <v>148.9</v>
      </c>
      <c r="I480" s="185"/>
      <c r="J480" s="186">
        <f>ROUND(I480*H480,2)</f>
        <v>0</v>
      </c>
      <c r="K480" s="182" t="s">
        <v>221</v>
      </c>
      <c r="L480" s="41"/>
      <c r="M480" s="187" t="s">
        <v>19</v>
      </c>
      <c r="N480" s="188" t="s">
        <v>47</v>
      </c>
      <c r="O480" s="66"/>
      <c r="P480" s="189">
        <f>O480*H480</f>
        <v>0</v>
      </c>
      <c r="Q480" s="189">
        <v>1.0000000000000001E-5</v>
      </c>
      <c r="R480" s="189">
        <f>Q480*H480</f>
        <v>1.4890000000000001E-3</v>
      </c>
      <c r="S480" s="189">
        <v>0</v>
      </c>
      <c r="T480" s="190">
        <f>S480*H480</f>
        <v>0</v>
      </c>
      <c r="U480" s="36"/>
      <c r="V480" s="36"/>
      <c r="W480" s="36"/>
      <c r="X480" s="36"/>
      <c r="Y480" s="36"/>
      <c r="Z480" s="36"/>
      <c r="AA480" s="36"/>
      <c r="AB480" s="36"/>
      <c r="AC480" s="36"/>
      <c r="AD480" s="36"/>
      <c r="AE480" s="36"/>
      <c r="AR480" s="191" t="s">
        <v>299</v>
      </c>
      <c r="AT480" s="191" t="s">
        <v>217</v>
      </c>
      <c r="AU480" s="191" t="s">
        <v>88</v>
      </c>
      <c r="AY480" s="19" t="s">
        <v>214</v>
      </c>
      <c r="BE480" s="192">
        <f>IF(N480="základní",J480,0)</f>
        <v>0</v>
      </c>
      <c r="BF480" s="192">
        <f>IF(N480="snížená",J480,0)</f>
        <v>0</v>
      </c>
      <c r="BG480" s="192">
        <f>IF(N480="zákl. přenesená",J480,0)</f>
        <v>0</v>
      </c>
      <c r="BH480" s="192">
        <f>IF(N480="sníž. přenesená",J480,0)</f>
        <v>0</v>
      </c>
      <c r="BI480" s="192">
        <f>IF(N480="nulová",J480,0)</f>
        <v>0</v>
      </c>
      <c r="BJ480" s="19" t="s">
        <v>88</v>
      </c>
      <c r="BK480" s="192">
        <f>ROUND(I480*H480,2)</f>
        <v>0</v>
      </c>
      <c r="BL480" s="19" t="s">
        <v>299</v>
      </c>
      <c r="BM480" s="191" t="s">
        <v>819</v>
      </c>
    </row>
    <row r="481" spans="1:65" s="14" customFormat="1" ht="11.25">
      <c r="B481" s="204"/>
      <c r="C481" s="205"/>
      <c r="D481" s="195" t="s">
        <v>224</v>
      </c>
      <c r="E481" s="206" t="s">
        <v>19</v>
      </c>
      <c r="F481" s="207" t="s">
        <v>269</v>
      </c>
      <c r="G481" s="205"/>
      <c r="H481" s="208">
        <v>148.9</v>
      </c>
      <c r="I481" s="209"/>
      <c r="J481" s="205"/>
      <c r="K481" s="205"/>
      <c r="L481" s="210"/>
      <c r="M481" s="211"/>
      <c r="N481" s="212"/>
      <c r="O481" s="212"/>
      <c r="P481" s="212"/>
      <c r="Q481" s="212"/>
      <c r="R481" s="212"/>
      <c r="S481" s="212"/>
      <c r="T481" s="213"/>
      <c r="AT481" s="214" t="s">
        <v>224</v>
      </c>
      <c r="AU481" s="214" t="s">
        <v>88</v>
      </c>
      <c r="AV481" s="14" t="s">
        <v>88</v>
      </c>
      <c r="AW481" s="14" t="s">
        <v>36</v>
      </c>
      <c r="AX481" s="14" t="s">
        <v>75</v>
      </c>
      <c r="AY481" s="214" t="s">
        <v>214</v>
      </c>
    </row>
    <row r="482" spans="1:65" s="2" customFormat="1" ht="14.45" customHeight="1">
      <c r="A482" s="36"/>
      <c r="B482" s="37"/>
      <c r="C482" s="180" t="s">
        <v>820</v>
      </c>
      <c r="D482" s="180" t="s">
        <v>217</v>
      </c>
      <c r="E482" s="181" t="s">
        <v>821</v>
      </c>
      <c r="F482" s="182" t="s">
        <v>822</v>
      </c>
      <c r="G482" s="183" t="s">
        <v>220</v>
      </c>
      <c r="H482" s="184">
        <v>548.26400000000001</v>
      </c>
      <c r="I482" s="185"/>
      <c r="J482" s="186">
        <f>ROUND(I482*H482,2)</f>
        <v>0</v>
      </c>
      <c r="K482" s="182" t="s">
        <v>19</v>
      </c>
      <c r="L482" s="41"/>
      <c r="M482" s="187" t="s">
        <v>19</v>
      </c>
      <c r="N482" s="188" t="s">
        <v>47</v>
      </c>
      <c r="O482" s="66"/>
      <c r="P482" s="189">
        <f>O482*H482</f>
        <v>0</v>
      </c>
      <c r="Q482" s="189">
        <v>2.5999999999999998E-4</v>
      </c>
      <c r="R482" s="189">
        <f>Q482*H482</f>
        <v>0.14254863999999998</v>
      </c>
      <c r="S482" s="189">
        <v>0</v>
      </c>
      <c r="T482" s="190">
        <f>S482*H482</f>
        <v>0</v>
      </c>
      <c r="U482" s="36"/>
      <c r="V482" s="36"/>
      <c r="W482" s="36"/>
      <c r="X482" s="36"/>
      <c r="Y482" s="36"/>
      <c r="Z482" s="36"/>
      <c r="AA482" s="36"/>
      <c r="AB482" s="36"/>
      <c r="AC482" s="36"/>
      <c r="AD482" s="36"/>
      <c r="AE482" s="36"/>
      <c r="AR482" s="191" t="s">
        <v>299</v>
      </c>
      <c r="AT482" s="191" t="s">
        <v>217</v>
      </c>
      <c r="AU482" s="191" t="s">
        <v>88</v>
      </c>
      <c r="AY482" s="19" t="s">
        <v>214</v>
      </c>
      <c r="BE482" s="192">
        <f>IF(N482="základní",J482,0)</f>
        <v>0</v>
      </c>
      <c r="BF482" s="192">
        <f>IF(N482="snížená",J482,0)</f>
        <v>0</v>
      </c>
      <c r="BG482" s="192">
        <f>IF(N482="zákl. přenesená",J482,0)</f>
        <v>0</v>
      </c>
      <c r="BH482" s="192">
        <f>IF(N482="sníž. přenesená",J482,0)</f>
        <v>0</v>
      </c>
      <c r="BI482" s="192">
        <f>IF(N482="nulová",J482,0)</f>
        <v>0</v>
      </c>
      <c r="BJ482" s="19" t="s">
        <v>88</v>
      </c>
      <c r="BK482" s="192">
        <f>ROUND(I482*H482,2)</f>
        <v>0</v>
      </c>
      <c r="BL482" s="19" t="s">
        <v>299</v>
      </c>
      <c r="BM482" s="191" t="s">
        <v>823</v>
      </c>
    </row>
    <row r="483" spans="1:65" s="13" customFormat="1" ht="11.25">
      <c r="B483" s="193"/>
      <c r="C483" s="194"/>
      <c r="D483" s="195" t="s">
        <v>224</v>
      </c>
      <c r="E483" s="196" t="s">
        <v>19</v>
      </c>
      <c r="F483" s="197" t="s">
        <v>234</v>
      </c>
      <c r="G483" s="194"/>
      <c r="H483" s="196" t="s">
        <v>19</v>
      </c>
      <c r="I483" s="198"/>
      <c r="J483" s="194"/>
      <c r="K483" s="194"/>
      <c r="L483" s="199"/>
      <c r="M483" s="200"/>
      <c r="N483" s="201"/>
      <c r="O483" s="201"/>
      <c r="P483" s="201"/>
      <c r="Q483" s="201"/>
      <c r="R483" s="201"/>
      <c r="S483" s="201"/>
      <c r="T483" s="202"/>
      <c r="AT483" s="203" t="s">
        <v>224</v>
      </c>
      <c r="AU483" s="203" t="s">
        <v>88</v>
      </c>
      <c r="AV483" s="13" t="s">
        <v>82</v>
      </c>
      <c r="AW483" s="13" t="s">
        <v>36</v>
      </c>
      <c r="AX483" s="13" t="s">
        <v>75</v>
      </c>
      <c r="AY483" s="203" t="s">
        <v>214</v>
      </c>
    </row>
    <row r="484" spans="1:65" s="14" customFormat="1" ht="11.25">
      <c r="B484" s="204"/>
      <c r="C484" s="205"/>
      <c r="D484" s="195" t="s">
        <v>224</v>
      </c>
      <c r="E484" s="206" t="s">
        <v>19</v>
      </c>
      <c r="F484" s="207" t="s">
        <v>235</v>
      </c>
      <c r="G484" s="205"/>
      <c r="H484" s="208">
        <v>84.18</v>
      </c>
      <c r="I484" s="209"/>
      <c r="J484" s="205"/>
      <c r="K484" s="205"/>
      <c r="L484" s="210"/>
      <c r="M484" s="211"/>
      <c r="N484" s="212"/>
      <c r="O484" s="212"/>
      <c r="P484" s="212"/>
      <c r="Q484" s="212"/>
      <c r="R484" s="212"/>
      <c r="S484" s="212"/>
      <c r="T484" s="213"/>
      <c r="AT484" s="214" t="s">
        <v>224</v>
      </c>
      <c r="AU484" s="214" t="s">
        <v>88</v>
      </c>
      <c r="AV484" s="14" t="s">
        <v>88</v>
      </c>
      <c r="AW484" s="14" t="s">
        <v>36</v>
      </c>
      <c r="AX484" s="14" t="s">
        <v>75</v>
      </c>
      <c r="AY484" s="214" t="s">
        <v>214</v>
      </c>
    </row>
    <row r="485" spans="1:65" s="14" customFormat="1" ht="11.25">
      <c r="B485" s="204"/>
      <c r="C485" s="205"/>
      <c r="D485" s="195" t="s">
        <v>224</v>
      </c>
      <c r="E485" s="206" t="s">
        <v>19</v>
      </c>
      <c r="F485" s="207" t="s">
        <v>236</v>
      </c>
      <c r="G485" s="205"/>
      <c r="H485" s="208">
        <v>42.84</v>
      </c>
      <c r="I485" s="209"/>
      <c r="J485" s="205"/>
      <c r="K485" s="205"/>
      <c r="L485" s="210"/>
      <c r="M485" s="211"/>
      <c r="N485" s="212"/>
      <c r="O485" s="212"/>
      <c r="P485" s="212"/>
      <c r="Q485" s="212"/>
      <c r="R485" s="212"/>
      <c r="S485" s="212"/>
      <c r="T485" s="213"/>
      <c r="AT485" s="214" t="s">
        <v>224</v>
      </c>
      <c r="AU485" s="214" t="s">
        <v>88</v>
      </c>
      <c r="AV485" s="14" t="s">
        <v>88</v>
      </c>
      <c r="AW485" s="14" t="s">
        <v>36</v>
      </c>
      <c r="AX485" s="14" t="s">
        <v>75</v>
      </c>
      <c r="AY485" s="214" t="s">
        <v>214</v>
      </c>
    </row>
    <row r="486" spans="1:65" s="13" customFormat="1" ht="11.25">
      <c r="B486" s="193"/>
      <c r="C486" s="194"/>
      <c r="D486" s="195" t="s">
        <v>224</v>
      </c>
      <c r="E486" s="196" t="s">
        <v>19</v>
      </c>
      <c r="F486" s="197" t="s">
        <v>824</v>
      </c>
      <c r="G486" s="194"/>
      <c r="H486" s="196" t="s">
        <v>19</v>
      </c>
      <c r="I486" s="198"/>
      <c r="J486" s="194"/>
      <c r="K486" s="194"/>
      <c r="L486" s="199"/>
      <c r="M486" s="200"/>
      <c r="N486" s="201"/>
      <c r="O486" s="201"/>
      <c r="P486" s="201"/>
      <c r="Q486" s="201"/>
      <c r="R486" s="201"/>
      <c r="S486" s="201"/>
      <c r="T486" s="202"/>
      <c r="AT486" s="203" t="s">
        <v>224</v>
      </c>
      <c r="AU486" s="203" t="s">
        <v>88</v>
      </c>
      <c r="AV486" s="13" t="s">
        <v>82</v>
      </c>
      <c r="AW486" s="13" t="s">
        <v>36</v>
      </c>
      <c r="AX486" s="13" t="s">
        <v>75</v>
      </c>
      <c r="AY486" s="203" t="s">
        <v>214</v>
      </c>
    </row>
    <row r="487" spans="1:65" s="13" customFormat="1" ht="11.25">
      <c r="B487" s="193"/>
      <c r="C487" s="194"/>
      <c r="D487" s="195" t="s">
        <v>224</v>
      </c>
      <c r="E487" s="196" t="s">
        <v>19</v>
      </c>
      <c r="F487" s="197" t="s">
        <v>257</v>
      </c>
      <c r="G487" s="194"/>
      <c r="H487" s="196" t="s">
        <v>19</v>
      </c>
      <c r="I487" s="198"/>
      <c r="J487" s="194"/>
      <c r="K487" s="194"/>
      <c r="L487" s="199"/>
      <c r="M487" s="200"/>
      <c r="N487" s="201"/>
      <c r="O487" s="201"/>
      <c r="P487" s="201"/>
      <c r="Q487" s="201"/>
      <c r="R487" s="201"/>
      <c r="S487" s="201"/>
      <c r="T487" s="202"/>
      <c r="AT487" s="203" t="s">
        <v>224</v>
      </c>
      <c r="AU487" s="203" t="s">
        <v>88</v>
      </c>
      <c r="AV487" s="13" t="s">
        <v>82</v>
      </c>
      <c r="AW487" s="13" t="s">
        <v>36</v>
      </c>
      <c r="AX487" s="13" t="s">
        <v>75</v>
      </c>
      <c r="AY487" s="203" t="s">
        <v>214</v>
      </c>
    </row>
    <row r="488" spans="1:65" s="13" customFormat="1" ht="11.25">
      <c r="B488" s="193"/>
      <c r="C488" s="194"/>
      <c r="D488" s="195" t="s">
        <v>224</v>
      </c>
      <c r="E488" s="196" t="s">
        <v>19</v>
      </c>
      <c r="F488" s="197" t="s">
        <v>433</v>
      </c>
      <c r="G488" s="194"/>
      <c r="H488" s="196" t="s">
        <v>19</v>
      </c>
      <c r="I488" s="198"/>
      <c r="J488" s="194"/>
      <c r="K488" s="194"/>
      <c r="L488" s="199"/>
      <c r="M488" s="200"/>
      <c r="N488" s="201"/>
      <c r="O488" s="201"/>
      <c r="P488" s="201"/>
      <c r="Q488" s="201"/>
      <c r="R488" s="201"/>
      <c r="S488" s="201"/>
      <c r="T488" s="202"/>
      <c r="AT488" s="203" t="s">
        <v>224</v>
      </c>
      <c r="AU488" s="203" t="s">
        <v>88</v>
      </c>
      <c r="AV488" s="13" t="s">
        <v>82</v>
      </c>
      <c r="AW488" s="13" t="s">
        <v>36</v>
      </c>
      <c r="AX488" s="13" t="s">
        <v>75</v>
      </c>
      <c r="AY488" s="203" t="s">
        <v>214</v>
      </c>
    </row>
    <row r="489" spans="1:65" s="14" customFormat="1" ht="11.25">
      <c r="B489" s="204"/>
      <c r="C489" s="205"/>
      <c r="D489" s="195" t="s">
        <v>224</v>
      </c>
      <c r="E489" s="206" t="s">
        <v>19</v>
      </c>
      <c r="F489" s="207" t="s">
        <v>434</v>
      </c>
      <c r="G489" s="205"/>
      <c r="H489" s="208">
        <v>19.875</v>
      </c>
      <c r="I489" s="209"/>
      <c r="J489" s="205"/>
      <c r="K489" s="205"/>
      <c r="L489" s="210"/>
      <c r="M489" s="211"/>
      <c r="N489" s="212"/>
      <c r="O489" s="212"/>
      <c r="P489" s="212"/>
      <c r="Q489" s="212"/>
      <c r="R489" s="212"/>
      <c r="S489" s="212"/>
      <c r="T489" s="213"/>
      <c r="AT489" s="214" t="s">
        <v>224</v>
      </c>
      <c r="AU489" s="214" t="s">
        <v>88</v>
      </c>
      <c r="AV489" s="14" t="s">
        <v>88</v>
      </c>
      <c r="AW489" s="14" t="s">
        <v>36</v>
      </c>
      <c r="AX489" s="14" t="s">
        <v>75</v>
      </c>
      <c r="AY489" s="214" t="s">
        <v>214</v>
      </c>
    </row>
    <row r="490" spans="1:65" s="14" customFormat="1" ht="11.25">
      <c r="B490" s="204"/>
      <c r="C490" s="205"/>
      <c r="D490" s="195" t="s">
        <v>224</v>
      </c>
      <c r="E490" s="206" t="s">
        <v>19</v>
      </c>
      <c r="F490" s="207" t="s">
        <v>435</v>
      </c>
      <c r="G490" s="205"/>
      <c r="H490" s="208">
        <v>44.692999999999998</v>
      </c>
      <c r="I490" s="209"/>
      <c r="J490" s="205"/>
      <c r="K490" s="205"/>
      <c r="L490" s="210"/>
      <c r="M490" s="211"/>
      <c r="N490" s="212"/>
      <c r="O490" s="212"/>
      <c r="P490" s="212"/>
      <c r="Q490" s="212"/>
      <c r="R490" s="212"/>
      <c r="S490" s="212"/>
      <c r="T490" s="213"/>
      <c r="AT490" s="214" t="s">
        <v>224</v>
      </c>
      <c r="AU490" s="214" t="s">
        <v>88</v>
      </c>
      <c r="AV490" s="14" t="s">
        <v>88</v>
      </c>
      <c r="AW490" s="14" t="s">
        <v>36</v>
      </c>
      <c r="AX490" s="14" t="s">
        <v>75</v>
      </c>
      <c r="AY490" s="214" t="s">
        <v>214</v>
      </c>
    </row>
    <row r="491" spans="1:65" s="14" customFormat="1" ht="11.25">
      <c r="B491" s="204"/>
      <c r="C491" s="205"/>
      <c r="D491" s="195" t="s">
        <v>224</v>
      </c>
      <c r="E491" s="206" t="s">
        <v>19</v>
      </c>
      <c r="F491" s="207" t="s">
        <v>436</v>
      </c>
      <c r="G491" s="205"/>
      <c r="H491" s="208">
        <v>30.45</v>
      </c>
      <c r="I491" s="209"/>
      <c r="J491" s="205"/>
      <c r="K491" s="205"/>
      <c r="L491" s="210"/>
      <c r="M491" s="211"/>
      <c r="N491" s="212"/>
      <c r="O491" s="212"/>
      <c r="P491" s="212"/>
      <c r="Q491" s="212"/>
      <c r="R491" s="212"/>
      <c r="S491" s="212"/>
      <c r="T491" s="213"/>
      <c r="AT491" s="214" t="s">
        <v>224</v>
      </c>
      <c r="AU491" s="214" t="s">
        <v>88</v>
      </c>
      <c r="AV491" s="14" t="s">
        <v>88</v>
      </c>
      <c r="AW491" s="14" t="s">
        <v>36</v>
      </c>
      <c r="AX491" s="14" t="s">
        <v>75</v>
      </c>
      <c r="AY491" s="214" t="s">
        <v>214</v>
      </c>
    </row>
    <row r="492" spans="1:65" s="14" customFormat="1" ht="11.25">
      <c r="B492" s="204"/>
      <c r="C492" s="205"/>
      <c r="D492" s="195" t="s">
        <v>224</v>
      </c>
      <c r="E492" s="206" t="s">
        <v>19</v>
      </c>
      <c r="F492" s="207" t="s">
        <v>437</v>
      </c>
      <c r="G492" s="205"/>
      <c r="H492" s="208">
        <v>47.063000000000002</v>
      </c>
      <c r="I492" s="209"/>
      <c r="J492" s="205"/>
      <c r="K492" s="205"/>
      <c r="L492" s="210"/>
      <c r="M492" s="211"/>
      <c r="N492" s="212"/>
      <c r="O492" s="212"/>
      <c r="P492" s="212"/>
      <c r="Q492" s="212"/>
      <c r="R492" s="212"/>
      <c r="S492" s="212"/>
      <c r="T492" s="213"/>
      <c r="AT492" s="214" t="s">
        <v>224</v>
      </c>
      <c r="AU492" s="214" t="s">
        <v>88</v>
      </c>
      <c r="AV492" s="14" t="s">
        <v>88</v>
      </c>
      <c r="AW492" s="14" t="s">
        <v>36</v>
      </c>
      <c r="AX492" s="14" t="s">
        <v>75</v>
      </c>
      <c r="AY492" s="214" t="s">
        <v>214</v>
      </c>
    </row>
    <row r="493" spans="1:65" s="14" customFormat="1" ht="11.25">
      <c r="B493" s="204"/>
      <c r="C493" s="205"/>
      <c r="D493" s="195" t="s">
        <v>224</v>
      </c>
      <c r="E493" s="206" t="s">
        <v>19</v>
      </c>
      <c r="F493" s="207" t="s">
        <v>438</v>
      </c>
      <c r="G493" s="205"/>
      <c r="H493" s="208">
        <v>11.962999999999999</v>
      </c>
      <c r="I493" s="209"/>
      <c r="J493" s="205"/>
      <c r="K493" s="205"/>
      <c r="L493" s="210"/>
      <c r="M493" s="211"/>
      <c r="N493" s="212"/>
      <c r="O493" s="212"/>
      <c r="P493" s="212"/>
      <c r="Q493" s="212"/>
      <c r="R493" s="212"/>
      <c r="S493" s="212"/>
      <c r="T493" s="213"/>
      <c r="AT493" s="214" t="s">
        <v>224</v>
      </c>
      <c r="AU493" s="214" t="s">
        <v>88</v>
      </c>
      <c r="AV493" s="14" t="s">
        <v>88</v>
      </c>
      <c r="AW493" s="14" t="s">
        <v>36</v>
      </c>
      <c r="AX493" s="14" t="s">
        <v>75</v>
      </c>
      <c r="AY493" s="214" t="s">
        <v>214</v>
      </c>
    </row>
    <row r="494" spans="1:65" s="13" customFormat="1" ht="11.25">
      <c r="B494" s="193"/>
      <c r="C494" s="194"/>
      <c r="D494" s="195" t="s">
        <v>224</v>
      </c>
      <c r="E494" s="196" t="s">
        <v>19</v>
      </c>
      <c r="F494" s="197" t="s">
        <v>470</v>
      </c>
      <c r="G494" s="194"/>
      <c r="H494" s="196" t="s">
        <v>19</v>
      </c>
      <c r="I494" s="198"/>
      <c r="J494" s="194"/>
      <c r="K494" s="194"/>
      <c r="L494" s="199"/>
      <c r="M494" s="200"/>
      <c r="N494" s="201"/>
      <c r="O494" s="201"/>
      <c r="P494" s="201"/>
      <c r="Q494" s="201"/>
      <c r="R494" s="201"/>
      <c r="S494" s="201"/>
      <c r="T494" s="202"/>
      <c r="AT494" s="203" t="s">
        <v>224</v>
      </c>
      <c r="AU494" s="203" t="s">
        <v>88</v>
      </c>
      <c r="AV494" s="13" t="s">
        <v>82</v>
      </c>
      <c r="AW494" s="13" t="s">
        <v>36</v>
      </c>
      <c r="AX494" s="13" t="s">
        <v>75</v>
      </c>
      <c r="AY494" s="203" t="s">
        <v>214</v>
      </c>
    </row>
    <row r="495" spans="1:65" s="14" customFormat="1" ht="11.25">
      <c r="B495" s="204"/>
      <c r="C495" s="205"/>
      <c r="D495" s="195" t="s">
        <v>224</v>
      </c>
      <c r="E495" s="206" t="s">
        <v>19</v>
      </c>
      <c r="F495" s="207" t="s">
        <v>471</v>
      </c>
      <c r="G495" s="205"/>
      <c r="H495" s="208">
        <v>89.965999999999994</v>
      </c>
      <c r="I495" s="209"/>
      <c r="J495" s="205"/>
      <c r="K495" s="205"/>
      <c r="L495" s="210"/>
      <c r="M495" s="211"/>
      <c r="N495" s="212"/>
      <c r="O495" s="212"/>
      <c r="P495" s="212"/>
      <c r="Q495" s="212"/>
      <c r="R495" s="212"/>
      <c r="S495" s="212"/>
      <c r="T495" s="213"/>
      <c r="AT495" s="214" t="s">
        <v>224</v>
      </c>
      <c r="AU495" s="214" t="s">
        <v>88</v>
      </c>
      <c r="AV495" s="14" t="s">
        <v>88</v>
      </c>
      <c r="AW495" s="14" t="s">
        <v>36</v>
      </c>
      <c r="AX495" s="14" t="s">
        <v>75</v>
      </c>
      <c r="AY495" s="214" t="s">
        <v>214</v>
      </c>
    </row>
    <row r="496" spans="1:65" s="13" customFormat="1" ht="11.25">
      <c r="B496" s="193"/>
      <c r="C496" s="194"/>
      <c r="D496" s="195" t="s">
        <v>224</v>
      </c>
      <c r="E496" s="196" t="s">
        <v>19</v>
      </c>
      <c r="F496" s="197" t="s">
        <v>825</v>
      </c>
      <c r="G496" s="194"/>
      <c r="H496" s="196" t="s">
        <v>19</v>
      </c>
      <c r="I496" s="198"/>
      <c r="J496" s="194"/>
      <c r="K496" s="194"/>
      <c r="L496" s="199"/>
      <c r="M496" s="200"/>
      <c r="N496" s="201"/>
      <c r="O496" s="201"/>
      <c r="P496" s="201"/>
      <c r="Q496" s="201"/>
      <c r="R496" s="201"/>
      <c r="S496" s="201"/>
      <c r="T496" s="202"/>
      <c r="AT496" s="203" t="s">
        <v>224</v>
      </c>
      <c r="AU496" s="203" t="s">
        <v>88</v>
      </c>
      <c r="AV496" s="13" t="s">
        <v>82</v>
      </c>
      <c r="AW496" s="13" t="s">
        <v>36</v>
      </c>
      <c r="AX496" s="13" t="s">
        <v>75</v>
      </c>
      <c r="AY496" s="203" t="s">
        <v>214</v>
      </c>
    </row>
    <row r="497" spans="1:51" s="14" customFormat="1" ht="11.25">
      <c r="B497" s="204"/>
      <c r="C497" s="205"/>
      <c r="D497" s="195" t="s">
        <v>224</v>
      </c>
      <c r="E497" s="206" t="s">
        <v>19</v>
      </c>
      <c r="F497" s="207" t="s">
        <v>826</v>
      </c>
      <c r="G497" s="205"/>
      <c r="H497" s="208">
        <v>157.86099999999999</v>
      </c>
      <c r="I497" s="209"/>
      <c r="J497" s="205"/>
      <c r="K497" s="205"/>
      <c r="L497" s="210"/>
      <c r="M497" s="211"/>
      <c r="N497" s="212"/>
      <c r="O497" s="212"/>
      <c r="P497" s="212"/>
      <c r="Q497" s="212"/>
      <c r="R497" s="212"/>
      <c r="S497" s="212"/>
      <c r="T497" s="213"/>
      <c r="AT497" s="214" t="s">
        <v>224</v>
      </c>
      <c r="AU497" s="214" t="s">
        <v>88</v>
      </c>
      <c r="AV497" s="14" t="s">
        <v>88</v>
      </c>
      <c r="AW497" s="14" t="s">
        <v>36</v>
      </c>
      <c r="AX497" s="14" t="s">
        <v>75</v>
      </c>
      <c r="AY497" s="214" t="s">
        <v>214</v>
      </c>
    </row>
    <row r="498" spans="1:51" s="13" customFormat="1" ht="11.25">
      <c r="B498" s="193"/>
      <c r="C498" s="194"/>
      <c r="D498" s="195" t="s">
        <v>224</v>
      </c>
      <c r="E498" s="196" t="s">
        <v>19</v>
      </c>
      <c r="F498" s="197" t="s">
        <v>472</v>
      </c>
      <c r="G498" s="194"/>
      <c r="H498" s="196" t="s">
        <v>19</v>
      </c>
      <c r="I498" s="198"/>
      <c r="J498" s="194"/>
      <c r="K498" s="194"/>
      <c r="L498" s="199"/>
      <c r="M498" s="200"/>
      <c r="N498" s="201"/>
      <c r="O498" s="201"/>
      <c r="P498" s="201"/>
      <c r="Q498" s="201"/>
      <c r="R498" s="201"/>
      <c r="S498" s="201"/>
      <c r="T498" s="202"/>
      <c r="AT498" s="203" t="s">
        <v>224</v>
      </c>
      <c r="AU498" s="203" t="s">
        <v>88</v>
      </c>
      <c r="AV498" s="13" t="s">
        <v>82</v>
      </c>
      <c r="AW498" s="13" t="s">
        <v>36</v>
      </c>
      <c r="AX498" s="13" t="s">
        <v>75</v>
      </c>
      <c r="AY498" s="203" t="s">
        <v>214</v>
      </c>
    </row>
    <row r="499" spans="1:51" s="14" customFormat="1" ht="11.25">
      <c r="B499" s="204"/>
      <c r="C499" s="205"/>
      <c r="D499" s="195" t="s">
        <v>224</v>
      </c>
      <c r="E499" s="206" t="s">
        <v>19</v>
      </c>
      <c r="F499" s="207" t="s">
        <v>473</v>
      </c>
      <c r="G499" s="205"/>
      <c r="H499" s="208">
        <v>46.673000000000002</v>
      </c>
      <c r="I499" s="209"/>
      <c r="J499" s="205"/>
      <c r="K499" s="205"/>
      <c r="L499" s="210"/>
      <c r="M499" s="211"/>
      <c r="N499" s="212"/>
      <c r="O499" s="212"/>
      <c r="P499" s="212"/>
      <c r="Q499" s="212"/>
      <c r="R499" s="212"/>
      <c r="S499" s="212"/>
      <c r="T499" s="213"/>
      <c r="AT499" s="214" t="s">
        <v>224</v>
      </c>
      <c r="AU499" s="214" t="s">
        <v>88</v>
      </c>
      <c r="AV499" s="14" t="s">
        <v>88</v>
      </c>
      <c r="AW499" s="14" t="s">
        <v>36</v>
      </c>
      <c r="AX499" s="14" t="s">
        <v>75</v>
      </c>
      <c r="AY499" s="214" t="s">
        <v>214</v>
      </c>
    </row>
    <row r="500" spans="1:51" s="13" customFormat="1" ht="11.25">
      <c r="B500" s="193"/>
      <c r="C500" s="194"/>
      <c r="D500" s="195" t="s">
        <v>224</v>
      </c>
      <c r="E500" s="196" t="s">
        <v>19</v>
      </c>
      <c r="F500" s="197" t="s">
        <v>474</v>
      </c>
      <c r="G500" s="194"/>
      <c r="H500" s="196" t="s">
        <v>19</v>
      </c>
      <c r="I500" s="198"/>
      <c r="J500" s="194"/>
      <c r="K500" s="194"/>
      <c r="L500" s="199"/>
      <c r="M500" s="200"/>
      <c r="N500" s="201"/>
      <c r="O500" s="201"/>
      <c r="P500" s="201"/>
      <c r="Q500" s="201"/>
      <c r="R500" s="201"/>
      <c r="S500" s="201"/>
      <c r="T500" s="202"/>
      <c r="AT500" s="203" t="s">
        <v>224</v>
      </c>
      <c r="AU500" s="203" t="s">
        <v>88</v>
      </c>
      <c r="AV500" s="13" t="s">
        <v>82</v>
      </c>
      <c r="AW500" s="13" t="s">
        <v>36</v>
      </c>
      <c r="AX500" s="13" t="s">
        <v>75</v>
      </c>
      <c r="AY500" s="203" t="s">
        <v>214</v>
      </c>
    </row>
    <row r="501" spans="1:51" s="14" customFormat="1" ht="11.25">
      <c r="B501" s="204"/>
      <c r="C501" s="205"/>
      <c r="D501" s="195" t="s">
        <v>224</v>
      </c>
      <c r="E501" s="206" t="s">
        <v>19</v>
      </c>
      <c r="F501" s="207" t="s">
        <v>475</v>
      </c>
      <c r="G501" s="205"/>
      <c r="H501" s="208">
        <v>11.88</v>
      </c>
      <c r="I501" s="209"/>
      <c r="J501" s="205"/>
      <c r="K501" s="205"/>
      <c r="L501" s="210"/>
      <c r="M501" s="211"/>
      <c r="N501" s="212"/>
      <c r="O501" s="212"/>
      <c r="P501" s="212"/>
      <c r="Q501" s="212"/>
      <c r="R501" s="212"/>
      <c r="S501" s="212"/>
      <c r="T501" s="213"/>
      <c r="AT501" s="214" t="s">
        <v>224</v>
      </c>
      <c r="AU501" s="214" t="s">
        <v>88</v>
      </c>
      <c r="AV501" s="14" t="s">
        <v>88</v>
      </c>
      <c r="AW501" s="14" t="s">
        <v>36</v>
      </c>
      <c r="AX501" s="14" t="s">
        <v>75</v>
      </c>
      <c r="AY501" s="214" t="s">
        <v>214</v>
      </c>
    </row>
    <row r="502" spans="1:51" s="14" customFormat="1" ht="11.25">
      <c r="B502" s="204"/>
      <c r="C502" s="205"/>
      <c r="D502" s="195" t="s">
        <v>224</v>
      </c>
      <c r="E502" s="206" t="s">
        <v>19</v>
      </c>
      <c r="F502" s="207" t="s">
        <v>827</v>
      </c>
      <c r="G502" s="205"/>
      <c r="H502" s="208">
        <v>-39.18</v>
      </c>
      <c r="I502" s="209"/>
      <c r="J502" s="205"/>
      <c r="K502" s="205"/>
      <c r="L502" s="210"/>
      <c r="M502" s="211"/>
      <c r="N502" s="212"/>
      <c r="O502" s="212"/>
      <c r="P502" s="212"/>
      <c r="Q502" s="212"/>
      <c r="R502" s="212"/>
      <c r="S502" s="212"/>
      <c r="T502" s="213"/>
      <c r="AT502" s="214" t="s">
        <v>224</v>
      </c>
      <c r="AU502" s="214" t="s">
        <v>88</v>
      </c>
      <c r="AV502" s="14" t="s">
        <v>88</v>
      </c>
      <c r="AW502" s="14" t="s">
        <v>36</v>
      </c>
      <c r="AX502" s="14" t="s">
        <v>75</v>
      </c>
      <c r="AY502" s="214" t="s">
        <v>214</v>
      </c>
    </row>
    <row r="503" spans="1:51" s="15" customFormat="1" ht="11.25">
      <c r="B503" s="215"/>
      <c r="C503" s="216"/>
      <c r="D503" s="195" t="s">
        <v>224</v>
      </c>
      <c r="E503" s="217" t="s">
        <v>19</v>
      </c>
      <c r="F503" s="218" t="s">
        <v>228</v>
      </c>
      <c r="G503" s="216"/>
      <c r="H503" s="219">
        <v>548.26400000000012</v>
      </c>
      <c r="I503" s="220"/>
      <c r="J503" s="216"/>
      <c r="K503" s="216"/>
      <c r="L503" s="221"/>
      <c r="M503" s="241"/>
      <c r="N503" s="242"/>
      <c r="O503" s="242"/>
      <c r="P503" s="242"/>
      <c r="Q503" s="242"/>
      <c r="R503" s="242"/>
      <c r="S503" s="242"/>
      <c r="T503" s="243"/>
      <c r="AT503" s="225" t="s">
        <v>224</v>
      </c>
      <c r="AU503" s="225" t="s">
        <v>88</v>
      </c>
      <c r="AV503" s="15" t="s">
        <v>222</v>
      </c>
      <c r="AW503" s="15" t="s">
        <v>36</v>
      </c>
      <c r="AX503" s="15" t="s">
        <v>82</v>
      </c>
      <c r="AY503" s="225" t="s">
        <v>214</v>
      </c>
    </row>
    <row r="504" spans="1:51" s="2" customFormat="1" ht="6.95" customHeight="1">
      <c r="A504" s="36"/>
      <c r="B504" s="49"/>
      <c r="C504" s="50"/>
      <c r="D504" s="50"/>
      <c r="E504" s="50"/>
      <c r="F504" s="50"/>
      <c r="G504" s="50"/>
      <c r="H504" s="50"/>
      <c r="I504" s="50"/>
      <c r="J504" s="50"/>
      <c r="K504" s="50"/>
      <c r="L504" s="41"/>
      <c r="M504" s="36"/>
      <c r="O504" s="36"/>
      <c r="P504" s="36"/>
      <c r="Q504" s="36"/>
      <c r="R504" s="36"/>
      <c r="S504" s="36"/>
      <c r="T504" s="36"/>
      <c r="U504" s="36"/>
      <c r="V504" s="36"/>
      <c r="W504" s="36"/>
      <c r="X504" s="36"/>
      <c r="Y504" s="36"/>
      <c r="Z504" s="36"/>
      <c r="AA504" s="36"/>
      <c r="AB504" s="36"/>
      <c r="AC504" s="36"/>
      <c r="AD504" s="36"/>
      <c r="AE504" s="36"/>
    </row>
  </sheetData>
  <sheetProtection algorithmName="SHA-512" hashValue="UgZm9U56kxN/OrlT4eS9p24fCcAP/lYShnFwFI6iLtxwKxpcYdaYR/LM/8ueoCtxR3qDzGgj2yz1u1rn+aQ2MQ==" saltValue="8TDu+M8oE5heqF/aPllJOA9Ulrdes6B2vRSyS4PFcm/OrPt446TFlEDKJ9tfXJqbXGHJxXMOxt4PL01YP34aXg==" spinCount="100000" sheet="1" objects="1" scenarios="1" formatColumns="0" formatRows="0" autoFilter="0"/>
  <autoFilter ref="C101:K503" xr:uid="{00000000-0009-0000-0000-000001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92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175</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828</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ROUND((SUM(BE90:BE141)),  2)</f>
        <v>0</v>
      </c>
      <c r="G35" s="36"/>
      <c r="H35" s="36"/>
      <c r="I35" s="126">
        <v>0.21</v>
      </c>
      <c r="J35" s="125">
        <f>ROUND(((SUM(BE90:BE141))*I35),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ROUND((SUM(BF90:BF141)),  2)</f>
        <v>0</v>
      </c>
      <c r="G36" s="36"/>
      <c r="H36" s="36"/>
      <c r="I36" s="126">
        <v>0.15</v>
      </c>
      <c r="J36" s="125">
        <f>ROUND(((SUM(BF90:BF141))*I36),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ROUND((SUM(BG90:BG141)),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ROUND((SUM(BH90:BH141)),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ROUND((SUM(BI90:BI141)),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175</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D.1.4.a - UT</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829</v>
      </c>
      <c r="E64" s="145"/>
      <c r="F64" s="145"/>
      <c r="G64" s="145"/>
      <c r="H64" s="145"/>
      <c r="I64" s="145"/>
      <c r="J64" s="146">
        <f>J91</f>
        <v>0</v>
      </c>
      <c r="K64" s="143"/>
      <c r="L64" s="147"/>
    </row>
    <row r="65" spans="1:31" s="9" customFormat="1" ht="24.95" customHeight="1">
      <c r="B65" s="142"/>
      <c r="C65" s="143"/>
      <c r="D65" s="144" t="s">
        <v>830</v>
      </c>
      <c r="E65" s="145"/>
      <c r="F65" s="145"/>
      <c r="G65" s="145"/>
      <c r="H65" s="145"/>
      <c r="I65" s="145"/>
      <c r="J65" s="146">
        <f>J97</f>
        <v>0</v>
      </c>
      <c r="K65" s="143"/>
      <c r="L65" s="147"/>
    </row>
    <row r="66" spans="1:31" s="9" customFormat="1" ht="24.95" customHeight="1">
      <c r="B66" s="142"/>
      <c r="C66" s="143"/>
      <c r="D66" s="144" t="s">
        <v>831</v>
      </c>
      <c r="E66" s="145"/>
      <c r="F66" s="145"/>
      <c r="G66" s="145"/>
      <c r="H66" s="145"/>
      <c r="I66" s="145"/>
      <c r="J66" s="146">
        <f>J117</f>
        <v>0</v>
      </c>
      <c r="K66" s="143"/>
      <c r="L66" s="147"/>
    </row>
    <row r="67" spans="1:31" s="9" customFormat="1" ht="24.95" customHeight="1">
      <c r="B67" s="142"/>
      <c r="C67" s="143"/>
      <c r="D67" s="144" t="s">
        <v>832</v>
      </c>
      <c r="E67" s="145"/>
      <c r="F67" s="145"/>
      <c r="G67" s="145"/>
      <c r="H67" s="145"/>
      <c r="I67" s="145"/>
      <c r="J67" s="146">
        <f>J129</f>
        <v>0</v>
      </c>
      <c r="K67" s="143"/>
      <c r="L67" s="147"/>
    </row>
    <row r="68" spans="1:31" s="9" customFormat="1" ht="24.95" customHeight="1">
      <c r="B68" s="142"/>
      <c r="C68" s="143"/>
      <c r="D68" s="144" t="s">
        <v>833</v>
      </c>
      <c r="E68" s="145"/>
      <c r="F68" s="145"/>
      <c r="G68" s="145"/>
      <c r="H68" s="145"/>
      <c r="I68" s="145"/>
      <c r="J68" s="146">
        <f>J135</f>
        <v>0</v>
      </c>
      <c r="K68" s="143"/>
      <c r="L68" s="147"/>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199</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5" t="str">
        <f>E7</f>
        <v>Podkrovní byty Táborská 378/44, 372/36, 375/38, 377/42, 376/40 Praha 4, k.ú. Nusle</v>
      </c>
      <c r="F78" s="396"/>
      <c r="G78" s="396"/>
      <c r="H78" s="396"/>
      <c r="I78" s="38"/>
      <c r="J78" s="38"/>
      <c r="K78" s="38"/>
      <c r="L78" s="115"/>
      <c r="S78" s="36"/>
      <c r="T78" s="36"/>
      <c r="U78" s="36"/>
      <c r="V78" s="36"/>
      <c r="W78" s="36"/>
      <c r="X78" s="36"/>
      <c r="Y78" s="36"/>
      <c r="Z78" s="36"/>
      <c r="AA78" s="36"/>
      <c r="AB78" s="36"/>
      <c r="AC78" s="36"/>
      <c r="AD78" s="36"/>
      <c r="AE78" s="36"/>
    </row>
    <row r="79" spans="1:31" s="1" customFormat="1" ht="12" customHeight="1">
      <c r="B79" s="23"/>
      <c r="C79" s="31" t="s">
        <v>174</v>
      </c>
      <c r="D79" s="24"/>
      <c r="E79" s="24"/>
      <c r="F79" s="24"/>
      <c r="G79" s="24"/>
      <c r="H79" s="24"/>
      <c r="I79" s="24"/>
      <c r="J79" s="24"/>
      <c r="K79" s="24"/>
      <c r="L79" s="22"/>
    </row>
    <row r="80" spans="1:31" s="2" customFormat="1" ht="16.5" customHeight="1">
      <c r="A80" s="36"/>
      <c r="B80" s="37"/>
      <c r="C80" s="38"/>
      <c r="D80" s="38"/>
      <c r="E80" s="395" t="s">
        <v>175</v>
      </c>
      <c r="F80" s="397"/>
      <c r="G80" s="397"/>
      <c r="H80" s="397"/>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176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69" t="str">
        <f>E11</f>
        <v>D.1.4.a - UT</v>
      </c>
      <c r="F82" s="397"/>
      <c r="G82" s="397"/>
      <c r="H82" s="397"/>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 xml:space="preserve"> </v>
      </c>
      <c r="G84" s="38"/>
      <c r="H84" s="38"/>
      <c r="I84" s="31" t="s">
        <v>23</v>
      </c>
      <c r="J84" s="61" t="str">
        <f>IF(J14="","",J14)</f>
        <v>16. 4. 2021</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25.7" customHeight="1">
      <c r="A86" s="36"/>
      <c r="B86" s="37"/>
      <c r="C86" s="31" t="s">
        <v>25</v>
      </c>
      <c r="D86" s="38"/>
      <c r="E86" s="38"/>
      <c r="F86" s="29" t="str">
        <f>E17</f>
        <v>Městská část Praha 4, Anatala Staška 2059/80b</v>
      </c>
      <c r="G86" s="38"/>
      <c r="H86" s="38"/>
      <c r="I86" s="31" t="s">
        <v>32</v>
      </c>
      <c r="J86" s="34" t="str">
        <f>E23</f>
        <v>SUNCAD, s.r.o., Špotzova 6, Praha 6</v>
      </c>
      <c r="K86" s="38"/>
      <c r="L86" s="115"/>
      <c r="S86" s="36"/>
      <c r="T86" s="36"/>
      <c r="U86" s="36"/>
      <c r="V86" s="36"/>
      <c r="W86" s="36"/>
      <c r="X86" s="36"/>
      <c r="Y86" s="36"/>
      <c r="Z86" s="36"/>
      <c r="AA86" s="36"/>
      <c r="AB86" s="36"/>
      <c r="AC86" s="36"/>
      <c r="AD86" s="36"/>
      <c r="AE86" s="36"/>
    </row>
    <row r="87" spans="1:65" s="2" customFormat="1" ht="15.2" customHeight="1">
      <c r="A87" s="36"/>
      <c r="B87" s="37"/>
      <c r="C87" s="31" t="s">
        <v>30</v>
      </c>
      <c r="D87" s="38"/>
      <c r="E87" s="38"/>
      <c r="F87" s="29" t="str">
        <f>IF(E20="","",E20)</f>
        <v>Vyplň údaj</v>
      </c>
      <c r="G87" s="38"/>
      <c r="H87" s="38"/>
      <c r="I87" s="31" t="s">
        <v>37</v>
      </c>
      <c r="J87" s="34" t="str">
        <f>E26</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200</v>
      </c>
      <c r="D89" s="156" t="s">
        <v>60</v>
      </c>
      <c r="E89" s="156" t="s">
        <v>56</v>
      </c>
      <c r="F89" s="156" t="s">
        <v>57</v>
      </c>
      <c r="G89" s="156" t="s">
        <v>201</v>
      </c>
      <c r="H89" s="156" t="s">
        <v>202</v>
      </c>
      <c r="I89" s="156" t="s">
        <v>203</v>
      </c>
      <c r="J89" s="156" t="s">
        <v>180</v>
      </c>
      <c r="K89" s="157" t="s">
        <v>204</v>
      </c>
      <c r="L89" s="158"/>
      <c r="M89" s="70" t="s">
        <v>19</v>
      </c>
      <c r="N89" s="71" t="s">
        <v>45</v>
      </c>
      <c r="O89" s="71" t="s">
        <v>205</v>
      </c>
      <c r="P89" s="71" t="s">
        <v>206</v>
      </c>
      <c r="Q89" s="71" t="s">
        <v>207</v>
      </c>
      <c r="R89" s="71" t="s">
        <v>208</v>
      </c>
      <c r="S89" s="71" t="s">
        <v>209</v>
      </c>
      <c r="T89" s="72" t="s">
        <v>210</v>
      </c>
      <c r="U89" s="153"/>
      <c r="V89" s="153"/>
      <c r="W89" s="153"/>
      <c r="X89" s="153"/>
      <c r="Y89" s="153"/>
      <c r="Z89" s="153"/>
      <c r="AA89" s="153"/>
      <c r="AB89" s="153"/>
      <c r="AC89" s="153"/>
      <c r="AD89" s="153"/>
      <c r="AE89" s="153"/>
    </row>
    <row r="90" spans="1:65" s="2" customFormat="1" ht="22.9" customHeight="1">
      <c r="A90" s="36"/>
      <c r="B90" s="37"/>
      <c r="C90" s="77" t="s">
        <v>211</v>
      </c>
      <c r="D90" s="38"/>
      <c r="E90" s="38"/>
      <c r="F90" s="38"/>
      <c r="G90" s="38"/>
      <c r="H90" s="38"/>
      <c r="I90" s="38"/>
      <c r="J90" s="159">
        <f>BK90</f>
        <v>0</v>
      </c>
      <c r="K90" s="38"/>
      <c r="L90" s="41"/>
      <c r="M90" s="73"/>
      <c r="N90" s="160"/>
      <c r="O90" s="74"/>
      <c r="P90" s="161">
        <f>P91+P97+P117+P129+P135</f>
        <v>0</v>
      </c>
      <c r="Q90" s="74"/>
      <c r="R90" s="161">
        <f>R91+R97+R117+R129+R135</f>
        <v>0</v>
      </c>
      <c r="S90" s="74"/>
      <c r="T90" s="162">
        <f>T91+T97+T117+T129+T135</f>
        <v>0</v>
      </c>
      <c r="U90" s="36"/>
      <c r="V90" s="36"/>
      <c r="W90" s="36"/>
      <c r="X90" s="36"/>
      <c r="Y90" s="36"/>
      <c r="Z90" s="36"/>
      <c r="AA90" s="36"/>
      <c r="AB90" s="36"/>
      <c r="AC90" s="36"/>
      <c r="AD90" s="36"/>
      <c r="AE90" s="36"/>
      <c r="AT90" s="19" t="s">
        <v>74</v>
      </c>
      <c r="AU90" s="19" t="s">
        <v>181</v>
      </c>
      <c r="BK90" s="163">
        <f>BK91+BK97+BK117+BK129+BK135</f>
        <v>0</v>
      </c>
    </row>
    <row r="91" spans="1:65" s="12" customFormat="1" ht="25.9" customHeight="1">
      <c r="B91" s="164"/>
      <c r="C91" s="165"/>
      <c r="D91" s="166" t="s">
        <v>74</v>
      </c>
      <c r="E91" s="167" t="s">
        <v>82</v>
      </c>
      <c r="F91" s="167" t="s">
        <v>834</v>
      </c>
      <c r="G91" s="165"/>
      <c r="H91" s="165"/>
      <c r="I91" s="168"/>
      <c r="J91" s="169">
        <f>BK91</f>
        <v>0</v>
      </c>
      <c r="K91" s="165"/>
      <c r="L91" s="170"/>
      <c r="M91" s="171"/>
      <c r="N91" s="172"/>
      <c r="O91" s="172"/>
      <c r="P91" s="173">
        <f>SUM(P92:P96)</f>
        <v>0</v>
      </c>
      <c r="Q91" s="172"/>
      <c r="R91" s="173">
        <f>SUM(R92:R96)</f>
        <v>0</v>
      </c>
      <c r="S91" s="172"/>
      <c r="T91" s="174">
        <f>SUM(T92:T96)</f>
        <v>0</v>
      </c>
      <c r="AR91" s="175" t="s">
        <v>82</v>
      </c>
      <c r="AT91" s="176" t="s">
        <v>74</v>
      </c>
      <c r="AU91" s="176" t="s">
        <v>75</v>
      </c>
      <c r="AY91" s="175" t="s">
        <v>214</v>
      </c>
      <c r="BK91" s="177">
        <f>SUM(BK92:BK96)</f>
        <v>0</v>
      </c>
    </row>
    <row r="92" spans="1:65" s="2" customFormat="1" ht="14.45" customHeight="1">
      <c r="A92" s="36"/>
      <c r="B92" s="37"/>
      <c r="C92" s="180" t="s">
        <v>82</v>
      </c>
      <c r="D92" s="180" t="s">
        <v>217</v>
      </c>
      <c r="E92" s="181" t="s">
        <v>835</v>
      </c>
      <c r="F92" s="182" t="s">
        <v>836</v>
      </c>
      <c r="G92" s="183" t="s">
        <v>331</v>
      </c>
      <c r="H92" s="184">
        <v>120</v>
      </c>
      <c r="I92" s="185"/>
      <c r="J92" s="186">
        <f>ROUND(I92*H92,2)</f>
        <v>0</v>
      </c>
      <c r="K92" s="182" t="s">
        <v>19</v>
      </c>
      <c r="L92" s="41"/>
      <c r="M92" s="187" t="s">
        <v>19</v>
      </c>
      <c r="N92" s="188" t="s">
        <v>46</v>
      </c>
      <c r="O92" s="66"/>
      <c r="P92" s="189">
        <f>O92*H92</f>
        <v>0</v>
      </c>
      <c r="Q92" s="189">
        <v>0</v>
      </c>
      <c r="R92" s="189">
        <f>Q92*H92</f>
        <v>0</v>
      </c>
      <c r="S92" s="189">
        <v>0</v>
      </c>
      <c r="T92" s="190">
        <f>S92*H92</f>
        <v>0</v>
      </c>
      <c r="U92" s="36"/>
      <c r="V92" s="36"/>
      <c r="W92" s="36"/>
      <c r="X92" s="36"/>
      <c r="Y92" s="36"/>
      <c r="Z92" s="36"/>
      <c r="AA92" s="36"/>
      <c r="AB92" s="36"/>
      <c r="AC92" s="36"/>
      <c r="AD92" s="36"/>
      <c r="AE92" s="36"/>
      <c r="AR92" s="191" t="s">
        <v>222</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82</v>
      </c>
      <c r="BK92" s="192">
        <f>ROUND(I92*H92,2)</f>
        <v>0</v>
      </c>
      <c r="BL92" s="19" t="s">
        <v>222</v>
      </c>
      <c r="BM92" s="191" t="s">
        <v>88</v>
      </c>
    </row>
    <row r="93" spans="1:65" s="2" customFormat="1" ht="14.45" customHeight="1">
      <c r="A93" s="36"/>
      <c r="B93" s="37"/>
      <c r="C93" s="180" t="s">
        <v>88</v>
      </c>
      <c r="D93" s="180" t="s">
        <v>217</v>
      </c>
      <c r="E93" s="181" t="s">
        <v>837</v>
      </c>
      <c r="F93" s="182" t="s">
        <v>838</v>
      </c>
      <c r="G93" s="183" t="s">
        <v>331</v>
      </c>
      <c r="H93" s="184">
        <v>20</v>
      </c>
      <c r="I93" s="185"/>
      <c r="J93" s="186">
        <f>ROUND(I93*H93,2)</f>
        <v>0</v>
      </c>
      <c r="K93" s="182" t="s">
        <v>19</v>
      </c>
      <c r="L93" s="41"/>
      <c r="M93" s="187" t="s">
        <v>19</v>
      </c>
      <c r="N93" s="188" t="s">
        <v>46</v>
      </c>
      <c r="O93" s="66"/>
      <c r="P93" s="189">
        <f>O93*H93</f>
        <v>0</v>
      </c>
      <c r="Q93" s="189">
        <v>0</v>
      </c>
      <c r="R93" s="189">
        <f>Q93*H93</f>
        <v>0</v>
      </c>
      <c r="S93" s="189">
        <v>0</v>
      </c>
      <c r="T93" s="190">
        <f>S93*H93</f>
        <v>0</v>
      </c>
      <c r="U93" s="36"/>
      <c r="V93" s="36"/>
      <c r="W93" s="36"/>
      <c r="X93" s="36"/>
      <c r="Y93" s="36"/>
      <c r="Z93" s="36"/>
      <c r="AA93" s="36"/>
      <c r="AB93" s="36"/>
      <c r="AC93" s="36"/>
      <c r="AD93" s="36"/>
      <c r="AE93" s="36"/>
      <c r="AR93" s="191" t="s">
        <v>222</v>
      </c>
      <c r="AT93" s="191" t="s">
        <v>217</v>
      </c>
      <c r="AU93" s="191" t="s">
        <v>82</v>
      </c>
      <c r="AY93" s="19" t="s">
        <v>214</v>
      </c>
      <c r="BE93" s="192">
        <f>IF(N93="základní",J93,0)</f>
        <v>0</v>
      </c>
      <c r="BF93" s="192">
        <f>IF(N93="snížená",J93,0)</f>
        <v>0</v>
      </c>
      <c r="BG93" s="192">
        <f>IF(N93="zákl. přenesená",J93,0)</f>
        <v>0</v>
      </c>
      <c r="BH93" s="192">
        <f>IF(N93="sníž. přenesená",J93,0)</f>
        <v>0</v>
      </c>
      <c r="BI93" s="192">
        <f>IF(N93="nulová",J93,0)</f>
        <v>0</v>
      </c>
      <c r="BJ93" s="19" t="s">
        <v>82</v>
      </c>
      <c r="BK93" s="192">
        <f>ROUND(I93*H93,2)</f>
        <v>0</v>
      </c>
      <c r="BL93" s="19" t="s">
        <v>222</v>
      </c>
      <c r="BM93" s="191" t="s">
        <v>222</v>
      </c>
    </row>
    <row r="94" spans="1:65" s="2" customFormat="1" ht="14.45" customHeight="1">
      <c r="A94" s="36"/>
      <c r="B94" s="37"/>
      <c r="C94" s="180" t="s">
        <v>101</v>
      </c>
      <c r="D94" s="180" t="s">
        <v>217</v>
      </c>
      <c r="E94" s="181" t="s">
        <v>839</v>
      </c>
      <c r="F94" s="182" t="s">
        <v>840</v>
      </c>
      <c r="G94" s="183" t="s">
        <v>331</v>
      </c>
      <c r="H94" s="184">
        <v>8</v>
      </c>
      <c r="I94" s="185"/>
      <c r="J94" s="186">
        <f>ROUND(I94*H94,2)</f>
        <v>0</v>
      </c>
      <c r="K94" s="182" t="s">
        <v>19</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222</v>
      </c>
      <c r="AT94" s="191" t="s">
        <v>217</v>
      </c>
      <c r="AU94" s="191" t="s">
        <v>82</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222</v>
      </c>
      <c r="BM94" s="191" t="s">
        <v>215</v>
      </c>
    </row>
    <row r="95" spans="1:65" s="2" customFormat="1" ht="14.45" customHeight="1">
      <c r="A95" s="36"/>
      <c r="B95" s="37"/>
      <c r="C95" s="180" t="s">
        <v>222</v>
      </c>
      <c r="D95" s="180" t="s">
        <v>217</v>
      </c>
      <c r="E95" s="181" t="s">
        <v>720</v>
      </c>
      <c r="F95" s="182" t="s">
        <v>841</v>
      </c>
      <c r="G95" s="183" t="s">
        <v>361</v>
      </c>
      <c r="H95" s="240"/>
      <c r="I95" s="185"/>
      <c r="J95" s="186">
        <f>ROUND(I95*H95,2)</f>
        <v>0</v>
      </c>
      <c r="K95" s="182" t="s">
        <v>19</v>
      </c>
      <c r="L95" s="41"/>
      <c r="M95" s="187" t="s">
        <v>19</v>
      </c>
      <c r="N95" s="188" t="s">
        <v>46</v>
      </c>
      <c r="O95" s="66"/>
      <c r="P95" s="189">
        <f>O95*H95</f>
        <v>0</v>
      </c>
      <c r="Q95" s="189">
        <v>0</v>
      </c>
      <c r="R95" s="189">
        <f>Q95*H95</f>
        <v>0</v>
      </c>
      <c r="S95" s="189">
        <v>0</v>
      </c>
      <c r="T95" s="190">
        <f>S95*H95</f>
        <v>0</v>
      </c>
      <c r="U95" s="36"/>
      <c r="V95" s="36"/>
      <c r="W95" s="36"/>
      <c r="X95" s="36"/>
      <c r="Y95" s="36"/>
      <c r="Z95" s="36"/>
      <c r="AA95" s="36"/>
      <c r="AB95" s="36"/>
      <c r="AC95" s="36"/>
      <c r="AD95" s="36"/>
      <c r="AE95" s="36"/>
      <c r="AR95" s="191" t="s">
        <v>222</v>
      </c>
      <c r="AT95" s="191" t="s">
        <v>217</v>
      </c>
      <c r="AU95" s="191" t="s">
        <v>82</v>
      </c>
      <c r="AY95" s="19" t="s">
        <v>214</v>
      </c>
      <c r="BE95" s="192">
        <f>IF(N95="základní",J95,0)</f>
        <v>0</v>
      </c>
      <c r="BF95" s="192">
        <f>IF(N95="snížená",J95,0)</f>
        <v>0</v>
      </c>
      <c r="BG95" s="192">
        <f>IF(N95="zákl. přenesená",J95,0)</f>
        <v>0</v>
      </c>
      <c r="BH95" s="192">
        <f>IF(N95="sníž. přenesená",J95,0)</f>
        <v>0</v>
      </c>
      <c r="BI95" s="192">
        <f>IF(N95="nulová",J95,0)</f>
        <v>0</v>
      </c>
      <c r="BJ95" s="19" t="s">
        <v>82</v>
      </c>
      <c r="BK95" s="192">
        <f>ROUND(I95*H95,2)</f>
        <v>0</v>
      </c>
      <c r="BL95" s="19" t="s">
        <v>222</v>
      </c>
      <c r="BM95" s="191" t="s">
        <v>262</v>
      </c>
    </row>
    <row r="96" spans="1:65" s="2" customFormat="1" ht="14.45" customHeight="1">
      <c r="A96" s="36"/>
      <c r="B96" s="37"/>
      <c r="C96" s="180" t="s">
        <v>245</v>
      </c>
      <c r="D96" s="180" t="s">
        <v>217</v>
      </c>
      <c r="E96" s="181" t="s">
        <v>842</v>
      </c>
      <c r="F96" s="182" t="s">
        <v>843</v>
      </c>
      <c r="G96" s="183" t="s">
        <v>302</v>
      </c>
      <c r="H96" s="184">
        <v>0.6</v>
      </c>
      <c r="I96" s="185"/>
      <c r="J96" s="186">
        <f>ROUND(I96*H96,2)</f>
        <v>0</v>
      </c>
      <c r="K96" s="182" t="s">
        <v>19</v>
      </c>
      <c r="L96" s="41"/>
      <c r="M96" s="187" t="s">
        <v>19</v>
      </c>
      <c r="N96" s="188" t="s">
        <v>46</v>
      </c>
      <c r="O96" s="66"/>
      <c r="P96" s="189">
        <f>O96*H96</f>
        <v>0</v>
      </c>
      <c r="Q96" s="189">
        <v>0</v>
      </c>
      <c r="R96" s="189">
        <f>Q96*H96</f>
        <v>0</v>
      </c>
      <c r="S96" s="189">
        <v>0</v>
      </c>
      <c r="T96" s="190">
        <f>S96*H96</f>
        <v>0</v>
      </c>
      <c r="U96" s="36"/>
      <c r="V96" s="36"/>
      <c r="W96" s="36"/>
      <c r="X96" s="36"/>
      <c r="Y96" s="36"/>
      <c r="Z96" s="36"/>
      <c r="AA96" s="36"/>
      <c r="AB96" s="36"/>
      <c r="AC96" s="36"/>
      <c r="AD96" s="36"/>
      <c r="AE96" s="36"/>
      <c r="AR96" s="191" t="s">
        <v>222</v>
      </c>
      <c r="AT96" s="191" t="s">
        <v>217</v>
      </c>
      <c r="AU96" s="191" t="s">
        <v>82</v>
      </c>
      <c r="AY96" s="19" t="s">
        <v>214</v>
      </c>
      <c r="BE96" s="192">
        <f>IF(N96="základní",J96,0)</f>
        <v>0</v>
      </c>
      <c r="BF96" s="192">
        <f>IF(N96="snížená",J96,0)</f>
        <v>0</v>
      </c>
      <c r="BG96" s="192">
        <f>IF(N96="zákl. přenesená",J96,0)</f>
        <v>0</v>
      </c>
      <c r="BH96" s="192">
        <f>IF(N96="sníž. přenesená",J96,0)</f>
        <v>0</v>
      </c>
      <c r="BI96" s="192">
        <f>IF(N96="nulová",J96,0)</f>
        <v>0</v>
      </c>
      <c r="BJ96" s="19" t="s">
        <v>82</v>
      </c>
      <c r="BK96" s="192">
        <f>ROUND(I96*H96,2)</f>
        <v>0</v>
      </c>
      <c r="BL96" s="19" t="s">
        <v>222</v>
      </c>
      <c r="BM96" s="191" t="s">
        <v>270</v>
      </c>
    </row>
    <row r="97" spans="1:65" s="12" customFormat="1" ht="25.9" customHeight="1">
      <c r="B97" s="164"/>
      <c r="C97" s="165"/>
      <c r="D97" s="166" t="s">
        <v>74</v>
      </c>
      <c r="E97" s="167" t="s">
        <v>88</v>
      </c>
      <c r="F97" s="167" t="s">
        <v>844</v>
      </c>
      <c r="G97" s="165"/>
      <c r="H97" s="165"/>
      <c r="I97" s="168"/>
      <c r="J97" s="169">
        <f>BK97</f>
        <v>0</v>
      </c>
      <c r="K97" s="165"/>
      <c r="L97" s="170"/>
      <c r="M97" s="171"/>
      <c r="N97" s="172"/>
      <c r="O97" s="172"/>
      <c r="P97" s="173">
        <f>SUM(P98:P116)</f>
        <v>0</v>
      </c>
      <c r="Q97" s="172"/>
      <c r="R97" s="173">
        <f>SUM(R98:R116)</f>
        <v>0</v>
      </c>
      <c r="S97" s="172"/>
      <c r="T97" s="174">
        <f>SUM(T98:T116)</f>
        <v>0</v>
      </c>
      <c r="AR97" s="175" t="s">
        <v>82</v>
      </c>
      <c r="AT97" s="176" t="s">
        <v>74</v>
      </c>
      <c r="AU97" s="176" t="s">
        <v>75</v>
      </c>
      <c r="AY97" s="175" t="s">
        <v>214</v>
      </c>
      <c r="BK97" s="177">
        <f>SUM(BK98:BK116)</f>
        <v>0</v>
      </c>
    </row>
    <row r="98" spans="1:65" s="2" customFormat="1" ht="14.45" customHeight="1">
      <c r="A98" s="36"/>
      <c r="B98" s="37"/>
      <c r="C98" s="180" t="s">
        <v>82</v>
      </c>
      <c r="D98" s="180" t="s">
        <v>217</v>
      </c>
      <c r="E98" s="181" t="s">
        <v>845</v>
      </c>
      <c r="F98" s="182" t="s">
        <v>846</v>
      </c>
      <c r="G98" s="183" t="s">
        <v>248</v>
      </c>
      <c r="H98" s="184">
        <v>6</v>
      </c>
      <c r="I98" s="185"/>
      <c r="J98" s="186">
        <f t="shared" ref="J98:J116" si="0">ROUND(I98*H98,2)</f>
        <v>0</v>
      </c>
      <c r="K98" s="182" t="s">
        <v>19</v>
      </c>
      <c r="L98" s="41"/>
      <c r="M98" s="187" t="s">
        <v>19</v>
      </c>
      <c r="N98" s="188" t="s">
        <v>46</v>
      </c>
      <c r="O98" s="66"/>
      <c r="P98" s="189">
        <f t="shared" ref="P98:P116" si="1">O98*H98</f>
        <v>0</v>
      </c>
      <c r="Q98" s="189">
        <v>0</v>
      </c>
      <c r="R98" s="189">
        <f t="shared" ref="R98:R116" si="2">Q98*H98</f>
        <v>0</v>
      </c>
      <c r="S98" s="189">
        <v>0</v>
      </c>
      <c r="T98" s="190">
        <f t="shared" ref="T98:T116" si="3">S98*H98</f>
        <v>0</v>
      </c>
      <c r="U98" s="36"/>
      <c r="V98" s="36"/>
      <c r="W98" s="36"/>
      <c r="X98" s="36"/>
      <c r="Y98" s="36"/>
      <c r="Z98" s="36"/>
      <c r="AA98" s="36"/>
      <c r="AB98" s="36"/>
      <c r="AC98" s="36"/>
      <c r="AD98" s="36"/>
      <c r="AE98" s="36"/>
      <c r="AR98" s="191" t="s">
        <v>222</v>
      </c>
      <c r="AT98" s="191" t="s">
        <v>217</v>
      </c>
      <c r="AU98" s="191" t="s">
        <v>82</v>
      </c>
      <c r="AY98" s="19" t="s">
        <v>214</v>
      </c>
      <c r="BE98" s="192">
        <f t="shared" ref="BE98:BE116" si="4">IF(N98="základní",J98,0)</f>
        <v>0</v>
      </c>
      <c r="BF98" s="192">
        <f t="shared" ref="BF98:BF116" si="5">IF(N98="snížená",J98,0)</f>
        <v>0</v>
      </c>
      <c r="BG98" s="192">
        <f t="shared" ref="BG98:BG116" si="6">IF(N98="zákl. přenesená",J98,0)</f>
        <v>0</v>
      </c>
      <c r="BH98" s="192">
        <f t="shared" ref="BH98:BH116" si="7">IF(N98="sníž. přenesená",J98,0)</f>
        <v>0</v>
      </c>
      <c r="BI98" s="192">
        <f t="shared" ref="BI98:BI116" si="8">IF(N98="nulová",J98,0)</f>
        <v>0</v>
      </c>
      <c r="BJ98" s="19" t="s">
        <v>82</v>
      </c>
      <c r="BK98" s="192">
        <f t="shared" ref="BK98:BK116" si="9">ROUND(I98*H98,2)</f>
        <v>0</v>
      </c>
      <c r="BL98" s="19" t="s">
        <v>222</v>
      </c>
      <c r="BM98" s="191" t="s">
        <v>280</v>
      </c>
    </row>
    <row r="99" spans="1:65" s="2" customFormat="1" ht="14.45" customHeight="1">
      <c r="A99" s="36"/>
      <c r="B99" s="37"/>
      <c r="C99" s="180" t="s">
        <v>88</v>
      </c>
      <c r="D99" s="180" t="s">
        <v>217</v>
      </c>
      <c r="E99" s="181" t="s">
        <v>847</v>
      </c>
      <c r="F99" s="182" t="s">
        <v>848</v>
      </c>
      <c r="G99" s="183" t="s">
        <v>248</v>
      </c>
      <c r="H99" s="184">
        <v>4</v>
      </c>
      <c r="I99" s="185"/>
      <c r="J99" s="186">
        <f t="shared" si="0"/>
        <v>0</v>
      </c>
      <c r="K99" s="182" t="s">
        <v>19</v>
      </c>
      <c r="L99" s="41"/>
      <c r="M99" s="187" t="s">
        <v>19</v>
      </c>
      <c r="N99" s="188" t="s">
        <v>46</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222</v>
      </c>
      <c r="AT99" s="191" t="s">
        <v>217</v>
      </c>
      <c r="AU99" s="191" t="s">
        <v>82</v>
      </c>
      <c r="AY99" s="19" t="s">
        <v>214</v>
      </c>
      <c r="BE99" s="192">
        <f t="shared" si="4"/>
        <v>0</v>
      </c>
      <c r="BF99" s="192">
        <f t="shared" si="5"/>
        <v>0</v>
      </c>
      <c r="BG99" s="192">
        <f t="shared" si="6"/>
        <v>0</v>
      </c>
      <c r="BH99" s="192">
        <f t="shared" si="7"/>
        <v>0</v>
      </c>
      <c r="BI99" s="192">
        <f t="shared" si="8"/>
        <v>0</v>
      </c>
      <c r="BJ99" s="19" t="s">
        <v>82</v>
      </c>
      <c r="BK99" s="192">
        <f t="shared" si="9"/>
        <v>0</v>
      </c>
      <c r="BL99" s="19" t="s">
        <v>222</v>
      </c>
      <c r="BM99" s="191" t="s">
        <v>290</v>
      </c>
    </row>
    <row r="100" spans="1:65" s="2" customFormat="1" ht="14.45" customHeight="1">
      <c r="A100" s="36"/>
      <c r="B100" s="37"/>
      <c r="C100" s="180" t="s">
        <v>101</v>
      </c>
      <c r="D100" s="180" t="s">
        <v>217</v>
      </c>
      <c r="E100" s="181" t="s">
        <v>849</v>
      </c>
      <c r="F100" s="182" t="s">
        <v>850</v>
      </c>
      <c r="G100" s="183" t="s">
        <v>248</v>
      </c>
      <c r="H100" s="184">
        <v>2</v>
      </c>
      <c r="I100" s="185"/>
      <c r="J100" s="186">
        <f t="shared" si="0"/>
        <v>0</v>
      </c>
      <c r="K100" s="182" t="s">
        <v>19</v>
      </c>
      <c r="L100" s="41"/>
      <c r="M100" s="187" t="s">
        <v>19</v>
      </c>
      <c r="N100" s="188" t="s">
        <v>46</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222</v>
      </c>
      <c r="AT100" s="191" t="s">
        <v>217</v>
      </c>
      <c r="AU100" s="191" t="s">
        <v>82</v>
      </c>
      <c r="AY100" s="19" t="s">
        <v>214</v>
      </c>
      <c r="BE100" s="192">
        <f t="shared" si="4"/>
        <v>0</v>
      </c>
      <c r="BF100" s="192">
        <f t="shared" si="5"/>
        <v>0</v>
      </c>
      <c r="BG100" s="192">
        <f t="shared" si="6"/>
        <v>0</v>
      </c>
      <c r="BH100" s="192">
        <f t="shared" si="7"/>
        <v>0</v>
      </c>
      <c r="BI100" s="192">
        <f t="shared" si="8"/>
        <v>0</v>
      </c>
      <c r="BJ100" s="19" t="s">
        <v>82</v>
      </c>
      <c r="BK100" s="192">
        <f t="shared" si="9"/>
        <v>0</v>
      </c>
      <c r="BL100" s="19" t="s">
        <v>222</v>
      </c>
      <c r="BM100" s="191" t="s">
        <v>299</v>
      </c>
    </row>
    <row r="101" spans="1:65" s="2" customFormat="1" ht="14.45" customHeight="1">
      <c r="A101" s="36"/>
      <c r="B101" s="37"/>
      <c r="C101" s="180" t="s">
        <v>222</v>
      </c>
      <c r="D101" s="180" t="s">
        <v>217</v>
      </c>
      <c r="E101" s="181" t="s">
        <v>851</v>
      </c>
      <c r="F101" s="182" t="s">
        <v>852</v>
      </c>
      <c r="G101" s="183" t="s">
        <v>248</v>
      </c>
      <c r="H101" s="184">
        <v>2</v>
      </c>
      <c r="I101" s="185"/>
      <c r="J101" s="186">
        <f t="shared" si="0"/>
        <v>0</v>
      </c>
      <c r="K101" s="182" t="s">
        <v>19</v>
      </c>
      <c r="L101" s="41"/>
      <c r="M101" s="187" t="s">
        <v>19</v>
      </c>
      <c r="N101" s="188" t="s">
        <v>46</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222</v>
      </c>
      <c r="AT101" s="191" t="s">
        <v>217</v>
      </c>
      <c r="AU101" s="191" t="s">
        <v>82</v>
      </c>
      <c r="AY101" s="19" t="s">
        <v>214</v>
      </c>
      <c r="BE101" s="192">
        <f t="shared" si="4"/>
        <v>0</v>
      </c>
      <c r="BF101" s="192">
        <f t="shared" si="5"/>
        <v>0</v>
      </c>
      <c r="BG101" s="192">
        <f t="shared" si="6"/>
        <v>0</v>
      </c>
      <c r="BH101" s="192">
        <f t="shared" si="7"/>
        <v>0</v>
      </c>
      <c r="BI101" s="192">
        <f t="shared" si="8"/>
        <v>0</v>
      </c>
      <c r="BJ101" s="19" t="s">
        <v>82</v>
      </c>
      <c r="BK101" s="192">
        <f t="shared" si="9"/>
        <v>0</v>
      </c>
      <c r="BL101" s="19" t="s">
        <v>222</v>
      </c>
      <c r="BM101" s="191" t="s">
        <v>308</v>
      </c>
    </row>
    <row r="102" spans="1:65" s="2" customFormat="1" ht="24.2" customHeight="1">
      <c r="A102" s="36"/>
      <c r="B102" s="37"/>
      <c r="C102" s="180" t="s">
        <v>245</v>
      </c>
      <c r="D102" s="180" t="s">
        <v>217</v>
      </c>
      <c r="E102" s="181" t="s">
        <v>853</v>
      </c>
      <c r="F102" s="182" t="s">
        <v>854</v>
      </c>
      <c r="G102" s="183" t="s">
        <v>248</v>
      </c>
      <c r="H102" s="184">
        <v>2</v>
      </c>
      <c r="I102" s="185"/>
      <c r="J102" s="186">
        <f t="shared" si="0"/>
        <v>0</v>
      </c>
      <c r="K102" s="182" t="s">
        <v>19</v>
      </c>
      <c r="L102" s="41"/>
      <c r="M102" s="187" t="s">
        <v>19</v>
      </c>
      <c r="N102" s="188" t="s">
        <v>46</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222</v>
      </c>
      <c r="AT102" s="191" t="s">
        <v>217</v>
      </c>
      <c r="AU102" s="191" t="s">
        <v>82</v>
      </c>
      <c r="AY102" s="19" t="s">
        <v>214</v>
      </c>
      <c r="BE102" s="192">
        <f t="shared" si="4"/>
        <v>0</v>
      </c>
      <c r="BF102" s="192">
        <f t="shared" si="5"/>
        <v>0</v>
      </c>
      <c r="BG102" s="192">
        <f t="shared" si="6"/>
        <v>0</v>
      </c>
      <c r="BH102" s="192">
        <f t="shared" si="7"/>
        <v>0</v>
      </c>
      <c r="BI102" s="192">
        <f t="shared" si="8"/>
        <v>0</v>
      </c>
      <c r="BJ102" s="19" t="s">
        <v>82</v>
      </c>
      <c r="BK102" s="192">
        <f t="shared" si="9"/>
        <v>0</v>
      </c>
      <c r="BL102" s="19" t="s">
        <v>222</v>
      </c>
      <c r="BM102" s="191" t="s">
        <v>322</v>
      </c>
    </row>
    <row r="103" spans="1:65" s="2" customFormat="1" ht="14.45" customHeight="1">
      <c r="A103" s="36"/>
      <c r="B103" s="37"/>
      <c r="C103" s="180" t="s">
        <v>215</v>
      </c>
      <c r="D103" s="180" t="s">
        <v>217</v>
      </c>
      <c r="E103" s="181" t="s">
        <v>855</v>
      </c>
      <c r="F103" s="182" t="s">
        <v>856</v>
      </c>
      <c r="G103" s="183" t="s">
        <v>248</v>
      </c>
      <c r="H103" s="184">
        <v>2</v>
      </c>
      <c r="I103" s="185"/>
      <c r="J103" s="186">
        <f t="shared" si="0"/>
        <v>0</v>
      </c>
      <c r="K103" s="182" t="s">
        <v>19</v>
      </c>
      <c r="L103" s="41"/>
      <c r="M103" s="187" t="s">
        <v>19</v>
      </c>
      <c r="N103" s="188" t="s">
        <v>46</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222</v>
      </c>
      <c r="AT103" s="191" t="s">
        <v>217</v>
      </c>
      <c r="AU103" s="191" t="s">
        <v>82</v>
      </c>
      <c r="AY103" s="19" t="s">
        <v>214</v>
      </c>
      <c r="BE103" s="192">
        <f t="shared" si="4"/>
        <v>0</v>
      </c>
      <c r="BF103" s="192">
        <f t="shared" si="5"/>
        <v>0</v>
      </c>
      <c r="BG103" s="192">
        <f t="shared" si="6"/>
        <v>0</v>
      </c>
      <c r="BH103" s="192">
        <f t="shared" si="7"/>
        <v>0</v>
      </c>
      <c r="BI103" s="192">
        <f t="shared" si="8"/>
        <v>0</v>
      </c>
      <c r="BJ103" s="19" t="s">
        <v>82</v>
      </c>
      <c r="BK103" s="192">
        <f t="shared" si="9"/>
        <v>0</v>
      </c>
      <c r="BL103" s="19" t="s">
        <v>222</v>
      </c>
      <c r="BM103" s="191" t="s">
        <v>335</v>
      </c>
    </row>
    <row r="104" spans="1:65" s="2" customFormat="1" ht="24.2" customHeight="1">
      <c r="A104" s="36"/>
      <c r="B104" s="37"/>
      <c r="C104" s="180" t="s">
        <v>253</v>
      </c>
      <c r="D104" s="180" t="s">
        <v>217</v>
      </c>
      <c r="E104" s="181" t="s">
        <v>857</v>
      </c>
      <c r="F104" s="182" t="s">
        <v>858</v>
      </c>
      <c r="G104" s="183" t="s">
        <v>248</v>
      </c>
      <c r="H104" s="184">
        <v>2</v>
      </c>
      <c r="I104" s="185"/>
      <c r="J104" s="186">
        <f t="shared" si="0"/>
        <v>0</v>
      </c>
      <c r="K104" s="182" t="s">
        <v>19</v>
      </c>
      <c r="L104" s="41"/>
      <c r="M104" s="187" t="s">
        <v>19</v>
      </c>
      <c r="N104" s="188" t="s">
        <v>46</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222</v>
      </c>
      <c r="AT104" s="191" t="s">
        <v>217</v>
      </c>
      <c r="AU104" s="191" t="s">
        <v>82</v>
      </c>
      <c r="AY104" s="19" t="s">
        <v>214</v>
      </c>
      <c r="BE104" s="192">
        <f t="shared" si="4"/>
        <v>0</v>
      </c>
      <c r="BF104" s="192">
        <f t="shared" si="5"/>
        <v>0</v>
      </c>
      <c r="BG104" s="192">
        <f t="shared" si="6"/>
        <v>0</v>
      </c>
      <c r="BH104" s="192">
        <f t="shared" si="7"/>
        <v>0</v>
      </c>
      <c r="BI104" s="192">
        <f t="shared" si="8"/>
        <v>0</v>
      </c>
      <c r="BJ104" s="19" t="s">
        <v>82</v>
      </c>
      <c r="BK104" s="192">
        <f t="shared" si="9"/>
        <v>0</v>
      </c>
      <c r="BL104" s="19" t="s">
        <v>222</v>
      </c>
      <c r="BM104" s="191" t="s">
        <v>347</v>
      </c>
    </row>
    <row r="105" spans="1:65" s="2" customFormat="1" ht="14.45" customHeight="1">
      <c r="A105" s="36"/>
      <c r="B105" s="37"/>
      <c r="C105" s="180" t="s">
        <v>262</v>
      </c>
      <c r="D105" s="180" t="s">
        <v>217</v>
      </c>
      <c r="E105" s="181" t="s">
        <v>859</v>
      </c>
      <c r="F105" s="182" t="s">
        <v>860</v>
      </c>
      <c r="G105" s="183" t="s">
        <v>248</v>
      </c>
      <c r="H105" s="184">
        <v>2</v>
      </c>
      <c r="I105" s="185"/>
      <c r="J105" s="186">
        <f t="shared" si="0"/>
        <v>0</v>
      </c>
      <c r="K105" s="182" t="s">
        <v>19</v>
      </c>
      <c r="L105" s="41"/>
      <c r="M105" s="187" t="s">
        <v>19</v>
      </c>
      <c r="N105" s="188" t="s">
        <v>46</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222</v>
      </c>
      <c r="AT105" s="191" t="s">
        <v>217</v>
      </c>
      <c r="AU105" s="191" t="s">
        <v>82</v>
      </c>
      <c r="AY105" s="19" t="s">
        <v>214</v>
      </c>
      <c r="BE105" s="192">
        <f t="shared" si="4"/>
        <v>0</v>
      </c>
      <c r="BF105" s="192">
        <f t="shared" si="5"/>
        <v>0</v>
      </c>
      <c r="BG105" s="192">
        <f t="shared" si="6"/>
        <v>0</v>
      </c>
      <c r="BH105" s="192">
        <f t="shared" si="7"/>
        <v>0</v>
      </c>
      <c r="BI105" s="192">
        <f t="shared" si="8"/>
        <v>0</v>
      </c>
      <c r="BJ105" s="19" t="s">
        <v>82</v>
      </c>
      <c r="BK105" s="192">
        <f t="shared" si="9"/>
        <v>0</v>
      </c>
      <c r="BL105" s="19" t="s">
        <v>222</v>
      </c>
      <c r="BM105" s="191" t="s">
        <v>358</v>
      </c>
    </row>
    <row r="106" spans="1:65" s="2" customFormat="1" ht="14.45" customHeight="1">
      <c r="A106" s="36"/>
      <c r="B106" s="37"/>
      <c r="C106" s="180" t="s">
        <v>260</v>
      </c>
      <c r="D106" s="180" t="s">
        <v>217</v>
      </c>
      <c r="E106" s="181" t="s">
        <v>861</v>
      </c>
      <c r="F106" s="182" t="s">
        <v>862</v>
      </c>
      <c r="G106" s="183" t="s">
        <v>248</v>
      </c>
      <c r="H106" s="184">
        <v>2</v>
      </c>
      <c r="I106" s="185"/>
      <c r="J106" s="186">
        <f t="shared" si="0"/>
        <v>0</v>
      </c>
      <c r="K106" s="182" t="s">
        <v>19</v>
      </c>
      <c r="L106" s="41"/>
      <c r="M106" s="187" t="s">
        <v>19</v>
      </c>
      <c r="N106" s="188" t="s">
        <v>46</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222</v>
      </c>
      <c r="AT106" s="191" t="s">
        <v>217</v>
      </c>
      <c r="AU106" s="191" t="s">
        <v>82</v>
      </c>
      <c r="AY106" s="19" t="s">
        <v>214</v>
      </c>
      <c r="BE106" s="192">
        <f t="shared" si="4"/>
        <v>0</v>
      </c>
      <c r="BF106" s="192">
        <f t="shared" si="5"/>
        <v>0</v>
      </c>
      <c r="BG106" s="192">
        <f t="shared" si="6"/>
        <v>0</v>
      </c>
      <c r="BH106" s="192">
        <f t="shared" si="7"/>
        <v>0</v>
      </c>
      <c r="BI106" s="192">
        <f t="shared" si="8"/>
        <v>0</v>
      </c>
      <c r="BJ106" s="19" t="s">
        <v>82</v>
      </c>
      <c r="BK106" s="192">
        <f t="shared" si="9"/>
        <v>0</v>
      </c>
      <c r="BL106" s="19" t="s">
        <v>222</v>
      </c>
      <c r="BM106" s="191" t="s">
        <v>369</v>
      </c>
    </row>
    <row r="107" spans="1:65" s="2" customFormat="1" ht="14.45" customHeight="1">
      <c r="A107" s="36"/>
      <c r="B107" s="37"/>
      <c r="C107" s="180" t="s">
        <v>270</v>
      </c>
      <c r="D107" s="180" t="s">
        <v>217</v>
      </c>
      <c r="E107" s="181" t="s">
        <v>863</v>
      </c>
      <c r="F107" s="182" t="s">
        <v>864</v>
      </c>
      <c r="G107" s="183" t="s">
        <v>248</v>
      </c>
      <c r="H107" s="184">
        <v>2</v>
      </c>
      <c r="I107" s="185"/>
      <c r="J107" s="186">
        <f t="shared" si="0"/>
        <v>0</v>
      </c>
      <c r="K107" s="182" t="s">
        <v>19</v>
      </c>
      <c r="L107" s="41"/>
      <c r="M107" s="187" t="s">
        <v>19</v>
      </c>
      <c r="N107" s="188" t="s">
        <v>46</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222</v>
      </c>
      <c r="AT107" s="191" t="s">
        <v>217</v>
      </c>
      <c r="AU107" s="191" t="s">
        <v>82</v>
      </c>
      <c r="AY107" s="19" t="s">
        <v>214</v>
      </c>
      <c r="BE107" s="192">
        <f t="shared" si="4"/>
        <v>0</v>
      </c>
      <c r="BF107" s="192">
        <f t="shared" si="5"/>
        <v>0</v>
      </c>
      <c r="BG107" s="192">
        <f t="shared" si="6"/>
        <v>0</v>
      </c>
      <c r="BH107" s="192">
        <f t="shared" si="7"/>
        <v>0</v>
      </c>
      <c r="BI107" s="192">
        <f t="shared" si="8"/>
        <v>0</v>
      </c>
      <c r="BJ107" s="19" t="s">
        <v>82</v>
      </c>
      <c r="BK107" s="192">
        <f t="shared" si="9"/>
        <v>0</v>
      </c>
      <c r="BL107" s="19" t="s">
        <v>222</v>
      </c>
      <c r="BM107" s="191" t="s">
        <v>379</v>
      </c>
    </row>
    <row r="108" spans="1:65" s="2" customFormat="1" ht="14.45" customHeight="1">
      <c r="A108" s="36"/>
      <c r="B108" s="37"/>
      <c r="C108" s="180" t="s">
        <v>276</v>
      </c>
      <c r="D108" s="180" t="s">
        <v>217</v>
      </c>
      <c r="E108" s="181" t="s">
        <v>865</v>
      </c>
      <c r="F108" s="182" t="s">
        <v>866</v>
      </c>
      <c r="G108" s="183" t="s">
        <v>248</v>
      </c>
      <c r="H108" s="184">
        <v>1</v>
      </c>
      <c r="I108" s="185"/>
      <c r="J108" s="186">
        <f t="shared" si="0"/>
        <v>0</v>
      </c>
      <c r="K108" s="182" t="s">
        <v>19</v>
      </c>
      <c r="L108" s="41"/>
      <c r="M108" s="187" t="s">
        <v>19</v>
      </c>
      <c r="N108" s="188" t="s">
        <v>46</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222</v>
      </c>
      <c r="AT108" s="191" t="s">
        <v>217</v>
      </c>
      <c r="AU108" s="191" t="s">
        <v>82</v>
      </c>
      <c r="AY108" s="19" t="s">
        <v>214</v>
      </c>
      <c r="BE108" s="192">
        <f t="shared" si="4"/>
        <v>0</v>
      </c>
      <c r="BF108" s="192">
        <f t="shared" si="5"/>
        <v>0</v>
      </c>
      <c r="BG108" s="192">
        <f t="shared" si="6"/>
        <v>0</v>
      </c>
      <c r="BH108" s="192">
        <f t="shared" si="7"/>
        <v>0</v>
      </c>
      <c r="BI108" s="192">
        <f t="shared" si="8"/>
        <v>0</v>
      </c>
      <c r="BJ108" s="19" t="s">
        <v>82</v>
      </c>
      <c r="BK108" s="192">
        <f t="shared" si="9"/>
        <v>0</v>
      </c>
      <c r="BL108" s="19" t="s">
        <v>222</v>
      </c>
      <c r="BM108" s="191" t="s">
        <v>339</v>
      </c>
    </row>
    <row r="109" spans="1:65" s="2" customFormat="1" ht="14.45" customHeight="1">
      <c r="A109" s="36"/>
      <c r="B109" s="37"/>
      <c r="C109" s="180" t="s">
        <v>280</v>
      </c>
      <c r="D109" s="180" t="s">
        <v>217</v>
      </c>
      <c r="E109" s="181" t="s">
        <v>867</v>
      </c>
      <c r="F109" s="182" t="s">
        <v>868</v>
      </c>
      <c r="G109" s="183" t="s">
        <v>248</v>
      </c>
      <c r="H109" s="184">
        <v>9</v>
      </c>
      <c r="I109" s="185"/>
      <c r="J109" s="186">
        <f t="shared" si="0"/>
        <v>0</v>
      </c>
      <c r="K109" s="182" t="s">
        <v>19</v>
      </c>
      <c r="L109" s="41"/>
      <c r="M109" s="187" t="s">
        <v>19</v>
      </c>
      <c r="N109" s="188" t="s">
        <v>46</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222</v>
      </c>
      <c r="AT109" s="191" t="s">
        <v>217</v>
      </c>
      <c r="AU109" s="191" t="s">
        <v>82</v>
      </c>
      <c r="AY109" s="19" t="s">
        <v>214</v>
      </c>
      <c r="BE109" s="192">
        <f t="shared" si="4"/>
        <v>0</v>
      </c>
      <c r="BF109" s="192">
        <f t="shared" si="5"/>
        <v>0</v>
      </c>
      <c r="BG109" s="192">
        <f t="shared" si="6"/>
        <v>0</v>
      </c>
      <c r="BH109" s="192">
        <f t="shared" si="7"/>
        <v>0</v>
      </c>
      <c r="BI109" s="192">
        <f t="shared" si="8"/>
        <v>0</v>
      </c>
      <c r="BJ109" s="19" t="s">
        <v>82</v>
      </c>
      <c r="BK109" s="192">
        <f t="shared" si="9"/>
        <v>0</v>
      </c>
      <c r="BL109" s="19" t="s">
        <v>222</v>
      </c>
      <c r="BM109" s="191" t="s">
        <v>397</v>
      </c>
    </row>
    <row r="110" spans="1:65" s="2" customFormat="1" ht="14.45" customHeight="1">
      <c r="A110" s="36"/>
      <c r="B110" s="37"/>
      <c r="C110" s="180" t="s">
        <v>286</v>
      </c>
      <c r="D110" s="180" t="s">
        <v>217</v>
      </c>
      <c r="E110" s="181" t="s">
        <v>869</v>
      </c>
      <c r="F110" s="182" t="s">
        <v>870</v>
      </c>
      <c r="G110" s="183" t="s">
        <v>248</v>
      </c>
      <c r="H110" s="184">
        <v>2</v>
      </c>
      <c r="I110" s="185"/>
      <c r="J110" s="186">
        <f t="shared" si="0"/>
        <v>0</v>
      </c>
      <c r="K110" s="182" t="s">
        <v>19</v>
      </c>
      <c r="L110" s="41"/>
      <c r="M110" s="187" t="s">
        <v>19</v>
      </c>
      <c r="N110" s="188" t="s">
        <v>46</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222</v>
      </c>
      <c r="AT110" s="191" t="s">
        <v>217</v>
      </c>
      <c r="AU110" s="191" t="s">
        <v>82</v>
      </c>
      <c r="AY110" s="19" t="s">
        <v>214</v>
      </c>
      <c r="BE110" s="192">
        <f t="shared" si="4"/>
        <v>0</v>
      </c>
      <c r="BF110" s="192">
        <f t="shared" si="5"/>
        <v>0</v>
      </c>
      <c r="BG110" s="192">
        <f t="shared" si="6"/>
        <v>0</v>
      </c>
      <c r="BH110" s="192">
        <f t="shared" si="7"/>
        <v>0</v>
      </c>
      <c r="BI110" s="192">
        <f t="shared" si="8"/>
        <v>0</v>
      </c>
      <c r="BJ110" s="19" t="s">
        <v>82</v>
      </c>
      <c r="BK110" s="192">
        <f t="shared" si="9"/>
        <v>0</v>
      </c>
      <c r="BL110" s="19" t="s">
        <v>222</v>
      </c>
      <c r="BM110" s="191" t="s">
        <v>405</v>
      </c>
    </row>
    <row r="111" spans="1:65" s="2" customFormat="1" ht="14.45" customHeight="1">
      <c r="A111" s="36"/>
      <c r="B111" s="37"/>
      <c r="C111" s="180" t="s">
        <v>290</v>
      </c>
      <c r="D111" s="180" t="s">
        <v>217</v>
      </c>
      <c r="E111" s="181" t="s">
        <v>871</v>
      </c>
      <c r="F111" s="182" t="s">
        <v>872</v>
      </c>
      <c r="G111" s="183" t="s">
        <v>248</v>
      </c>
      <c r="H111" s="184">
        <v>2</v>
      </c>
      <c r="I111" s="185"/>
      <c r="J111" s="186">
        <f t="shared" si="0"/>
        <v>0</v>
      </c>
      <c r="K111" s="182" t="s">
        <v>19</v>
      </c>
      <c r="L111" s="41"/>
      <c r="M111" s="187" t="s">
        <v>19</v>
      </c>
      <c r="N111" s="188" t="s">
        <v>46</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222</v>
      </c>
      <c r="AT111" s="191" t="s">
        <v>217</v>
      </c>
      <c r="AU111" s="191" t="s">
        <v>82</v>
      </c>
      <c r="AY111" s="19" t="s">
        <v>214</v>
      </c>
      <c r="BE111" s="192">
        <f t="shared" si="4"/>
        <v>0</v>
      </c>
      <c r="BF111" s="192">
        <f t="shared" si="5"/>
        <v>0</v>
      </c>
      <c r="BG111" s="192">
        <f t="shared" si="6"/>
        <v>0</v>
      </c>
      <c r="BH111" s="192">
        <f t="shared" si="7"/>
        <v>0</v>
      </c>
      <c r="BI111" s="192">
        <f t="shared" si="8"/>
        <v>0</v>
      </c>
      <c r="BJ111" s="19" t="s">
        <v>82</v>
      </c>
      <c r="BK111" s="192">
        <f t="shared" si="9"/>
        <v>0</v>
      </c>
      <c r="BL111" s="19" t="s">
        <v>222</v>
      </c>
      <c r="BM111" s="191" t="s">
        <v>417</v>
      </c>
    </row>
    <row r="112" spans="1:65" s="2" customFormat="1" ht="14.45" customHeight="1">
      <c r="A112" s="36"/>
      <c r="B112" s="37"/>
      <c r="C112" s="180" t="s">
        <v>8</v>
      </c>
      <c r="D112" s="180" t="s">
        <v>217</v>
      </c>
      <c r="E112" s="181" t="s">
        <v>873</v>
      </c>
      <c r="F112" s="182" t="s">
        <v>874</v>
      </c>
      <c r="G112" s="183" t="s">
        <v>248</v>
      </c>
      <c r="H112" s="184">
        <v>2</v>
      </c>
      <c r="I112" s="185"/>
      <c r="J112" s="186">
        <f t="shared" si="0"/>
        <v>0</v>
      </c>
      <c r="K112" s="182" t="s">
        <v>19</v>
      </c>
      <c r="L112" s="41"/>
      <c r="M112" s="187" t="s">
        <v>19</v>
      </c>
      <c r="N112" s="188" t="s">
        <v>46</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222</v>
      </c>
      <c r="AT112" s="191" t="s">
        <v>217</v>
      </c>
      <c r="AU112" s="191" t="s">
        <v>82</v>
      </c>
      <c r="AY112" s="19" t="s">
        <v>214</v>
      </c>
      <c r="BE112" s="192">
        <f t="shared" si="4"/>
        <v>0</v>
      </c>
      <c r="BF112" s="192">
        <f t="shared" si="5"/>
        <v>0</v>
      </c>
      <c r="BG112" s="192">
        <f t="shared" si="6"/>
        <v>0</v>
      </c>
      <c r="BH112" s="192">
        <f t="shared" si="7"/>
        <v>0</v>
      </c>
      <c r="BI112" s="192">
        <f t="shared" si="8"/>
        <v>0</v>
      </c>
      <c r="BJ112" s="19" t="s">
        <v>82</v>
      </c>
      <c r="BK112" s="192">
        <f t="shared" si="9"/>
        <v>0</v>
      </c>
      <c r="BL112" s="19" t="s">
        <v>222</v>
      </c>
      <c r="BM112" s="191" t="s">
        <v>429</v>
      </c>
    </row>
    <row r="113" spans="1:65" s="2" customFormat="1" ht="14.45" customHeight="1">
      <c r="A113" s="36"/>
      <c r="B113" s="37"/>
      <c r="C113" s="180" t="s">
        <v>299</v>
      </c>
      <c r="D113" s="180" t="s">
        <v>217</v>
      </c>
      <c r="E113" s="181" t="s">
        <v>875</v>
      </c>
      <c r="F113" s="182" t="s">
        <v>876</v>
      </c>
      <c r="G113" s="183" t="s">
        <v>248</v>
      </c>
      <c r="H113" s="184">
        <v>13</v>
      </c>
      <c r="I113" s="185"/>
      <c r="J113" s="186">
        <f t="shared" si="0"/>
        <v>0</v>
      </c>
      <c r="K113" s="182" t="s">
        <v>19</v>
      </c>
      <c r="L113" s="41"/>
      <c r="M113" s="187" t="s">
        <v>19</v>
      </c>
      <c r="N113" s="188" t="s">
        <v>46</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222</v>
      </c>
      <c r="AT113" s="191" t="s">
        <v>217</v>
      </c>
      <c r="AU113" s="191" t="s">
        <v>82</v>
      </c>
      <c r="AY113" s="19" t="s">
        <v>214</v>
      </c>
      <c r="BE113" s="192">
        <f t="shared" si="4"/>
        <v>0</v>
      </c>
      <c r="BF113" s="192">
        <f t="shared" si="5"/>
        <v>0</v>
      </c>
      <c r="BG113" s="192">
        <f t="shared" si="6"/>
        <v>0</v>
      </c>
      <c r="BH113" s="192">
        <f t="shared" si="7"/>
        <v>0</v>
      </c>
      <c r="BI113" s="192">
        <f t="shared" si="8"/>
        <v>0</v>
      </c>
      <c r="BJ113" s="19" t="s">
        <v>82</v>
      </c>
      <c r="BK113" s="192">
        <f t="shared" si="9"/>
        <v>0</v>
      </c>
      <c r="BL113" s="19" t="s">
        <v>222</v>
      </c>
      <c r="BM113" s="191" t="s">
        <v>443</v>
      </c>
    </row>
    <row r="114" spans="1:65" s="2" customFormat="1" ht="14.45" customHeight="1">
      <c r="A114" s="36"/>
      <c r="B114" s="37"/>
      <c r="C114" s="180" t="s">
        <v>304</v>
      </c>
      <c r="D114" s="180" t="s">
        <v>217</v>
      </c>
      <c r="E114" s="181" t="s">
        <v>877</v>
      </c>
      <c r="F114" s="182" t="s">
        <v>878</v>
      </c>
      <c r="G114" s="183" t="s">
        <v>248</v>
      </c>
      <c r="H114" s="184">
        <v>1</v>
      </c>
      <c r="I114" s="185"/>
      <c r="J114" s="186">
        <f t="shared" si="0"/>
        <v>0</v>
      </c>
      <c r="K114" s="182" t="s">
        <v>19</v>
      </c>
      <c r="L114" s="41"/>
      <c r="M114" s="187" t="s">
        <v>19</v>
      </c>
      <c r="N114" s="188" t="s">
        <v>46</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222</v>
      </c>
      <c r="AT114" s="191" t="s">
        <v>217</v>
      </c>
      <c r="AU114" s="191" t="s">
        <v>82</v>
      </c>
      <c r="AY114" s="19" t="s">
        <v>214</v>
      </c>
      <c r="BE114" s="192">
        <f t="shared" si="4"/>
        <v>0</v>
      </c>
      <c r="BF114" s="192">
        <f t="shared" si="5"/>
        <v>0</v>
      </c>
      <c r="BG114" s="192">
        <f t="shared" si="6"/>
        <v>0</v>
      </c>
      <c r="BH114" s="192">
        <f t="shared" si="7"/>
        <v>0</v>
      </c>
      <c r="BI114" s="192">
        <f t="shared" si="8"/>
        <v>0</v>
      </c>
      <c r="BJ114" s="19" t="s">
        <v>82</v>
      </c>
      <c r="BK114" s="192">
        <f t="shared" si="9"/>
        <v>0</v>
      </c>
      <c r="BL114" s="19" t="s">
        <v>222</v>
      </c>
      <c r="BM114" s="191" t="s">
        <v>455</v>
      </c>
    </row>
    <row r="115" spans="1:65" s="2" customFormat="1" ht="14.45" customHeight="1">
      <c r="A115" s="36"/>
      <c r="B115" s="37"/>
      <c r="C115" s="180" t="s">
        <v>308</v>
      </c>
      <c r="D115" s="180" t="s">
        <v>217</v>
      </c>
      <c r="E115" s="181" t="s">
        <v>879</v>
      </c>
      <c r="F115" s="182" t="s">
        <v>880</v>
      </c>
      <c r="G115" s="183" t="s">
        <v>361</v>
      </c>
      <c r="H115" s="240"/>
      <c r="I115" s="185"/>
      <c r="J115" s="186">
        <f t="shared" si="0"/>
        <v>0</v>
      </c>
      <c r="K115" s="182" t="s">
        <v>19</v>
      </c>
      <c r="L115" s="41"/>
      <c r="M115" s="187" t="s">
        <v>19</v>
      </c>
      <c r="N115" s="188" t="s">
        <v>46</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222</v>
      </c>
      <c r="AT115" s="191" t="s">
        <v>217</v>
      </c>
      <c r="AU115" s="191" t="s">
        <v>82</v>
      </c>
      <c r="AY115" s="19" t="s">
        <v>214</v>
      </c>
      <c r="BE115" s="192">
        <f t="shared" si="4"/>
        <v>0</v>
      </c>
      <c r="BF115" s="192">
        <f t="shared" si="5"/>
        <v>0</v>
      </c>
      <c r="BG115" s="192">
        <f t="shared" si="6"/>
        <v>0</v>
      </c>
      <c r="BH115" s="192">
        <f t="shared" si="7"/>
        <v>0</v>
      </c>
      <c r="BI115" s="192">
        <f t="shared" si="8"/>
        <v>0</v>
      </c>
      <c r="BJ115" s="19" t="s">
        <v>82</v>
      </c>
      <c r="BK115" s="192">
        <f t="shared" si="9"/>
        <v>0</v>
      </c>
      <c r="BL115" s="19" t="s">
        <v>222</v>
      </c>
      <c r="BM115" s="191" t="s">
        <v>466</v>
      </c>
    </row>
    <row r="116" spans="1:65" s="2" customFormat="1" ht="14.45" customHeight="1">
      <c r="A116" s="36"/>
      <c r="B116" s="37"/>
      <c r="C116" s="180" t="s">
        <v>314</v>
      </c>
      <c r="D116" s="180" t="s">
        <v>217</v>
      </c>
      <c r="E116" s="181" t="s">
        <v>881</v>
      </c>
      <c r="F116" s="182" t="s">
        <v>882</v>
      </c>
      <c r="G116" s="183" t="s">
        <v>302</v>
      </c>
      <c r="H116" s="184">
        <v>0.2</v>
      </c>
      <c r="I116" s="185"/>
      <c r="J116" s="186">
        <f t="shared" si="0"/>
        <v>0</v>
      </c>
      <c r="K116" s="182" t="s">
        <v>19</v>
      </c>
      <c r="L116" s="41"/>
      <c r="M116" s="187" t="s">
        <v>19</v>
      </c>
      <c r="N116" s="188" t="s">
        <v>46</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222</v>
      </c>
      <c r="AT116" s="191" t="s">
        <v>217</v>
      </c>
      <c r="AU116" s="191" t="s">
        <v>82</v>
      </c>
      <c r="AY116" s="19" t="s">
        <v>214</v>
      </c>
      <c r="BE116" s="192">
        <f t="shared" si="4"/>
        <v>0</v>
      </c>
      <c r="BF116" s="192">
        <f t="shared" si="5"/>
        <v>0</v>
      </c>
      <c r="BG116" s="192">
        <f t="shared" si="6"/>
        <v>0</v>
      </c>
      <c r="BH116" s="192">
        <f t="shared" si="7"/>
        <v>0</v>
      </c>
      <c r="BI116" s="192">
        <f t="shared" si="8"/>
        <v>0</v>
      </c>
      <c r="BJ116" s="19" t="s">
        <v>82</v>
      </c>
      <c r="BK116" s="192">
        <f t="shared" si="9"/>
        <v>0</v>
      </c>
      <c r="BL116" s="19" t="s">
        <v>222</v>
      </c>
      <c r="BM116" s="191" t="s">
        <v>480</v>
      </c>
    </row>
    <row r="117" spans="1:65" s="12" customFormat="1" ht="25.9" customHeight="1">
      <c r="B117" s="164"/>
      <c r="C117" s="165"/>
      <c r="D117" s="166" t="s">
        <v>74</v>
      </c>
      <c r="E117" s="167" t="s">
        <v>101</v>
      </c>
      <c r="F117" s="167" t="s">
        <v>883</v>
      </c>
      <c r="G117" s="165"/>
      <c r="H117" s="165"/>
      <c r="I117" s="168"/>
      <c r="J117" s="169">
        <f>BK117</f>
        <v>0</v>
      </c>
      <c r="K117" s="165"/>
      <c r="L117" s="170"/>
      <c r="M117" s="171"/>
      <c r="N117" s="172"/>
      <c r="O117" s="172"/>
      <c r="P117" s="173">
        <f>SUM(P118:P128)</f>
        <v>0</v>
      </c>
      <c r="Q117" s="172"/>
      <c r="R117" s="173">
        <f>SUM(R118:R128)</f>
        <v>0</v>
      </c>
      <c r="S117" s="172"/>
      <c r="T117" s="174">
        <f>SUM(T118:T128)</f>
        <v>0</v>
      </c>
      <c r="AR117" s="175" t="s">
        <v>82</v>
      </c>
      <c r="AT117" s="176" t="s">
        <v>74</v>
      </c>
      <c r="AU117" s="176" t="s">
        <v>75</v>
      </c>
      <c r="AY117" s="175" t="s">
        <v>214</v>
      </c>
      <c r="BK117" s="177">
        <f>SUM(BK118:BK128)</f>
        <v>0</v>
      </c>
    </row>
    <row r="118" spans="1:65" s="2" customFormat="1" ht="14.45" customHeight="1">
      <c r="A118" s="36"/>
      <c r="B118" s="37"/>
      <c r="C118" s="180" t="s">
        <v>82</v>
      </c>
      <c r="D118" s="180" t="s">
        <v>217</v>
      </c>
      <c r="E118" s="181" t="s">
        <v>884</v>
      </c>
      <c r="F118" s="182" t="s">
        <v>885</v>
      </c>
      <c r="G118" s="183" t="s">
        <v>248</v>
      </c>
      <c r="H118" s="184">
        <v>1</v>
      </c>
      <c r="I118" s="185"/>
      <c r="J118" s="186">
        <f t="shared" ref="J118:J128" si="10">ROUND(I118*H118,2)</f>
        <v>0</v>
      </c>
      <c r="K118" s="182" t="s">
        <v>19</v>
      </c>
      <c r="L118" s="41"/>
      <c r="M118" s="187" t="s">
        <v>19</v>
      </c>
      <c r="N118" s="188" t="s">
        <v>46</v>
      </c>
      <c r="O118" s="66"/>
      <c r="P118" s="189">
        <f t="shared" ref="P118:P128" si="11">O118*H118</f>
        <v>0</v>
      </c>
      <c r="Q118" s="189">
        <v>0</v>
      </c>
      <c r="R118" s="189">
        <f t="shared" ref="R118:R128" si="12">Q118*H118</f>
        <v>0</v>
      </c>
      <c r="S118" s="189">
        <v>0</v>
      </c>
      <c r="T118" s="190">
        <f t="shared" ref="T118:T128" si="13">S118*H118</f>
        <v>0</v>
      </c>
      <c r="U118" s="36"/>
      <c r="V118" s="36"/>
      <c r="W118" s="36"/>
      <c r="X118" s="36"/>
      <c r="Y118" s="36"/>
      <c r="Z118" s="36"/>
      <c r="AA118" s="36"/>
      <c r="AB118" s="36"/>
      <c r="AC118" s="36"/>
      <c r="AD118" s="36"/>
      <c r="AE118" s="36"/>
      <c r="AR118" s="191" t="s">
        <v>222</v>
      </c>
      <c r="AT118" s="191" t="s">
        <v>217</v>
      </c>
      <c r="AU118" s="191" t="s">
        <v>82</v>
      </c>
      <c r="AY118" s="19" t="s">
        <v>214</v>
      </c>
      <c r="BE118" s="192">
        <f t="shared" ref="BE118:BE128" si="14">IF(N118="základní",J118,0)</f>
        <v>0</v>
      </c>
      <c r="BF118" s="192">
        <f t="shared" ref="BF118:BF128" si="15">IF(N118="snížená",J118,0)</f>
        <v>0</v>
      </c>
      <c r="BG118" s="192">
        <f t="shared" ref="BG118:BG128" si="16">IF(N118="zákl. přenesená",J118,0)</f>
        <v>0</v>
      </c>
      <c r="BH118" s="192">
        <f t="shared" ref="BH118:BH128" si="17">IF(N118="sníž. přenesená",J118,0)</f>
        <v>0</v>
      </c>
      <c r="BI118" s="192">
        <f t="shared" ref="BI118:BI128" si="18">IF(N118="nulová",J118,0)</f>
        <v>0</v>
      </c>
      <c r="BJ118" s="19" t="s">
        <v>82</v>
      </c>
      <c r="BK118" s="192">
        <f t="shared" ref="BK118:BK128" si="19">ROUND(I118*H118,2)</f>
        <v>0</v>
      </c>
      <c r="BL118" s="19" t="s">
        <v>222</v>
      </c>
      <c r="BM118" s="191" t="s">
        <v>491</v>
      </c>
    </row>
    <row r="119" spans="1:65" s="2" customFormat="1" ht="14.45" customHeight="1">
      <c r="A119" s="36"/>
      <c r="B119" s="37"/>
      <c r="C119" s="180" t="s">
        <v>88</v>
      </c>
      <c r="D119" s="180" t="s">
        <v>217</v>
      </c>
      <c r="E119" s="181" t="s">
        <v>886</v>
      </c>
      <c r="F119" s="182" t="s">
        <v>887</v>
      </c>
      <c r="G119" s="183" t="s">
        <v>248</v>
      </c>
      <c r="H119" s="184">
        <v>1</v>
      </c>
      <c r="I119" s="185"/>
      <c r="J119" s="186">
        <f t="shared" si="10"/>
        <v>0</v>
      </c>
      <c r="K119" s="182" t="s">
        <v>19</v>
      </c>
      <c r="L119" s="41"/>
      <c r="M119" s="187" t="s">
        <v>19</v>
      </c>
      <c r="N119" s="188" t="s">
        <v>46</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222</v>
      </c>
      <c r="AT119" s="191" t="s">
        <v>217</v>
      </c>
      <c r="AU119" s="191" t="s">
        <v>82</v>
      </c>
      <c r="AY119" s="19" t="s">
        <v>214</v>
      </c>
      <c r="BE119" s="192">
        <f t="shared" si="14"/>
        <v>0</v>
      </c>
      <c r="BF119" s="192">
        <f t="shared" si="15"/>
        <v>0</v>
      </c>
      <c r="BG119" s="192">
        <f t="shared" si="16"/>
        <v>0</v>
      </c>
      <c r="BH119" s="192">
        <f t="shared" si="17"/>
        <v>0</v>
      </c>
      <c r="BI119" s="192">
        <f t="shared" si="18"/>
        <v>0</v>
      </c>
      <c r="BJ119" s="19" t="s">
        <v>82</v>
      </c>
      <c r="BK119" s="192">
        <f t="shared" si="19"/>
        <v>0</v>
      </c>
      <c r="BL119" s="19" t="s">
        <v>222</v>
      </c>
      <c r="BM119" s="191" t="s">
        <v>502</v>
      </c>
    </row>
    <row r="120" spans="1:65" s="2" customFormat="1" ht="14.45" customHeight="1">
      <c r="A120" s="36"/>
      <c r="B120" s="37"/>
      <c r="C120" s="180" t="s">
        <v>101</v>
      </c>
      <c r="D120" s="180" t="s">
        <v>217</v>
      </c>
      <c r="E120" s="181" t="s">
        <v>888</v>
      </c>
      <c r="F120" s="182" t="s">
        <v>889</v>
      </c>
      <c r="G120" s="183" t="s">
        <v>248</v>
      </c>
      <c r="H120" s="184">
        <v>2</v>
      </c>
      <c r="I120" s="185"/>
      <c r="J120" s="186">
        <f t="shared" si="10"/>
        <v>0</v>
      </c>
      <c r="K120" s="182" t="s">
        <v>19</v>
      </c>
      <c r="L120" s="41"/>
      <c r="M120" s="187" t="s">
        <v>19</v>
      </c>
      <c r="N120" s="188" t="s">
        <v>46</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222</v>
      </c>
      <c r="AT120" s="191" t="s">
        <v>217</v>
      </c>
      <c r="AU120" s="191" t="s">
        <v>82</v>
      </c>
      <c r="AY120" s="19" t="s">
        <v>214</v>
      </c>
      <c r="BE120" s="192">
        <f t="shared" si="14"/>
        <v>0</v>
      </c>
      <c r="BF120" s="192">
        <f t="shared" si="15"/>
        <v>0</v>
      </c>
      <c r="BG120" s="192">
        <f t="shared" si="16"/>
        <v>0</v>
      </c>
      <c r="BH120" s="192">
        <f t="shared" si="17"/>
        <v>0</v>
      </c>
      <c r="BI120" s="192">
        <f t="shared" si="18"/>
        <v>0</v>
      </c>
      <c r="BJ120" s="19" t="s">
        <v>82</v>
      </c>
      <c r="BK120" s="192">
        <f t="shared" si="19"/>
        <v>0</v>
      </c>
      <c r="BL120" s="19" t="s">
        <v>222</v>
      </c>
      <c r="BM120" s="191" t="s">
        <v>511</v>
      </c>
    </row>
    <row r="121" spans="1:65" s="2" customFormat="1" ht="14.45" customHeight="1">
      <c r="A121" s="36"/>
      <c r="B121" s="37"/>
      <c r="C121" s="180" t="s">
        <v>222</v>
      </c>
      <c r="D121" s="180" t="s">
        <v>217</v>
      </c>
      <c r="E121" s="181" t="s">
        <v>890</v>
      </c>
      <c r="F121" s="182" t="s">
        <v>891</v>
      </c>
      <c r="G121" s="183" t="s">
        <v>248</v>
      </c>
      <c r="H121" s="184">
        <v>1</v>
      </c>
      <c r="I121" s="185"/>
      <c r="J121" s="186">
        <f t="shared" si="10"/>
        <v>0</v>
      </c>
      <c r="K121" s="182" t="s">
        <v>19</v>
      </c>
      <c r="L121" s="41"/>
      <c r="M121" s="187" t="s">
        <v>19</v>
      </c>
      <c r="N121" s="188" t="s">
        <v>46</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222</v>
      </c>
      <c r="AT121" s="191" t="s">
        <v>217</v>
      </c>
      <c r="AU121" s="191" t="s">
        <v>82</v>
      </c>
      <c r="AY121" s="19" t="s">
        <v>214</v>
      </c>
      <c r="BE121" s="192">
        <f t="shared" si="14"/>
        <v>0</v>
      </c>
      <c r="BF121" s="192">
        <f t="shared" si="15"/>
        <v>0</v>
      </c>
      <c r="BG121" s="192">
        <f t="shared" si="16"/>
        <v>0</v>
      </c>
      <c r="BH121" s="192">
        <f t="shared" si="17"/>
        <v>0</v>
      </c>
      <c r="BI121" s="192">
        <f t="shared" si="18"/>
        <v>0</v>
      </c>
      <c r="BJ121" s="19" t="s">
        <v>82</v>
      </c>
      <c r="BK121" s="192">
        <f t="shared" si="19"/>
        <v>0</v>
      </c>
      <c r="BL121" s="19" t="s">
        <v>222</v>
      </c>
      <c r="BM121" s="191" t="s">
        <v>519</v>
      </c>
    </row>
    <row r="122" spans="1:65" s="2" customFormat="1" ht="14.45" customHeight="1">
      <c r="A122" s="36"/>
      <c r="B122" s="37"/>
      <c r="C122" s="180" t="s">
        <v>245</v>
      </c>
      <c r="D122" s="180" t="s">
        <v>217</v>
      </c>
      <c r="E122" s="181" t="s">
        <v>892</v>
      </c>
      <c r="F122" s="182" t="s">
        <v>893</v>
      </c>
      <c r="G122" s="183" t="s">
        <v>248</v>
      </c>
      <c r="H122" s="184">
        <v>2</v>
      </c>
      <c r="I122" s="185"/>
      <c r="J122" s="186">
        <f t="shared" si="10"/>
        <v>0</v>
      </c>
      <c r="K122" s="182" t="s">
        <v>19</v>
      </c>
      <c r="L122" s="41"/>
      <c r="M122" s="187" t="s">
        <v>19</v>
      </c>
      <c r="N122" s="188" t="s">
        <v>46</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222</v>
      </c>
      <c r="AT122" s="191" t="s">
        <v>217</v>
      </c>
      <c r="AU122" s="191" t="s">
        <v>82</v>
      </c>
      <c r="AY122" s="19" t="s">
        <v>214</v>
      </c>
      <c r="BE122" s="192">
        <f t="shared" si="14"/>
        <v>0</v>
      </c>
      <c r="BF122" s="192">
        <f t="shared" si="15"/>
        <v>0</v>
      </c>
      <c r="BG122" s="192">
        <f t="shared" si="16"/>
        <v>0</v>
      </c>
      <c r="BH122" s="192">
        <f t="shared" si="17"/>
        <v>0</v>
      </c>
      <c r="BI122" s="192">
        <f t="shared" si="18"/>
        <v>0</v>
      </c>
      <c r="BJ122" s="19" t="s">
        <v>82</v>
      </c>
      <c r="BK122" s="192">
        <f t="shared" si="19"/>
        <v>0</v>
      </c>
      <c r="BL122" s="19" t="s">
        <v>222</v>
      </c>
      <c r="BM122" s="191" t="s">
        <v>527</v>
      </c>
    </row>
    <row r="123" spans="1:65" s="2" customFormat="1" ht="14.45" customHeight="1">
      <c r="A123" s="36"/>
      <c r="B123" s="37"/>
      <c r="C123" s="180" t="s">
        <v>215</v>
      </c>
      <c r="D123" s="180" t="s">
        <v>217</v>
      </c>
      <c r="E123" s="181" t="s">
        <v>894</v>
      </c>
      <c r="F123" s="182" t="s">
        <v>895</v>
      </c>
      <c r="G123" s="183" t="s">
        <v>248</v>
      </c>
      <c r="H123" s="184">
        <v>2</v>
      </c>
      <c r="I123" s="185"/>
      <c r="J123" s="186">
        <f t="shared" si="10"/>
        <v>0</v>
      </c>
      <c r="K123" s="182" t="s">
        <v>19</v>
      </c>
      <c r="L123" s="41"/>
      <c r="M123" s="187" t="s">
        <v>19</v>
      </c>
      <c r="N123" s="188" t="s">
        <v>46</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222</v>
      </c>
      <c r="AT123" s="191" t="s">
        <v>217</v>
      </c>
      <c r="AU123" s="191" t="s">
        <v>82</v>
      </c>
      <c r="AY123" s="19" t="s">
        <v>214</v>
      </c>
      <c r="BE123" s="192">
        <f t="shared" si="14"/>
        <v>0</v>
      </c>
      <c r="BF123" s="192">
        <f t="shared" si="15"/>
        <v>0</v>
      </c>
      <c r="BG123" s="192">
        <f t="shared" si="16"/>
        <v>0</v>
      </c>
      <c r="BH123" s="192">
        <f t="shared" si="17"/>
        <v>0</v>
      </c>
      <c r="BI123" s="192">
        <f t="shared" si="18"/>
        <v>0</v>
      </c>
      <c r="BJ123" s="19" t="s">
        <v>82</v>
      </c>
      <c r="BK123" s="192">
        <f t="shared" si="19"/>
        <v>0</v>
      </c>
      <c r="BL123" s="19" t="s">
        <v>222</v>
      </c>
      <c r="BM123" s="191" t="s">
        <v>534</v>
      </c>
    </row>
    <row r="124" spans="1:65" s="2" customFormat="1" ht="14.45" customHeight="1">
      <c r="A124" s="36"/>
      <c r="B124" s="37"/>
      <c r="C124" s="180" t="s">
        <v>253</v>
      </c>
      <c r="D124" s="180" t="s">
        <v>217</v>
      </c>
      <c r="E124" s="181" t="s">
        <v>896</v>
      </c>
      <c r="F124" s="182" t="s">
        <v>897</v>
      </c>
      <c r="G124" s="183" t="s">
        <v>248</v>
      </c>
      <c r="H124" s="184">
        <v>2</v>
      </c>
      <c r="I124" s="185"/>
      <c r="J124" s="186">
        <f t="shared" si="10"/>
        <v>0</v>
      </c>
      <c r="K124" s="182" t="s">
        <v>19</v>
      </c>
      <c r="L124" s="41"/>
      <c r="M124" s="187" t="s">
        <v>19</v>
      </c>
      <c r="N124" s="188" t="s">
        <v>46</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222</v>
      </c>
      <c r="AT124" s="191" t="s">
        <v>217</v>
      </c>
      <c r="AU124" s="191" t="s">
        <v>82</v>
      </c>
      <c r="AY124" s="19" t="s">
        <v>214</v>
      </c>
      <c r="BE124" s="192">
        <f t="shared" si="14"/>
        <v>0</v>
      </c>
      <c r="BF124" s="192">
        <f t="shared" si="15"/>
        <v>0</v>
      </c>
      <c r="BG124" s="192">
        <f t="shared" si="16"/>
        <v>0</v>
      </c>
      <c r="BH124" s="192">
        <f t="shared" si="17"/>
        <v>0</v>
      </c>
      <c r="BI124" s="192">
        <f t="shared" si="18"/>
        <v>0</v>
      </c>
      <c r="BJ124" s="19" t="s">
        <v>82</v>
      </c>
      <c r="BK124" s="192">
        <f t="shared" si="19"/>
        <v>0</v>
      </c>
      <c r="BL124" s="19" t="s">
        <v>222</v>
      </c>
      <c r="BM124" s="191" t="s">
        <v>542</v>
      </c>
    </row>
    <row r="125" spans="1:65" s="2" customFormat="1" ht="24.2" customHeight="1">
      <c r="A125" s="36"/>
      <c r="B125" s="37"/>
      <c r="C125" s="180" t="s">
        <v>262</v>
      </c>
      <c r="D125" s="180" t="s">
        <v>217</v>
      </c>
      <c r="E125" s="181" t="s">
        <v>898</v>
      </c>
      <c r="F125" s="182" t="s">
        <v>899</v>
      </c>
      <c r="G125" s="183" t="s">
        <v>248</v>
      </c>
      <c r="H125" s="184">
        <v>2</v>
      </c>
      <c r="I125" s="185"/>
      <c r="J125" s="186">
        <f t="shared" si="10"/>
        <v>0</v>
      </c>
      <c r="K125" s="182" t="s">
        <v>19</v>
      </c>
      <c r="L125" s="41"/>
      <c r="M125" s="187" t="s">
        <v>19</v>
      </c>
      <c r="N125" s="188" t="s">
        <v>46</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222</v>
      </c>
      <c r="AT125" s="191" t="s">
        <v>217</v>
      </c>
      <c r="AU125" s="191" t="s">
        <v>82</v>
      </c>
      <c r="AY125" s="19" t="s">
        <v>214</v>
      </c>
      <c r="BE125" s="192">
        <f t="shared" si="14"/>
        <v>0</v>
      </c>
      <c r="BF125" s="192">
        <f t="shared" si="15"/>
        <v>0</v>
      </c>
      <c r="BG125" s="192">
        <f t="shared" si="16"/>
        <v>0</v>
      </c>
      <c r="BH125" s="192">
        <f t="shared" si="17"/>
        <v>0</v>
      </c>
      <c r="BI125" s="192">
        <f t="shared" si="18"/>
        <v>0</v>
      </c>
      <c r="BJ125" s="19" t="s">
        <v>82</v>
      </c>
      <c r="BK125" s="192">
        <f t="shared" si="19"/>
        <v>0</v>
      </c>
      <c r="BL125" s="19" t="s">
        <v>222</v>
      </c>
      <c r="BM125" s="191" t="s">
        <v>555</v>
      </c>
    </row>
    <row r="126" spans="1:65" s="2" customFormat="1" ht="14.45" customHeight="1">
      <c r="A126" s="36"/>
      <c r="B126" s="37"/>
      <c r="C126" s="180" t="s">
        <v>260</v>
      </c>
      <c r="D126" s="180" t="s">
        <v>217</v>
      </c>
      <c r="E126" s="181" t="s">
        <v>900</v>
      </c>
      <c r="F126" s="182" t="s">
        <v>901</v>
      </c>
      <c r="G126" s="183" t="s">
        <v>248</v>
      </c>
      <c r="H126" s="184">
        <v>2</v>
      </c>
      <c r="I126" s="185"/>
      <c r="J126" s="186">
        <f t="shared" si="10"/>
        <v>0</v>
      </c>
      <c r="K126" s="182" t="s">
        <v>19</v>
      </c>
      <c r="L126" s="41"/>
      <c r="M126" s="187" t="s">
        <v>19</v>
      </c>
      <c r="N126" s="188" t="s">
        <v>46</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222</v>
      </c>
      <c r="AT126" s="191" t="s">
        <v>217</v>
      </c>
      <c r="AU126" s="191" t="s">
        <v>82</v>
      </c>
      <c r="AY126" s="19" t="s">
        <v>214</v>
      </c>
      <c r="BE126" s="192">
        <f t="shared" si="14"/>
        <v>0</v>
      </c>
      <c r="BF126" s="192">
        <f t="shared" si="15"/>
        <v>0</v>
      </c>
      <c r="BG126" s="192">
        <f t="shared" si="16"/>
        <v>0</v>
      </c>
      <c r="BH126" s="192">
        <f t="shared" si="17"/>
        <v>0</v>
      </c>
      <c r="BI126" s="192">
        <f t="shared" si="18"/>
        <v>0</v>
      </c>
      <c r="BJ126" s="19" t="s">
        <v>82</v>
      </c>
      <c r="BK126" s="192">
        <f t="shared" si="19"/>
        <v>0</v>
      </c>
      <c r="BL126" s="19" t="s">
        <v>222</v>
      </c>
      <c r="BM126" s="191" t="s">
        <v>565</v>
      </c>
    </row>
    <row r="127" spans="1:65" s="2" customFormat="1" ht="14.45" customHeight="1">
      <c r="A127" s="36"/>
      <c r="B127" s="37"/>
      <c r="C127" s="180" t="s">
        <v>270</v>
      </c>
      <c r="D127" s="180" t="s">
        <v>217</v>
      </c>
      <c r="E127" s="181" t="s">
        <v>902</v>
      </c>
      <c r="F127" s="182" t="s">
        <v>903</v>
      </c>
      <c r="G127" s="183" t="s">
        <v>361</v>
      </c>
      <c r="H127" s="240"/>
      <c r="I127" s="185"/>
      <c r="J127" s="186">
        <f t="shared" si="10"/>
        <v>0</v>
      </c>
      <c r="K127" s="182" t="s">
        <v>19</v>
      </c>
      <c r="L127" s="41"/>
      <c r="M127" s="187" t="s">
        <v>19</v>
      </c>
      <c r="N127" s="188" t="s">
        <v>46</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222</v>
      </c>
      <c r="AT127" s="191" t="s">
        <v>217</v>
      </c>
      <c r="AU127" s="191" t="s">
        <v>82</v>
      </c>
      <c r="AY127" s="19" t="s">
        <v>214</v>
      </c>
      <c r="BE127" s="192">
        <f t="shared" si="14"/>
        <v>0</v>
      </c>
      <c r="BF127" s="192">
        <f t="shared" si="15"/>
        <v>0</v>
      </c>
      <c r="BG127" s="192">
        <f t="shared" si="16"/>
        <v>0</v>
      </c>
      <c r="BH127" s="192">
        <f t="shared" si="17"/>
        <v>0</v>
      </c>
      <c r="BI127" s="192">
        <f t="shared" si="18"/>
        <v>0</v>
      </c>
      <c r="BJ127" s="19" t="s">
        <v>82</v>
      </c>
      <c r="BK127" s="192">
        <f t="shared" si="19"/>
        <v>0</v>
      </c>
      <c r="BL127" s="19" t="s">
        <v>222</v>
      </c>
      <c r="BM127" s="191" t="s">
        <v>573</v>
      </c>
    </row>
    <row r="128" spans="1:65" s="2" customFormat="1" ht="14.45" customHeight="1">
      <c r="A128" s="36"/>
      <c r="B128" s="37"/>
      <c r="C128" s="180" t="s">
        <v>276</v>
      </c>
      <c r="D128" s="180" t="s">
        <v>217</v>
      </c>
      <c r="E128" s="181" t="s">
        <v>904</v>
      </c>
      <c r="F128" s="182" t="s">
        <v>905</v>
      </c>
      <c r="G128" s="183" t="s">
        <v>302</v>
      </c>
      <c r="H128" s="184">
        <v>1</v>
      </c>
      <c r="I128" s="185"/>
      <c r="J128" s="186">
        <f t="shared" si="10"/>
        <v>0</v>
      </c>
      <c r="K128" s="182" t="s">
        <v>19</v>
      </c>
      <c r="L128" s="41"/>
      <c r="M128" s="187" t="s">
        <v>19</v>
      </c>
      <c r="N128" s="188" t="s">
        <v>46</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222</v>
      </c>
      <c r="AT128" s="191" t="s">
        <v>217</v>
      </c>
      <c r="AU128" s="191" t="s">
        <v>82</v>
      </c>
      <c r="AY128" s="19" t="s">
        <v>214</v>
      </c>
      <c r="BE128" s="192">
        <f t="shared" si="14"/>
        <v>0</v>
      </c>
      <c r="BF128" s="192">
        <f t="shared" si="15"/>
        <v>0</v>
      </c>
      <c r="BG128" s="192">
        <f t="shared" si="16"/>
        <v>0</v>
      </c>
      <c r="BH128" s="192">
        <f t="shared" si="17"/>
        <v>0</v>
      </c>
      <c r="BI128" s="192">
        <f t="shared" si="18"/>
        <v>0</v>
      </c>
      <c r="BJ128" s="19" t="s">
        <v>82</v>
      </c>
      <c r="BK128" s="192">
        <f t="shared" si="19"/>
        <v>0</v>
      </c>
      <c r="BL128" s="19" t="s">
        <v>222</v>
      </c>
      <c r="BM128" s="191" t="s">
        <v>584</v>
      </c>
    </row>
    <row r="129" spans="1:65" s="12" customFormat="1" ht="25.9" customHeight="1">
      <c r="B129" s="164"/>
      <c r="C129" s="165"/>
      <c r="D129" s="166" t="s">
        <v>74</v>
      </c>
      <c r="E129" s="167" t="s">
        <v>222</v>
      </c>
      <c r="F129" s="167" t="s">
        <v>906</v>
      </c>
      <c r="G129" s="165"/>
      <c r="H129" s="165"/>
      <c r="I129" s="168"/>
      <c r="J129" s="169">
        <f>BK129</f>
        <v>0</v>
      </c>
      <c r="K129" s="165"/>
      <c r="L129" s="170"/>
      <c r="M129" s="171"/>
      <c r="N129" s="172"/>
      <c r="O129" s="172"/>
      <c r="P129" s="173">
        <f>SUM(P130:P134)</f>
        <v>0</v>
      </c>
      <c r="Q129" s="172"/>
      <c r="R129" s="173">
        <f>SUM(R130:R134)</f>
        <v>0</v>
      </c>
      <c r="S129" s="172"/>
      <c r="T129" s="174">
        <f>SUM(T130:T134)</f>
        <v>0</v>
      </c>
      <c r="AR129" s="175" t="s">
        <v>82</v>
      </c>
      <c r="AT129" s="176" t="s">
        <v>74</v>
      </c>
      <c r="AU129" s="176" t="s">
        <v>75</v>
      </c>
      <c r="AY129" s="175" t="s">
        <v>214</v>
      </c>
      <c r="BK129" s="177">
        <f>SUM(BK130:BK134)</f>
        <v>0</v>
      </c>
    </row>
    <row r="130" spans="1:65" s="2" customFormat="1" ht="14.45" customHeight="1">
      <c r="A130" s="36"/>
      <c r="B130" s="37"/>
      <c r="C130" s="180" t="s">
        <v>82</v>
      </c>
      <c r="D130" s="180" t="s">
        <v>217</v>
      </c>
      <c r="E130" s="181" t="s">
        <v>907</v>
      </c>
      <c r="F130" s="182" t="s">
        <v>908</v>
      </c>
      <c r="G130" s="183" t="s">
        <v>331</v>
      </c>
      <c r="H130" s="184">
        <v>140</v>
      </c>
      <c r="I130" s="185"/>
      <c r="J130" s="186">
        <f>ROUND(I130*H130,2)</f>
        <v>0</v>
      </c>
      <c r="K130" s="182" t="s">
        <v>19</v>
      </c>
      <c r="L130" s="41"/>
      <c r="M130" s="187" t="s">
        <v>19</v>
      </c>
      <c r="N130" s="188" t="s">
        <v>46</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222</v>
      </c>
      <c r="AT130" s="191" t="s">
        <v>217</v>
      </c>
      <c r="AU130" s="191" t="s">
        <v>82</v>
      </c>
      <c r="AY130" s="19" t="s">
        <v>214</v>
      </c>
      <c r="BE130" s="192">
        <f>IF(N130="základní",J130,0)</f>
        <v>0</v>
      </c>
      <c r="BF130" s="192">
        <f>IF(N130="snížená",J130,0)</f>
        <v>0</v>
      </c>
      <c r="BG130" s="192">
        <f>IF(N130="zákl. přenesená",J130,0)</f>
        <v>0</v>
      </c>
      <c r="BH130" s="192">
        <f>IF(N130="sníž. přenesená",J130,0)</f>
        <v>0</v>
      </c>
      <c r="BI130" s="192">
        <f>IF(N130="nulová",J130,0)</f>
        <v>0</v>
      </c>
      <c r="BJ130" s="19" t="s">
        <v>82</v>
      </c>
      <c r="BK130" s="192">
        <f>ROUND(I130*H130,2)</f>
        <v>0</v>
      </c>
      <c r="BL130" s="19" t="s">
        <v>222</v>
      </c>
      <c r="BM130" s="191" t="s">
        <v>592</v>
      </c>
    </row>
    <row r="131" spans="1:65" s="2" customFormat="1" ht="14.45" customHeight="1">
      <c r="A131" s="36"/>
      <c r="B131" s="37"/>
      <c r="C131" s="180" t="s">
        <v>88</v>
      </c>
      <c r="D131" s="180" t="s">
        <v>217</v>
      </c>
      <c r="E131" s="181" t="s">
        <v>909</v>
      </c>
      <c r="F131" s="182" t="s">
        <v>910</v>
      </c>
      <c r="G131" s="183" t="s">
        <v>331</v>
      </c>
      <c r="H131" s="184">
        <v>8</v>
      </c>
      <c r="I131" s="185"/>
      <c r="J131" s="186">
        <f>ROUND(I131*H131,2)</f>
        <v>0</v>
      </c>
      <c r="K131" s="182" t="s">
        <v>19</v>
      </c>
      <c r="L131" s="41"/>
      <c r="M131" s="187" t="s">
        <v>19</v>
      </c>
      <c r="N131" s="188" t="s">
        <v>46</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222</v>
      </c>
      <c r="AT131" s="191" t="s">
        <v>217</v>
      </c>
      <c r="AU131" s="191" t="s">
        <v>82</v>
      </c>
      <c r="AY131" s="19" t="s">
        <v>214</v>
      </c>
      <c r="BE131" s="192">
        <f>IF(N131="základní",J131,0)</f>
        <v>0</v>
      </c>
      <c r="BF131" s="192">
        <f>IF(N131="snížená",J131,0)</f>
        <v>0</v>
      </c>
      <c r="BG131" s="192">
        <f>IF(N131="zákl. přenesená",J131,0)</f>
        <v>0</v>
      </c>
      <c r="BH131" s="192">
        <f>IF(N131="sníž. přenesená",J131,0)</f>
        <v>0</v>
      </c>
      <c r="BI131" s="192">
        <f>IF(N131="nulová",J131,0)</f>
        <v>0</v>
      </c>
      <c r="BJ131" s="19" t="s">
        <v>82</v>
      </c>
      <c r="BK131" s="192">
        <f>ROUND(I131*H131,2)</f>
        <v>0</v>
      </c>
      <c r="BL131" s="19" t="s">
        <v>222</v>
      </c>
      <c r="BM131" s="191" t="s">
        <v>602</v>
      </c>
    </row>
    <row r="132" spans="1:65" s="2" customFormat="1" ht="14.45" customHeight="1">
      <c r="A132" s="36"/>
      <c r="B132" s="37"/>
      <c r="C132" s="180" t="s">
        <v>101</v>
      </c>
      <c r="D132" s="180" t="s">
        <v>217</v>
      </c>
      <c r="E132" s="181" t="s">
        <v>911</v>
      </c>
      <c r="F132" s="182" t="s">
        <v>912</v>
      </c>
      <c r="G132" s="183" t="s">
        <v>248</v>
      </c>
      <c r="H132" s="184">
        <v>2</v>
      </c>
      <c r="I132" s="185"/>
      <c r="J132" s="186">
        <f>ROUND(I132*H132,2)</f>
        <v>0</v>
      </c>
      <c r="K132" s="182" t="s">
        <v>19</v>
      </c>
      <c r="L132" s="41"/>
      <c r="M132" s="187" t="s">
        <v>19</v>
      </c>
      <c r="N132" s="188" t="s">
        <v>46</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222</v>
      </c>
      <c r="AT132" s="191" t="s">
        <v>217</v>
      </c>
      <c r="AU132" s="191" t="s">
        <v>82</v>
      </c>
      <c r="AY132" s="19" t="s">
        <v>214</v>
      </c>
      <c r="BE132" s="192">
        <f>IF(N132="základní",J132,0)</f>
        <v>0</v>
      </c>
      <c r="BF132" s="192">
        <f>IF(N132="snížená",J132,0)</f>
        <v>0</v>
      </c>
      <c r="BG132" s="192">
        <f>IF(N132="zákl. přenesená",J132,0)</f>
        <v>0</v>
      </c>
      <c r="BH132" s="192">
        <f>IF(N132="sníž. přenesená",J132,0)</f>
        <v>0</v>
      </c>
      <c r="BI132" s="192">
        <f>IF(N132="nulová",J132,0)</f>
        <v>0</v>
      </c>
      <c r="BJ132" s="19" t="s">
        <v>82</v>
      </c>
      <c r="BK132" s="192">
        <f>ROUND(I132*H132,2)</f>
        <v>0</v>
      </c>
      <c r="BL132" s="19" t="s">
        <v>222</v>
      </c>
      <c r="BM132" s="191" t="s">
        <v>611</v>
      </c>
    </row>
    <row r="133" spans="1:65" s="2" customFormat="1" ht="14.45" customHeight="1">
      <c r="A133" s="36"/>
      <c r="B133" s="37"/>
      <c r="C133" s="180" t="s">
        <v>222</v>
      </c>
      <c r="D133" s="180" t="s">
        <v>217</v>
      </c>
      <c r="E133" s="181" t="s">
        <v>913</v>
      </c>
      <c r="F133" s="182" t="s">
        <v>914</v>
      </c>
      <c r="G133" s="183" t="s">
        <v>361</v>
      </c>
      <c r="H133" s="240"/>
      <c r="I133" s="185"/>
      <c r="J133" s="186">
        <f>ROUND(I133*H133,2)</f>
        <v>0</v>
      </c>
      <c r="K133" s="182" t="s">
        <v>19</v>
      </c>
      <c r="L133" s="41"/>
      <c r="M133" s="187" t="s">
        <v>19</v>
      </c>
      <c r="N133" s="188" t="s">
        <v>46</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222</v>
      </c>
      <c r="AT133" s="191" t="s">
        <v>217</v>
      </c>
      <c r="AU133" s="191" t="s">
        <v>82</v>
      </c>
      <c r="AY133" s="19" t="s">
        <v>214</v>
      </c>
      <c r="BE133" s="192">
        <f>IF(N133="základní",J133,0)</f>
        <v>0</v>
      </c>
      <c r="BF133" s="192">
        <f>IF(N133="snížená",J133,0)</f>
        <v>0</v>
      </c>
      <c r="BG133" s="192">
        <f>IF(N133="zákl. přenesená",J133,0)</f>
        <v>0</v>
      </c>
      <c r="BH133" s="192">
        <f>IF(N133="sníž. přenesená",J133,0)</f>
        <v>0</v>
      </c>
      <c r="BI133" s="192">
        <f>IF(N133="nulová",J133,0)</f>
        <v>0</v>
      </c>
      <c r="BJ133" s="19" t="s">
        <v>82</v>
      </c>
      <c r="BK133" s="192">
        <f>ROUND(I133*H133,2)</f>
        <v>0</v>
      </c>
      <c r="BL133" s="19" t="s">
        <v>222</v>
      </c>
      <c r="BM133" s="191" t="s">
        <v>619</v>
      </c>
    </row>
    <row r="134" spans="1:65" s="2" customFormat="1" ht="14.45" customHeight="1">
      <c r="A134" s="36"/>
      <c r="B134" s="37"/>
      <c r="C134" s="180" t="s">
        <v>245</v>
      </c>
      <c r="D134" s="180" t="s">
        <v>217</v>
      </c>
      <c r="E134" s="181" t="s">
        <v>915</v>
      </c>
      <c r="F134" s="182" t="s">
        <v>916</v>
      </c>
      <c r="G134" s="183" t="s">
        <v>302</v>
      </c>
      <c r="H134" s="184">
        <v>0.5</v>
      </c>
      <c r="I134" s="185"/>
      <c r="J134" s="186">
        <f>ROUND(I134*H134,2)</f>
        <v>0</v>
      </c>
      <c r="K134" s="182" t="s">
        <v>19</v>
      </c>
      <c r="L134" s="41"/>
      <c r="M134" s="187" t="s">
        <v>19</v>
      </c>
      <c r="N134" s="188" t="s">
        <v>46</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222</v>
      </c>
      <c r="AT134" s="191" t="s">
        <v>217</v>
      </c>
      <c r="AU134" s="191" t="s">
        <v>82</v>
      </c>
      <c r="AY134" s="19" t="s">
        <v>214</v>
      </c>
      <c r="BE134" s="192">
        <f>IF(N134="základní",J134,0)</f>
        <v>0</v>
      </c>
      <c r="BF134" s="192">
        <f>IF(N134="snížená",J134,0)</f>
        <v>0</v>
      </c>
      <c r="BG134" s="192">
        <f>IF(N134="zákl. přenesená",J134,0)</f>
        <v>0</v>
      </c>
      <c r="BH134" s="192">
        <f>IF(N134="sníž. přenesená",J134,0)</f>
        <v>0</v>
      </c>
      <c r="BI134" s="192">
        <f>IF(N134="nulová",J134,0)</f>
        <v>0</v>
      </c>
      <c r="BJ134" s="19" t="s">
        <v>82</v>
      </c>
      <c r="BK134" s="192">
        <f>ROUND(I134*H134,2)</f>
        <v>0</v>
      </c>
      <c r="BL134" s="19" t="s">
        <v>222</v>
      </c>
      <c r="BM134" s="191" t="s">
        <v>630</v>
      </c>
    </row>
    <row r="135" spans="1:65" s="12" customFormat="1" ht="25.9" customHeight="1">
      <c r="B135" s="164"/>
      <c r="C135" s="165"/>
      <c r="D135" s="166" t="s">
        <v>74</v>
      </c>
      <c r="E135" s="167" t="s">
        <v>245</v>
      </c>
      <c r="F135" s="167" t="s">
        <v>917</v>
      </c>
      <c r="G135" s="165"/>
      <c r="H135" s="165"/>
      <c r="I135" s="168"/>
      <c r="J135" s="169">
        <f>BK135</f>
        <v>0</v>
      </c>
      <c r="K135" s="165"/>
      <c r="L135" s="170"/>
      <c r="M135" s="171"/>
      <c r="N135" s="172"/>
      <c r="O135" s="172"/>
      <c r="P135" s="173">
        <f>SUM(P136:P141)</f>
        <v>0</v>
      </c>
      <c r="Q135" s="172"/>
      <c r="R135" s="173">
        <f>SUM(R136:R141)</f>
        <v>0</v>
      </c>
      <c r="S135" s="172"/>
      <c r="T135" s="174">
        <f>SUM(T136:T141)</f>
        <v>0</v>
      </c>
      <c r="AR135" s="175" t="s">
        <v>82</v>
      </c>
      <c r="AT135" s="176" t="s">
        <v>74</v>
      </c>
      <c r="AU135" s="176" t="s">
        <v>75</v>
      </c>
      <c r="AY135" s="175" t="s">
        <v>214</v>
      </c>
      <c r="BK135" s="177">
        <f>SUM(BK136:BK141)</f>
        <v>0</v>
      </c>
    </row>
    <row r="136" spans="1:65" s="2" customFormat="1" ht="14.45" customHeight="1">
      <c r="A136" s="36"/>
      <c r="B136" s="37"/>
      <c r="C136" s="180" t="s">
        <v>82</v>
      </c>
      <c r="D136" s="180" t="s">
        <v>217</v>
      </c>
      <c r="E136" s="181" t="s">
        <v>918</v>
      </c>
      <c r="F136" s="182" t="s">
        <v>919</v>
      </c>
      <c r="G136" s="183" t="s">
        <v>920</v>
      </c>
      <c r="H136" s="184">
        <v>10</v>
      </c>
      <c r="I136" s="185"/>
      <c r="J136" s="186">
        <f t="shared" ref="J136:J141" si="20">ROUND(I136*H136,2)</f>
        <v>0</v>
      </c>
      <c r="K136" s="182" t="s">
        <v>19</v>
      </c>
      <c r="L136" s="41"/>
      <c r="M136" s="187" t="s">
        <v>19</v>
      </c>
      <c r="N136" s="188" t="s">
        <v>46</v>
      </c>
      <c r="O136" s="66"/>
      <c r="P136" s="189">
        <f t="shared" ref="P136:P141" si="21">O136*H136</f>
        <v>0</v>
      </c>
      <c r="Q136" s="189">
        <v>0</v>
      </c>
      <c r="R136" s="189">
        <f t="shared" ref="R136:R141" si="22">Q136*H136</f>
        <v>0</v>
      </c>
      <c r="S136" s="189">
        <v>0</v>
      </c>
      <c r="T136" s="190">
        <f t="shared" ref="T136:T141" si="23">S136*H136</f>
        <v>0</v>
      </c>
      <c r="U136" s="36"/>
      <c r="V136" s="36"/>
      <c r="W136" s="36"/>
      <c r="X136" s="36"/>
      <c r="Y136" s="36"/>
      <c r="Z136" s="36"/>
      <c r="AA136" s="36"/>
      <c r="AB136" s="36"/>
      <c r="AC136" s="36"/>
      <c r="AD136" s="36"/>
      <c r="AE136" s="36"/>
      <c r="AR136" s="191" t="s">
        <v>222</v>
      </c>
      <c r="AT136" s="191" t="s">
        <v>217</v>
      </c>
      <c r="AU136" s="191" t="s">
        <v>82</v>
      </c>
      <c r="AY136" s="19" t="s">
        <v>214</v>
      </c>
      <c r="BE136" s="192">
        <f t="shared" ref="BE136:BE141" si="24">IF(N136="základní",J136,0)</f>
        <v>0</v>
      </c>
      <c r="BF136" s="192">
        <f t="shared" ref="BF136:BF141" si="25">IF(N136="snížená",J136,0)</f>
        <v>0</v>
      </c>
      <c r="BG136" s="192">
        <f t="shared" ref="BG136:BG141" si="26">IF(N136="zákl. přenesená",J136,0)</f>
        <v>0</v>
      </c>
      <c r="BH136" s="192">
        <f t="shared" ref="BH136:BH141" si="27">IF(N136="sníž. přenesená",J136,0)</f>
        <v>0</v>
      </c>
      <c r="BI136" s="192">
        <f t="shared" ref="BI136:BI141" si="28">IF(N136="nulová",J136,0)</f>
        <v>0</v>
      </c>
      <c r="BJ136" s="19" t="s">
        <v>82</v>
      </c>
      <c r="BK136" s="192">
        <f t="shared" ref="BK136:BK141" si="29">ROUND(I136*H136,2)</f>
        <v>0</v>
      </c>
      <c r="BL136" s="19" t="s">
        <v>222</v>
      </c>
      <c r="BM136" s="191" t="s">
        <v>637</v>
      </c>
    </row>
    <row r="137" spans="1:65" s="2" customFormat="1" ht="14.45" customHeight="1">
      <c r="A137" s="36"/>
      <c r="B137" s="37"/>
      <c r="C137" s="180" t="s">
        <v>88</v>
      </c>
      <c r="D137" s="180" t="s">
        <v>217</v>
      </c>
      <c r="E137" s="181" t="s">
        <v>921</v>
      </c>
      <c r="F137" s="182" t="s">
        <v>922</v>
      </c>
      <c r="G137" s="183" t="s">
        <v>923</v>
      </c>
      <c r="H137" s="184">
        <v>5</v>
      </c>
      <c r="I137" s="185"/>
      <c r="J137" s="186">
        <f t="shared" si="20"/>
        <v>0</v>
      </c>
      <c r="K137" s="182" t="s">
        <v>19</v>
      </c>
      <c r="L137" s="41"/>
      <c r="M137" s="187" t="s">
        <v>19</v>
      </c>
      <c r="N137" s="188" t="s">
        <v>46</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222</v>
      </c>
      <c r="AT137" s="191" t="s">
        <v>217</v>
      </c>
      <c r="AU137" s="191" t="s">
        <v>82</v>
      </c>
      <c r="AY137" s="19" t="s">
        <v>214</v>
      </c>
      <c r="BE137" s="192">
        <f t="shared" si="24"/>
        <v>0</v>
      </c>
      <c r="BF137" s="192">
        <f t="shared" si="25"/>
        <v>0</v>
      </c>
      <c r="BG137" s="192">
        <f t="shared" si="26"/>
        <v>0</v>
      </c>
      <c r="BH137" s="192">
        <f t="shared" si="27"/>
        <v>0</v>
      </c>
      <c r="BI137" s="192">
        <f t="shared" si="28"/>
        <v>0</v>
      </c>
      <c r="BJ137" s="19" t="s">
        <v>82</v>
      </c>
      <c r="BK137" s="192">
        <f t="shared" si="29"/>
        <v>0</v>
      </c>
      <c r="BL137" s="19" t="s">
        <v>222</v>
      </c>
      <c r="BM137" s="191" t="s">
        <v>645</v>
      </c>
    </row>
    <row r="138" spans="1:65" s="2" customFormat="1" ht="14.45" customHeight="1">
      <c r="A138" s="36"/>
      <c r="B138" s="37"/>
      <c r="C138" s="180" t="s">
        <v>101</v>
      </c>
      <c r="D138" s="180" t="s">
        <v>217</v>
      </c>
      <c r="E138" s="181" t="s">
        <v>924</v>
      </c>
      <c r="F138" s="182" t="s">
        <v>925</v>
      </c>
      <c r="G138" s="183" t="s">
        <v>923</v>
      </c>
      <c r="H138" s="184">
        <v>5</v>
      </c>
      <c r="I138" s="185"/>
      <c r="J138" s="186">
        <f t="shared" si="20"/>
        <v>0</v>
      </c>
      <c r="K138" s="182" t="s">
        <v>19</v>
      </c>
      <c r="L138" s="41"/>
      <c r="M138" s="187" t="s">
        <v>19</v>
      </c>
      <c r="N138" s="188" t="s">
        <v>46</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222</v>
      </c>
      <c r="AT138" s="191" t="s">
        <v>217</v>
      </c>
      <c r="AU138" s="191" t="s">
        <v>82</v>
      </c>
      <c r="AY138" s="19" t="s">
        <v>214</v>
      </c>
      <c r="BE138" s="192">
        <f t="shared" si="24"/>
        <v>0</v>
      </c>
      <c r="BF138" s="192">
        <f t="shared" si="25"/>
        <v>0</v>
      </c>
      <c r="BG138" s="192">
        <f t="shared" si="26"/>
        <v>0</v>
      </c>
      <c r="BH138" s="192">
        <f t="shared" si="27"/>
        <v>0</v>
      </c>
      <c r="BI138" s="192">
        <f t="shared" si="28"/>
        <v>0</v>
      </c>
      <c r="BJ138" s="19" t="s">
        <v>82</v>
      </c>
      <c r="BK138" s="192">
        <f t="shared" si="29"/>
        <v>0</v>
      </c>
      <c r="BL138" s="19" t="s">
        <v>222</v>
      </c>
      <c r="BM138" s="191" t="s">
        <v>652</v>
      </c>
    </row>
    <row r="139" spans="1:65" s="2" customFormat="1" ht="14.45" customHeight="1">
      <c r="A139" s="36"/>
      <c r="B139" s="37"/>
      <c r="C139" s="180" t="s">
        <v>222</v>
      </c>
      <c r="D139" s="180" t="s">
        <v>217</v>
      </c>
      <c r="E139" s="181" t="s">
        <v>926</v>
      </c>
      <c r="F139" s="182" t="s">
        <v>927</v>
      </c>
      <c r="G139" s="183" t="s">
        <v>923</v>
      </c>
      <c r="H139" s="184">
        <v>3</v>
      </c>
      <c r="I139" s="185"/>
      <c r="J139" s="186">
        <f t="shared" si="20"/>
        <v>0</v>
      </c>
      <c r="K139" s="182" t="s">
        <v>19</v>
      </c>
      <c r="L139" s="41"/>
      <c r="M139" s="187" t="s">
        <v>19</v>
      </c>
      <c r="N139" s="188" t="s">
        <v>46</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222</v>
      </c>
      <c r="AT139" s="191" t="s">
        <v>217</v>
      </c>
      <c r="AU139" s="191" t="s">
        <v>82</v>
      </c>
      <c r="AY139" s="19" t="s">
        <v>214</v>
      </c>
      <c r="BE139" s="192">
        <f t="shared" si="24"/>
        <v>0</v>
      </c>
      <c r="BF139" s="192">
        <f t="shared" si="25"/>
        <v>0</v>
      </c>
      <c r="BG139" s="192">
        <f t="shared" si="26"/>
        <v>0</v>
      </c>
      <c r="BH139" s="192">
        <f t="shared" si="27"/>
        <v>0</v>
      </c>
      <c r="BI139" s="192">
        <f t="shared" si="28"/>
        <v>0</v>
      </c>
      <c r="BJ139" s="19" t="s">
        <v>82</v>
      </c>
      <c r="BK139" s="192">
        <f t="shared" si="29"/>
        <v>0</v>
      </c>
      <c r="BL139" s="19" t="s">
        <v>222</v>
      </c>
      <c r="BM139" s="191" t="s">
        <v>659</v>
      </c>
    </row>
    <row r="140" spans="1:65" s="2" customFormat="1" ht="14.45" customHeight="1">
      <c r="A140" s="36"/>
      <c r="B140" s="37"/>
      <c r="C140" s="180" t="s">
        <v>245</v>
      </c>
      <c r="D140" s="180" t="s">
        <v>217</v>
      </c>
      <c r="E140" s="181" t="s">
        <v>928</v>
      </c>
      <c r="F140" s="182" t="s">
        <v>929</v>
      </c>
      <c r="G140" s="183" t="s">
        <v>923</v>
      </c>
      <c r="H140" s="184">
        <v>10</v>
      </c>
      <c r="I140" s="185"/>
      <c r="J140" s="186">
        <f t="shared" si="20"/>
        <v>0</v>
      </c>
      <c r="K140" s="182" t="s">
        <v>19</v>
      </c>
      <c r="L140" s="41"/>
      <c r="M140" s="187" t="s">
        <v>19</v>
      </c>
      <c r="N140" s="188" t="s">
        <v>46</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222</v>
      </c>
      <c r="AT140" s="191" t="s">
        <v>217</v>
      </c>
      <c r="AU140" s="191" t="s">
        <v>82</v>
      </c>
      <c r="AY140" s="19" t="s">
        <v>214</v>
      </c>
      <c r="BE140" s="192">
        <f t="shared" si="24"/>
        <v>0</v>
      </c>
      <c r="BF140" s="192">
        <f t="shared" si="25"/>
        <v>0</v>
      </c>
      <c r="BG140" s="192">
        <f t="shared" si="26"/>
        <v>0</v>
      </c>
      <c r="BH140" s="192">
        <f t="shared" si="27"/>
        <v>0</v>
      </c>
      <c r="BI140" s="192">
        <f t="shared" si="28"/>
        <v>0</v>
      </c>
      <c r="BJ140" s="19" t="s">
        <v>82</v>
      </c>
      <c r="BK140" s="192">
        <f t="shared" si="29"/>
        <v>0</v>
      </c>
      <c r="BL140" s="19" t="s">
        <v>222</v>
      </c>
      <c r="BM140" s="191" t="s">
        <v>667</v>
      </c>
    </row>
    <row r="141" spans="1:65" s="2" customFormat="1" ht="14.45" customHeight="1">
      <c r="A141" s="36"/>
      <c r="B141" s="37"/>
      <c r="C141" s="180" t="s">
        <v>215</v>
      </c>
      <c r="D141" s="180" t="s">
        <v>217</v>
      </c>
      <c r="E141" s="181" t="s">
        <v>930</v>
      </c>
      <c r="F141" s="182" t="s">
        <v>931</v>
      </c>
      <c r="G141" s="183" t="s">
        <v>923</v>
      </c>
      <c r="H141" s="184">
        <v>72</v>
      </c>
      <c r="I141" s="185"/>
      <c r="J141" s="186">
        <f t="shared" si="20"/>
        <v>0</v>
      </c>
      <c r="K141" s="182" t="s">
        <v>19</v>
      </c>
      <c r="L141" s="41"/>
      <c r="M141" s="244" t="s">
        <v>19</v>
      </c>
      <c r="N141" s="245" t="s">
        <v>46</v>
      </c>
      <c r="O141" s="246"/>
      <c r="P141" s="247">
        <f t="shared" si="21"/>
        <v>0</v>
      </c>
      <c r="Q141" s="247">
        <v>0</v>
      </c>
      <c r="R141" s="247">
        <f t="shared" si="22"/>
        <v>0</v>
      </c>
      <c r="S141" s="247">
        <v>0</v>
      </c>
      <c r="T141" s="248">
        <f t="shared" si="23"/>
        <v>0</v>
      </c>
      <c r="U141" s="36"/>
      <c r="V141" s="36"/>
      <c r="W141" s="36"/>
      <c r="X141" s="36"/>
      <c r="Y141" s="36"/>
      <c r="Z141" s="36"/>
      <c r="AA141" s="36"/>
      <c r="AB141" s="36"/>
      <c r="AC141" s="36"/>
      <c r="AD141" s="36"/>
      <c r="AE141" s="36"/>
      <c r="AR141" s="191" t="s">
        <v>222</v>
      </c>
      <c r="AT141" s="191" t="s">
        <v>217</v>
      </c>
      <c r="AU141" s="191" t="s">
        <v>82</v>
      </c>
      <c r="AY141" s="19" t="s">
        <v>214</v>
      </c>
      <c r="BE141" s="192">
        <f t="shared" si="24"/>
        <v>0</v>
      </c>
      <c r="BF141" s="192">
        <f t="shared" si="25"/>
        <v>0</v>
      </c>
      <c r="BG141" s="192">
        <f t="shared" si="26"/>
        <v>0</v>
      </c>
      <c r="BH141" s="192">
        <f t="shared" si="27"/>
        <v>0</v>
      </c>
      <c r="BI141" s="192">
        <f t="shared" si="28"/>
        <v>0</v>
      </c>
      <c r="BJ141" s="19" t="s">
        <v>82</v>
      </c>
      <c r="BK141" s="192">
        <f t="shared" si="29"/>
        <v>0</v>
      </c>
      <c r="BL141" s="19" t="s">
        <v>222</v>
      </c>
      <c r="BM141" s="191" t="s">
        <v>677</v>
      </c>
    </row>
    <row r="142" spans="1:65" s="2" customFormat="1" ht="6.95" customHeight="1">
      <c r="A142" s="36"/>
      <c r="B142" s="49"/>
      <c r="C142" s="50"/>
      <c r="D142" s="50"/>
      <c r="E142" s="50"/>
      <c r="F142" s="50"/>
      <c r="G142" s="50"/>
      <c r="H142" s="50"/>
      <c r="I142" s="50"/>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71Kvt+3UCIF9+duVrNIOLwmuWzWTBZLeFQp4SChg8FMhH3SdZWy/fESBTqiTTa/yxlLL7/ksACD4NIVhpZKcgw==" saltValue="mxaiKmV99MzOCJn4GTyB6CgCtF0m3wsPNA199SBN5Pe5ZrLmAdmyKkwnEskab9yZ7jS9kGdwTY9X/LJ6B6TaAw==" spinCount="100000" sheet="1" objects="1" scenarios="1" formatColumns="0" formatRows="0" autoFilter="0"/>
  <autoFilter ref="C89:K141"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95</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175</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932</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ROUND((SUM(BE88:BE118)),  2)</f>
        <v>0</v>
      </c>
      <c r="G35" s="36"/>
      <c r="H35" s="36"/>
      <c r="I35" s="126">
        <v>0.21</v>
      </c>
      <c r="J35" s="125">
        <f>ROUND(((SUM(BE88:BE118))*I35),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ROUND((SUM(BF88:BF118)),  2)</f>
        <v>0</v>
      </c>
      <c r="G36" s="36"/>
      <c r="H36" s="36"/>
      <c r="I36" s="126">
        <v>0.15</v>
      </c>
      <c r="J36" s="125">
        <f>ROUND(((SUM(BF88:BF118))*I36),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ROUND((SUM(BG88:BG118)),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ROUND((SUM(BH88:BH118)),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ROUND((SUM(BI88:BI118)),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175</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D.1.4.c - Vzduchotechnika</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933</v>
      </c>
      <c r="E64" s="145"/>
      <c r="F64" s="145"/>
      <c r="G64" s="145"/>
      <c r="H64" s="145"/>
      <c r="I64" s="145"/>
      <c r="J64" s="146">
        <f>J89</f>
        <v>0</v>
      </c>
      <c r="K64" s="143"/>
      <c r="L64" s="147"/>
    </row>
    <row r="65" spans="1:31" s="9" customFormat="1" ht="24.95" customHeight="1">
      <c r="B65" s="142"/>
      <c r="C65" s="143"/>
      <c r="D65" s="144" t="s">
        <v>934</v>
      </c>
      <c r="E65" s="145"/>
      <c r="F65" s="145"/>
      <c r="G65" s="145"/>
      <c r="H65" s="145"/>
      <c r="I65" s="145"/>
      <c r="J65" s="146">
        <f>J113</f>
        <v>0</v>
      </c>
      <c r="K65" s="143"/>
      <c r="L65" s="147"/>
    </row>
    <row r="66" spans="1:31" s="9" customFormat="1" ht="24.95" customHeight="1">
      <c r="B66" s="142"/>
      <c r="C66" s="143"/>
      <c r="D66" s="144" t="s">
        <v>935</v>
      </c>
      <c r="E66" s="145"/>
      <c r="F66" s="145"/>
      <c r="G66" s="145"/>
      <c r="H66" s="145"/>
      <c r="I66" s="145"/>
      <c r="J66" s="146">
        <f>J116</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199</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5" t="str">
        <f>E7</f>
        <v>Podkrovní byty Táborská 378/44, 372/36, 375/38, 377/42, 376/40 Praha 4, k.ú. Nusle</v>
      </c>
      <c r="F76" s="396"/>
      <c r="G76" s="396"/>
      <c r="H76" s="396"/>
      <c r="I76" s="38"/>
      <c r="J76" s="38"/>
      <c r="K76" s="38"/>
      <c r="L76" s="115"/>
      <c r="S76" s="36"/>
      <c r="T76" s="36"/>
      <c r="U76" s="36"/>
      <c r="V76" s="36"/>
      <c r="W76" s="36"/>
      <c r="X76" s="36"/>
      <c r="Y76" s="36"/>
      <c r="Z76" s="36"/>
      <c r="AA76" s="36"/>
      <c r="AB76" s="36"/>
      <c r="AC76" s="36"/>
      <c r="AD76" s="36"/>
      <c r="AE76" s="36"/>
    </row>
    <row r="77" spans="1:31" s="1" customFormat="1" ht="12" customHeight="1">
      <c r="B77" s="23"/>
      <c r="C77" s="31" t="s">
        <v>174</v>
      </c>
      <c r="D77" s="24"/>
      <c r="E77" s="24"/>
      <c r="F77" s="24"/>
      <c r="G77" s="24"/>
      <c r="H77" s="24"/>
      <c r="I77" s="24"/>
      <c r="J77" s="24"/>
      <c r="K77" s="24"/>
      <c r="L77" s="22"/>
    </row>
    <row r="78" spans="1:31" s="2" customFormat="1" ht="16.5" customHeight="1">
      <c r="A78" s="36"/>
      <c r="B78" s="37"/>
      <c r="C78" s="38"/>
      <c r="D78" s="38"/>
      <c r="E78" s="395" t="s">
        <v>175</v>
      </c>
      <c r="F78" s="397"/>
      <c r="G78" s="397"/>
      <c r="H78" s="397"/>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176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69" t="str">
        <f>E11</f>
        <v>D.1.4.c - Vzduchotechnika</v>
      </c>
      <c r="F80" s="397"/>
      <c r="G80" s="397"/>
      <c r="H80" s="397"/>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16. 4. 2021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Městská část Praha 4, Anatala Staška 2059/80b</v>
      </c>
      <c r="G84" s="38"/>
      <c r="H84" s="38"/>
      <c r="I84" s="31" t="s">
        <v>32</v>
      </c>
      <c r="J84" s="34" t="str">
        <f>E23</f>
        <v>SUNCAD, s.r.o., Špotzova 6, Praha 6</v>
      </c>
      <c r="K84" s="38"/>
      <c r="L84" s="115"/>
      <c r="S84" s="36"/>
      <c r="T84" s="36"/>
      <c r="U84" s="36"/>
      <c r="V84" s="36"/>
      <c r="W84" s="36"/>
      <c r="X84" s="36"/>
      <c r="Y84" s="36"/>
      <c r="Z84" s="36"/>
      <c r="AA84" s="36"/>
      <c r="AB84" s="36"/>
      <c r="AC84" s="36"/>
      <c r="AD84" s="36"/>
      <c r="AE84" s="36"/>
    </row>
    <row r="85" spans="1:65" s="2" customFormat="1" ht="15.2" customHeight="1">
      <c r="A85" s="36"/>
      <c r="B85" s="37"/>
      <c r="C85" s="31" t="s">
        <v>30</v>
      </c>
      <c r="D85" s="38"/>
      <c r="E85" s="38"/>
      <c r="F85" s="29" t="str">
        <f>IF(E20="","",E20)</f>
        <v>Vyplň údaj</v>
      </c>
      <c r="G85" s="38"/>
      <c r="H85" s="38"/>
      <c r="I85" s="31" t="s">
        <v>37</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200</v>
      </c>
      <c r="D87" s="156" t="s">
        <v>60</v>
      </c>
      <c r="E87" s="156" t="s">
        <v>56</v>
      </c>
      <c r="F87" s="156" t="s">
        <v>57</v>
      </c>
      <c r="G87" s="156" t="s">
        <v>201</v>
      </c>
      <c r="H87" s="156" t="s">
        <v>202</v>
      </c>
      <c r="I87" s="156" t="s">
        <v>203</v>
      </c>
      <c r="J87" s="156" t="s">
        <v>180</v>
      </c>
      <c r="K87" s="157" t="s">
        <v>204</v>
      </c>
      <c r="L87" s="158"/>
      <c r="M87" s="70" t="s">
        <v>19</v>
      </c>
      <c r="N87" s="71" t="s">
        <v>45</v>
      </c>
      <c r="O87" s="71" t="s">
        <v>205</v>
      </c>
      <c r="P87" s="71" t="s">
        <v>206</v>
      </c>
      <c r="Q87" s="71" t="s">
        <v>207</v>
      </c>
      <c r="R87" s="71" t="s">
        <v>208</v>
      </c>
      <c r="S87" s="71" t="s">
        <v>209</v>
      </c>
      <c r="T87" s="72" t="s">
        <v>210</v>
      </c>
      <c r="U87" s="153"/>
      <c r="V87" s="153"/>
      <c r="W87" s="153"/>
      <c r="X87" s="153"/>
      <c r="Y87" s="153"/>
      <c r="Z87" s="153"/>
      <c r="AA87" s="153"/>
      <c r="AB87" s="153"/>
      <c r="AC87" s="153"/>
      <c r="AD87" s="153"/>
      <c r="AE87" s="153"/>
    </row>
    <row r="88" spans="1:65" s="2" customFormat="1" ht="22.9" customHeight="1">
      <c r="A88" s="36"/>
      <c r="B88" s="37"/>
      <c r="C88" s="77" t="s">
        <v>211</v>
      </c>
      <c r="D88" s="38"/>
      <c r="E88" s="38"/>
      <c r="F88" s="38"/>
      <c r="G88" s="38"/>
      <c r="H88" s="38"/>
      <c r="I88" s="38"/>
      <c r="J88" s="159">
        <f>BK88</f>
        <v>0</v>
      </c>
      <c r="K88" s="38"/>
      <c r="L88" s="41"/>
      <c r="M88" s="73"/>
      <c r="N88" s="160"/>
      <c r="O88" s="74"/>
      <c r="P88" s="161">
        <f>P89+P113+P116</f>
        <v>0</v>
      </c>
      <c r="Q88" s="74"/>
      <c r="R88" s="161">
        <f>R89+R113+R116</f>
        <v>0</v>
      </c>
      <c r="S88" s="74"/>
      <c r="T88" s="162">
        <f>T89+T113+T116</f>
        <v>0</v>
      </c>
      <c r="U88" s="36"/>
      <c r="V88" s="36"/>
      <c r="W88" s="36"/>
      <c r="X88" s="36"/>
      <c r="Y88" s="36"/>
      <c r="Z88" s="36"/>
      <c r="AA88" s="36"/>
      <c r="AB88" s="36"/>
      <c r="AC88" s="36"/>
      <c r="AD88" s="36"/>
      <c r="AE88" s="36"/>
      <c r="AT88" s="19" t="s">
        <v>74</v>
      </c>
      <c r="AU88" s="19" t="s">
        <v>181</v>
      </c>
      <c r="BK88" s="163">
        <f>BK89+BK113+BK116</f>
        <v>0</v>
      </c>
    </row>
    <row r="89" spans="1:65" s="12" customFormat="1" ht="25.9" customHeight="1">
      <c r="B89" s="164"/>
      <c r="C89" s="165"/>
      <c r="D89" s="166" t="s">
        <v>74</v>
      </c>
      <c r="E89" s="167" t="s">
        <v>936</v>
      </c>
      <c r="F89" s="167" t="s">
        <v>937</v>
      </c>
      <c r="G89" s="165"/>
      <c r="H89" s="165"/>
      <c r="I89" s="168"/>
      <c r="J89" s="169">
        <f>BK89</f>
        <v>0</v>
      </c>
      <c r="K89" s="165"/>
      <c r="L89" s="170"/>
      <c r="M89" s="171"/>
      <c r="N89" s="172"/>
      <c r="O89" s="172"/>
      <c r="P89" s="173">
        <f>SUM(P90:P112)</f>
        <v>0</v>
      </c>
      <c r="Q89" s="172"/>
      <c r="R89" s="173">
        <f>SUM(R90:R112)</f>
        <v>0</v>
      </c>
      <c r="S89" s="172"/>
      <c r="T89" s="174">
        <f>SUM(T90:T112)</f>
        <v>0</v>
      </c>
      <c r="AR89" s="175" t="s">
        <v>82</v>
      </c>
      <c r="AT89" s="176" t="s">
        <v>74</v>
      </c>
      <c r="AU89" s="176" t="s">
        <v>75</v>
      </c>
      <c r="AY89" s="175" t="s">
        <v>214</v>
      </c>
      <c r="BK89" s="177">
        <f>SUM(BK90:BK112)</f>
        <v>0</v>
      </c>
    </row>
    <row r="90" spans="1:65" s="2" customFormat="1" ht="14.45" customHeight="1">
      <c r="A90" s="36"/>
      <c r="B90" s="37"/>
      <c r="C90" s="180" t="s">
        <v>82</v>
      </c>
      <c r="D90" s="180" t="s">
        <v>217</v>
      </c>
      <c r="E90" s="181" t="s">
        <v>938</v>
      </c>
      <c r="F90" s="182" t="s">
        <v>939</v>
      </c>
      <c r="G90" s="183" t="s">
        <v>283</v>
      </c>
      <c r="H90" s="184">
        <v>2</v>
      </c>
      <c r="I90" s="185"/>
      <c r="J90" s="186">
        <f>ROUND(I90*H90,2)</f>
        <v>0</v>
      </c>
      <c r="K90" s="182" t="s">
        <v>19</v>
      </c>
      <c r="L90" s="41"/>
      <c r="M90" s="187" t="s">
        <v>19</v>
      </c>
      <c r="N90" s="188" t="s">
        <v>47</v>
      </c>
      <c r="O90" s="66"/>
      <c r="P90" s="189">
        <f>O90*H90</f>
        <v>0</v>
      </c>
      <c r="Q90" s="189">
        <v>0</v>
      </c>
      <c r="R90" s="189">
        <f>Q90*H90</f>
        <v>0</v>
      </c>
      <c r="S90" s="189">
        <v>0</v>
      </c>
      <c r="T90" s="190">
        <f>S90*H90</f>
        <v>0</v>
      </c>
      <c r="U90" s="36"/>
      <c r="V90" s="36"/>
      <c r="W90" s="36"/>
      <c r="X90" s="36"/>
      <c r="Y90" s="36"/>
      <c r="Z90" s="36"/>
      <c r="AA90" s="36"/>
      <c r="AB90" s="36"/>
      <c r="AC90" s="36"/>
      <c r="AD90" s="36"/>
      <c r="AE90" s="36"/>
      <c r="AR90" s="191" t="s">
        <v>299</v>
      </c>
      <c r="AT90" s="191" t="s">
        <v>217</v>
      </c>
      <c r="AU90" s="191" t="s">
        <v>82</v>
      </c>
      <c r="AY90" s="19" t="s">
        <v>214</v>
      </c>
      <c r="BE90" s="192">
        <f>IF(N90="základní",J90,0)</f>
        <v>0</v>
      </c>
      <c r="BF90" s="192">
        <f>IF(N90="snížená",J90,0)</f>
        <v>0</v>
      </c>
      <c r="BG90" s="192">
        <f>IF(N90="zákl. přenesená",J90,0)</f>
        <v>0</v>
      </c>
      <c r="BH90" s="192">
        <f>IF(N90="sníž. přenesená",J90,0)</f>
        <v>0</v>
      </c>
      <c r="BI90" s="192">
        <f>IF(N90="nulová",J90,0)</f>
        <v>0</v>
      </c>
      <c r="BJ90" s="19" t="s">
        <v>88</v>
      </c>
      <c r="BK90" s="192">
        <f>ROUND(I90*H90,2)</f>
        <v>0</v>
      </c>
      <c r="BL90" s="19" t="s">
        <v>299</v>
      </c>
      <c r="BM90" s="191" t="s">
        <v>88</v>
      </c>
    </row>
    <row r="91" spans="1:65" s="2" customFormat="1" ht="29.25">
      <c r="A91" s="36"/>
      <c r="B91" s="37"/>
      <c r="C91" s="38"/>
      <c r="D91" s="195" t="s">
        <v>232</v>
      </c>
      <c r="E91" s="38"/>
      <c r="F91" s="226" t="s">
        <v>940</v>
      </c>
      <c r="G91" s="38"/>
      <c r="H91" s="38"/>
      <c r="I91" s="227"/>
      <c r="J91" s="38"/>
      <c r="K91" s="38"/>
      <c r="L91" s="41"/>
      <c r="M91" s="228"/>
      <c r="N91" s="229"/>
      <c r="O91" s="66"/>
      <c r="P91" s="66"/>
      <c r="Q91" s="66"/>
      <c r="R91" s="66"/>
      <c r="S91" s="66"/>
      <c r="T91" s="67"/>
      <c r="U91" s="36"/>
      <c r="V91" s="36"/>
      <c r="W91" s="36"/>
      <c r="X91" s="36"/>
      <c r="Y91" s="36"/>
      <c r="Z91" s="36"/>
      <c r="AA91" s="36"/>
      <c r="AB91" s="36"/>
      <c r="AC91" s="36"/>
      <c r="AD91" s="36"/>
      <c r="AE91" s="36"/>
      <c r="AT91" s="19" t="s">
        <v>232</v>
      </c>
      <c r="AU91" s="19" t="s">
        <v>82</v>
      </c>
    </row>
    <row r="92" spans="1:65" s="2" customFormat="1" ht="14.45" customHeight="1">
      <c r="A92" s="36"/>
      <c r="B92" s="37"/>
      <c r="C92" s="180" t="s">
        <v>88</v>
      </c>
      <c r="D92" s="180" t="s">
        <v>217</v>
      </c>
      <c r="E92" s="181" t="s">
        <v>941</v>
      </c>
      <c r="F92" s="182" t="s">
        <v>942</v>
      </c>
      <c r="G92" s="183" t="s">
        <v>943</v>
      </c>
      <c r="H92" s="184">
        <v>2</v>
      </c>
      <c r="I92" s="185"/>
      <c r="J92" s="186">
        <f>ROUND(I92*H92,2)</f>
        <v>0</v>
      </c>
      <c r="K92" s="182" t="s">
        <v>19</v>
      </c>
      <c r="L92" s="41"/>
      <c r="M92" s="187" t="s">
        <v>19</v>
      </c>
      <c r="N92" s="188" t="s">
        <v>47</v>
      </c>
      <c r="O92" s="66"/>
      <c r="P92" s="189">
        <f>O92*H92</f>
        <v>0</v>
      </c>
      <c r="Q92" s="189">
        <v>0</v>
      </c>
      <c r="R92" s="189">
        <f>Q92*H92</f>
        <v>0</v>
      </c>
      <c r="S92" s="189">
        <v>0</v>
      </c>
      <c r="T92" s="190">
        <f>S92*H92</f>
        <v>0</v>
      </c>
      <c r="U92" s="36"/>
      <c r="V92" s="36"/>
      <c r="W92" s="36"/>
      <c r="X92" s="36"/>
      <c r="Y92" s="36"/>
      <c r="Z92" s="36"/>
      <c r="AA92" s="36"/>
      <c r="AB92" s="36"/>
      <c r="AC92" s="36"/>
      <c r="AD92" s="36"/>
      <c r="AE92" s="36"/>
      <c r="AR92" s="191" t="s">
        <v>299</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88</v>
      </c>
      <c r="BK92" s="192">
        <f>ROUND(I92*H92,2)</f>
        <v>0</v>
      </c>
      <c r="BL92" s="19" t="s">
        <v>299</v>
      </c>
      <c r="BM92" s="191" t="s">
        <v>222</v>
      </c>
    </row>
    <row r="93" spans="1:65" s="2" customFormat="1" ht="19.5">
      <c r="A93" s="36"/>
      <c r="B93" s="37"/>
      <c r="C93" s="38"/>
      <c r="D93" s="195" t="s">
        <v>232</v>
      </c>
      <c r="E93" s="38"/>
      <c r="F93" s="226" t="s">
        <v>944</v>
      </c>
      <c r="G93" s="38"/>
      <c r="H93" s="38"/>
      <c r="I93" s="227"/>
      <c r="J93" s="38"/>
      <c r="K93" s="38"/>
      <c r="L93" s="41"/>
      <c r="M93" s="228"/>
      <c r="N93" s="229"/>
      <c r="O93" s="66"/>
      <c r="P93" s="66"/>
      <c r="Q93" s="66"/>
      <c r="R93" s="66"/>
      <c r="S93" s="66"/>
      <c r="T93" s="67"/>
      <c r="U93" s="36"/>
      <c r="V93" s="36"/>
      <c r="W93" s="36"/>
      <c r="X93" s="36"/>
      <c r="Y93" s="36"/>
      <c r="Z93" s="36"/>
      <c r="AA93" s="36"/>
      <c r="AB93" s="36"/>
      <c r="AC93" s="36"/>
      <c r="AD93" s="36"/>
      <c r="AE93" s="36"/>
      <c r="AT93" s="19" t="s">
        <v>232</v>
      </c>
      <c r="AU93" s="19" t="s">
        <v>82</v>
      </c>
    </row>
    <row r="94" spans="1:65" s="2" customFormat="1" ht="14.45" customHeight="1">
      <c r="A94" s="36"/>
      <c r="B94" s="37"/>
      <c r="C94" s="180" t="s">
        <v>101</v>
      </c>
      <c r="D94" s="180" t="s">
        <v>217</v>
      </c>
      <c r="E94" s="181" t="s">
        <v>945</v>
      </c>
      <c r="F94" s="182" t="s">
        <v>946</v>
      </c>
      <c r="G94" s="183" t="s">
        <v>943</v>
      </c>
      <c r="H94" s="184">
        <v>2</v>
      </c>
      <c r="I94" s="185"/>
      <c r="J94" s="186">
        <f t="shared" ref="J94:J112" si="0">ROUND(I94*H94,2)</f>
        <v>0</v>
      </c>
      <c r="K94" s="182" t="s">
        <v>19</v>
      </c>
      <c r="L94" s="41"/>
      <c r="M94" s="187" t="s">
        <v>19</v>
      </c>
      <c r="N94" s="188" t="s">
        <v>47</v>
      </c>
      <c r="O94" s="66"/>
      <c r="P94" s="189">
        <f t="shared" ref="P94:P112" si="1">O94*H94</f>
        <v>0</v>
      </c>
      <c r="Q94" s="189">
        <v>0</v>
      </c>
      <c r="R94" s="189">
        <f t="shared" ref="R94:R112" si="2">Q94*H94</f>
        <v>0</v>
      </c>
      <c r="S94" s="189">
        <v>0</v>
      </c>
      <c r="T94" s="190">
        <f t="shared" ref="T94:T112" si="3">S94*H94</f>
        <v>0</v>
      </c>
      <c r="U94" s="36"/>
      <c r="V94" s="36"/>
      <c r="W94" s="36"/>
      <c r="X94" s="36"/>
      <c r="Y94" s="36"/>
      <c r="Z94" s="36"/>
      <c r="AA94" s="36"/>
      <c r="AB94" s="36"/>
      <c r="AC94" s="36"/>
      <c r="AD94" s="36"/>
      <c r="AE94" s="36"/>
      <c r="AR94" s="191" t="s">
        <v>299</v>
      </c>
      <c r="AT94" s="191" t="s">
        <v>217</v>
      </c>
      <c r="AU94" s="191" t="s">
        <v>82</v>
      </c>
      <c r="AY94" s="19" t="s">
        <v>214</v>
      </c>
      <c r="BE94" s="192">
        <f t="shared" ref="BE94:BE112" si="4">IF(N94="základní",J94,0)</f>
        <v>0</v>
      </c>
      <c r="BF94" s="192">
        <f t="shared" ref="BF94:BF112" si="5">IF(N94="snížená",J94,0)</f>
        <v>0</v>
      </c>
      <c r="BG94" s="192">
        <f t="shared" ref="BG94:BG112" si="6">IF(N94="zákl. přenesená",J94,0)</f>
        <v>0</v>
      </c>
      <c r="BH94" s="192">
        <f t="shared" ref="BH94:BH112" si="7">IF(N94="sníž. přenesená",J94,0)</f>
        <v>0</v>
      </c>
      <c r="BI94" s="192">
        <f t="shared" ref="BI94:BI112" si="8">IF(N94="nulová",J94,0)</f>
        <v>0</v>
      </c>
      <c r="BJ94" s="19" t="s">
        <v>88</v>
      </c>
      <c r="BK94" s="192">
        <f t="shared" ref="BK94:BK112" si="9">ROUND(I94*H94,2)</f>
        <v>0</v>
      </c>
      <c r="BL94" s="19" t="s">
        <v>299</v>
      </c>
      <c r="BM94" s="191" t="s">
        <v>215</v>
      </c>
    </row>
    <row r="95" spans="1:65" s="2" customFormat="1" ht="14.45" customHeight="1">
      <c r="A95" s="36"/>
      <c r="B95" s="37"/>
      <c r="C95" s="180" t="s">
        <v>222</v>
      </c>
      <c r="D95" s="180" t="s">
        <v>217</v>
      </c>
      <c r="E95" s="181" t="s">
        <v>947</v>
      </c>
      <c r="F95" s="182" t="s">
        <v>948</v>
      </c>
      <c r="G95" s="183" t="s">
        <v>943</v>
      </c>
      <c r="H95" s="184">
        <v>2</v>
      </c>
      <c r="I95" s="185"/>
      <c r="J95" s="186">
        <f t="shared" si="0"/>
        <v>0</v>
      </c>
      <c r="K95" s="182" t="s">
        <v>19</v>
      </c>
      <c r="L95" s="41"/>
      <c r="M95" s="187" t="s">
        <v>19</v>
      </c>
      <c r="N95" s="188"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299</v>
      </c>
      <c r="AT95" s="191" t="s">
        <v>217</v>
      </c>
      <c r="AU95" s="191" t="s">
        <v>82</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262</v>
      </c>
    </row>
    <row r="96" spans="1:65" s="2" customFormat="1" ht="14.45" customHeight="1">
      <c r="A96" s="36"/>
      <c r="B96" s="37"/>
      <c r="C96" s="180" t="s">
        <v>245</v>
      </c>
      <c r="D96" s="180" t="s">
        <v>217</v>
      </c>
      <c r="E96" s="181" t="s">
        <v>949</v>
      </c>
      <c r="F96" s="182" t="s">
        <v>950</v>
      </c>
      <c r="G96" s="183" t="s">
        <v>943</v>
      </c>
      <c r="H96" s="184">
        <v>2</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82</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270</v>
      </c>
    </row>
    <row r="97" spans="1:65" s="2" customFormat="1" ht="14.45" customHeight="1">
      <c r="A97" s="36"/>
      <c r="B97" s="37"/>
      <c r="C97" s="180" t="s">
        <v>215</v>
      </c>
      <c r="D97" s="180" t="s">
        <v>217</v>
      </c>
      <c r="E97" s="181" t="s">
        <v>951</v>
      </c>
      <c r="F97" s="182" t="s">
        <v>952</v>
      </c>
      <c r="G97" s="183" t="s">
        <v>943</v>
      </c>
      <c r="H97" s="184">
        <v>2</v>
      </c>
      <c r="I97" s="185"/>
      <c r="J97" s="186">
        <f t="shared" si="0"/>
        <v>0</v>
      </c>
      <c r="K97" s="182" t="s">
        <v>19</v>
      </c>
      <c r="L97" s="41"/>
      <c r="M97" s="187" t="s">
        <v>19</v>
      </c>
      <c r="N97" s="188"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299</v>
      </c>
      <c r="AT97" s="191" t="s">
        <v>217</v>
      </c>
      <c r="AU97" s="191" t="s">
        <v>82</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280</v>
      </c>
    </row>
    <row r="98" spans="1:65" s="2" customFormat="1" ht="14.45" customHeight="1">
      <c r="A98" s="36"/>
      <c r="B98" s="37"/>
      <c r="C98" s="180" t="s">
        <v>253</v>
      </c>
      <c r="D98" s="180" t="s">
        <v>217</v>
      </c>
      <c r="E98" s="181" t="s">
        <v>953</v>
      </c>
      <c r="F98" s="182" t="s">
        <v>954</v>
      </c>
      <c r="G98" s="183" t="s">
        <v>943</v>
      </c>
      <c r="H98" s="184">
        <v>2</v>
      </c>
      <c r="I98" s="185"/>
      <c r="J98" s="186">
        <f t="shared" si="0"/>
        <v>0</v>
      </c>
      <c r="K98" s="182" t="s">
        <v>19</v>
      </c>
      <c r="L98" s="41"/>
      <c r="M98" s="187" t="s">
        <v>19</v>
      </c>
      <c r="N98" s="188"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299</v>
      </c>
      <c r="AT98" s="191" t="s">
        <v>217</v>
      </c>
      <c r="AU98" s="191" t="s">
        <v>82</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290</v>
      </c>
    </row>
    <row r="99" spans="1:65" s="2" customFormat="1" ht="14.45" customHeight="1">
      <c r="A99" s="36"/>
      <c r="B99" s="37"/>
      <c r="C99" s="180" t="s">
        <v>262</v>
      </c>
      <c r="D99" s="180" t="s">
        <v>217</v>
      </c>
      <c r="E99" s="181" t="s">
        <v>955</v>
      </c>
      <c r="F99" s="182" t="s">
        <v>956</v>
      </c>
      <c r="G99" s="183" t="s">
        <v>943</v>
      </c>
      <c r="H99" s="184">
        <v>1</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82</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299</v>
      </c>
    </row>
    <row r="100" spans="1:65" s="2" customFormat="1" ht="14.45" customHeight="1">
      <c r="A100" s="36"/>
      <c r="B100" s="37"/>
      <c r="C100" s="180" t="s">
        <v>260</v>
      </c>
      <c r="D100" s="180" t="s">
        <v>217</v>
      </c>
      <c r="E100" s="181" t="s">
        <v>957</v>
      </c>
      <c r="F100" s="182" t="s">
        <v>958</v>
      </c>
      <c r="G100" s="183" t="s">
        <v>943</v>
      </c>
      <c r="H100" s="184">
        <v>1</v>
      </c>
      <c r="I100" s="185"/>
      <c r="J100" s="186">
        <f t="shared" si="0"/>
        <v>0</v>
      </c>
      <c r="K100" s="182" t="s">
        <v>19</v>
      </c>
      <c r="L100" s="41"/>
      <c r="M100" s="187" t="s">
        <v>19</v>
      </c>
      <c r="N100" s="188"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299</v>
      </c>
      <c r="AT100" s="191" t="s">
        <v>217</v>
      </c>
      <c r="AU100" s="191" t="s">
        <v>82</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308</v>
      </c>
    </row>
    <row r="101" spans="1:65" s="2" customFormat="1" ht="14.45" customHeight="1">
      <c r="A101" s="36"/>
      <c r="B101" s="37"/>
      <c r="C101" s="180" t="s">
        <v>270</v>
      </c>
      <c r="D101" s="180" t="s">
        <v>217</v>
      </c>
      <c r="E101" s="181" t="s">
        <v>959</v>
      </c>
      <c r="F101" s="182" t="s">
        <v>960</v>
      </c>
      <c r="G101" s="183" t="s">
        <v>961</v>
      </c>
      <c r="H101" s="184">
        <v>9</v>
      </c>
      <c r="I101" s="185"/>
      <c r="J101" s="186">
        <f t="shared" si="0"/>
        <v>0</v>
      </c>
      <c r="K101" s="182" t="s">
        <v>19</v>
      </c>
      <c r="L101" s="41"/>
      <c r="M101" s="187" t="s">
        <v>19</v>
      </c>
      <c r="N101" s="188"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299</v>
      </c>
      <c r="AT101" s="191" t="s">
        <v>217</v>
      </c>
      <c r="AU101" s="191" t="s">
        <v>82</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322</v>
      </c>
    </row>
    <row r="102" spans="1:65" s="2" customFormat="1" ht="14.45" customHeight="1">
      <c r="A102" s="36"/>
      <c r="B102" s="37"/>
      <c r="C102" s="180" t="s">
        <v>276</v>
      </c>
      <c r="D102" s="180" t="s">
        <v>217</v>
      </c>
      <c r="E102" s="181" t="s">
        <v>962</v>
      </c>
      <c r="F102" s="182" t="s">
        <v>963</v>
      </c>
      <c r="G102" s="183" t="s">
        <v>961</v>
      </c>
      <c r="H102" s="184">
        <v>7</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82</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335</v>
      </c>
    </row>
    <row r="103" spans="1:65" s="2" customFormat="1" ht="14.45" customHeight="1">
      <c r="A103" s="36"/>
      <c r="B103" s="37"/>
      <c r="C103" s="180" t="s">
        <v>280</v>
      </c>
      <c r="D103" s="180" t="s">
        <v>217</v>
      </c>
      <c r="E103" s="181" t="s">
        <v>964</v>
      </c>
      <c r="F103" s="182" t="s">
        <v>965</v>
      </c>
      <c r="G103" s="183" t="s">
        <v>961</v>
      </c>
      <c r="H103" s="184">
        <v>2</v>
      </c>
      <c r="I103" s="185"/>
      <c r="J103" s="186">
        <f t="shared" si="0"/>
        <v>0</v>
      </c>
      <c r="K103" s="182" t="s">
        <v>19</v>
      </c>
      <c r="L103" s="41"/>
      <c r="M103" s="187" t="s">
        <v>19</v>
      </c>
      <c r="N103" s="188"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299</v>
      </c>
      <c r="AT103" s="191" t="s">
        <v>217</v>
      </c>
      <c r="AU103" s="191" t="s">
        <v>82</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347</v>
      </c>
    </row>
    <row r="104" spans="1:65" s="2" customFormat="1" ht="14.45" customHeight="1">
      <c r="A104" s="36"/>
      <c r="B104" s="37"/>
      <c r="C104" s="180" t="s">
        <v>286</v>
      </c>
      <c r="D104" s="180" t="s">
        <v>217</v>
      </c>
      <c r="E104" s="181" t="s">
        <v>966</v>
      </c>
      <c r="F104" s="182" t="s">
        <v>967</v>
      </c>
      <c r="G104" s="183" t="s">
        <v>961</v>
      </c>
      <c r="H104" s="184">
        <v>4</v>
      </c>
      <c r="I104" s="185"/>
      <c r="J104" s="186">
        <f t="shared" si="0"/>
        <v>0</v>
      </c>
      <c r="K104" s="182" t="s">
        <v>19</v>
      </c>
      <c r="L104" s="41"/>
      <c r="M104" s="187" t="s">
        <v>19</v>
      </c>
      <c r="N104" s="188"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299</v>
      </c>
      <c r="AT104" s="191" t="s">
        <v>217</v>
      </c>
      <c r="AU104" s="191" t="s">
        <v>82</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358</v>
      </c>
    </row>
    <row r="105" spans="1:65" s="2" customFormat="1" ht="14.45" customHeight="1">
      <c r="A105" s="36"/>
      <c r="B105" s="37"/>
      <c r="C105" s="180" t="s">
        <v>290</v>
      </c>
      <c r="D105" s="180" t="s">
        <v>217</v>
      </c>
      <c r="E105" s="181" t="s">
        <v>968</v>
      </c>
      <c r="F105" s="182" t="s">
        <v>969</v>
      </c>
      <c r="G105" s="183" t="s">
        <v>220</v>
      </c>
      <c r="H105" s="184">
        <v>10</v>
      </c>
      <c r="I105" s="185"/>
      <c r="J105" s="186">
        <f t="shared" si="0"/>
        <v>0</v>
      </c>
      <c r="K105" s="182" t="s">
        <v>19</v>
      </c>
      <c r="L105" s="41"/>
      <c r="M105" s="187" t="s">
        <v>19</v>
      </c>
      <c r="N105" s="188"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299</v>
      </c>
      <c r="AT105" s="191" t="s">
        <v>217</v>
      </c>
      <c r="AU105" s="191" t="s">
        <v>82</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379</v>
      </c>
    </row>
    <row r="106" spans="1:65" s="2" customFormat="1" ht="14.45" customHeight="1">
      <c r="A106" s="36"/>
      <c r="B106" s="37"/>
      <c r="C106" s="180" t="s">
        <v>8</v>
      </c>
      <c r="D106" s="180" t="s">
        <v>217</v>
      </c>
      <c r="E106" s="181" t="s">
        <v>970</v>
      </c>
      <c r="F106" s="182" t="s">
        <v>971</v>
      </c>
      <c r="G106" s="183" t="s">
        <v>220</v>
      </c>
      <c r="H106" s="184">
        <v>5</v>
      </c>
      <c r="I106" s="185"/>
      <c r="J106" s="186">
        <f t="shared" si="0"/>
        <v>0</v>
      </c>
      <c r="K106" s="182" t="s">
        <v>19</v>
      </c>
      <c r="L106" s="41"/>
      <c r="M106" s="187" t="s">
        <v>19</v>
      </c>
      <c r="N106" s="188"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299</v>
      </c>
      <c r="AT106" s="191" t="s">
        <v>217</v>
      </c>
      <c r="AU106" s="191" t="s">
        <v>82</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339</v>
      </c>
    </row>
    <row r="107" spans="1:65" s="2" customFormat="1" ht="14.45" customHeight="1">
      <c r="A107" s="36"/>
      <c r="B107" s="37"/>
      <c r="C107" s="180" t="s">
        <v>299</v>
      </c>
      <c r="D107" s="180" t="s">
        <v>217</v>
      </c>
      <c r="E107" s="181" t="s">
        <v>972</v>
      </c>
      <c r="F107" s="182" t="s">
        <v>973</v>
      </c>
      <c r="G107" s="183" t="s">
        <v>961</v>
      </c>
      <c r="H107" s="184">
        <v>6</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82</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397</v>
      </c>
    </row>
    <row r="108" spans="1:65" s="2" customFormat="1" ht="14.45" customHeight="1">
      <c r="A108" s="36"/>
      <c r="B108" s="37"/>
      <c r="C108" s="180" t="s">
        <v>304</v>
      </c>
      <c r="D108" s="180" t="s">
        <v>217</v>
      </c>
      <c r="E108" s="181" t="s">
        <v>974</v>
      </c>
      <c r="F108" s="182" t="s">
        <v>975</v>
      </c>
      <c r="G108" s="183" t="s">
        <v>943</v>
      </c>
      <c r="H108" s="184">
        <v>2</v>
      </c>
      <c r="I108" s="185"/>
      <c r="J108" s="186">
        <f t="shared" si="0"/>
        <v>0</v>
      </c>
      <c r="K108" s="182" t="s">
        <v>19</v>
      </c>
      <c r="L108" s="41"/>
      <c r="M108" s="187" t="s">
        <v>19</v>
      </c>
      <c r="N108" s="188"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299</v>
      </c>
      <c r="AT108" s="191" t="s">
        <v>217</v>
      </c>
      <c r="AU108" s="191" t="s">
        <v>82</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405</v>
      </c>
    </row>
    <row r="109" spans="1:65" s="2" customFormat="1" ht="14.45" customHeight="1">
      <c r="A109" s="36"/>
      <c r="B109" s="37"/>
      <c r="C109" s="180" t="s">
        <v>308</v>
      </c>
      <c r="D109" s="180" t="s">
        <v>217</v>
      </c>
      <c r="E109" s="181" t="s">
        <v>976</v>
      </c>
      <c r="F109" s="182" t="s">
        <v>977</v>
      </c>
      <c r="G109" s="183" t="s">
        <v>943</v>
      </c>
      <c r="H109" s="184">
        <v>2</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82</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429</v>
      </c>
    </row>
    <row r="110" spans="1:65" s="2" customFormat="1" ht="14.45" customHeight="1">
      <c r="A110" s="36"/>
      <c r="B110" s="37"/>
      <c r="C110" s="180" t="s">
        <v>314</v>
      </c>
      <c r="D110" s="180" t="s">
        <v>217</v>
      </c>
      <c r="E110" s="181" t="s">
        <v>978</v>
      </c>
      <c r="F110" s="182" t="s">
        <v>979</v>
      </c>
      <c r="G110" s="183" t="s">
        <v>943</v>
      </c>
      <c r="H110" s="184">
        <v>2</v>
      </c>
      <c r="I110" s="185"/>
      <c r="J110" s="186">
        <f t="shared" si="0"/>
        <v>0</v>
      </c>
      <c r="K110" s="182" t="s">
        <v>19</v>
      </c>
      <c r="L110" s="41"/>
      <c r="M110" s="187" t="s">
        <v>19</v>
      </c>
      <c r="N110" s="188"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299</v>
      </c>
      <c r="AT110" s="191" t="s">
        <v>217</v>
      </c>
      <c r="AU110" s="191" t="s">
        <v>82</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443</v>
      </c>
    </row>
    <row r="111" spans="1:65" s="2" customFormat="1" ht="14.45" customHeight="1">
      <c r="A111" s="36"/>
      <c r="B111" s="37"/>
      <c r="C111" s="180" t="s">
        <v>322</v>
      </c>
      <c r="D111" s="180" t="s">
        <v>217</v>
      </c>
      <c r="E111" s="181" t="s">
        <v>980</v>
      </c>
      <c r="F111" s="182" t="s">
        <v>981</v>
      </c>
      <c r="G111" s="183" t="s">
        <v>943</v>
      </c>
      <c r="H111" s="184">
        <v>2</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82</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455</v>
      </c>
    </row>
    <row r="112" spans="1:65" s="2" customFormat="1" ht="14.45" customHeight="1">
      <c r="A112" s="36"/>
      <c r="B112" s="37"/>
      <c r="C112" s="180" t="s">
        <v>7</v>
      </c>
      <c r="D112" s="180" t="s">
        <v>217</v>
      </c>
      <c r="E112" s="181" t="s">
        <v>982</v>
      </c>
      <c r="F112" s="182" t="s">
        <v>983</v>
      </c>
      <c r="G112" s="183" t="s">
        <v>943</v>
      </c>
      <c r="H112" s="184">
        <v>1</v>
      </c>
      <c r="I112" s="185"/>
      <c r="J112" s="186">
        <f t="shared" si="0"/>
        <v>0</v>
      </c>
      <c r="K112" s="182" t="s">
        <v>19</v>
      </c>
      <c r="L112" s="41"/>
      <c r="M112" s="187" t="s">
        <v>19</v>
      </c>
      <c r="N112" s="188" t="s">
        <v>47</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299</v>
      </c>
      <c r="AT112" s="191" t="s">
        <v>217</v>
      </c>
      <c r="AU112" s="191" t="s">
        <v>82</v>
      </c>
      <c r="AY112" s="19" t="s">
        <v>214</v>
      </c>
      <c r="BE112" s="192">
        <f t="shared" si="4"/>
        <v>0</v>
      </c>
      <c r="BF112" s="192">
        <f t="shared" si="5"/>
        <v>0</v>
      </c>
      <c r="BG112" s="192">
        <f t="shared" si="6"/>
        <v>0</v>
      </c>
      <c r="BH112" s="192">
        <f t="shared" si="7"/>
        <v>0</v>
      </c>
      <c r="BI112" s="192">
        <f t="shared" si="8"/>
        <v>0</v>
      </c>
      <c r="BJ112" s="19" t="s">
        <v>88</v>
      </c>
      <c r="BK112" s="192">
        <f t="shared" si="9"/>
        <v>0</v>
      </c>
      <c r="BL112" s="19" t="s">
        <v>299</v>
      </c>
      <c r="BM112" s="191" t="s">
        <v>466</v>
      </c>
    </row>
    <row r="113" spans="1:65" s="12" customFormat="1" ht="25.9" customHeight="1">
      <c r="B113" s="164"/>
      <c r="C113" s="165"/>
      <c r="D113" s="166" t="s">
        <v>74</v>
      </c>
      <c r="E113" s="167" t="s">
        <v>984</v>
      </c>
      <c r="F113" s="167" t="s">
        <v>985</v>
      </c>
      <c r="G113" s="165"/>
      <c r="H113" s="165"/>
      <c r="I113" s="168"/>
      <c r="J113" s="169">
        <f>BK113</f>
        <v>0</v>
      </c>
      <c r="K113" s="165"/>
      <c r="L113" s="170"/>
      <c r="M113" s="171"/>
      <c r="N113" s="172"/>
      <c r="O113" s="172"/>
      <c r="P113" s="173">
        <f>SUM(P114:P115)</f>
        <v>0</v>
      </c>
      <c r="Q113" s="172"/>
      <c r="R113" s="173">
        <f>SUM(R114:R115)</f>
        <v>0</v>
      </c>
      <c r="S113" s="172"/>
      <c r="T113" s="174">
        <f>SUM(T114:T115)</f>
        <v>0</v>
      </c>
      <c r="AR113" s="175" t="s">
        <v>82</v>
      </c>
      <c r="AT113" s="176" t="s">
        <v>74</v>
      </c>
      <c r="AU113" s="176" t="s">
        <v>75</v>
      </c>
      <c r="AY113" s="175" t="s">
        <v>214</v>
      </c>
      <c r="BK113" s="177">
        <f>SUM(BK114:BK115)</f>
        <v>0</v>
      </c>
    </row>
    <row r="114" spans="1:65" s="2" customFormat="1" ht="14.45" customHeight="1">
      <c r="A114" s="36"/>
      <c r="B114" s="37"/>
      <c r="C114" s="180" t="s">
        <v>335</v>
      </c>
      <c r="D114" s="180" t="s">
        <v>217</v>
      </c>
      <c r="E114" s="181" t="s">
        <v>986</v>
      </c>
      <c r="F114" s="182" t="s">
        <v>987</v>
      </c>
      <c r="G114" s="183" t="s">
        <v>943</v>
      </c>
      <c r="H114" s="184">
        <v>2</v>
      </c>
      <c r="I114" s="185"/>
      <c r="J114" s="186">
        <f>ROUND(I114*H114,2)</f>
        <v>0</v>
      </c>
      <c r="K114" s="182" t="s">
        <v>19</v>
      </c>
      <c r="L114" s="41"/>
      <c r="M114" s="187" t="s">
        <v>19</v>
      </c>
      <c r="N114" s="188" t="s">
        <v>47</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299</v>
      </c>
      <c r="AT114" s="191" t="s">
        <v>217</v>
      </c>
      <c r="AU114" s="191" t="s">
        <v>82</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299</v>
      </c>
      <c r="BM114" s="191" t="s">
        <v>491</v>
      </c>
    </row>
    <row r="115" spans="1:65" s="2" customFormat="1" ht="29.25">
      <c r="A115" s="36"/>
      <c r="B115" s="37"/>
      <c r="C115" s="38"/>
      <c r="D115" s="195" t="s">
        <v>232</v>
      </c>
      <c r="E115" s="38"/>
      <c r="F115" s="226" t="s">
        <v>988</v>
      </c>
      <c r="G115" s="38"/>
      <c r="H115" s="38"/>
      <c r="I115" s="227"/>
      <c r="J115" s="38"/>
      <c r="K115" s="38"/>
      <c r="L115" s="41"/>
      <c r="M115" s="228"/>
      <c r="N115" s="229"/>
      <c r="O115" s="66"/>
      <c r="P115" s="66"/>
      <c r="Q115" s="66"/>
      <c r="R115" s="66"/>
      <c r="S115" s="66"/>
      <c r="T115" s="67"/>
      <c r="U115" s="36"/>
      <c r="V115" s="36"/>
      <c r="W115" s="36"/>
      <c r="X115" s="36"/>
      <c r="Y115" s="36"/>
      <c r="Z115" s="36"/>
      <c r="AA115" s="36"/>
      <c r="AB115" s="36"/>
      <c r="AC115" s="36"/>
      <c r="AD115" s="36"/>
      <c r="AE115" s="36"/>
      <c r="AT115" s="19" t="s">
        <v>232</v>
      </c>
      <c r="AU115" s="19" t="s">
        <v>82</v>
      </c>
    </row>
    <row r="116" spans="1:65" s="12" customFormat="1" ht="25.9" customHeight="1">
      <c r="B116" s="164"/>
      <c r="C116" s="165"/>
      <c r="D116" s="166" t="s">
        <v>74</v>
      </c>
      <c r="E116" s="167" t="s">
        <v>989</v>
      </c>
      <c r="F116" s="167" t="s">
        <v>990</v>
      </c>
      <c r="G116" s="165"/>
      <c r="H116" s="165"/>
      <c r="I116" s="168"/>
      <c r="J116" s="169">
        <f>BK116</f>
        <v>0</v>
      </c>
      <c r="K116" s="165"/>
      <c r="L116" s="170"/>
      <c r="M116" s="171"/>
      <c r="N116" s="172"/>
      <c r="O116" s="172"/>
      <c r="P116" s="173">
        <f>SUM(P117:P118)</f>
        <v>0</v>
      </c>
      <c r="Q116" s="172"/>
      <c r="R116" s="173">
        <f>SUM(R117:R118)</f>
        <v>0</v>
      </c>
      <c r="S116" s="172"/>
      <c r="T116" s="174">
        <f>SUM(T117:T118)</f>
        <v>0</v>
      </c>
      <c r="AR116" s="175" t="s">
        <v>88</v>
      </c>
      <c r="AT116" s="176" t="s">
        <v>74</v>
      </c>
      <c r="AU116" s="176" t="s">
        <v>75</v>
      </c>
      <c r="AY116" s="175" t="s">
        <v>214</v>
      </c>
      <c r="BK116" s="177">
        <f>SUM(BK117:BK118)</f>
        <v>0</v>
      </c>
    </row>
    <row r="117" spans="1:65" s="2" customFormat="1" ht="14.45" customHeight="1">
      <c r="A117" s="36"/>
      <c r="B117" s="37"/>
      <c r="C117" s="180" t="s">
        <v>341</v>
      </c>
      <c r="D117" s="180" t="s">
        <v>217</v>
      </c>
      <c r="E117" s="181" t="s">
        <v>991</v>
      </c>
      <c r="F117" s="182" t="s">
        <v>990</v>
      </c>
      <c r="G117" s="183" t="s">
        <v>283</v>
      </c>
      <c r="H117" s="184">
        <v>1</v>
      </c>
      <c r="I117" s="185"/>
      <c r="J117" s="186">
        <f>ROUND(I117*H117,2)</f>
        <v>0</v>
      </c>
      <c r="K117" s="182" t="s">
        <v>19</v>
      </c>
      <c r="L117" s="41"/>
      <c r="M117" s="187" t="s">
        <v>19</v>
      </c>
      <c r="N117" s="188" t="s">
        <v>47</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299</v>
      </c>
      <c r="AT117" s="191" t="s">
        <v>217</v>
      </c>
      <c r="AU117" s="191" t="s">
        <v>82</v>
      </c>
      <c r="AY117" s="19" t="s">
        <v>214</v>
      </c>
      <c r="BE117" s="192">
        <f>IF(N117="základní",J117,0)</f>
        <v>0</v>
      </c>
      <c r="BF117" s="192">
        <f>IF(N117="snížená",J117,0)</f>
        <v>0</v>
      </c>
      <c r="BG117" s="192">
        <f>IF(N117="zákl. přenesená",J117,0)</f>
        <v>0</v>
      </c>
      <c r="BH117" s="192">
        <f>IF(N117="sníž. přenesená",J117,0)</f>
        <v>0</v>
      </c>
      <c r="BI117" s="192">
        <f>IF(N117="nulová",J117,0)</f>
        <v>0</v>
      </c>
      <c r="BJ117" s="19" t="s">
        <v>88</v>
      </c>
      <c r="BK117" s="192">
        <f>ROUND(I117*H117,2)</f>
        <v>0</v>
      </c>
      <c r="BL117" s="19" t="s">
        <v>299</v>
      </c>
      <c r="BM117" s="191" t="s">
        <v>992</v>
      </c>
    </row>
    <row r="118" spans="1:65" s="2" customFormat="1" ht="14.45" customHeight="1">
      <c r="A118" s="36"/>
      <c r="B118" s="37"/>
      <c r="C118" s="180" t="s">
        <v>347</v>
      </c>
      <c r="D118" s="180" t="s">
        <v>217</v>
      </c>
      <c r="E118" s="181" t="s">
        <v>993</v>
      </c>
      <c r="F118" s="182" t="s">
        <v>994</v>
      </c>
      <c r="G118" s="183" t="s">
        <v>283</v>
      </c>
      <c r="H118" s="184">
        <v>2</v>
      </c>
      <c r="I118" s="185"/>
      <c r="J118" s="186">
        <f>ROUND(I118*H118,2)</f>
        <v>0</v>
      </c>
      <c r="K118" s="182" t="s">
        <v>19</v>
      </c>
      <c r="L118" s="41"/>
      <c r="M118" s="244" t="s">
        <v>19</v>
      </c>
      <c r="N118" s="245" t="s">
        <v>47</v>
      </c>
      <c r="O118" s="246"/>
      <c r="P118" s="247">
        <f>O118*H118</f>
        <v>0</v>
      </c>
      <c r="Q118" s="247">
        <v>0</v>
      </c>
      <c r="R118" s="247">
        <f>Q118*H118</f>
        <v>0</v>
      </c>
      <c r="S118" s="247">
        <v>0</v>
      </c>
      <c r="T118" s="248">
        <f>S118*H118</f>
        <v>0</v>
      </c>
      <c r="U118" s="36"/>
      <c r="V118" s="36"/>
      <c r="W118" s="36"/>
      <c r="X118" s="36"/>
      <c r="Y118" s="36"/>
      <c r="Z118" s="36"/>
      <c r="AA118" s="36"/>
      <c r="AB118" s="36"/>
      <c r="AC118" s="36"/>
      <c r="AD118" s="36"/>
      <c r="AE118" s="36"/>
      <c r="AR118" s="191" t="s">
        <v>299</v>
      </c>
      <c r="AT118" s="191" t="s">
        <v>217</v>
      </c>
      <c r="AU118" s="191" t="s">
        <v>82</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299</v>
      </c>
      <c r="BM118" s="191" t="s">
        <v>995</v>
      </c>
    </row>
    <row r="119" spans="1:65" s="2" customFormat="1" ht="6.95" customHeight="1">
      <c r="A119" s="36"/>
      <c r="B119" s="49"/>
      <c r="C119" s="50"/>
      <c r="D119" s="50"/>
      <c r="E119" s="50"/>
      <c r="F119" s="50"/>
      <c r="G119" s="50"/>
      <c r="H119" s="50"/>
      <c r="I119" s="50"/>
      <c r="J119" s="50"/>
      <c r="K119" s="50"/>
      <c r="L119" s="41"/>
      <c r="M119" s="36"/>
      <c r="O119" s="36"/>
      <c r="P119" s="36"/>
      <c r="Q119" s="36"/>
      <c r="R119" s="36"/>
      <c r="S119" s="36"/>
      <c r="T119" s="36"/>
      <c r="U119" s="36"/>
      <c r="V119" s="36"/>
      <c r="W119" s="36"/>
      <c r="X119" s="36"/>
      <c r="Y119" s="36"/>
      <c r="Z119" s="36"/>
      <c r="AA119" s="36"/>
      <c r="AB119" s="36"/>
      <c r="AC119" s="36"/>
      <c r="AD119" s="36"/>
      <c r="AE119" s="36"/>
    </row>
  </sheetData>
  <sheetProtection algorithmName="SHA-512" hashValue="W6xg3BJ9cQ+IS8ZaUjDOvlFgpFUAmw47rPESgFxhgZZ6jxqakFJNVhOQ9v34ijTFSd0KS8hTUFdN8kEuMdPCjw==" saltValue="0SCYxFSGFVLncoaZz9F0Ior2PvVjeqJpp5DGOmkOqdvqagI0494bVjHGJIi//Pk8Kcyid5TzBFC5QaIUGm+r4g==" spinCount="100000" sheet="1" objects="1" scenarios="1" formatColumns="0" formatRows="0" autoFilter="0"/>
  <autoFilter ref="C87:K118"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102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175</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998</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ROUND((SUM(BE95:BE145)),  2)</f>
        <v>0</v>
      </c>
      <c r="G37" s="36"/>
      <c r="H37" s="36"/>
      <c r="I37" s="126">
        <v>0.21</v>
      </c>
      <c r="J37" s="125">
        <f>ROUND(((SUM(BE95:BE145))*I37),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ROUND((SUM(BF95:BF145)),  2)</f>
        <v>0</v>
      </c>
      <c r="G38" s="36"/>
      <c r="H38" s="36"/>
      <c r="I38" s="126">
        <v>0.15</v>
      </c>
      <c r="J38" s="125">
        <f>ROUND(((SUM(BF95:BF145))*I38),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ROUND((SUM(BG95:BG145)),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ROUND((SUM(BH95:BH145)),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ROUND((SUM(BI95:BI145)),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175</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1.4.d_K - Podkrovní byty 372/36 - Kanalizace</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J96</f>
        <v>0</v>
      </c>
      <c r="K68" s="143"/>
      <c r="L68" s="147"/>
    </row>
    <row r="69" spans="1:47" s="10" customFormat="1" ht="19.899999999999999" customHeight="1">
      <c r="B69" s="148"/>
      <c r="C69" s="99"/>
      <c r="D69" s="149" t="s">
        <v>1004</v>
      </c>
      <c r="E69" s="150"/>
      <c r="F69" s="150"/>
      <c r="G69" s="150"/>
      <c r="H69" s="150"/>
      <c r="I69" s="150"/>
      <c r="J69" s="151">
        <f>J97</f>
        <v>0</v>
      </c>
      <c r="K69" s="99"/>
      <c r="L69" s="152"/>
    </row>
    <row r="70" spans="1:47" s="10" customFormat="1" ht="19.899999999999999" customHeight="1">
      <c r="B70" s="148"/>
      <c r="C70" s="99"/>
      <c r="D70" s="149" t="s">
        <v>1005</v>
      </c>
      <c r="E70" s="150"/>
      <c r="F70" s="150"/>
      <c r="G70" s="150"/>
      <c r="H70" s="150"/>
      <c r="I70" s="150"/>
      <c r="J70" s="151">
        <f>J123</f>
        <v>0</v>
      </c>
      <c r="K70" s="99"/>
      <c r="L70" s="152"/>
    </row>
    <row r="71" spans="1:47" s="10" customFormat="1" ht="19.899999999999999" customHeight="1">
      <c r="B71" s="148"/>
      <c r="C71" s="99"/>
      <c r="D71" s="149" t="s">
        <v>1006</v>
      </c>
      <c r="E71" s="150"/>
      <c r="F71" s="150"/>
      <c r="G71" s="150"/>
      <c r="H71" s="150"/>
      <c r="I71" s="150"/>
      <c r="J71" s="151">
        <f>J143</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199</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395" t="str">
        <f>E7</f>
        <v>Podkrovní byty Táborská 378/44, 372/36, 375/38, 377/42, 376/40 Praha 4, k.ú. Nusle</v>
      </c>
      <c r="F81" s="396"/>
      <c r="G81" s="396"/>
      <c r="H81" s="396"/>
      <c r="I81" s="38"/>
      <c r="J81" s="38"/>
      <c r="K81" s="38"/>
      <c r="L81" s="115"/>
      <c r="S81" s="36"/>
      <c r="T81" s="36"/>
      <c r="U81" s="36"/>
      <c r="V81" s="36"/>
      <c r="W81" s="36"/>
      <c r="X81" s="36"/>
      <c r="Y81" s="36"/>
      <c r="Z81" s="36"/>
      <c r="AA81" s="36"/>
      <c r="AB81" s="36"/>
      <c r="AC81" s="36"/>
      <c r="AD81" s="36"/>
      <c r="AE81" s="36"/>
    </row>
    <row r="82" spans="1:63" s="1" customFormat="1" ht="12" customHeight="1">
      <c r="B82" s="23"/>
      <c r="C82" s="31" t="s">
        <v>174</v>
      </c>
      <c r="D82" s="24"/>
      <c r="E82" s="24"/>
      <c r="F82" s="24"/>
      <c r="G82" s="24"/>
      <c r="H82" s="24"/>
      <c r="I82" s="24"/>
      <c r="J82" s="24"/>
      <c r="K82" s="24"/>
      <c r="L82" s="22"/>
    </row>
    <row r="83" spans="1:63" s="1" customFormat="1" ht="16.5" customHeight="1">
      <c r="B83" s="23"/>
      <c r="C83" s="24"/>
      <c r="D83" s="24"/>
      <c r="E83" s="395" t="s">
        <v>175</v>
      </c>
      <c r="F83" s="347"/>
      <c r="G83" s="347"/>
      <c r="H83" s="347"/>
      <c r="I83" s="24"/>
      <c r="J83" s="24"/>
      <c r="K83" s="24"/>
      <c r="L83" s="22"/>
    </row>
    <row r="84" spans="1:63" s="1" customFormat="1" ht="12" customHeight="1">
      <c r="B84" s="23"/>
      <c r="C84" s="31" t="s">
        <v>176</v>
      </c>
      <c r="D84" s="24"/>
      <c r="E84" s="24"/>
      <c r="F84" s="24"/>
      <c r="G84" s="24"/>
      <c r="H84" s="24"/>
      <c r="I84" s="24"/>
      <c r="J84" s="24"/>
      <c r="K84" s="24"/>
      <c r="L84" s="22"/>
    </row>
    <row r="85" spans="1:63" s="2" customFormat="1" ht="16.5" customHeight="1">
      <c r="A85" s="36"/>
      <c r="B85" s="37"/>
      <c r="C85" s="38"/>
      <c r="D85" s="38"/>
      <c r="E85" s="399" t="s">
        <v>996</v>
      </c>
      <c r="F85" s="397"/>
      <c r="G85" s="397"/>
      <c r="H85" s="397"/>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997</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69" t="str">
        <f>E13</f>
        <v>1.4.d_K - Podkrovní byty 372/36 - Kanalizace</v>
      </c>
      <c r="F87" s="397"/>
      <c r="G87" s="397"/>
      <c r="H87" s="397"/>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Táborská</v>
      </c>
      <c r="G89" s="38"/>
      <c r="H89" s="38"/>
      <c r="I89" s="31" t="s">
        <v>23</v>
      </c>
      <c r="J89" s="61" t="str">
        <f>IF(J16="","",J16)</f>
        <v>16. 4. 2021</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25.7" customHeight="1">
      <c r="A91" s="36"/>
      <c r="B91" s="37"/>
      <c r="C91" s="31" t="s">
        <v>25</v>
      </c>
      <c r="D91" s="38"/>
      <c r="E91" s="38"/>
      <c r="F91" s="29" t="str">
        <f>E19</f>
        <v>Městská část Praha 4, Anatala Staška 2059/80b</v>
      </c>
      <c r="G91" s="38"/>
      <c r="H91" s="38"/>
      <c r="I91" s="31" t="s">
        <v>32</v>
      </c>
      <c r="J91" s="34" t="str">
        <f>E25</f>
        <v>SUNCAD, s.r.o., Špotzova 6, Praha 6</v>
      </c>
      <c r="K91" s="38"/>
      <c r="L91" s="115"/>
      <c r="S91" s="36"/>
      <c r="T91" s="36"/>
      <c r="U91" s="36"/>
      <c r="V91" s="36"/>
      <c r="W91" s="36"/>
      <c r="X91" s="36"/>
      <c r="Y91" s="36"/>
      <c r="Z91" s="36"/>
      <c r="AA91" s="36"/>
      <c r="AB91" s="36"/>
      <c r="AC91" s="36"/>
      <c r="AD91" s="36"/>
      <c r="AE91" s="36"/>
    </row>
    <row r="92" spans="1:63" s="2" customFormat="1" ht="15.2" customHeight="1">
      <c r="A92" s="36"/>
      <c r="B92" s="37"/>
      <c r="C92" s="31" t="s">
        <v>30</v>
      </c>
      <c r="D92" s="38"/>
      <c r="E92" s="38"/>
      <c r="F92" s="29" t="str">
        <f>IF(E22="","",E22)</f>
        <v>Vyplň údaj</v>
      </c>
      <c r="G92" s="38"/>
      <c r="H92" s="38"/>
      <c r="I92" s="31" t="s">
        <v>37</v>
      </c>
      <c r="J92" s="34" t="str">
        <f>E28</f>
        <v>SunCad,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200</v>
      </c>
      <c r="D94" s="156" t="s">
        <v>60</v>
      </c>
      <c r="E94" s="156" t="s">
        <v>56</v>
      </c>
      <c r="F94" s="156" t="s">
        <v>57</v>
      </c>
      <c r="G94" s="156" t="s">
        <v>201</v>
      </c>
      <c r="H94" s="156" t="s">
        <v>202</v>
      </c>
      <c r="I94" s="156" t="s">
        <v>203</v>
      </c>
      <c r="J94" s="156" t="s">
        <v>180</v>
      </c>
      <c r="K94" s="157" t="s">
        <v>204</v>
      </c>
      <c r="L94" s="158"/>
      <c r="M94" s="70" t="s">
        <v>19</v>
      </c>
      <c r="N94" s="71" t="s">
        <v>45</v>
      </c>
      <c r="O94" s="71" t="s">
        <v>205</v>
      </c>
      <c r="P94" s="71" t="s">
        <v>206</v>
      </c>
      <c r="Q94" s="71" t="s">
        <v>207</v>
      </c>
      <c r="R94" s="71" t="s">
        <v>208</v>
      </c>
      <c r="S94" s="71" t="s">
        <v>209</v>
      </c>
      <c r="T94" s="72" t="s">
        <v>210</v>
      </c>
      <c r="U94" s="153"/>
      <c r="V94" s="153"/>
      <c r="W94" s="153"/>
      <c r="X94" s="153"/>
      <c r="Y94" s="153"/>
      <c r="Z94" s="153"/>
      <c r="AA94" s="153"/>
      <c r="AB94" s="153"/>
      <c r="AC94" s="153"/>
      <c r="AD94" s="153"/>
      <c r="AE94" s="153"/>
    </row>
    <row r="95" spans="1:63" s="2" customFormat="1" ht="22.9" customHeight="1">
      <c r="A95" s="36"/>
      <c r="B95" s="37"/>
      <c r="C95" s="77" t="s">
        <v>211</v>
      </c>
      <c r="D95" s="38"/>
      <c r="E95" s="38"/>
      <c r="F95" s="38"/>
      <c r="G95" s="38"/>
      <c r="H95" s="38"/>
      <c r="I95" s="38"/>
      <c r="J95" s="159">
        <f>BK95</f>
        <v>0</v>
      </c>
      <c r="K95" s="38"/>
      <c r="L95" s="41"/>
      <c r="M95" s="73"/>
      <c r="N95" s="160"/>
      <c r="O95" s="74"/>
      <c r="P95" s="161">
        <f>P96</f>
        <v>0</v>
      </c>
      <c r="Q95" s="74"/>
      <c r="R95" s="161">
        <f>R96</f>
        <v>0.22420500000000004</v>
      </c>
      <c r="S95" s="74"/>
      <c r="T95" s="162">
        <f>T96</f>
        <v>0</v>
      </c>
      <c r="U95" s="36"/>
      <c r="V95" s="36"/>
      <c r="W95" s="36"/>
      <c r="X95" s="36"/>
      <c r="Y95" s="36"/>
      <c r="Z95" s="36"/>
      <c r="AA95" s="36"/>
      <c r="AB95" s="36"/>
      <c r="AC95" s="36"/>
      <c r="AD95" s="36"/>
      <c r="AE95" s="36"/>
      <c r="AT95" s="19" t="s">
        <v>74</v>
      </c>
      <c r="AU95" s="19" t="s">
        <v>181</v>
      </c>
      <c r="BK95" s="163">
        <f>BK96</f>
        <v>0</v>
      </c>
    </row>
    <row r="96" spans="1:63" s="12" customFormat="1" ht="25.9" customHeight="1">
      <c r="B96" s="164"/>
      <c r="C96" s="165"/>
      <c r="D96" s="166" t="s">
        <v>74</v>
      </c>
      <c r="E96" s="167" t="s">
        <v>318</v>
      </c>
      <c r="F96" s="167" t="s">
        <v>319</v>
      </c>
      <c r="G96" s="165"/>
      <c r="H96" s="165"/>
      <c r="I96" s="168"/>
      <c r="J96" s="169">
        <f>BK96</f>
        <v>0</v>
      </c>
      <c r="K96" s="165"/>
      <c r="L96" s="170"/>
      <c r="M96" s="171"/>
      <c r="N96" s="172"/>
      <c r="O96" s="172"/>
      <c r="P96" s="173">
        <f>P97+P123+P143</f>
        <v>0</v>
      </c>
      <c r="Q96" s="172"/>
      <c r="R96" s="173">
        <f>R97+R123+R143</f>
        <v>0.22420500000000004</v>
      </c>
      <c r="S96" s="172"/>
      <c r="T96" s="174">
        <f>T97+T123+T143</f>
        <v>0</v>
      </c>
      <c r="AR96" s="175" t="s">
        <v>88</v>
      </c>
      <c r="AT96" s="176" t="s">
        <v>74</v>
      </c>
      <c r="AU96" s="176" t="s">
        <v>75</v>
      </c>
      <c r="AY96" s="175" t="s">
        <v>214</v>
      </c>
      <c r="BK96" s="177">
        <f>BK97+BK123+BK143</f>
        <v>0</v>
      </c>
    </row>
    <row r="97" spans="1:65" s="12" customFormat="1" ht="22.9" customHeight="1">
      <c r="B97" s="164"/>
      <c r="C97" s="165"/>
      <c r="D97" s="166" t="s">
        <v>74</v>
      </c>
      <c r="E97" s="178" t="s">
        <v>1007</v>
      </c>
      <c r="F97" s="178" t="s">
        <v>1008</v>
      </c>
      <c r="G97" s="165"/>
      <c r="H97" s="165"/>
      <c r="I97" s="168"/>
      <c r="J97" s="179">
        <f>BK97</f>
        <v>0</v>
      </c>
      <c r="K97" s="165"/>
      <c r="L97" s="170"/>
      <c r="M97" s="171"/>
      <c r="N97" s="172"/>
      <c r="O97" s="172"/>
      <c r="P97" s="173">
        <f>SUM(P98:P122)</f>
        <v>0</v>
      </c>
      <c r="Q97" s="172"/>
      <c r="R97" s="173">
        <f>SUM(R98:R122)</f>
        <v>7.9275000000000012E-2</v>
      </c>
      <c r="S97" s="172"/>
      <c r="T97" s="174">
        <f>SUM(T98:T122)</f>
        <v>0</v>
      </c>
      <c r="AR97" s="175" t="s">
        <v>88</v>
      </c>
      <c r="AT97" s="176" t="s">
        <v>74</v>
      </c>
      <c r="AU97" s="176" t="s">
        <v>82</v>
      </c>
      <c r="AY97" s="175" t="s">
        <v>214</v>
      </c>
      <c r="BK97" s="177">
        <f>SUM(BK98:BK122)</f>
        <v>0</v>
      </c>
    </row>
    <row r="98" spans="1:65" s="2" customFormat="1" ht="14.45" customHeight="1">
      <c r="A98" s="36"/>
      <c r="B98" s="37"/>
      <c r="C98" s="180" t="s">
        <v>82</v>
      </c>
      <c r="D98" s="180" t="s">
        <v>217</v>
      </c>
      <c r="E98" s="181" t="s">
        <v>1009</v>
      </c>
      <c r="F98" s="182" t="s">
        <v>1010</v>
      </c>
      <c r="G98" s="183" t="s">
        <v>248</v>
      </c>
      <c r="H98" s="184">
        <v>4</v>
      </c>
      <c r="I98" s="185"/>
      <c r="J98" s="186">
        <f>ROUND(I98*H98,2)</f>
        <v>0</v>
      </c>
      <c r="K98" s="182" t="s">
        <v>19</v>
      </c>
      <c r="L98" s="41"/>
      <c r="M98" s="187" t="s">
        <v>19</v>
      </c>
      <c r="N98" s="188" t="s">
        <v>47</v>
      </c>
      <c r="O98" s="66"/>
      <c r="P98" s="189">
        <f>O98*H98</f>
        <v>0</v>
      </c>
      <c r="Q98" s="189">
        <v>1E-3</v>
      </c>
      <c r="R98" s="189">
        <f>Q98*H98</f>
        <v>4.0000000000000001E-3</v>
      </c>
      <c r="S98" s="189">
        <v>0</v>
      </c>
      <c r="T98" s="190">
        <f>S98*H98</f>
        <v>0</v>
      </c>
      <c r="U98" s="36"/>
      <c r="V98" s="36"/>
      <c r="W98" s="36"/>
      <c r="X98" s="36"/>
      <c r="Y98" s="36"/>
      <c r="Z98" s="36"/>
      <c r="AA98" s="36"/>
      <c r="AB98" s="36"/>
      <c r="AC98" s="36"/>
      <c r="AD98" s="36"/>
      <c r="AE98" s="36"/>
      <c r="AR98" s="191" t="s">
        <v>299</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88</v>
      </c>
      <c r="BK98" s="192">
        <f>ROUND(I98*H98,2)</f>
        <v>0</v>
      </c>
      <c r="BL98" s="19" t="s">
        <v>299</v>
      </c>
      <c r="BM98" s="191" t="s">
        <v>1011</v>
      </c>
    </row>
    <row r="99" spans="1:65" s="14" customFormat="1" ht="11.25">
      <c r="B99" s="204"/>
      <c r="C99" s="205"/>
      <c r="D99" s="195" t="s">
        <v>224</v>
      </c>
      <c r="E99" s="206" t="s">
        <v>19</v>
      </c>
      <c r="F99" s="207" t="s">
        <v>222</v>
      </c>
      <c r="G99" s="205"/>
      <c r="H99" s="208">
        <v>4</v>
      </c>
      <c r="I99" s="209"/>
      <c r="J99" s="205"/>
      <c r="K99" s="205"/>
      <c r="L99" s="210"/>
      <c r="M99" s="211"/>
      <c r="N99" s="212"/>
      <c r="O99" s="212"/>
      <c r="P99" s="212"/>
      <c r="Q99" s="212"/>
      <c r="R99" s="212"/>
      <c r="S99" s="212"/>
      <c r="T99" s="213"/>
      <c r="AT99" s="214" t="s">
        <v>224</v>
      </c>
      <c r="AU99" s="214" t="s">
        <v>88</v>
      </c>
      <c r="AV99" s="14" t="s">
        <v>88</v>
      </c>
      <c r="AW99" s="14" t="s">
        <v>36</v>
      </c>
      <c r="AX99" s="14" t="s">
        <v>75</v>
      </c>
      <c r="AY99" s="214" t="s">
        <v>214</v>
      </c>
    </row>
    <row r="100" spans="1:65" s="15" customFormat="1" ht="11.25">
      <c r="B100" s="215"/>
      <c r="C100" s="216"/>
      <c r="D100" s="195" t="s">
        <v>224</v>
      </c>
      <c r="E100" s="217" t="s">
        <v>19</v>
      </c>
      <c r="F100" s="218" t="s">
        <v>228</v>
      </c>
      <c r="G100" s="216"/>
      <c r="H100" s="219">
        <v>4</v>
      </c>
      <c r="I100" s="220"/>
      <c r="J100" s="216"/>
      <c r="K100" s="216"/>
      <c r="L100" s="221"/>
      <c r="M100" s="222"/>
      <c r="N100" s="223"/>
      <c r="O100" s="223"/>
      <c r="P100" s="223"/>
      <c r="Q100" s="223"/>
      <c r="R100" s="223"/>
      <c r="S100" s="223"/>
      <c r="T100" s="224"/>
      <c r="AT100" s="225" t="s">
        <v>224</v>
      </c>
      <c r="AU100" s="225" t="s">
        <v>88</v>
      </c>
      <c r="AV100" s="15" t="s">
        <v>222</v>
      </c>
      <c r="AW100" s="15" t="s">
        <v>36</v>
      </c>
      <c r="AX100" s="15" t="s">
        <v>82</v>
      </c>
      <c r="AY100" s="225" t="s">
        <v>214</v>
      </c>
    </row>
    <row r="101" spans="1:65" s="2" customFormat="1" ht="14.45" customHeight="1">
      <c r="A101" s="36"/>
      <c r="B101" s="37"/>
      <c r="C101" s="180" t="s">
        <v>88</v>
      </c>
      <c r="D101" s="180" t="s">
        <v>217</v>
      </c>
      <c r="E101" s="181" t="s">
        <v>1012</v>
      </c>
      <c r="F101" s="182" t="s">
        <v>1013</v>
      </c>
      <c r="G101" s="183" t="s">
        <v>331</v>
      </c>
      <c r="H101" s="184">
        <v>2.5</v>
      </c>
      <c r="I101" s="185"/>
      <c r="J101" s="186">
        <f>ROUND(I101*H101,2)</f>
        <v>0</v>
      </c>
      <c r="K101" s="182" t="s">
        <v>221</v>
      </c>
      <c r="L101" s="41"/>
      <c r="M101" s="187" t="s">
        <v>19</v>
      </c>
      <c r="N101" s="188" t="s">
        <v>47</v>
      </c>
      <c r="O101" s="66"/>
      <c r="P101" s="189">
        <f>O101*H101</f>
        <v>0</v>
      </c>
      <c r="Q101" s="189">
        <v>4.4000000000000002E-4</v>
      </c>
      <c r="R101" s="189">
        <f>Q101*H101</f>
        <v>1.1000000000000001E-3</v>
      </c>
      <c r="S101" s="189">
        <v>0</v>
      </c>
      <c r="T101" s="190">
        <f>S101*H101</f>
        <v>0</v>
      </c>
      <c r="U101" s="36"/>
      <c r="V101" s="36"/>
      <c r="W101" s="36"/>
      <c r="X101" s="36"/>
      <c r="Y101" s="36"/>
      <c r="Z101" s="36"/>
      <c r="AA101" s="36"/>
      <c r="AB101" s="36"/>
      <c r="AC101" s="36"/>
      <c r="AD101" s="36"/>
      <c r="AE101" s="36"/>
      <c r="AR101" s="191" t="s">
        <v>299</v>
      </c>
      <c r="AT101" s="191" t="s">
        <v>217</v>
      </c>
      <c r="AU101" s="191" t="s">
        <v>88</v>
      </c>
      <c r="AY101" s="19" t="s">
        <v>214</v>
      </c>
      <c r="BE101" s="192">
        <f>IF(N101="základní",J101,0)</f>
        <v>0</v>
      </c>
      <c r="BF101" s="192">
        <f>IF(N101="snížená",J101,0)</f>
        <v>0</v>
      </c>
      <c r="BG101" s="192">
        <f>IF(N101="zákl. přenesená",J101,0)</f>
        <v>0</v>
      </c>
      <c r="BH101" s="192">
        <f>IF(N101="sníž. přenesená",J101,0)</f>
        <v>0</v>
      </c>
      <c r="BI101" s="192">
        <f>IF(N101="nulová",J101,0)</f>
        <v>0</v>
      </c>
      <c r="BJ101" s="19" t="s">
        <v>88</v>
      </c>
      <c r="BK101" s="192">
        <f>ROUND(I101*H101,2)</f>
        <v>0</v>
      </c>
      <c r="BL101" s="19" t="s">
        <v>299</v>
      </c>
      <c r="BM101" s="191" t="s">
        <v>1014</v>
      </c>
    </row>
    <row r="102" spans="1:65" s="14" customFormat="1" ht="11.25">
      <c r="B102" s="204"/>
      <c r="C102" s="205"/>
      <c r="D102" s="195" t="s">
        <v>224</v>
      </c>
      <c r="E102" s="206" t="s">
        <v>19</v>
      </c>
      <c r="F102" s="207" t="s">
        <v>1015</v>
      </c>
      <c r="G102" s="205"/>
      <c r="H102" s="208">
        <v>2.5</v>
      </c>
      <c r="I102" s="209"/>
      <c r="J102" s="205"/>
      <c r="K102" s="205"/>
      <c r="L102" s="210"/>
      <c r="M102" s="211"/>
      <c r="N102" s="212"/>
      <c r="O102" s="212"/>
      <c r="P102" s="212"/>
      <c r="Q102" s="212"/>
      <c r="R102" s="212"/>
      <c r="S102" s="212"/>
      <c r="T102" s="213"/>
      <c r="AT102" s="214" t="s">
        <v>224</v>
      </c>
      <c r="AU102" s="214" t="s">
        <v>88</v>
      </c>
      <c r="AV102" s="14" t="s">
        <v>88</v>
      </c>
      <c r="AW102" s="14" t="s">
        <v>36</v>
      </c>
      <c r="AX102" s="14" t="s">
        <v>75</v>
      </c>
      <c r="AY102" s="214" t="s">
        <v>214</v>
      </c>
    </row>
    <row r="103" spans="1:65" s="15" customFormat="1" ht="11.25">
      <c r="B103" s="215"/>
      <c r="C103" s="216"/>
      <c r="D103" s="195" t="s">
        <v>224</v>
      </c>
      <c r="E103" s="217" t="s">
        <v>19</v>
      </c>
      <c r="F103" s="218" t="s">
        <v>228</v>
      </c>
      <c r="G103" s="216"/>
      <c r="H103" s="219">
        <v>2.5</v>
      </c>
      <c r="I103" s="220"/>
      <c r="J103" s="216"/>
      <c r="K103" s="216"/>
      <c r="L103" s="221"/>
      <c r="M103" s="222"/>
      <c r="N103" s="223"/>
      <c r="O103" s="223"/>
      <c r="P103" s="223"/>
      <c r="Q103" s="223"/>
      <c r="R103" s="223"/>
      <c r="S103" s="223"/>
      <c r="T103" s="224"/>
      <c r="AT103" s="225" t="s">
        <v>224</v>
      </c>
      <c r="AU103" s="225" t="s">
        <v>88</v>
      </c>
      <c r="AV103" s="15" t="s">
        <v>222</v>
      </c>
      <c r="AW103" s="15" t="s">
        <v>36</v>
      </c>
      <c r="AX103" s="15" t="s">
        <v>82</v>
      </c>
      <c r="AY103" s="225" t="s">
        <v>214</v>
      </c>
    </row>
    <row r="104" spans="1:65" s="2" customFormat="1" ht="14.45" customHeight="1">
      <c r="A104" s="36"/>
      <c r="B104" s="37"/>
      <c r="C104" s="180" t="s">
        <v>101</v>
      </c>
      <c r="D104" s="180" t="s">
        <v>217</v>
      </c>
      <c r="E104" s="181" t="s">
        <v>1016</v>
      </c>
      <c r="F104" s="182" t="s">
        <v>1017</v>
      </c>
      <c r="G104" s="183" t="s">
        <v>331</v>
      </c>
      <c r="H104" s="184">
        <v>13</v>
      </c>
      <c r="I104" s="185"/>
      <c r="J104" s="186">
        <f>ROUND(I104*H104,2)</f>
        <v>0</v>
      </c>
      <c r="K104" s="182" t="s">
        <v>221</v>
      </c>
      <c r="L104" s="41"/>
      <c r="M104" s="187" t="s">
        <v>19</v>
      </c>
      <c r="N104" s="188" t="s">
        <v>47</v>
      </c>
      <c r="O104" s="66"/>
      <c r="P104" s="189">
        <f>O104*H104</f>
        <v>0</v>
      </c>
      <c r="Q104" s="189">
        <v>5.5000000000000003E-4</v>
      </c>
      <c r="R104" s="189">
        <f>Q104*H104</f>
        <v>7.1500000000000001E-3</v>
      </c>
      <c r="S104" s="189">
        <v>0</v>
      </c>
      <c r="T104" s="190">
        <f>S104*H104</f>
        <v>0</v>
      </c>
      <c r="U104" s="36"/>
      <c r="V104" s="36"/>
      <c r="W104" s="36"/>
      <c r="X104" s="36"/>
      <c r="Y104" s="36"/>
      <c r="Z104" s="36"/>
      <c r="AA104" s="36"/>
      <c r="AB104" s="36"/>
      <c r="AC104" s="36"/>
      <c r="AD104" s="36"/>
      <c r="AE104" s="36"/>
      <c r="AR104" s="191" t="s">
        <v>299</v>
      </c>
      <c r="AT104" s="191" t="s">
        <v>217</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299</v>
      </c>
      <c r="BM104" s="191" t="s">
        <v>1018</v>
      </c>
    </row>
    <row r="105" spans="1:65" s="14" customFormat="1" ht="11.25">
      <c r="B105" s="204"/>
      <c r="C105" s="205"/>
      <c r="D105" s="195" t="s">
        <v>224</v>
      </c>
      <c r="E105" s="206" t="s">
        <v>19</v>
      </c>
      <c r="F105" s="207" t="s">
        <v>286</v>
      </c>
      <c r="G105" s="205"/>
      <c r="H105" s="208">
        <v>13</v>
      </c>
      <c r="I105" s="209"/>
      <c r="J105" s="205"/>
      <c r="K105" s="205"/>
      <c r="L105" s="210"/>
      <c r="M105" s="211"/>
      <c r="N105" s="212"/>
      <c r="O105" s="212"/>
      <c r="P105" s="212"/>
      <c r="Q105" s="212"/>
      <c r="R105" s="212"/>
      <c r="S105" s="212"/>
      <c r="T105" s="213"/>
      <c r="AT105" s="214" t="s">
        <v>224</v>
      </c>
      <c r="AU105" s="214" t="s">
        <v>88</v>
      </c>
      <c r="AV105" s="14" t="s">
        <v>88</v>
      </c>
      <c r="AW105" s="14" t="s">
        <v>36</v>
      </c>
      <c r="AX105" s="14" t="s">
        <v>75</v>
      </c>
      <c r="AY105" s="214" t="s">
        <v>214</v>
      </c>
    </row>
    <row r="106" spans="1:65" s="15" customFormat="1" ht="11.25">
      <c r="B106" s="215"/>
      <c r="C106" s="216"/>
      <c r="D106" s="195" t="s">
        <v>224</v>
      </c>
      <c r="E106" s="217" t="s">
        <v>19</v>
      </c>
      <c r="F106" s="218" t="s">
        <v>228</v>
      </c>
      <c r="G106" s="216"/>
      <c r="H106" s="219">
        <v>13</v>
      </c>
      <c r="I106" s="220"/>
      <c r="J106" s="216"/>
      <c r="K106" s="216"/>
      <c r="L106" s="221"/>
      <c r="M106" s="222"/>
      <c r="N106" s="223"/>
      <c r="O106" s="223"/>
      <c r="P106" s="223"/>
      <c r="Q106" s="223"/>
      <c r="R106" s="223"/>
      <c r="S106" s="223"/>
      <c r="T106" s="224"/>
      <c r="AT106" s="225" t="s">
        <v>224</v>
      </c>
      <c r="AU106" s="225" t="s">
        <v>88</v>
      </c>
      <c r="AV106" s="15" t="s">
        <v>222</v>
      </c>
      <c r="AW106" s="15" t="s">
        <v>36</v>
      </c>
      <c r="AX106" s="15" t="s">
        <v>82</v>
      </c>
      <c r="AY106" s="225" t="s">
        <v>214</v>
      </c>
    </row>
    <row r="107" spans="1:65" s="2" customFormat="1" ht="14.45" customHeight="1">
      <c r="A107" s="36"/>
      <c r="B107" s="37"/>
      <c r="C107" s="180" t="s">
        <v>222</v>
      </c>
      <c r="D107" s="180" t="s">
        <v>217</v>
      </c>
      <c r="E107" s="181" t="s">
        <v>1019</v>
      </c>
      <c r="F107" s="182" t="s">
        <v>1020</v>
      </c>
      <c r="G107" s="183" t="s">
        <v>331</v>
      </c>
      <c r="H107" s="184">
        <v>2.5</v>
      </c>
      <c r="I107" s="185"/>
      <c r="J107" s="186">
        <f>ROUND(I107*H107,2)</f>
        <v>0</v>
      </c>
      <c r="K107" s="182" t="s">
        <v>221</v>
      </c>
      <c r="L107" s="41"/>
      <c r="M107" s="187" t="s">
        <v>19</v>
      </c>
      <c r="N107" s="188" t="s">
        <v>47</v>
      </c>
      <c r="O107" s="66"/>
      <c r="P107" s="189">
        <f>O107*H107</f>
        <v>0</v>
      </c>
      <c r="Q107" s="189">
        <v>1.0399999999999999E-3</v>
      </c>
      <c r="R107" s="189">
        <f>Q107*H107</f>
        <v>2.5999999999999999E-3</v>
      </c>
      <c r="S107" s="189">
        <v>0</v>
      </c>
      <c r="T107" s="190">
        <f>S107*H107</f>
        <v>0</v>
      </c>
      <c r="U107" s="36"/>
      <c r="V107" s="36"/>
      <c r="W107" s="36"/>
      <c r="X107" s="36"/>
      <c r="Y107" s="36"/>
      <c r="Z107" s="36"/>
      <c r="AA107" s="36"/>
      <c r="AB107" s="36"/>
      <c r="AC107" s="36"/>
      <c r="AD107" s="36"/>
      <c r="AE107" s="36"/>
      <c r="AR107" s="191" t="s">
        <v>299</v>
      </c>
      <c r="AT107" s="191" t="s">
        <v>217</v>
      </c>
      <c r="AU107" s="191" t="s">
        <v>88</v>
      </c>
      <c r="AY107" s="19" t="s">
        <v>214</v>
      </c>
      <c r="BE107" s="192">
        <f>IF(N107="základní",J107,0)</f>
        <v>0</v>
      </c>
      <c r="BF107" s="192">
        <f>IF(N107="snížená",J107,0)</f>
        <v>0</v>
      </c>
      <c r="BG107" s="192">
        <f>IF(N107="zákl. přenesená",J107,0)</f>
        <v>0</v>
      </c>
      <c r="BH107" s="192">
        <f>IF(N107="sníž. přenesená",J107,0)</f>
        <v>0</v>
      </c>
      <c r="BI107" s="192">
        <f>IF(N107="nulová",J107,0)</f>
        <v>0</v>
      </c>
      <c r="BJ107" s="19" t="s">
        <v>88</v>
      </c>
      <c r="BK107" s="192">
        <f>ROUND(I107*H107,2)</f>
        <v>0</v>
      </c>
      <c r="BL107" s="19" t="s">
        <v>299</v>
      </c>
      <c r="BM107" s="191" t="s">
        <v>1021</v>
      </c>
    </row>
    <row r="108" spans="1:65" s="14" customFormat="1" ht="11.25">
      <c r="B108" s="204"/>
      <c r="C108" s="205"/>
      <c r="D108" s="195" t="s">
        <v>224</v>
      </c>
      <c r="E108" s="206" t="s">
        <v>19</v>
      </c>
      <c r="F108" s="207" t="s">
        <v>1015</v>
      </c>
      <c r="G108" s="205"/>
      <c r="H108" s="208">
        <v>2.5</v>
      </c>
      <c r="I108" s="209"/>
      <c r="J108" s="205"/>
      <c r="K108" s="205"/>
      <c r="L108" s="210"/>
      <c r="M108" s="211"/>
      <c r="N108" s="212"/>
      <c r="O108" s="212"/>
      <c r="P108" s="212"/>
      <c r="Q108" s="212"/>
      <c r="R108" s="212"/>
      <c r="S108" s="212"/>
      <c r="T108" s="213"/>
      <c r="AT108" s="214" t="s">
        <v>224</v>
      </c>
      <c r="AU108" s="214" t="s">
        <v>88</v>
      </c>
      <c r="AV108" s="14" t="s">
        <v>88</v>
      </c>
      <c r="AW108" s="14" t="s">
        <v>36</v>
      </c>
      <c r="AX108" s="14" t="s">
        <v>75</v>
      </c>
      <c r="AY108" s="214" t="s">
        <v>214</v>
      </c>
    </row>
    <row r="109" spans="1:65" s="15" customFormat="1" ht="11.25">
      <c r="B109" s="215"/>
      <c r="C109" s="216"/>
      <c r="D109" s="195" t="s">
        <v>224</v>
      </c>
      <c r="E109" s="217" t="s">
        <v>19</v>
      </c>
      <c r="F109" s="218" t="s">
        <v>228</v>
      </c>
      <c r="G109" s="216"/>
      <c r="H109" s="219">
        <v>2.5</v>
      </c>
      <c r="I109" s="220"/>
      <c r="J109" s="216"/>
      <c r="K109" s="216"/>
      <c r="L109" s="221"/>
      <c r="M109" s="222"/>
      <c r="N109" s="223"/>
      <c r="O109" s="223"/>
      <c r="P109" s="223"/>
      <c r="Q109" s="223"/>
      <c r="R109" s="223"/>
      <c r="S109" s="223"/>
      <c r="T109" s="224"/>
      <c r="AT109" s="225" t="s">
        <v>224</v>
      </c>
      <c r="AU109" s="225" t="s">
        <v>88</v>
      </c>
      <c r="AV109" s="15" t="s">
        <v>222</v>
      </c>
      <c r="AW109" s="15" t="s">
        <v>36</v>
      </c>
      <c r="AX109" s="15" t="s">
        <v>82</v>
      </c>
      <c r="AY109" s="225" t="s">
        <v>214</v>
      </c>
    </row>
    <row r="110" spans="1:65" s="2" customFormat="1" ht="14.45" customHeight="1">
      <c r="A110" s="36"/>
      <c r="B110" s="37"/>
      <c r="C110" s="180" t="s">
        <v>245</v>
      </c>
      <c r="D110" s="180" t="s">
        <v>217</v>
      </c>
      <c r="E110" s="181" t="s">
        <v>1022</v>
      </c>
      <c r="F110" s="182" t="s">
        <v>1023</v>
      </c>
      <c r="G110" s="183" t="s">
        <v>331</v>
      </c>
      <c r="H110" s="184">
        <v>2.5</v>
      </c>
      <c r="I110" s="185"/>
      <c r="J110" s="186">
        <f>ROUND(I110*H110,2)</f>
        <v>0</v>
      </c>
      <c r="K110" s="182" t="s">
        <v>221</v>
      </c>
      <c r="L110" s="41"/>
      <c r="M110" s="187" t="s">
        <v>19</v>
      </c>
      <c r="N110" s="188" t="s">
        <v>47</v>
      </c>
      <c r="O110" s="66"/>
      <c r="P110" s="189">
        <f>O110*H110</f>
        <v>0</v>
      </c>
      <c r="Q110" s="189">
        <v>1.7700000000000001E-3</v>
      </c>
      <c r="R110" s="189">
        <f>Q110*H110</f>
        <v>4.4250000000000001E-3</v>
      </c>
      <c r="S110" s="189">
        <v>0</v>
      </c>
      <c r="T110" s="190">
        <f>S110*H110</f>
        <v>0</v>
      </c>
      <c r="U110" s="36"/>
      <c r="V110" s="36"/>
      <c r="W110" s="36"/>
      <c r="X110" s="36"/>
      <c r="Y110" s="36"/>
      <c r="Z110" s="36"/>
      <c r="AA110" s="36"/>
      <c r="AB110" s="36"/>
      <c r="AC110" s="36"/>
      <c r="AD110" s="36"/>
      <c r="AE110" s="36"/>
      <c r="AR110" s="191" t="s">
        <v>299</v>
      </c>
      <c r="AT110" s="191" t="s">
        <v>217</v>
      </c>
      <c r="AU110" s="191" t="s">
        <v>88</v>
      </c>
      <c r="AY110" s="19" t="s">
        <v>214</v>
      </c>
      <c r="BE110" s="192">
        <f>IF(N110="základní",J110,0)</f>
        <v>0</v>
      </c>
      <c r="BF110" s="192">
        <f>IF(N110="snížená",J110,0)</f>
        <v>0</v>
      </c>
      <c r="BG110" s="192">
        <f>IF(N110="zákl. přenesená",J110,0)</f>
        <v>0</v>
      </c>
      <c r="BH110" s="192">
        <f>IF(N110="sníž. přenesená",J110,0)</f>
        <v>0</v>
      </c>
      <c r="BI110" s="192">
        <f>IF(N110="nulová",J110,0)</f>
        <v>0</v>
      </c>
      <c r="BJ110" s="19" t="s">
        <v>88</v>
      </c>
      <c r="BK110" s="192">
        <f>ROUND(I110*H110,2)</f>
        <v>0</v>
      </c>
      <c r="BL110" s="19" t="s">
        <v>299</v>
      </c>
      <c r="BM110" s="191" t="s">
        <v>1024</v>
      </c>
    </row>
    <row r="111" spans="1:65" s="2" customFormat="1" ht="14.45" customHeight="1">
      <c r="A111" s="36"/>
      <c r="B111" s="37"/>
      <c r="C111" s="180" t="s">
        <v>215</v>
      </c>
      <c r="D111" s="180" t="s">
        <v>217</v>
      </c>
      <c r="E111" s="181" t="s">
        <v>1025</v>
      </c>
      <c r="F111" s="182" t="s">
        <v>1026</v>
      </c>
      <c r="G111" s="183" t="s">
        <v>1027</v>
      </c>
      <c r="H111" s="184">
        <v>1</v>
      </c>
      <c r="I111" s="185"/>
      <c r="J111" s="186">
        <f>ROUND(I111*H111,2)</f>
        <v>0</v>
      </c>
      <c r="K111" s="182" t="s">
        <v>19</v>
      </c>
      <c r="L111" s="41"/>
      <c r="M111" s="187" t="s">
        <v>19</v>
      </c>
      <c r="N111" s="188" t="s">
        <v>47</v>
      </c>
      <c r="O111" s="66"/>
      <c r="P111" s="189">
        <f>O111*H111</f>
        <v>0</v>
      </c>
      <c r="Q111" s="189">
        <v>0.01</v>
      </c>
      <c r="R111" s="189">
        <f>Q111*H111</f>
        <v>0.01</v>
      </c>
      <c r="S111" s="189">
        <v>0</v>
      </c>
      <c r="T111" s="190">
        <f>S111*H111</f>
        <v>0</v>
      </c>
      <c r="U111" s="36"/>
      <c r="V111" s="36"/>
      <c r="W111" s="36"/>
      <c r="X111" s="36"/>
      <c r="Y111" s="36"/>
      <c r="Z111" s="36"/>
      <c r="AA111" s="36"/>
      <c r="AB111" s="36"/>
      <c r="AC111" s="36"/>
      <c r="AD111" s="36"/>
      <c r="AE111" s="36"/>
      <c r="AR111" s="191" t="s">
        <v>299</v>
      </c>
      <c r="AT111" s="191" t="s">
        <v>217</v>
      </c>
      <c r="AU111" s="191" t="s">
        <v>88</v>
      </c>
      <c r="AY111" s="19" t="s">
        <v>214</v>
      </c>
      <c r="BE111" s="192">
        <f>IF(N111="základní",J111,0)</f>
        <v>0</v>
      </c>
      <c r="BF111" s="192">
        <f>IF(N111="snížená",J111,0)</f>
        <v>0</v>
      </c>
      <c r="BG111" s="192">
        <f>IF(N111="zákl. přenesená",J111,0)</f>
        <v>0</v>
      </c>
      <c r="BH111" s="192">
        <f>IF(N111="sníž. přenesená",J111,0)</f>
        <v>0</v>
      </c>
      <c r="BI111" s="192">
        <f>IF(N111="nulová",J111,0)</f>
        <v>0</v>
      </c>
      <c r="BJ111" s="19" t="s">
        <v>88</v>
      </c>
      <c r="BK111" s="192">
        <f>ROUND(I111*H111,2)</f>
        <v>0</v>
      </c>
      <c r="BL111" s="19" t="s">
        <v>299</v>
      </c>
      <c r="BM111" s="191" t="s">
        <v>1028</v>
      </c>
    </row>
    <row r="112" spans="1:65" s="13" customFormat="1" ht="11.25">
      <c r="B112" s="193"/>
      <c r="C112" s="194"/>
      <c r="D112" s="195" t="s">
        <v>224</v>
      </c>
      <c r="E112" s="196" t="s">
        <v>19</v>
      </c>
      <c r="F112" s="197" t="s">
        <v>1029</v>
      </c>
      <c r="G112" s="194"/>
      <c r="H112" s="196" t="s">
        <v>19</v>
      </c>
      <c r="I112" s="198"/>
      <c r="J112" s="194"/>
      <c r="K112" s="194"/>
      <c r="L112" s="199"/>
      <c r="M112" s="200"/>
      <c r="N112" s="201"/>
      <c r="O112" s="201"/>
      <c r="P112" s="201"/>
      <c r="Q112" s="201"/>
      <c r="R112" s="201"/>
      <c r="S112" s="201"/>
      <c r="T112" s="202"/>
      <c r="AT112" s="203" t="s">
        <v>224</v>
      </c>
      <c r="AU112" s="203" t="s">
        <v>88</v>
      </c>
      <c r="AV112" s="13" t="s">
        <v>82</v>
      </c>
      <c r="AW112" s="13" t="s">
        <v>36</v>
      </c>
      <c r="AX112" s="13" t="s">
        <v>75</v>
      </c>
      <c r="AY112" s="203" t="s">
        <v>214</v>
      </c>
    </row>
    <row r="113" spans="1:65" s="14" customFormat="1" ht="11.25">
      <c r="B113" s="204"/>
      <c r="C113" s="205"/>
      <c r="D113" s="195" t="s">
        <v>224</v>
      </c>
      <c r="E113" s="206" t="s">
        <v>19</v>
      </c>
      <c r="F113" s="207" t="s">
        <v>82</v>
      </c>
      <c r="G113" s="205"/>
      <c r="H113" s="208">
        <v>1</v>
      </c>
      <c r="I113" s="209"/>
      <c r="J113" s="205"/>
      <c r="K113" s="205"/>
      <c r="L113" s="210"/>
      <c r="M113" s="211"/>
      <c r="N113" s="212"/>
      <c r="O113" s="212"/>
      <c r="P113" s="212"/>
      <c r="Q113" s="212"/>
      <c r="R113" s="212"/>
      <c r="S113" s="212"/>
      <c r="T113" s="213"/>
      <c r="AT113" s="214" t="s">
        <v>224</v>
      </c>
      <c r="AU113" s="214" t="s">
        <v>88</v>
      </c>
      <c r="AV113" s="14" t="s">
        <v>88</v>
      </c>
      <c r="AW113" s="14" t="s">
        <v>36</v>
      </c>
      <c r="AX113" s="14" t="s">
        <v>75</v>
      </c>
      <c r="AY113" s="214" t="s">
        <v>214</v>
      </c>
    </row>
    <row r="114" spans="1:65" s="15" customFormat="1" ht="11.25">
      <c r="B114" s="215"/>
      <c r="C114" s="216"/>
      <c r="D114" s="195" t="s">
        <v>224</v>
      </c>
      <c r="E114" s="217" t="s">
        <v>19</v>
      </c>
      <c r="F114" s="218" t="s">
        <v>228</v>
      </c>
      <c r="G114" s="216"/>
      <c r="H114" s="219">
        <v>1</v>
      </c>
      <c r="I114" s="220"/>
      <c r="J114" s="216"/>
      <c r="K114" s="216"/>
      <c r="L114" s="221"/>
      <c r="M114" s="222"/>
      <c r="N114" s="223"/>
      <c r="O114" s="223"/>
      <c r="P114" s="223"/>
      <c r="Q114" s="223"/>
      <c r="R114" s="223"/>
      <c r="S114" s="223"/>
      <c r="T114" s="224"/>
      <c r="AT114" s="225" t="s">
        <v>224</v>
      </c>
      <c r="AU114" s="225" t="s">
        <v>88</v>
      </c>
      <c r="AV114" s="15" t="s">
        <v>222</v>
      </c>
      <c r="AW114" s="15" t="s">
        <v>36</v>
      </c>
      <c r="AX114" s="15" t="s">
        <v>82</v>
      </c>
      <c r="AY114" s="225" t="s">
        <v>214</v>
      </c>
    </row>
    <row r="115" spans="1:65" s="2" customFormat="1" ht="14.45" customHeight="1">
      <c r="A115" s="36"/>
      <c r="B115" s="37"/>
      <c r="C115" s="180" t="s">
        <v>253</v>
      </c>
      <c r="D115" s="180" t="s">
        <v>217</v>
      </c>
      <c r="E115" s="181" t="s">
        <v>1030</v>
      </c>
      <c r="F115" s="182" t="s">
        <v>1031</v>
      </c>
      <c r="G115" s="183" t="s">
        <v>331</v>
      </c>
      <c r="H115" s="184">
        <v>5</v>
      </c>
      <c r="I115" s="185"/>
      <c r="J115" s="186">
        <f>ROUND(I115*H115,2)</f>
        <v>0</v>
      </c>
      <c r="K115" s="182" t="s">
        <v>19</v>
      </c>
      <c r="L115" s="41"/>
      <c r="M115" s="187" t="s">
        <v>19</v>
      </c>
      <c r="N115" s="188" t="s">
        <v>47</v>
      </c>
      <c r="O115" s="66"/>
      <c r="P115" s="189">
        <f>O115*H115</f>
        <v>0</v>
      </c>
      <c r="Q115" s="189">
        <v>0.01</v>
      </c>
      <c r="R115" s="189">
        <f>Q115*H115</f>
        <v>0.05</v>
      </c>
      <c r="S115" s="189">
        <v>0</v>
      </c>
      <c r="T115" s="190">
        <f>S115*H115</f>
        <v>0</v>
      </c>
      <c r="U115" s="36"/>
      <c r="V115" s="36"/>
      <c r="W115" s="36"/>
      <c r="X115" s="36"/>
      <c r="Y115" s="36"/>
      <c r="Z115" s="36"/>
      <c r="AA115" s="36"/>
      <c r="AB115" s="36"/>
      <c r="AC115" s="36"/>
      <c r="AD115" s="36"/>
      <c r="AE115" s="36"/>
      <c r="AR115" s="191" t="s">
        <v>299</v>
      </c>
      <c r="AT115" s="191" t="s">
        <v>217</v>
      </c>
      <c r="AU115" s="191" t="s">
        <v>88</v>
      </c>
      <c r="AY115" s="19" t="s">
        <v>214</v>
      </c>
      <c r="BE115" s="192">
        <f>IF(N115="základní",J115,0)</f>
        <v>0</v>
      </c>
      <c r="BF115" s="192">
        <f>IF(N115="snížená",J115,0)</f>
        <v>0</v>
      </c>
      <c r="BG115" s="192">
        <f>IF(N115="zákl. přenesená",J115,0)</f>
        <v>0</v>
      </c>
      <c r="BH115" s="192">
        <f>IF(N115="sníž. přenesená",J115,0)</f>
        <v>0</v>
      </c>
      <c r="BI115" s="192">
        <f>IF(N115="nulová",J115,0)</f>
        <v>0</v>
      </c>
      <c r="BJ115" s="19" t="s">
        <v>88</v>
      </c>
      <c r="BK115" s="192">
        <f>ROUND(I115*H115,2)</f>
        <v>0</v>
      </c>
      <c r="BL115" s="19" t="s">
        <v>299</v>
      </c>
      <c r="BM115" s="191" t="s">
        <v>1032</v>
      </c>
    </row>
    <row r="116" spans="1:65" s="13" customFormat="1" ht="11.25">
      <c r="B116" s="193"/>
      <c r="C116" s="194"/>
      <c r="D116" s="195" t="s">
        <v>224</v>
      </c>
      <c r="E116" s="196" t="s">
        <v>19</v>
      </c>
      <c r="F116" s="197" t="s">
        <v>1033</v>
      </c>
      <c r="G116" s="194"/>
      <c r="H116" s="196" t="s">
        <v>19</v>
      </c>
      <c r="I116" s="198"/>
      <c r="J116" s="194"/>
      <c r="K116" s="194"/>
      <c r="L116" s="199"/>
      <c r="M116" s="200"/>
      <c r="N116" s="201"/>
      <c r="O116" s="201"/>
      <c r="P116" s="201"/>
      <c r="Q116" s="201"/>
      <c r="R116" s="201"/>
      <c r="S116" s="201"/>
      <c r="T116" s="202"/>
      <c r="AT116" s="203" t="s">
        <v>224</v>
      </c>
      <c r="AU116" s="203" t="s">
        <v>88</v>
      </c>
      <c r="AV116" s="13" t="s">
        <v>82</v>
      </c>
      <c r="AW116" s="13" t="s">
        <v>36</v>
      </c>
      <c r="AX116" s="13" t="s">
        <v>75</v>
      </c>
      <c r="AY116" s="203" t="s">
        <v>214</v>
      </c>
    </row>
    <row r="117" spans="1:65" s="14" customFormat="1" ht="11.25">
      <c r="B117" s="204"/>
      <c r="C117" s="205"/>
      <c r="D117" s="195" t="s">
        <v>224</v>
      </c>
      <c r="E117" s="206" t="s">
        <v>19</v>
      </c>
      <c r="F117" s="207" t="s">
        <v>1034</v>
      </c>
      <c r="G117" s="205"/>
      <c r="H117" s="208">
        <v>5</v>
      </c>
      <c r="I117" s="209"/>
      <c r="J117" s="205"/>
      <c r="K117" s="205"/>
      <c r="L117" s="210"/>
      <c r="M117" s="211"/>
      <c r="N117" s="212"/>
      <c r="O117" s="212"/>
      <c r="P117" s="212"/>
      <c r="Q117" s="212"/>
      <c r="R117" s="212"/>
      <c r="S117" s="212"/>
      <c r="T117" s="213"/>
      <c r="AT117" s="214" t="s">
        <v>224</v>
      </c>
      <c r="AU117" s="214" t="s">
        <v>88</v>
      </c>
      <c r="AV117" s="14" t="s">
        <v>88</v>
      </c>
      <c r="AW117" s="14" t="s">
        <v>36</v>
      </c>
      <c r="AX117" s="14" t="s">
        <v>82</v>
      </c>
      <c r="AY117" s="214" t="s">
        <v>214</v>
      </c>
    </row>
    <row r="118" spans="1:65" s="2" customFormat="1" ht="14.45" customHeight="1">
      <c r="A118" s="36"/>
      <c r="B118" s="37"/>
      <c r="C118" s="180" t="s">
        <v>262</v>
      </c>
      <c r="D118" s="180" t="s">
        <v>217</v>
      </c>
      <c r="E118" s="181" t="s">
        <v>1035</v>
      </c>
      <c r="F118" s="182" t="s">
        <v>1036</v>
      </c>
      <c r="G118" s="183" t="s">
        <v>331</v>
      </c>
      <c r="H118" s="184">
        <v>21</v>
      </c>
      <c r="I118" s="185"/>
      <c r="J118" s="186">
        <f>ROUND(I118*H118,2)</f>
        <v>0</v>
      </c>
      <c r="K118" s="182" t="s">
        <v>221</v>
      </c>
      <c r="L118" s="41"/>
      <c r="M118" s="187" t="s">
        <v>19</v>
      </c>
      <c r="N118" s="188" t="s">
        <v>47</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299</v>
      </c>
      <c r="AT118" s="191" t="s">
        <v>217</v>
      </c>
      <c r="AU118" s="191" t="s">
        <v>88</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299</v>
      </c>
      <c r="BM118" s="191" t="s">
        <v>1037</v>
      </c>
    </row>
    <row r="119" spans="1:65" s="14" customFormat="1" ht="11.25">
      <c r="B119" s="204"/>
      <c r="C119" s="205"/>
      <c r="D119" s="195" t="s">
        <v>224</v>
      </c>
      <c r="E119" s="206" t="s">
        <v>19</v>
      </c>
      <c r="F119" s="207" t="s">
        <v>7</v>
      </c>
      <c r="G119" s="205"/>
      <c r="H119" s="208">
        <v>21</v>
      </c>
      <c r="I119" s="209"/>
      <c r="J119" s="205"/>
      <c r="K119" s="205"/>
      <c r="L119" s="210"/>
      <c r="M119" s="211"/>
      <c r="N119" s="212"/>
      <c r="O119" s="212"/>
      <c r="P119" s="212"/>
      <c r="Q119" s="212"/>
      <c r="R119" s="212"/>
      <c r="S119" s="212"/>
      <c r="T119" s="213"/>
      <c r="AT119" s="214" t="s">
        <v>224</v>
      </c>
      <c r="AU119" s="214" t="s">
        <v>88</v>
      </c>
      <c r="AV119" s="14" t="s">
        <v>88</v>
      </c>
      <c r="AW119" s="14" t="s">
        <v>36</v>
      </c>
      <c r="AX119" s="14" t="s">
        <v>75</v>
      </c>
      <c r="AY119" s="214" t="s">
        <v>214</v>
      </c>
    </row>
    <row r="120" spans="1:65" s="15" customFormat="1" ht="11.25">
      <c r="B120" s="215"/>
      <c r="C120" s="216"/>
      <c r="D120" s="195" t="s">
        <v>224</v>
      </c>
      <c r="E120" s="217" t="s">
        <v>19</v>
      </c>
      <c r="F120" s="218" t="s">
        <v>228</v>
      </c>
      <c r="G120" s="216"/>
      <c r="H120" s="219">
        <v>21</v>
      </c>
      <c r="I120" s="220"/>
      <c r="J120" s="216"/>
      <c r="K120" s="216"/>
      <c r="L120" s="221"/>
      <c r="M120" s="222"/>
      <c r="N120" s="223"/>
      <c r="O120" s="223"/>
      <c r="P120" s="223"/>
      <c r="Q120" s="223"/>
      <c r="R120" s="223"/>
      <c r="S120" s="223"/>
      <c r="T120" s="224"/>
      <c r="AT120" s="225" t="s">
        <v>224</v>
      </c>
      <c r="AU120" s="225" t="s">
        <v>88</v>
      </c>
      <c r="AV120" s="15" t="s">
        <v>222</v>
      </c>
      <c r="AW120" s="15" t="s">
        <v>36</v>
      </c>
      <c r="AX120" s="15" t="s">
        <v>82</v>
      </c>
      <c r="AY120" s="225" t="s">
        <v>214</v>
      </c>
    </row>
    <row r="121" spans="1:65" s="2" customFormat="1" ht="24.2" customHeight="1">
      <c r="A121" s="36"/>
      <c r="B121" s="37"/>
      <c r="C121" s="180" t="s">
        <v>260</v>
      </c>
      <c r="D121" s="180" t="s">
        <v>217</v>
      </c>
      <c r="E121" s="181" t="s">
        <v>1038</v>
      </c>
      <c r="F121" s="182" t="s">
        <v>1039</v>
      </c>
      <c r="G121" s="183" t="s">
        <v>302</v>
      </c>
      <c r="H121" s="184">
        <v>7.9000000000000001E-2</v>
      </c>
      <c r="I121" s="185"/>
      <c r="J121" s="186">
        <f>ROUND(I121*H121,2)</f>
        <v>0</v>
      </c>
      <c r="K121" s="182" t="s">
        <v>221</v>
      </c>
      <c r="L121" s="41"/>
      <c r="M121" s="187" t="s">
        <v>19</v>
      </c>
      <c r="N121" s="188" t="s">
        <v>47</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299</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299</v>
      </c>
      <c r="BM121" s="191" t="s">
        <v>1040</v>
      </c>
    </row>
    <row r="122" spans="1:65" s="2" customFormat="1" ht="24.2" customHeight="1">
      <c r="A122" s="36"/>
      <c r="B122" s="37"/>
      <c r="C122" s="180" t="s">
        <v>270</v>
      </c>
      <c r="D122" s="180" t="s">
        <v>217</v>
      </c>
      <c r="E122" s="181" t="s">
        <v>1041</v>
      </c>
      <c r="F122" s="182" t="s">
        <v>1042</v>
      </c>
      <c r="G122" s="183" t="s">
        <v>302</v>
      </c>
      <c r="H122" s="184">
        <v>7.9000000000000001E-2</v>
      </c>
      <c r="I122" s="185"/>
      <c r="J122" s="186">
        <f>ROUND(I122*H122,2)</f>
        <v>0</v>
      </c>
      <c r="K122" s="182" t="s">
        <v>221</v>
      </c>
      <c r="L122" s="41"/>
      <c r="M122" s="187" t="s">
        <v>19</v>
      </c>
      <c r="N122" s="188" t="s">
        <v>47</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299</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299</v>
      </c>
      <c r="BM122" s="191" t="s">
        <v>1043</v>
      </c>
    </row>
    <row r="123" spans="1:65" s="12" customFormat="1" ht="22.9" customHeight="1">
      <c r="B123" s="164"/>
      <c r="C123" s="165"/>
      <c r="D123" s="166" t="s">
        <v>74</v>
      </c>
      <c r="E123" s="178" t="s">
        <v>1044</v>
      </c>
      <c r="F123" s="178" t="s">
        <v>1045</v>
      </c>
      <c r="G123" s="165"/>
      <c r="H123" s="165"/>
      <c r="I123" s="168"/>
      <c r="J123" s="179">
        <f>BK123</f>
        <v>0</v>
      </c>
      <c r="K123" s="165"/>
      <c r="L123" s="170"/>
      <c r="M123" s="171"/>
      <c r="N123" s="172"/>
      <c r="O123" s="172"/>
      <c r="P123" s="173">
        <f>SUM(P124:P142)</f>
        <v>0</v>
      </c>
      <c r="Q123" s="172"/>
      <c r="R123" s="173">
        <f>SUM(R124:R142)</f>
        <v>0.13993000000000003</v>
      </c>
      <c r="S123" s="172"/>
      <c r="T123" s="174">
        <f>SUM(T124:T142)</f>
        <v>0</v>
      </c>
      <c r="AR123" s="175" t="s">
        <v>88</v>
      </c>
      <c r="AT123" s="176" t="s">
        <v>74</v>
      </c>
      <c r="AU123" s="176" t="s">
        <v>82</v>
      </c>
      <c r="AY123" s="175" t="s">
        <v>214</v>
      </c>
      <c r="BK123" s="177">
        <f>SUM(BK124:BK142)</f>
        <v>0</v>
      </c>
    </row>
    <row r="124" spans="1:65" s="2" customFormat="1" ht="14.45" customHeight="1">
      <c r="A124" s="36"/>
      <c r="B124" s="37"/>
      <c r="C124" s="180" t="s">
        <v>276</v>
      </c>
      <c r="D124" s="180" t="s">
        <v>217</v>
      </c>
      <c r="E124" s="181" t="s">
        <v>1046</v>
      </c>
      <c r="F124" s="182" t="s">
        <v>1047</v>
      </c>
      <c r="G124" s="183" t="s">
        <v>248</v>
      </c>
      <c r="H124" s="184">
        <v>2</v>
      </c>
      <c r="I124" s="185"/>
      <c r="J124" s="186">
        <f>ROUND(I124*H124,2)</f>
        <v>0</v>
      </c>
      <c r="K124" s="182" t="s">
        <v>19</v>
      </c>
      <c r="L124" s="41"/>
      <c r="M124" s="187" t="s">
        <v>19</v>
      </c>
      <c r="N124" s="188" t="s">
        <v>47</v>
      </c>
      <c r="O124" s="66"/>
      <c r="P124" s="189">
        <f>O124*H124</f>
        <v>0</v>
      </c>
      <c r="Q124" s="189">
        <v>0.02</v>
      </c>
      <c r="R124" s="189">
        <f>Q124*H124</f>
        <v>0.04</v>
      </c>
      <c r="S124" s="189">
        <v>0</v>
      </c>
      <c r="T124" s="190">
        <f>S124*H124</f>
        <v>0</v>
      </c>
      <c r="U124" s="36"/>
      <c r="V124" s="36"/>
      <c r="W124" s="36"/>
      <c r="X124" s="36"/>
      <c r="Y124" s="36"/>
      <c r="Z124" s="36"/>
      <c r="AA124" s="36"/>
      <c r="AB124" s="36"/>
      <c r="AC124" s="36"/>
      <c r="AD124" s="36"/>
      <c r="AE124" s="36"/>
      <c r="AR124" s="191" t="s">
        <v>299</v>
      </c>
      <c r="AT124" s="191" t="s">
        <v>217</v>
      </c>
      <c r="AU124" s="191" t="s">
        <v>88</v>
      </c>
      <c r="AY124" s="19" t="s">
        <v>214</v>
      </c>
      <c r="BE124" s="192">
        <f>IF(N124="základní",J124,0)</f>
        <v>0</v>
      </c>
      <c r="BF124" s="192">
        <f>IF(N124="snížená",J124,0)</f>
        <v>0</v>
      </c>
      <c r="BG124" s="192">
        <f>IF(N124="zákl. přenesená",J124,0)</f>
        <v>0</v>
      </c>
      <c r="BH124" s="192">
        <f>IF(N124="sníž. přenesená",J124,0)</f>
        <v>0</v>
      </c>
      <c r="BI124" s="192">
        <f>IF(N124="nulová",J124,0)</f>
        <v>0</v>
      </c>
      <c r="BJ124" s="19" t="s">
        <v>88</v>
      </c>
      <c r="BK124" s="192">
        <f>ROUND(I124*H124,2)</f>
        <v>0</v>
      </c>
      <c r="BL124" s="19" t="s">
        <v>299</v>
      </c>
      <c r="BM124" s="191" t="s">
        <v>1048</v>
      </c>
    </row>
    <row r="125" spans="1:65" s="14" customFormat="1" ht="11.25">
      <c r="B125" s="204"/>
      <c r="C125" s="205"/>
      <c r="D125" s="195" t="s">
        <v>224</v>
      </c>
      <c r="E125" s="206" t="s">
        <v>19</v>
      </c>
      <c r="F125" s="207" t="s">
        <v>88</v>
      </c>
      <c r="G125" s="205"/>
      <c r="H125" s="208">
        <v>2</v>
      </c>
      <c r="I125" s="209"/>
      <c r="J125" s="205"/>
      <c r="K125" s="205"/>
      <c r="L125" s="210"/>
      <c r="M125" s="211"/>
      <c r="N125" s="212"/>
      <c r="O125" s="212"/>
      <c r="P125" s="212"/>
      <c r="Q125" s="212"/>
      <c r="R125" s="212"/>
      <c r="S125" s="212"/>
      <c r="T125" s="213"/>
      <c r="AT125" s="214" t="s">
        <v>224</v>
      </c>
      <c r="AU125" s="214" t="s">
        <v>88</v>
      </c>
      <c r="AV125" s="14" t="s">
        <v>88</v>
      </c>
      <c r="AW125" s="14" t="s">
        <v>36</v>
      </c>
      <c r="AX125" s="14" t="s">
        <v>75</v>
      </c>
      <c r="AY125" s="214" t="s">
        <v>214</v>
      </c>
    </row>
    <row r="126" spans="1:65" s="15" customFormat="1" ht="11.25">
      <c r="B126" s="215"/>
      <c r="C126" s="216"/>
      <c r="D126" s="195" t="s">
        <v>224</v>
      </c>
      <c r="E126" s="217" t="s">
        <v>19</v>
      </c>
      <c r="F126" s="218" t="s">
        <v>228</v>
      </c>
      <c r="G126" s="216"/>
      <c r="H126" s="219">
        <v>2</v>
      </c>
      <c r="I126" s="220"/>
      <c r="J126" s="216"/>
      <c r="K126" s="216"/>
      <c r="L126" s="221"/>
      <c r="M126" s="222"/>
      <c r="N126" s="223"/>
      <c r="O126" s="223"/>
      <c r="P126" s="223"/>
      <c r="Q126" s="223"/>
      <c r="R126" s="223"/>
      <c r="S126" s="223"/>
      <c r="T126" s="224"/>
      <c r="AT126" s="225" t="s">
        <v>224</v>
      </c>
      <c r="AU126" s="225" t="s">
        <v>88</v>
      </c>
      <c r="AV126" s="15" t="s">
        <v>222</v>
      </c>
      <c r="AW126" s="15" t="s">
        <v>36</v>
      </c>
      <c r="AX126" s="15" t="s">
        <v>82</v>
      </c>
      <c r="AY126" s="225" t="s">
        <v>214</v>
      </c>
    </row>
    <row r="127" spans="1:65" s="2" customFormat="1" ht="24.2" customHeight="1">
      <c r="A127" s="36"/>
      <c r="B127" s="37"/>
      <c r="C127" s="180" t="s">
        <v>280</v>
      </c>
      <c r="D127" s="180" t="s">
        <v>217</v>
      </c>
      <c r="E127" s="181" t="s">
        <v>1049</v>
      </c>
      <c r="F127" s="182" t="s">
        <v>1050</v>
      </c>
      <c r="G127" s="183" t="s">
        <v>1051</v>
      </c>
      <c r="H127" s="184">
        <v>2</v>
      </c>
      <c r="I127" s="185"/>
      <c r="J127" s="186">
        <f>ROUND(I127*H127,2)</f>
        <v>0</v>
      </c>
      <c r="K127" s="182" t="s">
        <v>221</v>
      </c>
      <c r="L127" s="41"/>
      <c r="M127" s="187" t="s">
        <v>19</v>
      </c>
      <c r="N127" s="188" t="s">
        <v>47</v>
      </c>
      <c r="O127" s="66"/>
      <c r="P127" s="189">
        <f>O127*H127</f>
        <v>0</v>
      </c>
      <c r="Q127" s="189">
        <v>1.6469999999999999E-2</v>
      </c>
      <c r="R127" s="189">
        <f>Q127*H127</f>
        <v>3.2939999999999997E-2</v>
      </c>
      <c r="S127" s="189">
        <v>0</v>
      </c>
      <c r="T127" s="190">
        <f>S127*H127</f>
        <v>0</v>
      </c>
      <c r="U127" s="36"/>
      <c r="V127" s="36"/>
      <c r="W127" s="36"/>
      <c r="X127" s="36"/>
      <c r="Y127" s="36"/>
      <c r="Z127" s="36"/>
      <c r="AA127" s="36"/>
      <c r="AB127" s="36"/>
      <c r="AC127" s="36"/>
      <c r="AD127" s="36"/>
      <c r="AE127" s="36"/>
      <c r="AR127" s="191" t="s">
        <v>299</v>
      </c>
      <c r="AT127" s="191" t="s">
        <v>217</v>
      </c>
      <c r="AU127" s="191" t="s">
        <v>88</v>
      </c>
      <c r="AY127" s="19" t="s">
        <v>214</v>
      </c>
      <c r="BE127" s="192">
        <f>IF(N127="základní",J127,0)</f>
        <v>0</v>
      </c>
      <c r="BF127" s="192">
        <f>IF(N127="snížená",J127,0)</f>
        <v>0</v>
      </c>
      <c r="BG127" s="192">
        <f>IF(N127="zákl. přenesená",J127,0)</f>
        <v>0</v>
      </c>
      <c r="BH127" s="192">
        <f>IF(N127="sníž. přenesená",J127,0)</f>
        <v>0</v>
      </c>
      <c r="BI127" s="192">
        <f>IF(N127="nulová",J127,0)</f>
        <v>0</v>
      </c>
      <c r="BJ127" s="19" t="s">
        <v>88</v>
      </c>
      <c r="BK127" s="192">
        <f>ROUND(I127*H127,2)</f>
        <v>0</v>
      </c>
      <c r="BL127" s="19" t="s">
        <v>299</v>
      </c>
      <c r="BM127" s="191" t="s">
        <v>1052</v>
      </c>
    </row>
    <row r="128" spans="1:65" s="14" customFormat="1" ht="11.25">
      <c r="B128" s="204"/>
      <c r="C128" s="205"/>
      <c r="D128" s="195" t="s">
        <v>224</v>
      </c>
      <c r="E128" s="206" t="s">
        <v>19</v>
      </c>
      <c r="F128" s="207" t="s">
        <v>88</v>
      </c>
      <c r="G128" s="205"/>
      <c r="H128" s="208">
        <v>2</v>
      </c>
      <c r="I128" s="209"/>
      <c r="J128" s="205"/>
      <c r="K128" s="205"/>
      <c r="L128" s="210"/>
      <c r="M128" s="211"/>
      <c r="N128" s="212"/>
      <c r="O128" s="212"/>
      <c r="P128" s="212"/>
      <c r="Q128" s="212"/>
      <c r="R128" s="212"/>
      <c r="S128" s="212"/>
      <c r="T128" s="213"/>
      <c r="AT128" s="214" t="s">
        <v>224</v>
      </c>
      <c r="AU128" s="214" t="s">
        <v>88</v>
      </c>
      <c r="AV128" s="14" t="s">
        <v>88</v>
      </c>
      <c r="AW128" s="14" t="s">
        <v>36</v>
      </c>
      <c r="AX128" s="14" t="s">
        <v>75</v>
      </c>
      <c r="AY128" s="214" t="s">
        <v>214</v>
      </c>
    </row>
    <row r="129" spans="1:65" s="15" customFormat="1" ht="11.25">
      <c r="B129" s="215"/>
      <c r="C129" s="216"/>
      <c r="D129" s="195" t="s">
        <v>224</v>
      </c>
      <c r="E129" s="217" t="s">
        <v>19</v>
      </c>
      <c r="F129" s="218" t="s">
        <v>228</v>
      </c>
      <c r="G129" s="216"/>
      <c r="H129" s="219">
        <v>2</v>
      </c>
      <c r="I129" s="220"/>
      <c r="J129" s="216"/>
      <c r="K129" s="216"/>
      <c r="L129" s="221"/>
      <c r="M129" s="222"/>
      <c r="N129" s="223"/>
      <c r="O129" s="223"/>
      <c r="P129" s="223"/>
      <c r="Q129" s="223"/>
      <c r="R129" s="223"/>
      <c r="S129" s="223"/>
      <c r="T129" s="224"/>
      <c r="AT129" s="225" t="s">
        <v>224</v>
      </c>
      <c r="AU129" s="225" t="s">
        <v>88</v>
      </c>
      <c r="AV129" s="15" t="s">
        <v>222</v>
      </c>
      <c r="AW129" s="15" t="s">
        <v>36</v>
      </c>
      <c r="AX129" s="15" t="s">
        <v>82</v>
      </c>
      <c r="AY129" s="225" t="s">
        <v>214</v>
      </c>
    </row>
    <row r="130" spans="1:65" s="2" customFormat="1" ht="24.2" customHeight="1">
      <c r="A130" s="36"/>
      <c r="B130" s="37"/>
      <c r="C130" s="180" t="s">
        <v>286</v>
      </c>
      <c r="D130" s="180" t="s">
        <v>217</v>
      </c>
      <c r="E130" s="181" t="s">
        <v>1053</v>
      </c>
      <c r="F130" s="182" t="s">
        <v>1054</v>
      </c>
      <c r="G130" s="183" t="s">
        <v>1051</v>
      </c>
      <c r="H130" s="184">
        <v>2</v>
      </c>
      <c r="I130" s="185"/>
      <c r="J130" s="186">
        <f>ROUND(I130*H130,2)</f>
        <v>0</v>
      </c>
      <c r="K130" s="182" t="s">
        <v>221</v>
      </c>
      <c r="L130" s="41"/>
      <c r="M130" s="187" t="s">
        <v>19</v>
      </c>
      <c r="N130" s="188" t="s">
        <v>47</v>
      </c>
      <c r="O130" s="66"/>
      <c r="P130" s="189">
        <f>O130*H130</f>
        <v>0</v>
      </c>
      <c r="Q130" s="189">
        <v>2.5999999999999999E-2</v>
      </c>
      <c r="R130" s="189">
        <f>Q130*H130</f>
        <v>5.1999999999999998E-2</v>
      </c>
      <c r="S130" s="189">
        <v>0</v>
      </c>
      <c r="T130" s="190">
        <f>S130*H130</f>
        <v>0</v>
      </c>
      <c r="U130" s="36"/>
      <c r="V130" s="36"/>
      <c r="W130" s="36"/>
      <c r="X130" s="36"/>
      <c r="Y130" s="36"/>
      <c r="Z130" s="36"/>
      <c r="AA130" s="36"/>
      <c r="AB130" s="36"/>
      <c r="AC130" s="36"/>
      <c r="AD130" s="36"/>
      <c r="AE130" s="36"/>
      <c r="AR130" s="191" t="s">
        <v>299</v>
      </c>
      <c r="AT130" s="191" t="s">
        <v>217</v>
      </c>
      <c r="AU130" s="191" t="s">
        <v>88</v>
      </c>
      <c r="AY130" s="19" t="s">
        <v>214</v>
      </c>
      <c r="BE130" s="192">
        <f>IF(N130="základní",J130,0)</f>
        <v>0</v>
      </c>
      <c r="BF130" s="192">
        <f>IF(N130="snížená",J130,0)</f>
        <v>0</v>
      </c>
      <c r="BG130" s="192">
        <f>IF(N130="zákl. přenesená",J130,0)</f>
        <v>0</v>
      </c>
      <c r="BH130" s="192">
        <f>IF(N130="sníž. přenesená",J130,0)</f>
        <v>0</v>
      </c>
      <c r="BI130" s="192">
        <f>IF(N130="nulová",J130,0)</f>
        <v>0</v>
      </c>
      <c r="BJ130" s="19" t="s">
        <v>88</v>
      </c>
      <c r="BK130" s="192">
        <f>ROUND(I130*H130,2)</f>
        <v>0</v>
      </c>
      <c r="BL130" s="19" t="s">
        <v>299</v>
      </c>
      <c r="BM130" s="191" t="s">
        <v>1055</v>
      </c>
    </row>
    <row r="131" spans="1:65" s="2" customFormat="1" ht="24.2" customHeight="1">
      <c r="A131" s="36"/>
      <c r="B131" s="37"/>
      <c r="C131" s="180" t="s">
        <v>290</v>
      </c>
      <c r="D131" s="180" t="s">
        <v>217</v>
      </c>
      <c r="E131" s="181" t="s">
        <v>1056</v>
      </c>
      <c r="F131" s="182" t="s">
        <v>1057</v>
      </c>
      <c r="G131" s="183" t="s">
        <v>1051</v>
      </c>
      <c r="H131" s="184">
        <v>2</v>
      </c>
      <c r="I131" s="185"/>
      <c r="J131" s="186">
        <f>ROUND(I131*H131,2)</f>
        <v>0</v>
      </c>
      <c r="K131" s="182" t="s">
        <v>221</v>
      </c>
      <c r="L131" s="41"/>
      <c r="M131" s="187" t="s">
        <v>19</v>
      </c>
      <c r="N131" s="188" t="s">
        <v>47</v>
      </c>
      <c r="O131" s="66"/>
      <c r="P131" s="189">
        <f>O131*H131</f>
        <v>0</v>
      </c>
      <c r="Q131" s="189">
        <v>4.9300000000000004E-3</v>
      </c>
      <c r="R131" s="189">
        <f>Q131*H131</f>
        <v>9.8600000000000007E-3</v>
      </c>
      <c r="S131" s="189">
        <v>0</v>
      </c>
      <c r="T131" s="190">
        <f>S131*H131</f>
        <v>0</v>
      </c>
      <c r="U131" s="36"/>
      <c r="V131" s="36"/>
      <c r="W131" s="36"/>
      <c r="X131" s="36"/>
      <c r="Y131" s="36"/>
      <c r="Z131" s="36"/>
      <c r="AA131" s="36"/>
      <c r="AB131" s="36"/>
      <c r="AC131" s="36"/>
      <c r="AD131" s="36"/>
      <c r="AE131" s="36"/>
      <c r="AR131" s="191" t="s">
        <v>299</v>
      </c>
      <c r="AT131" s="191" t="s">
        <v>217</v>
      </c>
      <c r="AU131" s="191" t="s">
        <v>88</v>
      </c>
      <c r="AY131" s="19" t="s">
        <v>214</v>
      </c>
      <c r="BE131" s="192">
        <f>IF(N131="základní",J131,0)</f>
        <v>0</v>
      </c>
      <c r="BF131" s="192">
        <f>IF(N131="snížená",J131,0)</f>
        <v>0</v>
      </c>
      <c r="BG131" s="192">
        <f>IF(N131="zákl. přenesená",J131,0)</f>
        <v>0</v>
      </c>
      <c r="BH131" s="192">
        <f>IF(N131="sníž. přenesená",J131,0)</f>
        <v>0</v>
      </c>
      <c r="BI131" s="192">
        <f>IF(N131="nulová",J131,0)</f>
        <v>0</v>
      </c>
      <c r="BJ131" s="19" t="s">
        <v>88</v>
      </c>
      <c r="BK131" s="192">
        <f>ROUND(I131*H131,2)</f>
        <v>0</v>
      </c>
      <c r="BL131" s="19" t="s">
        <v>299</v>
      </c>
      <c r="BM131" s="191" t="s">
        <v>1058</v>
      </c>
    </row>
    <row r="132" spans="1:65" s="2" customFormat="1" ht="14.45" customHeight="1">
      <c r="A132" s="36"/>
      <c r="B132" s="37"/>
      <c r="C132" s="180" t="s">
        <v>8</v>
      </c>
      <c r="D132" s="180" t="s">
        <v>217</v>
      </c>
      <c r="E132" s="181" t="s">
        <v>1059</v>
      </c>
      <c r="F132" s="182" t="s">
        <v>1060</v>
      </c>
      <c r="G132" s="183" t="s">
        <v>248</v>
      </c>
      <c r="H132" s="184">
        <v>2</v>
      </c>
      <c r="I132" s="185"/>
      <c r="J132" s="186">
        <f>ROUND(I132*H132,2)</f>
        <v>0</v>
      </c>
      <c r="K132" s="182" t="s">
        <v>221</v>
      </c>
      <c r="L132" s="41"/>
      <c r="M132" s="187" t="s">
        <v>19</v>
      </c>
      <c r="N132" s="188" t="s">
        <v>47</v>
      </c>
      <c r="O132" s="66"/>
      <c r="P132" s="189">
        <f>O132*H132</f>
        <v>0</v>
      </c>
      <c r="Q132" s="189">
        <v>2.4000000000000001E-4</v>
      </c>
      <c r="R132" s="189">
        <f>Q132*H132</f>
        <v>4.8000000000000001E-4</v>
      </c>
      <c r="S132" s="189">
        <v>0</v>
      </c>
      <c r="T132" s="190">
        <f>S132*H132</f>
        <v>0</v>
      </c>
      <c r="U132" s="36"/>
      <c r="V132" s="36"/>
      <c r="W132" s="36"/>
      <c r="X132" s="36"/>
      <c r="Y132" s="36"/>
      <c r="Z132" s="36"/>
      <c r="AA132" s="36"/>
      <c r="AB132" s="36"/>
      <c r="AC132" s="36"/>
      <c r="AD132" s="36"/>
      <c r="AE132" s="36"/>
      <c r="AR132" s="191" t="s">
        <v>299</v>
      </c>
      <c r="AT132" s="191" t="s">
        <v>217</v>
      </c>
      <c r="AU132" s="191" t="s">
        <v>88</v>
      </c>
      <c r="AY132" s="19" t="s">
        <v>214</v>
      </c>
      <c r="BE132" s="192">
        <f>IF(N132="základní",J132,0)</f>
        <v>0</v>
      </c>
      <c r="BF132" s="192">
        <f>IF(N132="snížená",J132,0)</f>
        <v>0</v>
      </c>
      <c r="BG132" s="192">
        <f>IF(N132="zákl. přenesená",J132,0)</f>
        <v>0</v>
      </c>
      <c r="BH132" s="192">
        <f>IF(N132="sníž. přenesená",J132,0)</f>
        <v>0</v>
      </c>
      <c r="BI132" s="192">
        <f>IF(N132="nulová",J132,0)</f>
        <v>0</v>
      </c>
      <c r="BJ132" s="19" t="s">
        <v>88</v>
      </c>
      <c r="BK132" s="192">
        <f>ROUND(I132*H132,2)</f>
        <v>0</v>
      </c>
      <c r="BL132" s="19" t="s">
        <v>299</v>
      </c>
      <c r="BM132" s="191" t="s">
        <v>1061</v>
      </c>
    </row>
    <row r="133" spans="1:65" s="14" customFormat="1" ht="11.25">
      <c r="B133" s="204"/>
      <c r="C133" s="205"/>
      <c r="D133" s="195" t="s">
        <v>224</v>
      </c>
      <c r="E133" s="206" t="s">
        <v>19</v>
      </c>
      <c r="F133" s="207" t="s">
        <v>88</v>
      </c>
      <c r="G133" s="205"/>
      <c r="H133" s="208">
        <v>2</v>
      </c>
      <c r="I133" s="209"/>
      <c r="J133" s="205"/>
      <c r="K133" s="205"/>
      <c r="L133" s="210"/>
      <c r="M133" s="211"/>
      <c r="N133" s="212"/>
      <c r="O133" s="212"/>
      <c r="P133" s="212"/>
      <c r="Q133" s="212"/>
      <c r="R133" s="212"/>
      <c r="S133" s="212"/>
      <c r="T133" s="213"/>
      <c r="AT133" s="214" t="s">
        <v>224</v>
      </c>
      <c r="AU133" s="214" t="s">
        <v>88</v>
      </c>
      <c r="AV133" s="14" t="s">
        <v>88</v>
      </c>
      <c r="AW133" s="14" t="s">
        <v>36</v>
      </c>
      <c r="AX133" s="14" t="s">
        <v>75</v>
      </c>
      <c r="AY133" s="214" t="s">
        <v>214</v>
      </c>
    </row>
    <row r="134" spans="1:65" s="15" customFormat="1" ht="11.25">
      <c r="B134" s="215"/>
      <c r="C134" s="216"/>
      <c r="D134" s="195" t="s">
        <v>224</v>
      </c>
      <c r="E134" s="217" t="s">
        <v>19</v>
      </c>
      <c r="F134" s="218" t="s">
        <v>228</v>
      </c>
      <c r="G134" s="216"/>
      <c r="H134" s="219">
        <v>2</v>
      </c>
      <c r="I134" s="220"/>
      <c r="J134" s="216"/>
      <c r="K134" s="216"/>
      <c r="L134" s="221"/>
      <c r="M134" s="222"/>
      <c r="N134" s="223"/>
      <c r="O134" s="223"/>
      <c r="P134" s="223"/>
      <c r="Q134" s="223"/>
      <c r="R134" s="223"/>
      <c r="S134" s="223"/>
      <c r="T134" s="224"/>
      <c r="AT134" s="225" t="s">
        <v>224</v>
      </c>
      <c r="AU134" s="225" t="s">
        <v>88</v>
      </c>
      <c r="AV134" s="15" t="s">
        <v>222</v>
      </c>
      <c r="AW134" s="15" t="s">
        <v>36</v>
      </c>
      <c r="AX134" s="15" t="s">
        <v>82</v>
      </c>
      <c r="AY134" s="225" t="s">
        <v>214</v>
      </c>
    </row>
    <row r="135" spans="1:65" s="2" customFormat="1" ht="14.45" customHeight="1">
      <c r="A135" s="36"/>
      <c r="B135" s="37"/>
      <c r="C135" s="180" t="s">
        <v>299</v>
      </c>
      <c r="D135" s="180" t="s">
        <v>217</v>
      </c>
      <c r="E135" s="181" t="s">
        <v>1062</v>
      </c>
      <c r="F135" s="182" t="s">
        <v>1063</v>
      </c>
      <c r="G135" s="183" t="s">
        <v>248</v>
      </c>
      <c r="H135" s="184">
        <v>4</v>
      </c>
      <c r="I135" s="185"/>
      <c r="J135" s="186">
        <f>ROUND(I135*H135,2)</f>
        <v>0</v>
      </c>
      <c r="K135" s="182" t="s">
        <v>221</v>
      </c>
      <c r="L135" s="41"/>
      <c r="M135" s="187" t="s">
        <v>19</v>
      </c>
      <c r="N135" s="188" t="s">
        <v>47</v>
      </c>
      <c r="O135" s="66"/>
      <c r="P135" s="189">
        <f>O135*H135</f>
        <v>0</v>
      </c>
      <c r="Q135" s="189">
        <v>5.4000000000000001E-4</v>
      </c>
      <c r="R135" s="189">
        <f>Q135*H135</f>
        <v>2.16E-3</v>
      </c>
      <c r="S135" s="189">
        <v>0</v>
      </c>
      <c r="T135" s="190">
        <f>S135*H135</f>
        <v>0</v>
      </c>
      <c r="U135" s="36"/>
      <c r="V135" s="36"/>
      <c r="W135" s="36"/>
      <c r="X135" s="36"/>
      <c r="Y135" s="36"/>
      <c r="Z135" s="36"/>
      <c r="AA135" s="36"/>
      <c r="AB135" s="36"/>
      <c r="AC135" s="36"/>
      <c r="AD135" s="36"/>
      <c r="AE135" s="36"/>
      <c r="AR135" s="191" t="s">
        <v>299</v>
      </c>
      <c r="AT135" s="191" t="s">
        <v>217</v>
      </c>
      <c r="AU135" s="191" t="s">
        <v>88</v>
      </c>
      <c r="AY135" s="19" t="s">
        <v>214</v>
      </c>
      <c r="BE135" s="192">
        <f>IF(N135="základní",J135,0)</f>
        <v>0</v>
      </c>
      <c r="BF135" s="192">
        <f>IF(N135="snížená",J135,0)</f>
        <v>0</v>
      </c>
      <c r="BG135" s="192">
        <f>IF(N135="zákl. přenesená",J135,0)</f>
        <v>0</v>
      </c>
      <c r="BH135" s="192">
        <f>IF(N135="sníž. přenesená",J135,0)</f>
        <v>0</v>
      </c>
      <c r="BI135" s="192">
        <f>IF(N135="nulová",J135,0)</f>
        <v>0</v>
      </c>
      <c r="BJ135" s="19" t="s">
        <v>88</v>
      </c>
      <c r="BK135" s="192">
        <f>ROUND(I135*H135,2)</f>
        <v>0</v>
      </c>
      <c r="BL135" s="19" t="s">
        <v>299</v>
      </c>
      <c r="BM135" s="191" t="s">
        <v>1064</v>
      </c>
    </row>
    <row r="136" spans="1:65" s="14" customFormat="1" ht="11.25">
      <c r="B136" s="204"/>
      <c r="C136" s="205"/>
      <c r="D136" s="195" t="s">
        <v>224</v>
      </c>
      <c r="E136" s="206" t="s">
        <v>19</v>
      </c>
      <c r="F136" s="207" t="s">
        <v>222</v>
      </c>
      <c r="G136" s="205"/>
      <c r="H136" s="208">
        <v>4</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5" customFormat="1" ht="11.25">
      <c r="B137" s="215"/>
      <c r="C137" s="216"/>
      <c r="D137" s="195" t="s">
        <v>224</v>
      </c>
      <c r="E137" s="217" t="s">
        <v>19</v>
      </c>
      <c r="F137" s="218" t="s">
        <v>228</v>
      </c>
      <c r="G137" s="216"/>
      <c r="H137" s="219">
        <v>4</v>
      </c>
      <c r="I137" s="220"/>
      <c r="J137" s="216"/>
      <c r="K137" s="216"/>
      <c r="L137" s="221"/>
      <c r="M137" s="222"/>
      <c r="N137" s="223"/>
      <c r="O137" s="223"/>
      <c r="P137" s="223"/>
      <c r="Q137" s="223"/>
      <c r="R137" s="223"/>
      <c r="S137" s="223"/>
      <c r="T137" s="224"/>
      <c r="AT137" s="225" t="s">
        <v>224</v>
      </c>
      <c r="AU137" s="225" t="s">
        <v>88</v>
      </c>
      <c r="AV137" s="15" t="s">
        <v>222</v>
      </c>
      <c r="AW137" s="15" t="s">
        <v>36</v>
      </c>
      <c r="AX137" s="15" t="s">
        <v>82</v>
      </c>
      <c r="AY137" s="225" t="s">
        <v>214</v>
      </c>
    </row>
    <row r="138" spans="1:65" s="2" customFormat="1" ht="14.45" customHeight="1">
      <c r="A138" s="36"/>
      <c r="B138" s="37"/>
      <c r="C138" s="180" t="s">
        <v>304</v>
      </c>
      <c r="D138" s="180" t="s">
        <v>217</v>
      </c>
      <c r="E138" s="181" t="s">
        <v>1065</v>
      </c>
      <c r="F138" s="182" t="s">
        <v>1066</v>
      </c>
      <c r="G138" s="183" t="s">
        <v>248</v>
      </c>
      <c r="H138" s="184">
        <v>2</v>
      </c>
      <c r="I138" s="185"/>
      <c r="J138" s="186">
        <f>ROUND(I138*H138,2)</f>
        <v>0</v>
      </c>
      <c r="K138" s="182" t="s">
        <v>221</v>
      </c>
      <c r="L138" s="41"/>
      <c r="M138" s="187" t="s">
        <v>19</v>
      </c>
      <c r="N138" s="188" t="s">
        <v>47</v>
      </c>
      <c r="O138" s="66"/>
      <c r="P138" s="189">
        <f>O138*H138</f>
        <v>0</v>
      </c>
      <c r="Q138" s="189">
        <v>2.7999999999999998E-4</v>
      </c>
      <c r="R138" s="189">
        <f>Q138*H138</f>
        <v>5.5999999999999995E-4</v>
      </c>
      <c r="S138" s="189">
        <v>0</v>
      </c>
      <c r="T138" s="190">
        <f>S138*H138</f>
        <v>0</v>
      </c>
      <c r="U138" s="36"/>
      <c r="V138" s="36"/>
      <c r="W138" s="36"/>
      <c r="X138" s="36"/>
      <c r="Y138" s="36"/>
      <c r="Z138" s="36"/>
      <c r="AA138" s="36"/>
      <c r="AB138" s="36"/>
      <c r="AC138" s="36"/>
      <c r="AD138" s="36"/>
      <c r="AE138" s="36"/>
      <c r="AR138" s="191" t="s">
        <v>299</v>
      </c>
      <c r="AT138" s="191" t="s">
        <v>217</v>
      </c>
      <c r="AU138" s="191" t="s">
        <v>88</v>
      </c>
      <c r="AY138" s="19" t="s">
        <v>214</v>
      </c>
      <c r="BE138" s="192">
        <f>IF(N138="základní",J138,0)</f>
        <v>0</v>
      </c>
      <c r="BF138" s="192">
        <f>IF(N138="snížená",J138,0)</f>
        <v>0</v>
      </c>
      <c r="BG138" s="192">
        <f>IF(N138="zákl. přenesená",J138,0)</f>
        <v>0</v>
      </c>
      <c r="BH138" s="192">
        <f>IF(N138="sníž. přenesená",J138,0)</f>
        <v>0</v>
      </c>
      <c r="BI138" s="192">
        <f>IF(N138="nulová",J138,0)</f>
        <v>0</v>
      </c>
      <c r="BJ138" s="19" t="s">
        <v>88</v>
      </c>
      <c r="BK138" s="192">
        <f>ROUND(I138*H138,2)</f>
        <v>0</v>
      </c>
      <c r="BL138" s="19" t="s">
        <v>299</v>
      </c>
      <c r="BM138" s="191" t="s">
        <v>1067</v>
      </c>
    </row>
    <row r="139" spans="1:65" s="2" customFormat="1" ht="24.2" customHeight="1">
      <c r="A139" s="36"/>
      <c r="B139" s="37"/>
      <c r="C139" s="180" t="s">
        <v>308</v>
      </c>
      <c r="D139" s="180" t="s">
        <v>217</v>
      </c>
      <c r="E139" s="181" t="s">
        <v>1068</v>
      </c>
      <c r="F139" s="182" t="s">
        <v>1069</v>
      </c>
      <c r="G139" s="183" t="s">
        <v>248</v>
      </c>
      <c r="H139" s="184">
        <v>2</v>
      </c>
      <c r="I139" s="185"/>
      <c r="J139" s="186">
        <f>ROUND(I139*H139,2)</f>
        <v>0</v>
      </c>
      <c r="K139" s="182" t="s">
        <v>221</v>
      </c>
      <c r="L139" s="41"/>
      <c r="M139" s="187" t="s">
        <v>19</v>
      </c>
      <c r="N139" s="188" t="s">
        <v>47</v>
      </c>
      <c r="O139" s="66"/>
      <c r="P139" s="189">
        <f>O139*H139</f>
        <v>0</v>
      </c>
      <c r="Q139" s="189">
        <v>7.3999999999999999E-4</v>
      </c>
      <c r="R139" s="189">
        <f>Q139*H139</f>
        <v>1.48E-3</v>
      </c>
      <c r="S139" s="189">
        <v>0</v>
      </c>
      <c r="T139" s="190">
        <f>S139*H139</f>
        <v>0</v>
      </c>
      <c r="U139" s="36"/>
      <c r="V139" s="36"/>
      <c r="W139" s="36"/>
      <c r="X139" s="36"/>
      <c r="Y139" s="36"/>
      <c r="Z139" s="36"/>
      <c r="AA139" s="36"/>
      <c r="AB139" s="36"/>
      <c r="AC139" s="36"/>
      <c r="AD139" s="36"/>
      <c r="AE139" s="36"/>
      <c r="AR139" s="191" t="s">
        <v>299</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299</v>
      </c>
      <c r="BM139" s="191" t="s">
        <v>1070</v>
      </c>
    </row>
    <row r="140" spans="1:65" s="2" customFormat="1" ht="14.45" customHeight="1">
      <c r="A140" s="36"/>
      <c r="B140" s="37"/>
      <c r="C140" s="180" t="s">
        <v>314</v>
      </c>
      <c r="D140" s="180" t="s">
        <v>217</v>
      </c>
      <c r="E140" s="181" t="s">
        <v>1071</v>
      </c>
      <c r="F140" s="182" t="s">
        <v>1072</v>
      </c>
      <c r="G140" s="183" t="s">
        <v>248</v>
      </c>
      <c r="H140" s="184">
        <v>5</v>
      </c>
      <c r="I140" s="185"/>
      <c r="J140" s="186">
        <f>ROUND(I140*H140,2)</f>
        <v>0</v>
      </c>
      <c r="K140" s="182" t="s">
        <v>221</v>
      </c>
      <c r="L140" s="41"/>
      <c r="M140" s="187" t="s">
        <v>19</v>
      </c>
      <c r="N140" s="188" t="s">
        <v>47</v>
      </c>
      <c r="O140" s="66"/>
      <c r="P140" s="189">
        <f>O140*H140</f>
        <v>0</v>
      </c>
      <c r="Q140" s="189">
        <v>9.0000000000000006E-5</v>
      </c>
      <c r="R140" s="189">
        <f>Q140*H140</f>
        <v>4.5000000000000004E-4</v>
      </c>
      <c r="S140" s="189">
        <v>0</v>
      </c>
      <c r="T140" s="190">
        <f>S140*H140</f>
        <v>0</v>
      </c>
      <c r="U140" s="36"/>
      <c r="V140" s="36"/>
      <c r="W140" s="36"/>
      <c r="X140" s="36"/>
      <c r="Y140" s="36"/>
      <c r="Z140" s="36"/>
      <c r="AA140" s="36"/>
      <c r="AB140" s="36"/>
      <c r="AC140" s="36"/>
      <c r="AD140" s="36"/>
      <c r="AE140" s="36"/>
      <c r="AR140" s="191" t="s">
        <v>299</v>
      </c>
      <c r="AT140" s="191" t="s">
        <v>217</v>
      </c>
      <c r="AU140" s="191" t="s">
        <v>88</v>
      </c>
      <c r="AY140" s="19" t="s">
        <v>214</v>
      </c>
      <c r="BE140" s="192">
        <f>IF(N140="základní",J140,0)</f>
        <v>0</v>
      </c>
      <c r="BF140" s="192">
        <f>IF(N140="snížená",J140,0)</f>
        <v>0</v>
      </c>
      <c r="BG140" s="192">
        <f>IF(N140="zákl. přenesená",J140,0)</f>
        <v>0</v>
      </c>
      <c r="BH140" s="192">
        <f>IF(N140="sníž. přenesená",J140,0)</f>
        <v>0</v>
      </c>
      <c r="BI140" s="192">
        <f>IF(N140="nulová",J140,0)</f>
        <v>0</v>
      </c>
      <c r="BJ140" s="19" t="s">
        <v>88</v>
      </c>
      <c r="BK140" s="192">
        <f>ROUND(I140*H140,2)</f>
        <v>0</v>
      </c>
      <c r="BL140" s="19" t="s">
        <v>299</v>
      </c>
      <c r="BM140" s="191" t="s">
        <v>1073</v>
      </c>
    </row>
    <row r="141" spans="1:65" s="2" customFormat="1" ht="24.2" customHeight="1">
      <c r="A141" s="36"/>
      <c r="B141" s="37"/>
      <c r="C141" s="180" t="s">
        <v>322</v>
      </c>
      <c r="D141" s="180" t="s">
        <v>217</v>
      </c>
      <c r="E141" s="181" t="s">
        <v>1074</v>
      </c>
      <c r="F141" s="182" t="s">
        <v>1075</v>
      </c>
      <c r="G141" s="183" t="s">
        <v>302</v>
      </c>
      <c r="H141" s="184">
        <v>0.14000000000000001</v>
      </c>
      <c r="I141" s="185"/>
      <c r="J141" s="186">
        <f>ROUND(I141*H141,2)</f>
        <v>0</v>
      </c>
      <c r="K141" s="182" t="s">
        <v>221</v>
      </c>
      <c r="L141" s="41"/>
      <c r="M141" s="187" t="s">
        <v>19</v>
      </c>
      <c r="N141" s="188" t="s">
        <v>47</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299</v>
      </c>
      <c r="AT141" s="191" t="s">
        <v>217</v>
      </c>
      <c r="AU141" s="191" t="s">
        <v>88</v>
      </c>
      <c r="AY141" s="19" t="s">
        <v>214</v>
      </c>
      <c r="BE141" s="192">
        <f>IF(N141="základní",J141,0)</f>
        <v>0</v>
      </c>
      <c r="BF141" s="192">
        <f>IF(N141="snížená",J141,0)</f>
        <v>0</v>
      </c>
      <c r="BG141" s="192">
        <f>IF(N141="zákl. přenesená",J141,0)</f>
        <v>0</v>
      </c>
      <c r="BH141" s="192">
        <f>IF(N141="sníž. přenesená",J141,0)</f>
        <v>0</v>
      </c>
      <c r="BI141" s="192">
        <f>IF(N141="nulová",J141,0)</f>
        <v>0</v>
      </c>
      <c r="BJ141" s="19" t="s">
        <v>88</v>
      </c>
      <c r="BK141" s="192">
        <f>ROUND(I141*H141,2)</f>
        <v>0</v>
      </c>
      <c r="BL141" s="19" t="s">
        <v>299</v>
      </c>
      <c r="BM141" s="191" t="s">
        <v>1076</v>
      </c>
    </row>
    <row r="142" spans="1:65" s="2" customFormat="1" ht="24.2" customHeight="1">
      <c r="A142" s="36"/>
      <c r="B142" s="37"/>
      <c r="C142" s="180" t="s">
        <v>7</v>
      </c>
      <c r="D142" s="180" t="s">
        <v>217</v>
      </c>
      <c r="E142" s="181" t="s">
        <v>1077</v>
      </c>
      <c r="F142" s="182" t="s">
        <v>1078</v>
      </c>
      <c r="G142" s="183" t="s">
        <v>302</v>
      </c>
      <c r="H142" s="184">
        <v>0.14000000000000001</v>
      </c>
      <c r="I142" s="185"/>
      <c r="J142" s="186">
        <f>ROUND(I142*H142,2)</f>
        <v>0</v>
      </c>
      <c r="K142" s="182" t="s">
        <v>221</v>
      </c>
      <c r="L142" s="41"/>
      <c r="M142" s="187" t="s">
        <v>19</v>
      </c>
      <c r="N142" s="188" t="s">
        <v>47</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299</v>
      </c>
      <c r="AT142" s="191" t="s">
        <v>217</v>
      </c>
      <c r="AU142" s="191" t="s">
        <v>88</v>
      </c>
      <c r="AY142" s="19" t="s">
        <v>214</v>
      </c>
      <c r="BE142" s="192">
        <f>IF(N142="základní",J142,0)</f>
        <v>0</v>
      </c>
      <c r="BF142" s="192">
        <f>IF(N142="snížená",J142,0)</f>
        <v>0</v>
      </c>
      <c r="BG142" s="192">
        <f>IF(N142="zákl. přenesená",J142,0)</f>
        <v>0</v>
      </c>
      <c r="BH142" s="192">
        <f>IF(N142="sníž. přenesená",J142,0)</f>
        <v>0</v>
      </c>
      <c r="BI142" s="192">
        <f>IF(N142="nulová",J142,0)</f>
        <v>0</v>
      </c>
      <c r="BJ142" s="19" t="s">
        <v>88</v>
      </c>
      <c r="BK142" s="192">
        <f>ROUND(I142*H142,2)</f>
        <v>0</v>
      </c>
      <c r="BL142" s="19" t="s">
        <v>299</v>
      </c>
      <c r="BM142" s="191" t="s">
        <v>1079</v>
      </c>
    </row>
    <row r="143" spans="1:65" s="12" customFormat="1" ht="22.9" customHeight="1">
      <c r="B143" s="164"/>
      <c r="C143" s="165"/>
      <c r="D143" s="166" t="s">
        <v>74</v>
      </c>
      <c r="E143" s="178" t="s">
        <v>1080</v>
      </c>
      <c r="F143" s="178" t="s">
        <v>1081</v>
      </c>
      <c r="G143" s="165"/>
      <c r="H143" s="165"/>
      <c r="I143" s="168"/>
      <c r="J143" s="179">
        <f>BK143</f>
        <v>0</v>
      </c>
      <c r="K143" s="165"/>
      <c r="L143" s="170"/>
      <c r="M143" s="171"/>
      <c r="N143" s="172"/>
      <c r="O143" s="172"/>
      <c r="P143" s="173">
        <f>SUM(P144:P145)</f>
        <v>0</v>
      </c>
      <c r="Q143" s="172"/>
      <c r="R143" s="173">
        <f>SUM(R144:R145)</f>
        <v>5.0000000000000001E-3</v>
      </c>
      <c r="S143" s="172"/>
      <c r="T143" s="174">
        <f>SUM(T144:T145)</f>
        <v>0</v>
      </c>
      <c r="AR143" s="175" t="s">
        <v>88</v>
      </c>
      <c r="AT143" s="176" t="s">
        <v>74</v>
      </c>
      <c r="AU143" s="176" t="s">
        <v>82</v>
      </c>
      <c r="AY143" s="175" t="s">
        <v>214</v>
      </c>
      <c r="BK143" s="177">
        <f>SUM(BK144:BK145)</f>
        <v>0</v>
      </c>
    </row>
    <row r="144" spans="1:65" s="2" customFormat="1" ht="24.2" customHeight="1">
      <c r="A144" s="36"/>
      <c r="B144" s="37"/>
      <c r="C144" s="180" t="s">
        <v>335</v>
      </c>
      <c r="D144" s="180" t="s">
        <v>217</v>
      </c>
      <c r="E144" s="181" t="s">
        <v>1082</v>
      </c>
      <c r="F144" s="182" t="s">
        <v>1083</v>
      </c>
      <c r="G144" s="183" t="s">
        <v>248</v>
      </c>
      <c r="H144" s="184">
        <v>8</v>
      </c>
      <c r="I144" s="185"/>
      <c r="J144" s="186">
        <f>ROUND(I144*H144,2)</f>
        <v>0</v>
      </c>
      <c r="K144" s="182" t="s">
        <v>221</v>
      </c>
      <c r="L144" s="41"/>
      <c r="M144" s="187" t="s">
        <v>19</v>
      </c>
      <c r="N144" s="188" t="s">
        <v>47</v>
      </c>
      <c r="O144" s="66"/>
      <c r="P144" s="189">
        <f>O144*H144</f>
        <v>0</v>
      </c>
      <c r="Q144" s="189">
        <v>4.8000000000000001E-4</v>
      </c>
      <c r="R144" s="189">
        <f>Q144*H144</f>
        <v>3.8400000000000001E-3</v>
      </c>
      <c r="S144" s="189">
        <v>0</v>
      </c>
      <c r="T144" s="190">
        <f>S144*H144</f>
        <v>0</v>
      </c>
      <c r="U144" s="36"/>
      <c r="V144" s="36"/>
      <c r="W144" s="36"/>
      <c r="X144" s="36"/>
      <c r="Y144" s="36"/>
      <c r="Z144" s="36"/>
      <c r="AA144" s="36"/>
      <c r="AB144" s="36"/>
      <c r="AC144" s="36"/>
      <c r="AD144" s="36"/>
      <c r="AE144" s="36"/>
      <c r="AR144" s="191" t="s">
        <v>299</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299</v>
      </c>
      <c r="BM144" s="191" t="s">
        <v>1084</v>
      </c>
    </row>
    <row r="145" spans="1:65" s="2" customFormat="1" ht="24.2" customHeight="1">
      <c r="A145" s="36"/>
      <c r="B145" s="37"/>
      <c r="C145" s="180" t="s">
        <v>341</v>
      </c>
      <c r="D145" s="180" t="s">
        <v>217</v>
      </c>
      <c r="E145" s="181" t="s">
        <v>1085</v>
      </c>
      <c r="F145" s="182" t="s">
        <v>1086</v>
      </c>
      <c r="G145" s="183" t="s">
        <v>248</v>
      </c>
      <c r="H145" s="184">
        <v>2</v>
      </c>
      <c r="I145" s="185"/>
      <c r="J145" s="186">
        <f>ROUND(I145*H145,2)</f>
        <v>0</v>
      </c>
      <c r="K145" s="182" t="s">
        <v>221</v>
      </c>
      <c r="L145" s="41"/>
      <c r="M145" s="244" t="s">
        <v>19</v>
      </c>
      <c r="N145" s="245" t="s">
        <v>47</v>
      </c>
      <c r="O145" s="246"/>
      <c r="P145" s="247">
        <f>O145*H145</f>
        <v>0</v>
      </c>
      <c r="Q145" s="247">
        <v>5.8E-4</v>
      </c>
      <c r="R145" s="247">
        <f>Q145*H145</f>
        <v>1.16E-3</v>
      </c>
      <c r="S145" s="247">
        <v>0</v>
      </c>
      <c r="T145" s="248">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1087</v>
      </c>
    </row>
    <row r="146" spans="1:65" s="2" customFormat="1" ht="6.95" customHeight="1">
      <c r="A146" s="36"/>
      <c r="B146" s="49"/>
      <c r="C146" s="50"/>
      <c r="D146" s="50"/>
      <c r="E146" s="50"/>
      <c r="F146" s="50"/>
      <c r="G146" s="50"/>
      <c r="H146" s="50"/>
      <c r="I146" s="50"/>
      <c r="J146" s="50"/>
      <c r="K146" s="50"/>
      <c r="L146" s="41"/>
      <c r="M146" s="36"/>
      <c r="O146" s="36"/>
      <c r="P146" s="36"/>
      <c r="Q146" s="36"/>
      <c r="R146" s="36"/>
      <c r="S146" s="36"/>
      <c r="T146" s="36"/>
      <c r="U146" s="36"/>
      <c r="V146" s="36"/>
      <c r="W146" s="36"/>
      <c r="X146" s="36"/>
      <c r="Y146" s="36"/>
      <c r="Z146" s="36"/>
      <c r="AA146" s="36"/>
      <c r="AB146" s="36"/>
      <c r="AC146" s="36"/>
      <c r="AD146" s="36"/>
      <c r="AE146" s="36"/>
    </row>
  </sheetData>
  <sheetProtection algorithmName="SHA-512" hashValue="P5V/xZnR2hyxB/f9uY772BaJlWZ8/Tr9gQWngEhMST7ntoSM89VTwFP46pKpm6A5lpQ0f6JphP1qNMN+l+55Vg==" saltValue="4VKPGP30gffp97q8Em8bLw1YeYIrbFjbxTI1L82mtqQKRNGjbMjGAahqghW1o3kXPe8SVOyln1ndwe4pOM+sXg==" spinCount="100000" sheet="1" objects="1" scenarios="1" formatColumns="0" formatRows="0" autoFilter="0"/>
  <autoFilter ref="C94:K145" xr:uid="{00000000-0009-0000-0000-000004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106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175</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1088</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ROUND((SUM(BE94:BE149)),  2)</f>
        <v>0</v>
      </c>
      <c r="G37" s="36"/>
      <c r="H37" s="36"/>
      <c r="I37" s="126">
        <v>0.21</v>
      </c>
      <c r="J37" s="125">
        <f>ROUND(((SUM(BE94:BE149))*I37),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ROUND((SUM(BF94:BF149)),  2)</f>
        <v>0</v>
      </c>
      <c r="G38" s="36"/>
      <c r="H38" s="36"/>
      <c r="I38" s="126">
        <v>0.15</v>
      </c>
      <c r="J38" s="125">
        <f>ROUND(((SUM(BF94:BF149))*I38),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ROUND((SUM(BG94:BG149)),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ROUND((SUM(BH94:BH149)),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ROUND((SUM(BI94:BI149)),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175</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1.4.d_V - Podkrovní byty 372/36 - Vodovod</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J95</f>
        <v>0</v>
      </c>
      <c r="K68" s="143"/>
      <c r="L68" s="147"/>
    </row>
    <row r="69" spans="1:47" s="10" customFormat="1" ht="19.899999999999999" customHeight="1">
      <c r="B69" s="148"/>
      <c r="C69" s="99"/>
      <c r="D69" s="149" t="s">
        <v>1089</v>
      </c>
      <c r="E69" s="150"/>
      <c r="F69" s="150"/>
      <c r="G69" s="150"/>
      <c r="H69" s="150"/>
      <c r="I69" s="150"/>
      <c r="J69" s="151">
        <f>J96</f>
        <v>0</v>
      </c>
      <c r="K69" s="99"/>
      <c r="L69" s="152"/>
    </row>
    <row r="70" spans="1:47" s="10" customFormat="1" ht="19.899999999999999" customHeight="1">
      <c r="B70" s="148"/>
      <c r="C70" s="99"/>
      <c r="D70" s="149" t="s">
        <v>1005</v>
      </c>
      <c r="E70" s="150"/>
      <c r="F70" s="150"/>
      <c r="G70" s="150"/>
      <c r="H70" s="150"/>
      <c r="I70" s="150"/>
      <c r="J70" s="151">
        <f>J140</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199</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395" t="str">
        <f>E7</f>
        <v>Podkrovní byty Táborská 378/44, 372/36, 375/38, 377/42, 376/40 Praha 4, k.ú. Nusle</v>
      </c>
      <c r="F80" s="396"/>
      <c r="G80" s="396"/>
      <c r="H80" s="396"/>
      <c r="I80" s="38"/>
      <c r="J80" s="38"/>
      <c r="K80" s="38"/>
      <c r="L80" s="115"/>
      <c r="S80" s="36"/>
      <c r="T80" s="36"/>
      <c r="U80" s="36"/>
      <c r="V80" s="36"/>
      <c r="W80" s="36"/>
      <c r="X80" s="36"/>
      <c r="Y80" s="36"/>
      <c r="Z80" s="36"/>
      <c r="AA80" s="36"/>
      <c r="AB80" s="36"/>
      <c r="AC80" s="36"/>
      <c r="AD80" s="36"/>
      <c r="AE80" s="36"/>
    </row>
    <row r="81" spans="1:63" s="1" customFormat="1" ht="12" customHeight="1">
      <c r="B81" s="23"/>
      <c r="C81" s="31" t="s">
        <v>174</v>
      </c>
      <c r="D81" s="24"/>
      <c r="E81" s="24"/>
      <c r="F81" s="24"/>
      <c r="G81" s="24"/>
      <c r="H81" s="24"/>
      <c r="I81" s="24"/>
      <c r="J81" s="24"/>
      <c r="K81" s="24"/>
      <c r="L81" s="22"/>
    </row>
    <row r="82" spans="1:63" s="1" customFormat="1" ht="16.5" customHeight="1">
      <c r="B82" s="23"/>
      <c r="C82" s="24"/>
      <c r="D82" s="24"/>
      <c r="E82" s="395" t="s">
        <v>175</v>
      </c>
      <c r="F82" s="347"/>
      <c r="G82" s="347"/>
      <c r="H82" s="347"/>
      <c r="I82" s="24"/>
      <c r="J82" s="24"/>
      <c r="K82" s="24"/>
      <c r="L82" s="22"/>
    </row>
    <row r="83" spans="1:63" s="1" customFormat="1" ht="12" customHeight="1">
      <c r="B83" s="23"/>
      <c r="C83" s="31" t="s">
        <v>176</v>
      </c>
      <c r="D83" s="24"/>
      <c r="E83" s="24"/>
      <c r="F83" s="24"/>
      <c r="G83" s="24"/>
      <c r="H83" s="24"/>
      <c r="I83" s="24"/>
      <c r="J83" s="24"/>
      <c r="K83" s="24"/>
      <c r="L83" s="22"/>
    </row>
    <row r="84" spans="1:63" s="2" customFormat="1" ht="16.5" customHeight="1">
      <c r="A84" s="36"/>
      <c r="B84" s="37"/>
      <c r="C84" s="38"/>
      <c r="D84" s="38"/>
      <c r="E84" s="399" t="s">
        <v>996</v>
      </c>
      <c r="F84" s="397"/>
      <c r="G84" s="397"/>
      <c r="H84" s="397"/>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997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69" t="str">
        <f>E13</f>
        <v>1.4.d_V - Podkrovní byty 372/36 - Vodovod</v>
      </c>
      <c r="F86" s="397"/>
      <c r="G86" s="397"/>
      <c r="H86" s="397"/>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Táborská</v>
      </c>
      <c r="G88" s="38"/>
      <c r="H88" s="38"/>
      <c r="I88" s="31" t="s">
        <v>23</v>
      </c>
      <c r="J88" s="61" t="str">
        <f>IF(J16="","",J16)</f>
        <v>16. 4. 2021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25.7" customHeight="1">
      <c r="A90" s="36"/>
      <c r="B90" s="37"/>
      <c r="C90" s="31" t="s">
        <v>25</v>
      </c>
      <c r="D90" s="38"/>
      <c r="E90" s="38"/>
      <c r="F90" s="29" t="str">
        <f>E19</f>
        <v>Městská část Praha 4, Anatala Staška 2059/80b</v>
      </c>
      <c r="G90" s="38"/>
      <c r="H90" s="38"/>
      <c r="I90" s="31" t="s">
        <v>32</v>
      </c>
      <c r="J90" s="34" t="str">
        <f>E25</f>
        <v>SUNCAD, s.r.o., Špotzova 6, Praha 6</v>
      </c>
      <c r="K90" s="38"/>
      <c r="L90" s="115"/>
      <c r="S90" s="36"/>
      <c r="T90" s="36"/>
      <c r="U90" s="36"/>
      <c r="V90" s="36"/>
      <c r="W90" s="36"/>
      <c r="X90" s="36"/>
      <c r="Y90" s="36"/>
      <c r="Z90" s="36"/>
      <c r="AA90" s="36"/>
      <c r="AB90" s="36"/>
      <c r="AC90" s="36"/>
      <c r="AD90" s="36"/>
      <c r="AE90" s="36"/>
    </row>
    <row r="91" spans="1:63" s="2" customFormat="1" ht="15.2" customHeight="1">
      <c r="A91" s="36"/>
      <c r="B91" s="37"/>
      <c r="C91" s="31" t="s">
        <v>30</v>
      </c>
      <c r="D91" s="38"/>
      <c r="E91" s="38"/>
      <c r="F91" s="29" t="str">
        <f>IF(E22="","",E22)</f>
        <v>Vyplň údaj</v>
      </c>
      <c r="G91" s="38"/>
      <c r="H91" s="38"/>
      <c r="I91" s="31" t="s">
        <v>37</v>
      </c>
      <c r="J91" s="34" t="str">
        <f>E28</f>
        <v>SunCad,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200</v>
      </c>
      <c r="D93" s="156" t="s">
        <v>60</v>
      </c>
      <c r="E93" s="156" t="s">
        <v>56</v>
      </c>
      <c r="F93" s="156" t="s">
        <v>57</v>
      </c>
      <c r="G93" s="156" t="s">
        <v>201</v>
      </c>
      <c r="H93" s="156" t="s">
        <v>202</v>
      </c>
      <c r="I93" s="156" t="s">
        <v>203</v>
      </c>
      <c r="J93" s="156" t="s">
        <v>180</v>
      </c>
      <c r="K93" s="157" t="s">
        <v>204</v>
      </c>
      <c r="L93" s="158"/>
      <c r="M93" s="70" t="s">
        <v>19</v>
      </c>
      <c r="N93" s="71" t="s">
        <v>45</v>
      </c>
      <c r="O93" s="71" t="s">
        <v>205</v>
      </c>
      <c r="P93" s="71" t="s">
        <v>206</v>
      </c>
      <c r="Q93" s="71" t="s">
        <v>207</v>
      </c>
      <c r="R93" s="71" t="s">
        <v>208</v>
      </c>
      <c r="S93" s="71" t="s">
        <v>209</v>
      </c>
      <c r="T93" s="72" t="s">
        <v>210</v>
      </c>
      <c r="U93" s="153"/>
      <c r="V93" s="153"/>
      <c r="W93" s="153"/>
      <c r="X93" s="153"/>
      <c r="Y93" s="153"/>
      <c r="Z93" s="153"/>
      <c r="AA93" s="153"/>
      <c r="AB93" s="153"/>
      <c r="AC93" s="153"/>
      <c r="AD93" s="153"/>
      <c r="AE93" s="153"/>
    </row>
    <row r="94" spans="1:63" s="2" customFormat="1" ht="22.9" customHeight="1">
      <c r="A94" s="36"/>
      <c r="B94" s="37"/>
      <c r="C94" s="77" t="s">
        <v>211</v>
      </c>
      <c r="D94" s="38"/>
      <c r="E94" s="38"/>
      <c r="F94" s="38"/>
      <c r="G94" s="38"/>
      <c r="H94" s="38"/>
      <c r="I94" s="38"/>
      <c r="J94" s="159">
        <f>BK94</f>
        <v>0</v>
      </c>
      <c r="K94" s="38"/>
      <c r="L94" s="41"/>
      <c r="M94" s="73"/>
      <c r="N94" s="160"/>
      <c r="O94" s="74"/>
      <c r="P94" s="161">
        <f>P95</f>
        <v>0</v>
      </c>
      <c r="Q94" s="74"/>
      <c r="R94" s="161">
        <f>R95</f>
        <v>0.11028000000000002</v>
      </c>
      <c r="S94" s="74"/>
      <c r="T94" s="162">
        <f>T95</f>
        <v>0</v>
      </c>
      <c r="U94" s="36"/>
      <c r="V94" s="36"/>
      <c r="W94" s="36"/>
      <c r="X94" s="36"/>
      <c r="Y94" s="36"/>
      <c r="Z94" s="36"/>
      <c r="AA94" s="36"/>
      <c r="AB94" s="36"/>
      <c r="AC94" s="36"/>
      <c r="AD94" s="36"/>
      <c r="AE94" s="36"/>
      <c r="AT94" s="19" t="s">
        <v>74</v>
      </c>
      <c r="AU94" s="19" t="s">
        <v>181</v>
      </c>
      <c r="BK94" s="163">
        <f>BK95</f>
        <v>0</v>
      </c>
    </row>
    <row r="95" spans="1:63" s="12" customFormat="1" ht="25.9" customHeight="1">
      <c r="B95" s="164"/>
      <c r="C95" s="165"/>
      <c r="D95" s="166" t="s">
        <v>74</v>
      </c>
      <c r="E95" s="167" t="s">
        <v>318</v>
      </c>
      <c r="F95" s="167" t="s">
        <v>319</v>
      </c>
      <c r="G95" s="165"/>
      <c r="H95" s="165"/>
      <c r="I95" s="168"/>
      <c r="J95" s="169">
        <f>BK95</f>
        <v>0</v>
      </c>
      <c r="K95" s="165"/>
      <c r="L95" s="170"/>
      <c r="M95" s="171"/>
      <c r="N95" s="172"/>
      <c r="O95" s="172"/>
      <c r="P95" s="173">
        <f>P96+P140</f>
        <v>0</v>
      </c>
      <c r="Q95" s="172"/>
      <c r="R95" s="173">
        <f>R96+R140</f>
        <v>0.11028000000000002</v>
      </c>
      <c r="S95" s="172"/>
      <c r="T95" s="174">
        <f>T96+T140</f>
        <v>0</v>
      </c>
      <c r="AR95" s="175" t="s">
        <v>88</v>
      </c>
      <c r="AT95" s="176" t="s">
        <v>74</v>
      </c>
      <c r="AU95" s="176" t="s">
        <v>75</v>
      </c>
      <c r="AY95" s="175" t="s">
        <v>214</v>
      </c>
      <c r="BK95" s="177">
        <f>BK96+BK140</f>
        <v>0</v>
      </c>
    </row>
    <row r="96" spans="1:63" s="12" customFormat="1" ht="22.9" customHeight="1">
      <c r="B96" s="164"/>
      <c r="C96" s="165"/>
      <c r="D96" s="166" t="s">
        <v>74</v>
      </c>
      <c r="E96" s="178" t="s">
        <v>1090</v>
      </c>
      <c r="F96" s="178" t="s">
        <v>1091</v>
      </c>
      <c r="G96" s="165"/>
      <c r="H96" s="165"/>
      <c r="I96" s="168"/>
      <c r="J96" s="179">
        <f>BK96</f>
        <v>0</v>
      </c>
      <c r="K96" s="165"/>
      <c r="L96" s="170"/>
      <c r="M96" s="171"/>
      <c r="N96" s="172"/>
      <c r="O96" s="172"/>
      <c r="P96" s="173">
        <f>SUM(P97:P139)</f>
        <v>0</v>
      </c>
      <c r="Q96" s="172"/>
      <c r="R96" s="173">
        <f>SUM(R97:R139)</f>
        <v>0.10014000000000002</v>
      </c>
      <c r="S96" s="172"/>
      <c r="T96" s="174">
        <f>SUM(T97:T139)</f>
        <v>0</v>
      </c>
      <c r="AR96" s="175" t="s">
        <v>88</v>
      </c>
      <c r="AT96" s="176" t="s">
        <v>74</v>
      </c>
      <c r="AU96" s="176" t="s">
        <v>82</v>
      </c>
      <c r="AY96" s="175" t="s">
        <v>214</v>
      </c>
      <c r="BK96" s="177">
        <f>SUM(BK97:BK139)</f>
        <v>0</v>
      </c>
    </row>
    <row r="97" spans="1:65" s="2" customFormat="1" ht="14.45" customHeight="1">
      <c r="A97" s="36"/>
      <c r="B97" s="37"/>
      <c r="C97" s="180" t="s">
        <v>82</v>
      </c>
      <c r="D97" s="180" t="s">
        <v>217</v>
      </c>
      <c r="E97" s="181" t="s">
        <v>1092</v>
      </c>
      <c r="F97" s="182" t="s">
        <v>1093</v>
      </c>
      <c r="G97" s="183" t="s">
        <v>248</v>
      </c>
      <c r="H97" s="184">
        <v>4</v>
      </c>
      <c r="I97" s="185"/>
      <c r="J97" s="186">
        <f>ROUND(I97*H97,2)</f>
        <v>0</v>
      </c>
      <c r="K97" s="182" t="s">
        <v>221</v>
      </c>
      <c r="L97" s="41"/>
      <c r="M97" s="187" t="s">
        <v>19</v>
      </c>
      <c r="N97" s="188" t="s">
        <v>47</v>
      </c>
      <c r="O97" s="66"/>
      <c r="P97" s="189">
        <f>O97*H97</f>
        <v>0</v>
      </c>
      <c r="Q97" s="189">
        <v>2.9999999999999997E-4</v>
      </c>
      <c r="R97" s="189">
        <f>Q97*H97</f>
        <v>1.1999999999999999E-3</v>
      </c>
      <c r="S97" s="189">
        <v>0</v>
      </c>
      <c r="T97" s="190">
        <f>S97*H97</f>
        <v>0</v>
      </c>
      <c r="U97" s="36"/>
      <c r="V97" s="36"/>
      <c r="W97" s="36"/>
      <c r="X97" s="36"/>
      <c r="Y97" s="36"/>
      <c r="Z97" s="36"/>
      <c r="AA97" s="36"/>
      <c r="AB97" s="36"/>
      <c r="AC97" s="36"/>
      <c r="AD97" s="36"/>
      <c r="AE97" s="36"/>
      <c r="AR97" s="191" t="s">
        <v>299</v>
      </c>
      <c r="AT97" s="191" t="s">
        <v>217</v>
      </c>
      <c r="AU97" s="191" t="s">
        <v>88</v>
      </c>
      <c r="AY97" s="19" t="s">
        <v>214</v>
      </c>
      <c r="BE97" s="192">
        <f>IF(N97="základní",J97,0)</f>
        <v>0</v>
      </c>
      <c r="BF97" s="192">
        <f>IF(N97="snížená",J97,0)</f>
        <v>0</v>
      </c>
      <c r="BG97" s="192">
        <f>IF(N97="zákl. přenesená",J97,0)</f>
        <v>0</v>
      </c>
      <c r="BH97" s="192">
        <f>IF(N97="sníž. přenesená",J97,0)</f>
        <v>0</v>
      </c>
      <c r="BI97" s="192">
        <f>IF(N97="nulová",J97,0)</f>
        <v>0</v>
      </c>
      <c r="BJ97" s="19" t="s">
        <v>88</v>
      </c>
      <c r="BK97" s="192">
        <f>ROUND(I97*H97,2)</f>
        <v>0</v>
      </c>
      <c r="BL97" s="19" t="s">
        <v>299</v>
      </c>
      <c r="BM97" s="191" t="s">
        <v>1094</v>
      </c>
    </row>
    <row r="98" spans="1:65" s="14" customFormat="1" ht="11.25">
      <c r="B98" s="204"/>
      <c r="C98" s="205"/>
      <c r="D98" s="195" t="s">
        <v>224</v>
      </c>
      <c r="E98" s="206" t="s">
        <v>19</v>
      </c>
      <c r="F98" s="207" t="s">
        <v>222</v>
      </c>
      <c r="G98" s="205"/>
      <c r="H98" s="208">
        <v>4</v>
      </c>
      <c r="I98" s="209"/>
      <c r="J98" s="205"/>
      <c r="K98" s="205"/>
      <c r="L98" s="210"/>
      <c r="M98" s="211"/>
      <c r="N98" s="212"/>
      <c r="O98" s="212"/>
      <c r="P98" s="212"/>
      <c r="Q98" s="212"/>
      <c r="R98" s="212"/>
      <c r="S98" s="212"/>
      <c r="T98" s="213"/>
      <c r="AT98" s="214" t="s">
        <v>224</v>
      </c>
      <c r="AU98" s="214" t="s">
        <v>88</v>
      </c>
      <c r="AV98" s="14" t="s">
        <v>88</v>
      </c>
      <c r="AW98" s="14" t="s">
        <v>36</v>
      </c>
      <c r="AX98" s="14" t="s">
        <v>75</v>
      </c>
      <c r="AY98" s="214" t="s">
        <v>214</v>
      </c>
    </row>
    <row r="99" spans="1:65" s="15" customFormat="1" ht="11.25">
      <c r="B99" s="215"/>
      <c r="C99" s="216"/>
      <c r="D99" s="195" t="s">
        <v>224</v>
      </c>
      <c r="E99" s="217" t="s">
        <v>19</v>
      </c>
      <c r="F99" s="218" t="s">
        <v>228</v>
      </c>
      <c r="G99" s="216"/>
      <c r="H99" s="219">
        <v>4</v>
      </c>
      <c r="I99" s="220"/>
      <c r="J99" s="216"/>
      <c r="K99" s="216"/>
      <c r="L99" s="221"/>
      <c r="M99" s="222"/>
      <c r="N99" s="223"/>
      <c r="O99" s="223"/>
      <c r="P99" s="223"/>
      <c r="Q99" s="223"/>
      <c r="R99" s="223"/>
      <c r="S99" s="223"/>
      <c r="T99" s="224"/>
      <c r="AT99" s="225" t="s">
        <v>224</v>
      </c>
      <c r="AU99" s="225" t="s">
        <v>88</v>
      </c>
      <c r="AV99" s="15" t="s">
        <v>222</v>
      </c>
      <c r="AW99" s="15" t="s">
        <v>36</v>
      </c>
      <c r="AX99" s="15" t="s">
        <v>82</v>
      </c>
      <c r="AY99" s="225" t="s">
        <v>214</v>
      </c>
    </row>
    <row r="100" spans="1:65" s="2" customFormat="1" ht="14.45" customHeight="1">
      <c r="A100" s="36"/>
      <c r="B100" s="37"/>
      <c r="C100" s="180" t="s">
        <v>88</v>
      </c>
      <c r="D100" s="180" t="s">
        <v>217</v>
      </c>
      <c r="E100" s="181" t="s">
        <v>1095</v>
      </c>
      <c r="F100" s="182" t="s">
        <v>1096</v>
      </c>
      <c r="G100" s="183" t="s">
        <v>248</v>
      </c>
      <c r="H100" s="184">
        <v>4</v>
      </c>
      <c r="I100" s="185"/>
      <c r="J100" s="186">
        <f>ROUND(I100*H100,2)</f>
        <v>0</v>
      </c>
      <c r="K100" s="182" t="s">
        <v>221</v>
      </c>
      <c r="L100" s="41"/>
      <c r="M100" s="187" t="s">
        <v>19</v>
      </c>
      <c r="N100" s="188" t="s">
        <v>47</v>
      </c>
      <c r="O100" s="66"/>
      <c r="P100" s="189">
        <f>O100*H100</f>
        <v>0</v>
      </c>
      <c r="Q100" s="189">
        <v>4.0000000000000003E-5</v>
      </c>
      <c r="R100" s="189">
        <f>Q100*H100</f>
        <v>1.6000000000000001E-4</v>
      </c>
      <c r="S100" s="189">
        <v>0</v>
      </c>
      <c r="T100" s="190">
        <f>S100*H100</f>
        <v>0</v>
      </c>
      <c r="U100" s="36"/>
      <c r="V100" s="36"/>
      <c r="W100" s="36"/>
      <c r="X100" s="36"/>
      <c r="Y100" s="36"/>
      <c r="Z100" s="36"/>
      <c r="AA100" s="36"/>
      <c r="AB100" s="36"/>
      <c r="AC100" s="36"/>
      <c r="AD100" s="36"/>
      <c r="AE100" s="36"/>
      <c r="AR100" s="191" t="s">
        <v>299</v>
      </c>
      <c r="AT100" s="191" t="s">
        <v>217</v>
      </c>
      <c r="AU100" s="191" t="s">
        <v>88</v>
      </c>
      <c r="AY100" s="19" t="s">
        <v>214</v>
      </c>
      <c r="BE100" s="192">
        <f>IF(N100="základní",J100,0)</f>
        <v>0</v>
      </c>
      <c r="BF100" s="192">
        <f>IF(N100="snížená",J100,0)</f>
        <v>0</v>
      </c>
      <c r="BG100" s="192">
        <f>IF(N100="zákl. přenesená",J100,0)</f>
        <v>0</v>
      </c>
      <c r="BH100" s="192">
        <f>IF(N100="sníž. přenesená",J100,0)</f>
        <v>0</v>
      </c>
      <c r="BI100" s="192">
        <f>IF(N100="nulová",J100,0)</f>
        <v>0</v>
      </c>
      <c r="BJ100" s="19" t="s">
        <v>88</v>
      </c>
      <c r="BK100" s="192">
        <f>ROUND(I100*H100,2)</f>
        <v>0</v>
      </c>
      <c r="BL100" s="19" t="s">
        <v>299</v>
      </c>
      <c r="BM100" s="191" t="s">
        <v>1097</v>
      </c>
    </row>
    <row r="101" spans="1:65" s="14" customFormat="1" ht="11.25">
      <c r="B101" s="204"/>
      <c r="C101" s="205"/>
      <c r="D101" s="195" t="s">
        <v>224</v>
      </c>
      <c r="E101" s="206" t="s">
        <v>19</v>
      </c>
      <c r="F101" s="207" t="s">
        <v>222</v>
      </c>
      <c r="G101" s="205"/>
      <c r="H101" s="208">
        <v>4</v>
      </c>
      <c r="I101" s="209"/>
      <c r="J101" s="205"/>
      <c r="K101" s="205"/>
      <c r="L101" s="210"/>
      <c r="M101" s="211"/>
      <c r="N101" s="212"/>
      <c r="O101" s="212"/>
      <c r="P101" s="212"/>
      <c r="Q101" s="212"/>
      <c r="R101" s="212"/>
      <c r="S101" s="212"/>
      <c r="T101" s="213"/>
      <c r="AT101" s="214" t="s">
        <v>224</v>
      </c>
      <c r="AU101" s="214" t="s">
        <v>88</v>
      </c>
      <c r="AV101" s="14" t="s">
        <v>88</v>
      </c>
      <c r="AW101" s="14" t="s">
        <v>36</v>
      </c>
      <c r="AX101" s="14" t="s">
        <v>75</v>
      </c>
      <c r="AY101" s="214" t="s">
        <v>214</v>
      </c>
    </row>
    <row r="102" spans="1:65" s="15" customFormat="1" ht="11.25">
      <c r="B102" s="215"/>
      <c r="C102" s="216"/>
      <c r="D102" s="195" t="s">
        <v>224</v>
      </c>
      <c r="E102" s="217" t="s">
        <v>19</v>
      </c>
      <c r="F102" s="218" t="s">
        <v>228</v>
      </c>
      <c r="G102" s="216"/>
      <c r="H102" s="219">
        <v>4</v>
      </c>
      <c r="I102" s="220"/>
      <c r="J102" s="216"/>
      <c r="K102" s="216"/>
      <c r="L102" s="221"/>
      <c r="M102" s="222"/>
      <c r="N102" s="223"/>
      <c r="O102" s="223"/>
      <c r="P102" s="223"/>
      <c r="Q102" s="223"/>
      <c r="R102" s="223"/>
      <c r="S102" s="223"/>
      <c r="T102" s="224"/>
      <c r="AT102" s="225" t="s">
        <v>224</v>
      </c>
      <c r="AU102" s="225" t="s">
        <v>88</v>
      </c>
      <c r="AV102" s="15" t="s">
        <v>222</v>
      </c>
      <c r="AW102" s="15" t="s">
        <v>36</v>
      </c>
      <c r="AX102" s="15" t="s">
        <v>82</v>
      </c>
      <c r="AY102" s="225" t="s">
        <v>214</v>
      </c>
    </row>
    <row r="103" spans="1:65" s="2" customFormat="1" ht="14.45" customHeight="1">
      <c r="A103" s="36"/>
      <c r="B103" s="37"/>
      <c r="C103" s="230" t="s">
        <v>101</v>
      </c>
      <c r="D103" s="230" t="s">
        <v>336</v>
      </c>
      <c r="E103" s="231" t="s">
        <v>1098</v>
      </c>
      <c r="F103" s="232" t="s">
        <v>1099</v>
      </c>
      <c r="G103" s="233" t="s">
        <v>331</v>
      </c>
      <c r="H103" s="234">
        <v>1</v>
      </c>
      <c r="I103" s="235"/>
      <c r="J103" s="236">
        <f>ROUND(I103*H103,2)</f>
        <v>0</v>
      </c>
      <c r="K103" s="232" t="s">
        <v>221</v>
      </c>
      <c r="L103" s="237"/>
      <c r="M103" s="238" t="s">
        <v>19</v>
      </c>
      <c r="N103" s="239" t="s">
        <v>47</v>
      </c>
      <c r="O103" s="66"/>
      <c r="P103" s="189">
        <f>O103*H103</f>
        <v>0</v>
      </c>
      <c r="Q103" s="189">
        <v>3.2000000000000003E-4</v>
      </c>
      <c r="R103" s="189">
        <f>Q103*H103</f>
        <v>3.2000000000000003E-4</v>
      </c>
      <c r="S103" s="189">
        <v>0</v>
      </c>
      <c r="T103" s="190">
        <f>S103*H103</f>
        <v>0</v>
      </c>
      <c r="U103" s="36"/>
      <c r="V103" s="36"/>
      <c r="W103" s="36"/>
      <c r="X103" s="36"/>
      <c r="Y103" s="36"/>
      <c r="Z103" s="36"/>
      <c r="AA103" s="36"/>
      <c r="AB103" s="36"/>
      <c r="AC103" s="36"/>
      <c r="AD103" s="36"/>
      <c r="AE103" s="36"/>
      <c r="AR103" s="191" t="s">
        <v>339</v>
      </c>
      <c r="AT103" s="191" t="s">
        <v>336</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88</v>
      </c>
      <c r="BK103" s="192">
        <f>ROUND(I103*H103,2)</f>
        <v>0</v>
      </c>
      <c r="BL103" s="19" t="s">
        <v>299</v>
      </c>
      <c r="BM103" s="191" t="s">
        <v>1100</v>
      </c>
    </row>
    <row r="104" spans="1:65" s="2" customFormat="1" ht="14.45" customHeight="1">
      <c r="A104" s="36"/>
      <c r="B104" s="37"/>
      <c r="C104" s="180" t="s">
        <v>222</v>
      </c>
      <c r="D104" s="180" t="s">
        <v>217</v>
      </c>
      <c r="E104" s="181" t="s">
        <v>1101</v>
      </c>
      <c r="F104" s="182" t="s">
        <v>1102</v>
      </c>
      <c r="G104" s="183" t="s">
        <v>248</v>
      </c>
      <c r="H104" s="184">
        <v>4</v>
      </c>
      <c r="I104" s="185"/>
      <c r="J104" s="186">
        <f>ROUND(I104*H104,2)</f>
        <v>0</v>
      </c>
      <c r="K104" s="182" t="s">
        <v>221</v>
      </c>
      <c r="L104" s="41"/>
      <c r="M104" s="187" t="s">
        <v>19</v>
      </c>
      <c r="N104" s="188" t="s">
        <v>47</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299</v>
      </c>
      <c r="AT104" s="191" t="s">
        <v>217</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299</v>
      </c>
      <c r="BM104" s="191" t="s">
        <v>1103</v>
      </c>
    </row>
    <row r="105" spans="1:65" s="2" customFormat="1" ht="14.45" customHeight="1">
      <c r="A105" s="36"/>
      <c r="B105" s="37"/>
      <c r="C105" s="180" t="s">
        <v>245</v>
      </c>
      <c r="D105" s="180" t="s">
        <v>217</v>
      </c>
      <c r="E105" s="181" t="s">
        <v>1104</v>
      </c>
      <c r="F105" s="182" t="s">
        <v>1105</v>
      </c>
      <c r="G105" s="183" t="s">
        <v>331</v>
      </c>
      <c r="H105" s="184">
        <v>7</v>
      </c>
      <c r="I105" s="185"/>
      <c r="J105" s="186">
        <f>ROUND(I105*H105,2)</f>
        <v>0</v>
      </c>
      <c r="K105" s="182" t="s">
        <v>221</v>
      </c>
      <c r="L105" s="41"/>
      <c r="M105" s="187" t="s">
        <v>19</v>
      </c>
      <c r="N105" s="188" t="s">
        <v>47</v>
      </c>
      <c r="O105" s="66"/>
      <c r="P105" s="189">
        <f>O105*H105</f>
        <v>0</v>
      </c>
      <c r="Q105" s="189">
        <v>8.4999999999999995E-4</v>
      </c>
      <c r="R105" s="189">
        <f>Q105*H105</f>
        <v>5.9499999999999996E-3</v>
      </c>
      <c r="S105" s="189">
        <v>0</v>
      </c>
      <c r="T105" s="190">
        <f>S105*H105</f>
        <v>0</v>
      </c>
      <c r="U105" s="36"/>
      <c r="V105" s="36"/>
      <c r="W105" s="36"/>
      <c r="X105" s="36"/>
      <c r="Y105" s="36"/>
      <c r="Z105" s="36"/>
      <c r="AA105" s="36"/>
      <c r="AB105" s="36"/>
      <c r="AC105" s="36"/>
      <c r="AD105" s="36"/>
      <c r="AE105" s="36"/>
      <c r="AR105" s="191" t="s">
        <v>299</v>
      </c>
      <c r="AT105" s="191" t="s">
        <v>217</v>
      </c>
      <c r="AU105" s="191" t="s">
        <v>88</v>
      </c>
      <c r="AY105" s="19" t="s">
        <v>214</v>
      </c>
      <c r="BE105" s="192">
        <f>IF(N105="základní",J105,0)</f>
        <v>0</v>
      </c>
      <c r="BF105" s="192">
        <f>IF(N105="snížená",J105,0)</f>
        <v>0</v>
      </c>
      <c r="BG105" s="192">
        <f>IF(N105="zákl. přenesená",J105,0)</f>
        <v>0</v>
      </c>
      <c r="BH105" s="192">
        <f>IF(N105="sníž. přenesená",J105,0)</f>
        <v>0</v>
      </c>
      <c r="BI105" s="192">
        <f>IF(N105="nulová",J105,0)</f>
        <v>0</v>
      </c>
      <c r="BJ105" s="19" t="s">
        <v>88</v>
      </c>
      <c r="BK105" s="192">
        <f>ROUND(I105*H105,2)</f>
        <v>0</v>
      </c>
      <c r="BL105" s="19" t="s">
        <v>299</v>
      </c>
      <c r="BM105" s="191" t="s">
        <v>1106</v>
      </c>
    </row>
    <row r="106" spans="1:65" s="14" customFormat="1" ht="11.25">
      <c r="B106" s="204"/>
      <c r="C106" s="205"/>
      <c r="D106" s="195" t="s">
        <v>224</v>
      </c>
      <c r="E106" s="206" t="s">
        <v>19</v>
      </c>
      <c r="F106" s="207" t="s">
        <v>253</v>
      </c>
      <c r="G106" s="205"/>
      <c r="H106" s="208">
        <v>7</v>
      </c>
      <c r="I106" s="209"/>
      <c r="J106" s="205"/>
      <c r="K106" s="205"/>
      <c r="L106" s="210"/>
      <c r="M106" s="211"/>
      <c r="N106" s="212"/>
      <c r="O106" s="212"/>
      <c r="P106" s="212"/>
      <c r="Q106" s="212"/>
      <c r="R106" s="212"/>
      <c r="S106" s="212"/>
      <c r="T106" s="213"/>
      <c r="AT106" s="214" t="s">
        <v>224</v>
      </c>
      <c r="AU106" s="214" t="s">
        <v>88</v>
      </c>
      <c r="AV106" s="14" t="s">
        <v>88</v>
      </c>
      <c r="AW106" s="14" t="s">
        <v>36</v>
      </c>
      <c r="AX106" s="14" t="s">
        <v>75</v>
      </c>
      <c r="AY106" s="214" t="s">
        <v>214</v>
      </c>
    </row>
    <row r="107" spans="1:65" s="15" customFormat="1" ht="11.25">
      <c r="B107" s="215"/>
      <c r="C107" s="216"/>
      <c r="D107" s="195" t="s">
        <v>224</v>
      </c>
      <c r="E107" s="217" t="s">
        <v>19</v>
      </c>
      <c r="F107" s="218" t="s">
        <v>228</v>
      </c>
      <c r="G107" s="216"/>
      <c r="H107" s="219">
        <v>7</v>
      </c>
      <c r="I107" s="220"/>
      <c r="J107" s="216"/>
      <c r="K107" s="216"/>
      <c r="L107" s="221"/>
      <c r="M107" s="222"/>
      <c r="N107" s="223"/>
      <c r="O107" s="223"/>
      <c r="P107" s="223"/>
      <c r="Q107" s="223"/>
      <c r="R107" s="223"/>
      <c r="S107" s="223"/>
      <c r="T107" s="224"/>
      <c r="AT107" s="225" t="s">
        <v>224</v>
      </c>
      <c r="AU107" s="225" t="s">
        <v>88</v>
      </c>
      <c r="AV107" s="15" t="s">
        <v>222</v>
      </c>
      <c r="AW107" s="15" t="s">
        <v>36</v>
      </c>
      <c r="AX107" s="15" t="s">
        <v>82</v>
      </c>
      <c r="AY107" s="225" t="s">
        <v>214</v>
      </c>
    </row>
    <row r="108" spans="1:65" s="2" customFormat="1" ht="14.45" customHeight="1">
      <c r="A108" s="36"/>
      <c r="B108" s="37"/>
      <c r="C108" s="180" t="s">
        <v>215</v>
      </c>
      <c r="D108" s="180" t="s">
        <v>217</v>
      </c>
      <c r="E108" s="181" t="s">
        <v>1107</v>
      </c>
      <c r="F108" s="182" t="s">
        <v>1108</v>
      </c>
      <c r="G108" s="183" t="s">
        <v>331</v>
      </c>
      <c r="H108" s="184">
        <v>22.5</v>
      </c>
      <c r="I108" s="185"/>
      <c r="J108" s="186">
        <f>ROUND(I108*H108,2)</f>
        <v>0</v>
      </c>
      <c r="K108" s="182" t="s">
        <v>221</v>
      </c>
      <c r="L108" s="41"/>
      <c r="M108" s="187" t="s">
        <v>19</v>
      </c>
      <c r="N108" s="188" t="s">
        <v>47</v>
      </c>
      <c r="O108" s="66"/>
      <c r="P108" s="189">
        <f>O108*H108</f>
        <v>0</v>
      </c>
      <c r="Q108" s="189">
        <v>1.16E-3</v>
      </c>
      <c r="R108" s="189">
        <f>Q108*H108</f>
        <v>2.6100000000000002E-2</v>
      </c>
      <c r="S108" s="189">
        <v>0</v>
      </c>
      <c r="T108" s="190">
        <f>S108*H108</f>
        <v>0</v>
      </c>
      <c r="U108" s="36"/>
      <c r="V108" s="36"/>
      <c r="W108" s="36"/>
      <c r="X108" s="36"/>
      <c r="Y108" s="36"/>
      <c r="Z108" s="36"/>
      <c r="AA108" s="36"/>
      <c r="AB108" s="36"/>
      <c r="AC108" s="36"/>
      <c r="AD108" s="36"/>
      <c r="AE108" s="36"/>
      <c r="AR108" s="191" t="s">
        <v>299</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88</v>
      </c>
      <c r="BK108" s="192">
        <f>ROUND(I108*H108,2)</f>
        <v>0</v>
      </c>
      <c r="BL108" s="19" t="s">
        <v>299</v>
      </c>
      <c r="BM108" s="191" t="s">
        <v>1109</v>
      </c>
    </row>
    <row r="109" spans="1:65" s="14" customFormat="1" ht="11.25">
      <c r="B109" s="204"/>
      <c r="C109" s="205"/>
      <c r="D109" s="195" t="s">
        <v>224</v>
      </c>
      <c r="E109" s="206" t="s">
        <v>19</v>
      </c>
      <c r="F109" s="207" t="s">
        <v>1110</v>
      </c>
      <c r="G109" s="205"/>
      <c r="H109" s="208">
        <v>22.5</v>
      </c>
      <c r="I109" s="209"/>
      <c r="J109" s="205"/>
      <c r="K109" s="205"/>
      <c r="L109" s="210"/>
      <c r="M109" s="211"/>
      <c r="N109" s="212"/>
      <c r="O109" s="212"/>
      <c r="P109" s="212"/>
      <c r="Q109" s="212"/>
      <c r="R109" s="212"/>
      <c r="S109" s="212"/>
      <c r="T109" s="213"/>
      <c r="AT109" s="214" t="s">
        <v>224</v>
      </c>
      <c r="AU109" s="214" t="s">
        <v>88</v>
      </c>
      <c r="AV109" s="14" t="s">
        <v>88</v>
      </c>
      <c r="AW109" s="14" t="s">
        <v>36</v>
      </c>
      <c r="AX109" s="14" t="s">
        <v>75</v>
      </c>
      <c r="AY109" s="214" t="s">
        <v>214</v>
      </c>
    </row>
    <row r="110" spans="1:65" s="15" customFormat="1" ht="11.25">
      <c r="B110" s="215"/>
      <c r="C110" s="216"/>
      <c r="D110" s="195" t="s">
        <v>224</v>
      </c>
      <c r="E110" s="217" t="s">
        <v>19</v>
      </c>
      <c r="F110" s="218" t="s">
        <v>228</v>
      </c>
      <c r="G110" s="216"/>
      <c r="H110" s="219">
        <v>22.5</v>
      </c>
      <c r="I110" s="220"/>
      <c r="J110" s="216"/>
      <c r="K110" s="216"/>
      <c r="L110" s="221"/>
      <c r="M110" s="222"/>
      <c r="N110" s="223"/>
      <c r="O110" s="223"/>
      <c r="P110" s="223"/>
      <c r="Q110" s="223"/>
      <c r="R110" s="223"/>
      <c r="S110" s="223"/>
      <c r="T110" s="224"/>
      <c r="AT110" s="225" t="s">
        <v>224</v>
      </c>
      <c r="AU110" s="225" t="s">
        <v>88</v>
      </c>
      <c r="AV110" s="15" t="s">
        <v>222</v>
      </c>
      <c r="AW110" s="15" t="s">
        <v>36</v>
      </c>
      <c r="AX110" s="15" t="s">
        <v>82</v>
      </c>
      <c r="AY110" s="225" t="s">
        <v>214</v>
      </c>
    </row>
    <row r="111" spans="1:65" s="2" customFormat="1" ht="14.45" customHeight="1">
      <c r="A111" s="36"/>
      <c r="B111" s="37"/>
      <c r="C111" s="180" t="s">
        <v>253</v>
      </c>
      <c r="D111" s="180" t="s">
        <v>217</v>
      </c>
      <c r="E111" s="181" t="s">
        <v>1111</v>
      </c>
      <c r="F111" s="182" t="s">
        <v>1112</v>
      </c>
      <c r="G111" s="183" t="s">
        <v>331</v>
      </c>
      <c r="H111" s="184">
        <v>20.5</v>
      </c>
      <c r="I111" s="185"/>
      <c r="J111" s="186">
        <f>ROUND(I111*H111,2)</f>
        <v>0</v>
      </c>
      <c r="K111" s="182" t="s">
        <v>221</v>
      </c>
      <c r="L111" s="41"/>
      <c r="M111" s="187" t="s">
        <v>19</v>
      </c>
      <c r="N111" s="188" t="s">
        <v>47</v>
      </c>
      <c r="O111" s="66"/>
      <c r="P111" s="189">
        <f>O111*H111</f>
        <v>0</v>
      </c>
      <c r="Q111" s="189">
        <v>9.7999999999999997E-4</v>
      </c>
      <c r="R111" s="189">
        <f>Q111*H111</f>
        <v>2.009E-2</v>
      </c>
      <c r="S111" s="189">
        <v>0</v>
      </c>
      <c r="T111" s="190">
        <f>S111*H111</f>
        <v>0</v>
      </c>
      <c r="U111" s="36"/>
      <c r="V111" s="36"/>
      <c r="W111" s="36"/>
      <c r="X111" s="36"/>
      <c r="Y111" s="36"/>
      <c r="Z111" s="36"/>
      <c r="AA111" s="36"/>
      <c r="AB111" s="36"/>
      <c r="AC111" s="36"/>
      <c r="AD111" s="36"/>
      <c r="AE111" s="36"/>
      <c r="AR111" s="191" t="s">
        <v>299</v>
      </c>
      <c r="AT111" s="191" t="s">
        <v>217</v>
      </c>
      <c r="AU111" s="191" t="s">
        <v>88</v>
      </c>
      <c r="AY111" s="19" t="s">
        <v>214</v>
      </c>
      <c r="BE111" s="192">
        <f>IF(N111="základní",J111,0)</f>
        <v>0</v>
      </c>
      <c r="BF111" s="192">
        <f>IF(N111="snížená",J111,0)</f>
        <v>0</v>
      </c>
      <c r="BG111" s="192">
        <f>IF(N111="zákl. přenesená",J111,0)</f>
        <v>0</v>
      </c>
      <c r="BH111" s="192">
        <f>IF(N111="sníž. přenesená",J111,0)</f>
        <v>0</v>
      </c>
      <c r="BI111" s="192">
        <f>IF(N111="nulová",J111,0)</f>
        <v>0</v>
      </c>
      <c r="BJ111" s="19" t="s">
        <v>88</v>
      </c>
      <c r="BK111" s="192">
        <f>ROUND(I111*H111,2)</f>
        <v>0</v>
      </c>
      <c r="BL111" s="19" t="s">
        <v>299</v>
      </c>
      <c r="BM111" s="191" t="s">
        <v>1113</v>
      </c>
    </row>
    <row r="112" spans="1:65" s="14" customFormat="1" ht="11.25">
      <c r="B112" s="204"/>
      <c r="C112" s="205"/>
      <c r="D112" s="195" t="s">
        <v>224</v>
      </c>
      <c r="E112" s="206" t="s">
        <v>19</v>
      </c>
      <c r="F112" s="207" t="s">
        <v>1114</v>
      </c>
      <c r="G112" s="205"/>
      <c r="H112" s="208">
        <v>20.5</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5" customFormat="1" ht="11.25">
      <c r="B113" s="215"/>
      <c r="C113" s="216"/>
      <c r="D113" s="195" t="s">
        <v>224</v>
      </c>
      <c r="E113" s="217" t="s">
        <v>19</v>
      </c>
      <c r="F113" s="218" t="s">
        <v>228</v>
      </c>
      <c r="G113" s="216"/>
      <c r="H113" s="219">
        <v>20.5</v>
      </c>
      <c r="I113" s="220"/>
      <c r="J113" s="216"/>
      <c r="K113" s="216"/>
      <c r="L113" s="221"/>
      <c r="M113" s="222"/>
      <c r="N113" s="223"/>
      <c r="O113" s="223"/>
      <c r="P113" s="223"/>
      <c r="Q113" s="223"/>
      <c r="R113" s="223"/>
      <c r="S113" s="223"/>
      <c r="T113" s="224"/>
      <c r="AT113" s="225" t="s">
        <v>224</v>
      </c>
      <c r="AU113" s="225" t="s">
        <v>88</v>
      </c>
      <c r="AV113" s="15" t="s">
        <v>222</v>
      </c>
      <c r="AW113" s="15" t="s">
        <v>36</v>
      </c>
      <c r="AX113" s="15" t="s">
        <v>82</v>
      </c>
      <c r="AY113" s="225" t="s">
        <v>214</v>
      </c>
    </row>
    <row r="114" spans="1:65" s="2" customFormat="1" ht="14.45" customHeight="1">
      <c r="A114" s="36"/>
      <c r="B114" s="37"/>
      <c r="C114" s="180" t="s">
        <v>262</v>
      </c>
      <c r="D114" s="180" t="s">
        <v>217</v>
      </c>
      <c r="E114" s="181" t="s">
        <v>1115</v>
      </c>
      <c r="F114" s="182" t="s">
        <v>1116</v>
      </c>
      <c r="G114" s="183" t="s">
        <v>331</v>
      </c>
      <c r="H114" s="184">
        <v>7</v>
      </c>
      <c r="I114" s="185"/>
      <c r="J114" s="186">
        <f>ROUND(I114*H114,2)</f>
        <v>0</v>
      </c>
      <c r="K114" s="182" t="s">
        <v>221</v>
      </c>
      <c r="L114" s="41"/>
      <c r="M114" s="187" t="s">
        <v>19</v>
      </c>
      <c r="N114" s="188" t="s">
        <v>47</v>
      </c>
      <c r="O114" s="66"/>
      <c r="P114" s="189">
        <f>O114*H114</f>
        <v>0</v>
      </c>
      <c r="Q114" s="189">
        <v>1.2600000000000001E-3</v>
      </c>
      <c r="R114" s="189">
        <f>Q114*H114</f>
        <v>8.8199999999999997E-3</v>
      </c>
      <c r="S114" s="189">
        <v>0</v>
      </c>
      <c r="T114" s="190">
        <f>S114*H114</f>
        <v>0</v>
      </c>
      <c r="U114" s="36"/>
      <c r="V114" s="36"/>
      <c r="W114" s="36"/>
      <c r="X114" s="36"/>
      <c r="Y114" s="36"/>
      <c r="Z114" s="36"/>
      <c r="AA114" s="36"/>
      <c r="AB114" s="36"/>
      <c r="AC114" s="36"/>
      <c r="AD114" s="36"/>
      <c r="AE114" s="36"/>
      <c r="AR114" s="191" t="s">
        <v>299</v>
      </c>
      <c r="AT114" s="191" t="s">
        <v>217</v>
      </c>
      <c r="AU114" s="191" t="s">
        <v>88</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299</v>
      </c>
      <c r="BM114" s="191" t="s">
        <v>1117</v>
      </c>
    </row>
    <row r="115" spans="1:65" s="14" customFormat="1" ht="11.25">
      <c r="B115" s="204"/>
      <c r="C115" s="205"/>
      <c r="D115" s="195" t="s">
        <v>224</v>
      </c>
      <c r="E115" s="206" t="s">
        <v>19</v>
      </c>
      <c r="F115" s="207" t="s">
        <v>253</v>
      </c>
      <c r="G115" s="205"/>
      <c r="H115" s="208">
        <v>7</v>
      </c>
      <c r="I115" s="209"/>
      <c r="J115" s="205"/>
      <c r="K115" s="205"/>
      <c r="L115" s="210"/>
      <c r="M115" s="211"/>
      <c r="N115" s="212"/>
      <c r="O115" s="212"/>
      <c r="P115" s="212"/>
      <c r="Q115" s="212"/>
      <c r="R115" s="212"/>
      <c r="S115" s="212"/>
      <c r="T115" s="213"/>
      <c r="AT115" s="214" t="s">
        <v>224</v>
      </c>
      <c r="AU115" s="214" t="s">
        <v>88</v>
      </c>
      <c r="AV115" s="14" t="s">
        <v>88</v>
      </c>
      <c r="AW115" s="14" t="s">
        <v>36</v>
      </c>
      <c r="AX115" s="14" t="s">
        <v>75</v>
      </c>
      <c r="AY115" s="214" t="s">
        <v>214</v>
      </c>
    </row>
    <row r="116" spans="1:65" s="15" customFormat="1" ht="11.25">
      <c r="B116" s="215"/>
      <c r="C116" s="216"/>
      <c r="D116" s="195" t="s">
        <v>224</v>
      </c>
      <c r="E116" s="217" t="s">
        <v>19</v>
      </c>
      <c r="F116" s="218" t="s">
        <v>228</v>
      </c>
      <c r="G116" s="216"/>
      <c r="H116" s="219">
        <v>7</v>
      </c>
      <c r="I116" s="220"/>
      <c r="J116" s="216"/>
      <c r="K116" s="216"/>
      <c r="L116" s="221"/>
      <c r="M116" s="222"/>
      <c r="N116" s="223"/>
      <c r="O116" s="223"/>
      <c r="P116" s="223"/>
      <c r="Q116" s="223"/>
      <c r="R116" s="223"/>
      <c r="S116" s="223"/>
      <c r="T116" s="224"/>
      <c r="AT116" s="225" t="s">
        <v>224</v>
      </c>
      <c r="AU116" s="225" t="s">
        <v>88</v>
      </c>
      <c r="AV116" s="15" t="s">
        <v>222</v>
      </c>
      <c r="AW116" s="15" t="s">
        <v>36</v>
      </c>
      <c r="AX116" s="15" t="s">
        <v>82</v>
      </c>
      <c r="AY116" s="225" t="s">
        <v>214</v>
      </c>
    </row>
    <row r="117" spans="1:65" s="2" customFormat="1" ht="14.45" customHeight="1">
      <c r="A117" s="36"/>
      <c r="B117" s="37"/>
      <c r="C117" s="180" t="s">
        <v>260</v>
      </c>
      <c r="D117" s="180" t="s">
        <v>217</v>
      </c>
      <c r="E117" s="181" t="s">
        <v>1118</v>
      </c>
      <c r="F117" s="182" t="s">
        <v>1119</v>
      </c>
      <c r="G117" s="183" t="s">
        <v>1027</v>
      </c>
      <c r="H117" s="184">
        <v>1</v>
      </c>
      <c r="I117" s="185"/>
      <c r="J117" s="186">
        <f>ROUND(I117*H117,2)</f>
        <v>0</v>
      </c>
      <c r="K117" s="182" t="s">
        <v>19</v>
      </c>
      <c r="L117" s="41"/>
      <c r="M117" s="187" t="s">
        <v>19</v>
      </c>
      <c r="N117" s="188" t="s">
        <v>47</v>
      </c>
      <c r="O117" s="66"/>
      <c r="P117" s="189">
        <f>O117*H117</f>
        <v>0</v>
      </c>
      <c r="Q117" s="189">
        <v>0.01</v>
      </c>
      <c r="R117" s="189">
        <f>Q117*H117</f>
        <v>0.01</v>
      </c>
      <c r="S117" s="189">
        <v>0</v>
      </c>
      <c r="T117" s="190">
        <f>S117*H117</f>
        <v>0</v>
      </c>
      <c r="U117" s="36"/>
      <c r="V117" s="36"/>
      <c r="W117" s="36"/>
      <c r="X117" s="36"/>
      <c r="Y117" s="36"/>
      <c r="Z117" s="36"/>
      <c r="AA117" s="36"/>
      <c r="AB117" s="36"/>
      <c r="AC117" s="36"/>
      <c r="AD117" s="36"/>
      <c r="AE117" s="36"/>
      <c r="AR117" s="191" t="s">
        <v>299</v>
      </c>
      <c r="AT117" s="191" t="s">
        <v>217</v>
      </c>
      <c r="AU117" s="191" t="s">
        <v>88</v>
      </c>
      <c r="AY117" s="19" t="s">
        <v>214</v>
      </c>
      <c r="BE117" s="192">
        <f>IF(N117="základní",J117,0)</f>
        <v>0</v>
      </c>
      <c r="BF117" s="192">
        <f>IF(N117="snížená",J117,0)</f>
        <v>0</v>
      </c>
      <c r="BG117" s="192">
        <f>IF(N117="zákl. přenesená",J117,0)</f>
        <v>0</v>
      </c>
      <c r="BH117" s="192">
        <f>IF(N117="sníž. přenesená",J117,0)</f>
        <v>0</v>
      </c>
      <c r="BI117" s="192">
        <f>IF(N117="nulová",J117,0)</f>
        <v>0</v>
      </c>
      <c r="BJ117" s="19" t="s">
        <v>88</v>
      </c>
      <c r="BK117" s="192">
        <f>ROUND(I117*H117,2)</f>
        <v>0</v>
      </c>
      <c r="BL117" s="19" t="s">
        <v>299</v>
      </c>
      <c r="BM117" s="191" t="s">
        <v>1120</v>
      </c>
    </row>
    <row r="118" spans="1:65" s="14" customFormat="1" ht="11.25">
      <c r="B118" s="204"/>
      <c r="C118" s="205"/>
      <c r="D118" s="195" t="s">
        <v>224</v>
      </c>
      <c r="E118" s="206" t="s">
        <v>19</v>
      </c>
      <c r="F118" s="207" t="s">
        <v>82</v>
      </c>
      <c r="G118" s="205"/>
      <c r="H118" s="208">
        <v>1</v>
      </c>
      <c r="I118" s="209"/>
      <c r="J118" s="205"/>
      <c r="K118" s="205"/>
      <c r="L118" s="210"/>
      <c r="M118" s="211"/>
      <c r="N118" s="212"/>
      <c r="O118" s="212"/>
      <c r="P118" s="212"/>
      <c r="Q118" s="212"/>
      <c r="R118" s="212"/>
      <c r="S118" s="212"/>
      <c r="T118" s="213"/>
      <c r="AT118" s="214" t="s">
        <v>224</v>
      </c>
      <c r="AU118" s="214" t="s">
        <v>88</v>
      </c>
      <c r="AV118" s="14" t="s">
        <v>88</v>
      </c>
      <c r="AW118" s="14" t="s">
        <v>36</v>
      </c>
      <c r="AX118" s="14" t="s">
        <v>75</v>
      </c>
      <c r="AY118" s="214" t="s">
        <v>214</v>
      </c>
    </row>
    <row r="119" spans="1:65" s="15" customFormat="1" ht="11.25">
      <c r="B119" s="215"/>
      <c r="C119" s="216"/>
      <c r="D119" s="195" t="s">
        <v>224</v>
      </c>
      <c r="E119" s="217" t="s">
        <v>19</v>
      </c>
      <c r="F119" s="218" t="s">
        <v>228</v>
      </c>
      <c r="G119" s="216"/>
      <c r="H119" s="219">
        <v>1</v>
      </c>
      <c r="I119" s="220"/>
      <c r="J119" s="216"/>
      <c r="K119" s="216"/>
      <c r="L119" s="221"/>
      <c r="M119" s="222"/>
      <c r="N119" s="223"/>
      <c r="O119" s="223"/>
      <c r="P119" s="223"/>
      <c r="Q119" s="223"/>
      <c r="R119" s="223"/>
      <c r="S119" s="223"/>
      <c r="T119" s="224"/>
      <c r="AT119" s="225" t="s">
        <v>224</v>
      </c>
      <c r="AU119" s="225" t="s">
        <v>88</v>
      </c>
      <c r="AV119" s="15" t="s">
        <v>222</v>
      </c>
      <c r="AW119" s="15" t="s">
        <v>36</v>
      </c>
      <c r="AX119" s="15" t="s">
        <v>82</v>
      </c>
      <c r="AY119" s="225" t="s">
        <v>214</v>
      </c>
    </row>
    <row r="120" spans="1:65" s="2" customFormat="1" ht="24.2" customHeight="1">
      <c r="A120" s="36"/>
      <c r="B120" s="37"/>
      <c r="C120" s="180" t="s">
        <v>270</v>
      </c>
      <c r="D120" s="180" t="s">
        <v>217</v>
      </c>
      <c r="E120" s="181" t="s">
        <v>1121</v>
      </c>
      <c r="F120" s="182" t="s">
        <v>1122</v>
      </c>
      <c r="G120" s="183" t="s">
        <v>331</v>
      </c>
      <c r="H120" s="184">
        <v>20.5</v>
      </c>
      <c r="I120" s="185"/>
      <c r="J120" s="186">
        <f>ROUND(I120*H120,2)</f>
        <v>0</v>
      </c>
      <c r="K120" s="182" t="s">
        <v>221</v>
      </c>
      <c r="L120" s="41"/>
      <c r="M120" s="187" t="s">
        <v>19</v>
      </c>
      <c r="N120" s="188" t="s">
        <v>47</v>
      </c>
      <c r="O120" s="66"/>
      <c r="P120" s="189">
        <f>O120*H120</f>
        <v>0</v>
      </c>
      <c r="Q120" s="189">
        <v>2.0000000000000001E-4</v>
      </c>
      <c r="R120" s="189">
        <f>Q120*H120</f>
        <v>4.1000000000000003E-3</v>
      </c>
      <c r="S120" s="189">
        <v>0</v>
      </c>
      <c r="T120" s="190">
        <f>S120*H120</f>
        <v>0</v>
      </c>
      <c r="U120" s="36"/>
      <c r="V120" s="36"/>
      <c r="W120" s="36"/>
      <c r="X120" s="36"/>
      <c r="Y120" s="36"/>
      <c r="Z120" s="36"/>
      <c r="AA120" s="36"/>
      <c r="AB120" s="36"/>
      <c r="AC120" s="36"/>
      <c r="AD120" s="36"/>
      <c r="AE120" s="36"/>
      <c r="AR120" s="191" t="s">
        <v>299</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299</v>
      </c>
      <c r="BM120" s="191" t="s">
        <v>1123</v>
      </c>
    </row>
    <row r="121" spans="1:65" s="14" customFormat="1" ht="11.25">
      <c r="B121" s="204"/>
      <c r="C121" s="205"/>
      <c r="D121" s="195" t="s">
        <v>224</v>
      </c>
      <c r="E121" s="206" t="s">
        <v>19</v>
      </c>
      <c r="F121" s="207" t="s">
        <v>1114</v>
      </c>
      <c r="G121" s="205"/>
      <c r="H121" s="208">
        <v>20.5</v>
      </c>
      <c r="I121" s="209"/>
      <c r="J121" s="205"/>
      <c r="K121" s="205"/>
      <c r="L121" s="210"/>
      <c r="M121" s="211"/>
      <c r="N121" s="212"/>
      <c r="O121" s="212"/>
      <c r="P121" s="212"/>
      <c r="Q121" s="212"/>
      <c r="R121" s="212"/>
      <c r="S121" s="212"/>
      <c r="T121" s="213"/>
      <c r="AT121" s="214" t="s">
        <v>224</v>
      </c>
      <c r="AU121" s="214" t="s">
        <v>88</v>
      </c>
      <c r="AV121" s="14" t="s">
        <v>88</v>
      </c>
      <c r="AW121" s="14" t="s">
        <v>36</v>
      </c>
      <c r="AX121" s="14" t="s">
        <v>75</v>
      </c>
      <c r="AY121" s="214" t="s">
        <v>214</v>
      </c>
    </row>
    <row r="122" spans="1:65" s="15" customFormat="1" ht="11.25">
      <c r="B122" s="215"/>
      <c r="C122" s="216"/>
      <c r="D122" s="195" t="s">
        <v>224</v>
      </c>
      <c r="E122" s="217" t="s">
        <v>19</v>
      </c>
      <c r="F122" s="218" t="s">
        <v>228</v>
      </c>
      <c r="G122" s="216"/>
      <c r="H122" s="219">
        <v>20.5</v>
      </c>
      <c r="I122" s="220"/>
      <c r="J122" s="216"/>
      <c r="K122" s="216"/>
      <c r="L122" s="221"/>
      <c r="M122" s="222"/>
      <c r="N122" s="223"/>
      <c r="O122" s="223"/>
      <c r="P122" s="223"/>
      <c r="Q122" s="223"/>
      <c r="R122" s="223"/>
      <c r="S122" s="223"/>
      <c r="T122" s="224"/>
      <c r="AT122" s="225" t="s">
        <v>224</v>
      </c>
      <c r="AU122" s="225" t="s">
        <v>88</v>
      </c>
      <c r="AV122" s="15" t="s">
        <v>222</v>
      </c>
      <c r="AW122" s="15" t="s">
        <v>36</v>
      </c>
      <c r="AX122" s="15" t="s">
        <v>82</v>
      </c>
      <c r="AY122" s="225" t="s">
        <v>214</v>
      </c>
    </row>
    <row r="123" spans="1:65" s="2" customFormat="1" ht="24.2" customHeight="1">
      <c r="A123" s="36"/>
      <c r="B123" s="37"/>
      <c r="C123" s="180" t="s">
        <v>276</v>
      </c>
      <c r="D123" s="180" t="s">
        <v>217</v>
      </c>
      <c r="E123" s="181" t="s">
        <v>1124</v>
      </c>
      <c r="F123" s="182" t="s">
        <v>1125</v>
      </c>
      <c r="G123" s="183" t="s">
        <v>331</v>
      </c>
      <c r="H123" s="184">
        <v>7</v>
      </c>
      <c r="I123" s="185"/>
      <c r="J123" s="186">
        <f>ROUND(I123*H123,2)</f>
        <v>0</v>
      </c>
      <c r="K123" s="182" t="s">
        <v>221</v>
      </c>
      <c r="L123" s="41"/>
      <c r="M123" s="187" t="s">
        <v>19</v>
      </c>
      <c r="N123" s="188" t="s">
        <v>47</v>
      </c>
      <c r="O123" s="66"/>
      <c r="P123" s="189">
        <f>O123*H123</f>
        <v>0</v>
      </c>
      <c r="Q123" s="189">
        <v>2.4000000000000001E-4</v>
      </c>
      <c r="R123" s="189">
        <f>Q123*H123</f>
        <v>1.6800000000000001E-3</v>
      </c>
      <c r="S123" s="189">
        <v>0</v>
      </c>
      <c r="T123" s="190">
        <f>S123*H123</f>
        <v>0</v>
      </c>
      <c r="U123" s="36"/>
      <c r="V123" s="36"/>
      <c r="W123" s="36"/>
      <c r="X123" s="36"/>
      <c r="Y123" s="36"/>
      <c r="Z123" s="36"/>
      <c r="AA123" s="36"/>
      <c r="AB123" s="36"/>
      <c r="AC123" s="36"/>
      <c r="AD123" s="36"/>
      <c r="AE123" s="36"/>
      <c r="AR123" s="191" t="s">
        <v>299</v>
      </c>
      <c r="AT123" s="191" t="s">
        <v>217</v>
      </c>
      <c r="AU123" s="191" t="s">
        <v>88</v>
      </c>
      <c r="AY123" s="19" t="s">
        <v>214</v>
      </c>
      <c r="BE123" s="192">
        <f>IF(N123="základní",J123,0)</f>
        <v>0</v>
      </c>
      <c r="BF123" s="192">
        <f>IF(N123="snížená",J123,0)</f>
        <v>0</v>
      </c>
      <c r="BG123" s="192">
        <f>IF(N123="zákl. přenesená",J123,0)</f>
        <v>0</v>
      </c>
      <c r="BH123" s="192">
        <f>IF(N123="sníž. přenesená",J123,0)</f>
        <v>0</v>
      </c>
      <c r="BI123" s="192">
        <f>IF(N123="nulová",J123,0)</f>
        <v>0</v>
      </c>
      <c r="BJ123" s="19" t="s">
        <v>88</v>
      </c>
      <c r="BK123" s="192">
        <f>ROUND(I123*H123,2)</f>
        <v>0</v>
      </c>
      <c r="BL123" s="19" t="s">
        <v>299</v>
      </c>
      <c r="BM123" s="191" t="s">
        <v>1126</v>
      </c>
    </row>
    <row r="124" spans="1:65" s="14" customFormat="1" ht="11.25">
      <c r="B124" s="204"/>
      <c r="C124" s="205"/>
      <c r="D124" s="195" t="s">
        <v>224</v>
      </c>
      <c r="E124" s="206" t="s">
        <v>19</v>
      </c>
      <c r="F124" s="207" t="s">
        <v>253</v>
      </c>
      <c r="G124" s="205"/>
      <c r="H124" s="208">
        <v>7</v>
      </c>
      <c r="I124" s="209"/>
      <c r="J124" s="205"/>
      <c r="K124" s="205"/>
      <c r="L124" s="210"/>
      <c r="M124" s="211"/>
      <c r="N124" s="212"/>
      <c r="O124" s="212"/>
      <c r="P124" s="212"/>
      <c r="Q124" s="212"/>
      <c r="R124" s="212"/>
      <c r="S124" s="212"/>
      <c r="T124" s="213"/>
      <c r="AT124" s="214" t="s">
        <v>224</v>
      </c>
      <c r="AU124" s="214" t="s">
        <v>88</v>
      </c>
      <c r="AV124" s="14" t="s">
        <v>88</v>
      </c>
      <c r="AW124" s="14" t="s">
        <v>36</v>
      </c>
      <c r="AX124" s="14" t="s">
        <v>75</v>
      </c>
      <c r="AY124" s="214" t="s">
        <v>214</v>
      </c>
    </row>
    <row r="125" spans="1:65" s="15" customFormat="1" ht="11.25">
      <c r="B125" s="215"/>
      <c r="C125" s="216"/>
      <c r="D125" s="195" t="s">
        <v>224</v>
      </c>
      <c r="E125" s="217" t="s">
        <v>19</v>
      </c>
      <c r="F125" s="218" t="s">
        <v>228</v>
      </c>
      <c r="G125" s="216"/>
      <c r="H125" s="219">
        <v>7</v>
      </c>
      <c r="I125" s="220"/>
      <c r="J125" s="216"/>
      <c r="K125" s="216"/>
      <c r="L125" s="221"/>
      <c r="M125" s="222"/>
      <c r="N125" s="223"/>
      <c r="O125" s="223"/>
      <c r="P125" s="223"/>
      <c r="Q125" s="223"/>
      <c r="R125" s="223"/>
      <c r="S125" s="223"/>
      <c r="T125" s="224"/>
      <c r="AT125" s="225" t="s">
        <v>224</v>
      </c>
      <c r="AU125" s="225" t="s">
        <v>88</v>
      </c>
      <c r="AV125" s="15" t="s">
        <v>222</v>
      </c>
      <c r="AW125" s="15" t="s">
        <v>36</v>
      </c>
      <c r="AX125" s="15" t="s">
        <v>82</v>
      </c>
      <c r="AY125" s="225" t="s">
        <v>214</v>
      </c>
    </row>
    <row r="126" spans="1:65" s="2" customFormat="1" ht="14.45" customHeight="1">
      <c r="A126" s="36"/>
      <c r="B126" s="37"/>
      <c r="C126" s="180" t="s">
        <v>280</v>
      </c>
      <c r="D126" s="180" t="s">
        <v>217</v>
      </c>
      <c r="E126" s="181" t="s">
        <v>1127</v>
      </c>
      <c r="F126" s="182" t="s">
        <v>1128</v>
      </c>
      <c r="G126" s="183" t="s">
        <v>248</v>
      </c>
      <c r="H126" s="184">
        <v>7</v>
      </c>
      <c r="I126" s="185"/>
      <c r="J126" s="186">
        <f>ROUND(I126*H126,2)</f>
        <v>0</v>
      </c>
      <c r="K126" s="182" t="s">
        <v>221</v>
      </c>
      <c r="L126" s="41"/>
      <c r="M126" s="187" t="s">
        <v>19</v>
      </c>
      <c r="N126" s="188" t="s">
        <v>47</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299</v>
      </c>
      <c r="AT126" s="191" t="s">
        <v>217</v>
      </c>
      <c r="AU126" s="191" t="s">
        <v>88</v>
      </c>
      <c r="AY126" s="19" t="s">
        <v>214</v>
      </c>
      <c r="BE126" s="192">
        <f>IF(N126="základní",J126,0)</f>
        <v>0</v>
      </c>
      <c r="BF126" s="192">
        <f>IF(N126="snížená",J126,0)</f>
        <v>0</v>
      </c>
      <c r="BG126" s="192">
        <f>IF(N126="zákl. přenesená",J126,0)</f>
        <v>0</v>
      </c>
      <c r="BH126" s="192">
        <f>IF(N126="sníž. přenesená",J126,0)</f>
        <v>0</v>
      </c>
      <c r="BI126" s="192">
        <f>IF(N126="nulová",J126,0)</f>
        <v>0</v>
      </c>
      <c r="BJ126" s="19" t="s">
        <v>88</v>
      </c>
      <c r="BK126" s="192">
        <f>ROUND(I126*H126,2)</f>
        <v>0</v>
      </c>
      <c r="BL126" s="19" t="s">
        <v>299</v>
      </c>
      <c r="BM126" s="191" t="s">
        <v>1129</v>
      </c>
    </row>
    <row r="127" spans="1:65" s="2" customFormat="1" ht="14.45" customHeight="1">
      <c r="A127" s="36"/>
      <c r="B127" s="37"/>
      <c r="C127" s="180" t="s">
        <v>286</v>
      </c>
      <c r="D127" s="180" t="s">
        <v>217</v>
      </c>
      <c r="E127" s="181" t="s">
        <v>1130</v>
      </c>
      <c r="F127" s="182" t="s">
        <v>1131</v>
      </c>
      <c r="G127" s="183" t="s">
        <v>248</v>
      </c>
      <c r="H127" s="184">
        <v>8</v>
      </c>
      <c r="I127" s="185"/>
      <c r="J127" s="186">
        <f>ROUND(I127*H127,2)</f>
        <v>0</v>
      </c>
      <c r="K127" s="182" t="s">
        <v>221</v>
      </c>
      <c r="L127" s="41"/>
      <c r="M127" s="187" t="s">
        <v>19</v>
      </c>
      <c r="N127" s="188" t="s">
        <v>47</v>
      </c>
      <c r="O127" s="66"/>
      <c r="P127" s="189">
        <f>O127*H127</f>
        <v>0</v>
      </c>
      <c r="Q127" s="189">
        <v>2.9E-4</v>
      </c>
      <c r="R127" s="189">
        <f>Q127*H127</f>
        <v>2.32E-3</v>
      </c>
      <c r="S127" s="189">
        <v>0</v>
      </c>
      <c r="T127" s="190">
        <f>S127*H127</f>
        <v>0</v>
      </c>
      <c r="U127" s="36"/>
      <c r="V127" s="36"/>
      <c r="W127" s="36"/>
      <c r="X127" s="36"/>
      <c r="Y127" s="36"/>
      <c r="Z127" s="36"/>
      <c r="AA127" s="36"/>
      <c r="AB127" s="36"/>
      <c r="AC127" s="36"/>
      <c r="AD127" s="36"/>
      <c r="AE127" s="36"/>
      <c r="AR127" s="191" t="s">
        <v>299</v>
      </c>
      <c r="AT127" s="191" t="s">
        <v>217</v>
      </c>
      <c r="AU127" s="191" t="s">
        <v>88</v>
      </c>
      <c r="AY127" s="19" t="s">
        <v>214</v>
      </c>
      <c r="BE127" s="192">
        <f>IF(N127="základní",J127,0)</f>
        <v>0</v>
      </c>
      <c r="BF127" s="192">
        <f>IF(N127="snížená",J127,0)</f>
        <v>0</v>
      </c>
      <c r="BG127" s="192">
        <f>IF(N127="zákl. přenesená",J127,0)</f>
        <v>0</v>
      </c>
      <c r="BH127" s="192">
        <f>IF(N127="sníž. přenesená",J127,0)</f>
        <v>0</v>
      </c>
      <c r="BI127" s="192">
        <f>IF(N127="nulová",J127,0)</f>
        <v>0</v>
      </c>
      <c r="BJ127" s="19" t="s">
        <v>88</v>
      </c>
      <c r="BK127" s="192">
        <f>ROUND(I127*H127,2)</f>
        <v>0</v>
      </c>
      <c r="BL127" s="19" t="s">
        <v>299</v>
      </c>
      <c r="BM127" s="191" t="s">
        <v>1132</v>
      </c>
    </row>
    <row r="128" spans="1:65" s="14" customFormat="1" ht="11.25">
      <c r="B128" s="204"/>
      <c r="C128" s="205"/>
      <c r="D128" s="195" t="s">
        <v>224</v>
      </c>
      <c r="E128" s="206" t="s">
        <v>19</v>
      </c>
      <c r="F128" s="207" t="s">
        <v>262</v>
      </c>
      <c r="G128" s="205"/>
      <c r="H128" s="208">
        <v>8</v>
      </c>
      <c r="I128" s="209"/>
      <c r="J128" s="205"/>
      <c r="K128" s="205"/>
      <c r="L128" s="210"/>
      <c r="M128" s="211"/>
      <c r="N128" s="212"/>
      <c r="O128" s="212"/>
      <c r="P128" s="212"/>
      <c r="Q128" s="212"/>
      <c r="R128" s="212"/>
      <c r="S128" s="212"/>
      <c r="T128" s="213"/>
      <c r="AT128" s="214" t="s">
        <v>224</v>
      </c>
      <c r="AU128" s="214" t="s">
        <v>88</v>
      </c>
      <c r="AV128" s="14" t="s">
        <v>88</v>
      </c>
      <c r="AW128" s="14" t="s">
        <v>36</v>
      </c>
      <c r="AX128" s="14" t="s">
        <v>75</v>
      </c>
      <c r="AY128" s="214" t="s">
        <v>214</v>
      </c>
    </row>
    <row r="129" spans="1:65" s="15" customFormat="1" ht="11.25">
      <c r="B129" s="215"/>
      <c r="C129" s="216"/>
      <c r="D129" s="195" t="s">
        <v>224</v>
      </c>
      <c r="E129" s="217" t="s">
        <v>19</v>
      </c>
      <c r="F129" s="218" t="s">
        <v>228</v>
      </c>
      <c r="G129" s="216"/>
      <c r="H129" s="219">
        <v>8</v>
      </c>
      <c r="I129" s="220"/>
      <c r="J129" s="216"/>
      <c r="K129" s="216"/>
      <c r="L129" s="221"/>
      <c r="M129" s="222"/>
      <c r="N129" s="223"/>
      <c r="O129" s="223"/>
      <c r="P129" s="223"/>
      <c r="Q129" s="223"/>
      <c r="R129" s="223"/>
      <c r="S129" s="223"/>
      <c r="T129" s="224"/>
      <c r="AT129" s="225" t="s">
        <v>224</v>
      </c>
      <c r="AU129" s="225" t="s">
        <v>88</v>
      </c>
      <c r="AV129" s="15" t="s">
        <v>222</v>
      </c>
      <c r="AW129" s="15" t="s">
        <v>36</v>
      </c>
      <c r="AX129" s="15" t="s">
        <v>82</v>
      </c>
      <c r="AY129" s="225" t="s">
        <v>214</v>
      </c>
    </row>
    <row r="130" spans="1:65" s="2" customFormat="1" ht="14.45" customHeight="1">
      <c r="A130" s="36"/>
      <c r="B130" s="37"/>
      <c r="C130" s="180" t="s">
        <v>290</v>
      </c>
      <c r="D130" s="180" t="s">
        <v>217</v>
      </c>
      <c r="E130" s="181" t="s">
        <v>1133</v>
      </c>
      <c r="F130" s="182" t="s">
        <v>1134</v>
      </c>
      <c r="G130" s="183" t="s">
        <v>248</v>
      </c>
      <c r="H130" s="184">
        <v>4</v>
      </c>
      <c r="I130" s="185"/>
      <c r="J130" s="186">
        <f>ROUND(I130*H130,2)</f>
        <v>0</v>
      </c>
      <c r="K130" s="182" t="s">
        <v>221</v>
      </c>
      <c r="L130" s="41"/>
      <c r="M130" s="187" t="s">
        <v>19</v>
      </c>
      <c r="N130" s="188" t="s">
        <v>47</v>
      </c>
      <c r="O130" s="66"/>
      <c r="P130" s="189">
        <f>O130*H130</f>
        <v>0</v>
      </c>
      <c r="Q130" s="189">
        <v>7.5000000000000002E-4</v>
      </c>
      <c r="R130" s="189">
        <f>Q130*H130</f>
        <v>3.0000000000000001E-3</v>
      </c>
      <c r="S130" s="189">
        <v>0</v>
      </c>
      <c r="T130" s="190">
        <f>S130*H130</f>
        <v>0</v>
      </c>
      <c r="U130" s="36"/>
      <c r="V130" s="36"/>
      <c r="W130" s="36"/>
      <c r="X130" s="36"/>
      <c r="Y130" s="36"/>
      <c r="Z130" s="36"/>
      <c r="AA130" s="36"/>
      <c r="AB130" s="36"/>
      <c r="AC130" s="36"/>
      <c r="AD130" s="36"/>
      <c r="AE130" s="36"/>
      <c r="AR130" s="191" t="s">
        <v>299</v>
      </c>
      <c r="AT130" s="191" t="s">
        <v>217</v>
      </c>
      <c r="AU130" s="191" t="s">
        <v>88</v>
      </c>
      <c r="AY130" s="19" t="s">
        <v>214</v>
      </c>
      <c r="BE130" s="192">
        <f>IF(N130="základní",J130,0)</f>
        <v>0</v>
      </c>
      <c r="BF130" s="192">
        <f>IF(N130="snížená",J130,0)</f>
        <v>0</v>
      </c>
      <c r="BG130" s="192">
        <f>IF(N130="zákl. přenesená",J130,0)</f>
        <v>0</v>
      </c>
      <c r="BH130" s="192">
        <f>IF(N130="sníž. přenesená",J130,0)</f>
        <v>0</v>
      </c>
      <c r="BI130" s="192">
        <f>IF(N130="nulová",J130,0)</f>
        <v>0</v>
      </c>
      <c r="BJ130" s="19" t="s">
        <v>88</v>
      </c>
      <c r="BK130" s="192">
        <f>ROUND(I130*H130,2)</f>
        <v>0</v>
      </c>
      <c r="BL130" s="19" t="s">
        <v>299</v>
      </c>
      <c r="BM130" s="191" t="s">
        <v>1135</v>
      </c>
    </row>
    <row r="131" spans="1:65" s="14" customFormat="1" ht="11.25">
      <c r="B131" s="204"/>
      <c r="C131" s="205"/>
      <c r="D131" s="195" t="s">
        <v>224</v>
      </c>
      <c r="E131" s="206" t="s">
        <v>19</v>
      </c>
      <c r="F131" s="207" t="s">
        <v>222</v>
      </c>
      <c r="G131" s="205"/>
      <c r="H131" s="208">
        <v>4</v>
      </c>
      <c r="I131" s="209"/>
      <c r="J131" s="205"/>
      <c r="K131" s="205"/>
      <c r="L131" s="210"/>
      <c r="M131" s="211"/>
      <c r="N131" s="212"/>
      <c r="O131" s="212"/>
      <c r="P131" s="212"/>
      <c r="Q131" s="212"/>
      <c r="R131" s="212"/>
      <c r="S131" s="212"/>
      <c r="T131" s="213"/>
      <c r="AT131" s="214" t="s">
        <v>224</v>
      </c>
      <c r="AU131" s="214" t="s">
        <v>88</v>
      </c>
      <c r="AV131" s="14" t="s">
        <v>88</v>
      </c>
      <c r="AW131" s="14" t="s">
        <v>36</v>
      </c>
      <c r="AX131" s="14" t="s">
        <v>75</v>
      </c>
      <c r="AY131" s="214" t="s">
        <v>214</v>
      </c>
    </row>
    <row r="132" spans="1:65" s="15" customFormat="1" ht="11.25">
      <c r="B132" s="215"/>
      <c r="C132" s="216"/>
      <c r="D132" s="195" t="s">
        <v>224</v>
      </c>
      <c r="E132" s="217" t="s">
        <v>19</v>
      </c>
      <c r="F132" s="218" t="s">
        <v>228</v>
      </c>
      <c r="G132" s="216"/>
      <c r="H132" s="219">
        <v>4</v>
      </c>
      <c r="I132" s="220"/>
      <c r="J132" s="216"/>
      <c r="K132" s="216"/>
      <c r="L132" s="221"/>
      <c r="M132" s="222"/>
      <c r="N132" s="223"/>
      <c r="O132" s="223"/>
      <c r="P132" s="223"/>
      <c r="Q132" s="223"/>
      <c r="R132" s="223"/>
      <c r="S132" s="223"/>
      <c r="T132" s="224"/>
      <c r="AT132" s="225" t="s">
        <v>224</v>
      </c>
      <c r="AU132" s="225" t="s">
        <v>88</v>
      </c>
      <c r="AV132" s="15" t="s">
        <v>222</v>
      </c>
      <c r="AW132" s="15" t="s">
        <v>36</v>
      </c>
      <c r="AX132" s="15" t="s">
        <v>82</v>
      </c>
      <c r="AY132" s="225" t="s">
        <v>214</v>
      </c>
    </row>
    <row r="133" spans="1:65" s="2" customFormat="1" ht="14.45" customHeight="1">
      <c r="A133" s="36"/>
      <c r="B133" s="37"/>
      <c r="C133" s="180" t="s">
        <v>8</v>
      </c>
      <c r="D133" s="180" t="s">
        <v>217</v>
      </c>
      <c r="E133" s="181" t="s">
        <v>1136</v>
      </c>
      <c r="F133" s="182" t="s">
        <v>1137</v>
      </c>
      <c r="G133" s="183" t="s">
        <v>248</v>
      </c>
      <c r="H133" s="184">
        <v>4</v>
      </c>
      <c r="I133" s="185"/>
      <c r="J133" s="186">
        <f>ROUND(I133*H133,2)</f>
        <v>0</v>
      </c>
      <c r="K133" s="182" t="s">
        <v>221</v>
      </c>
      <c r="L133" s="41"/>
      <c r="M133" s="187" t="s">
        <v>19</v>
      </c>
      <c r="N133" s="188" t="s">
        <v>47</v>
      </c>
      <c r="O133" s="66"/>
      <c r="P133" s="189">
        <f>O133*H133</f>
        <v>0</v>
      </c>
      <c r="Q133" s="189">
        <v>1.25E-3</v>
      </c>
      <c r="R133" s="189">
        <f>Q133*H133</f>
        <v>5.0000000000000001E-3</v>
      </c>
      <c r="S133" s="189">
        <v>0</v>
      </c>
      <c r="T133" s="190">
        <f>S133*H133</f>
        <v>0</v>
      </c>
      <c r="U133" s="36"/>
      <c r="V133" s="36"/>
      <c r="W133" s="36"/>
      <c r="X133" s="36"/>
      <c r="Y133" s="36"/>
      <c r="Z133" s="36"/>
      <c r="AA133" s="36"/>
      <c r="AB133" s="36"/>
      <c r="AC133" s="36"/>
      <c r="AD133" s="36"/>
      <c r="AE133" s="36"/>
      <c r="AR133" s="191" t="s">
        <v>299</v>
      </c>
      <c r="AT133" s="191" t="s">
        <v>217</v>
      </c>
      <c r="AU133" s="191" t="s">
        <v>88</v>
      </c>
      <c r="AY133" s="19" t="s">
        <v>214</v>
      </c>
      <c r="BE133" s="192">
        <f>IF(N133="základní",J133,0)</f>
        <v>0</v>
      </c>
      <c r="BF133" s="192">
        <f>IF(N133="snížená",J133,0)</f>
        <v>0</v>
      </c>
      <c r="BG133" s="192">
        <f>IF(N133="zákl. přenesená",J133,0)</f>
        <v>0</v>
      </c>
      <c r="BH133" s="192">
        <f>IF(N133="sníž. přenesená",J133,0)</f>
        <v>0</v>
      </c>
      <c r="BI133" s="192">
        <f>IF(N133="nulová",J133,0)</f>
        <v>0</v>
      </c>
      <c r="BJ133" s="19" t="s">
        <v>88</v>
      </c>
      <c r="BK133" s="192">
        <f>ROUND(I133*H133,2)</f>
        <v>0</v>
      </c>
      <c r="BL133" s="19" t="s">
        <v>299</v>
      </c>
      <c r="BM133" s="191" t="s">
        <v>1138</v>
      </c>
    </row>
    <row r="134" spans="1:65" s="2" customFormat="1" ht="24.2" customHeight="1">
      <c r="A134" s="36"/>
      <c r="B134" s="37"/>
      <c r="C134" s="180" t="s">
        <v>299</v>
      </c>
      <c r="D134" s="180" t="s">
        <v>217</v>
      </c>
      <c r="E134" s="181" t="s">
        <v>1139</v>
      </c>
      <c r="F134" s="182" t="s">
        <v>1140</v>
      </c>
      <c r="G134" s="183" t="s">
        <v>331</v>
      </c>
      <c r="H134" s="184">
        <v>57</v>
      </c>
      <c r="I134" s="185"/>
      <c r="J134" s="186">
        <f>ROUND(I134*H134,2)</f>
        <v>0</v>
      </c>
      <c r="K134" s="182" t="s">
        <v>221</v>
      </c>
      <c r="L134" s="41"/>
      <c r="M134" s="187" t="s">
        <v>19</v>
      </c>
      <c r="N134" s="188" t="s">
        <v>47</v>
      </c>
      <c r="O134" s="66"/>
      <c r="P134" s="189">
        <f>O134*H134</f>
        <v>0</v>
      </c>
      <c r="Q134" s="189">
        <v>1.9000000000000001E-4</v>
      </c>
      <c r="R134" s="189">
        <f>Q134*H134</f>
        <v>1.0830000000000001E-2</v>
      </c>
      <c r="S134" s="189">
        <v>0</v>
      </c>
      <c r="T134" s="190">
        <f>S134*H134</f>
        <v>0</v>
      </c>
      <c r="U134" s="36"/>
      <c r="V134" s="36"/>
      <c r="W134" s="36"/>
      <c r="X134" s="36"/>
      <c r="Y134" s="36"/>
      <c r="Z134" s="36"/>
      <c r="AA134" s="36"/>
      <c r="AB134" s="36"/>
      <c r="AC134" s="36"/>
      <c r="AD134" s="36"/>
      <c r="AE134" s="36"/>
      <c r="AR134" s="191" t="s">
        <v>299</v>
      </c>
      <c r="AT134" s="191" t="s">
        <v>217</v>
      </c>
      <c r="AU134" s="191" t="s">
        <v>88</v>
      </c>
      <c r="AY134" s="19" t="s">
        <v>214</v>
      </c>
      <c r="BE134" s="192">
        <f>IF(N134="základní",J134,0)</f>
        <v>0</v>
      </c>
      <c r="BF134" s="192">
        <f>IF(N134="snížená",J134,0)</f>
        <v>0</v>
      </c>
      <c r="BG134" s="192">
        <f>IF(N134="zákl. přenesená",J134,0)</f>
        <v>0</v>
      </c>
      <c r="BH134" s="192">
        <f>IF(N134="sníž. přenesená",J134,0)</f>
        <v>0</v>
      </c>
      <c r="BI134" s="192">
        <f>IF(N134="nulová",J134,0)</f>
        <v>0</v>
      </c>
      <c r="BJ134" s="19" t="s">
        <v>88</v>
      </c>
      <c r="BK134" s="192">
        <f>ROUND(I134*H134,2)</f>
        <v>0</v>
      </c>
      <c r="BL134" s="19" t="s">
        <v>299</v>
      </c>
      <c r="BM134" s="191" t="s">
        <v>1141</v>
      </c>
    </row>
    <row r="135" spans="1:65" s="14" customFormat="1" ht="11.25">
      <c r="B135" s="204"/>
      <c r="C135" s="205"/>
      <c r="D135" s="195" t="s">
        <v>224</v>
      </c>
      <c r="E135" s="206" t="s">
        <v>19</v>
      </c>
      <c r="F135" s="207" t="s">
        <v>522</v>
      </c>
      <c r="G135" s="205"/>
      <c r="H135" s="208">
        <v>57</v>
      </c>
      <c r="I135" s="209"/>
      <c r="J135" s="205"/>
      <c r="K135" s="205"/>
      <c r="L135" s="210"/>
      <c r="M135" s="211"/>
      <c r="N135" s="212"/>
      <c r="O135" s="212"/>
      <c r="P135" s="212"/>
      <c r="Q135" s="212"/>
      <c r="R135" s="212"/>
      <c r="S135" s="212"/>
      <c r="T135" s="213"/>
      <c r="AT135" s="214" t="s">
        <v>224</v>
      </c>
      <c r="AU135" s="214" t="s">
        <v>88</v>
      </c>
      <c r="AV135" s="14" t="s">
        <v>88</v>
      </c>
      <c r="AW135" s="14" t="s">
        <v>36</v>
      </c>
      <c r="AX135" s="14" t="s">
        <v>75</v>
      </c>
      <c r="AY135" s="214" t="s">
        <v>214</v>
      </c>
    </row>
    <row r="136" spans="1:65" s="15" customFormat="1" ht="11.25">
      <c r="B136" s="215"/>
      <c r="C136" s="216"/>
      <c r="D136" s="195" t="s">
        <v>224</v>
      </c>
      <c r="E136" s="217" t="s">
        <v>19</v>
      </c>
      <c r="F136" s="218" t="s">
        <v>228</v>
      </c>
      <c r="G136" s="216"/>
      <c r="H136" s="219">
        <v>57</v>
      </c>
      <c r="I136" s="220"/>
      <c r="J136" s="216"/>
      <c r="K136" s="216"/>
      <c r="L136" s="221"/>
      <c r="M136" s="222"/>
      <c r="N136" s="223"/>
      <c r="O136" s="223"/>
      <c r="P136" s="223"/>
      <c r="Q136" s="223"/>
      <c r="R136" s="223"/>
      <c r="S136" s="223"/>
      <c r="T136" s="224"/>
      <c r="AT136" s="225" t="s">
        <v>224</v>
      </c>
      <c r="AU136" s="225" t="s">
        <v>88</v>
      </c>
      <c r="AV136" s="15" t="s">
        <v>222</v>
      </c>
      <c r="AW136" s="15" t="s">
        <v>36</v>
      </c>
      <c r="AX136" s="15" t="s">
        <v>82</v>
      </c>
      <c r="AY136" s="225" t="s">
        <v>214</v>
      </c>
    </row>
    <row r="137" spans="1:65" s="2" customFormat="1" ht="14.45" customHeight="1">
      <c r="A137" s="36"/>
      <c r="B137" s="37"/>
      <c r="C137" s="180" t="s">
        <v>304</v>
      </c>
      <c r="D137" s="180" t="s">
        <v>217</v>
      </c>
      <c r="E137" s="181" t="s">
        <v>1142</v>
      </c>
      <c r="F137" s="182" t="s">
        <v>1143</v>
      </c>
      <c r="G137" s="183" t="s">
        <v>331</v>
      </c>
      <c r="H137" s="184">
        <v>57</v>
      </c>
      <c r="I137" s="185"/>
      <c r="J137" s="186">
        <f>ROUND(I137*H137,2)</f>
        <v>0</v>
      </c>
      <c r="K137" s="182" t="s">
        <v>221</v>
      </c>
      <c r="L137" s="41"/>
      <c r="M137" s="187" t="s">
        <v>19</v>
      </c>
      <c r="N137" s="188" t="s">
        <v>47</v>
      </c>
      <c r="O137" s="66"/>
      <c r="P137" s="189">
        <f>O137*H137</f>
        <v>0</v>
      </c>
      <c r="Q137" s="189">
        <v>1.0000000000000001E-5</v>
      </c>
      <c r="R137" s="189">
        <f>Q137*H137</f>
        <v>5.7000000000000009E-4</v>
      </c>
      <c r="S137" s="189">
        <v>0</v>
      </c>
      <c r="T137" s="190">
        <f>S137*H137</f>
        <v>0</v>
      </c>
      <c r="U137" s="36"/>
      <c r="V137" s="36"/>
      <c r="W137" s="36"/>
      <c r="X137" s="36"/>
      <c r="Y137" s="36"/>
      <c r="Z137" s="36"/>
      <c r="AA137" s="36"/>
      <c r="AB137" s="36"/>
      <c r="AC137" s="36"/>
      <c r="AD137" s="36"/>
      <c r="AE137" s="36"/>
      <c r="AR137" s="191" t="s">
        <v>299</v>
      </c>
      <c r="AT137" s="191" t="s">
        <v>217</v>
      </c>
      <c r="AU137" s="191" t="s">
        <v>88</v>
      </c>
      <c r="AY137" s="19" t="s">
        <v>214</v>
      </c>
      <c r="BE137" s="192">
        <f>IF(N137="základní",J137,0)</f>
        <v>0</v>
      </c>
      <c r="BF137" s="192">
        <f>IF(N137="snížená",J137,0)</f>
        <v>0</v>
      </c>
      <c r="BG137" s="192">
        <f>IF(N137="zákl. přenesená",J137,0)</f>
        <v>0</v>
      </c>
      <c r="BH137" s="192">
        <f>IF(N137="sníž. přenesená",J137,0)</f>
        <v>0</v>
      </c>
      <c r="BI137" s="192">
        <f>IF(N137="nulová",J137,0)</f>
        <v>0</v>
      </c>
      <c r="BJ137" s="19" t="s">
        <v>88</v>
      </c>
      <c r="BK137" s="192">
        <f>ROUND(I137*H137,2)</f>
        <v>0</v>
      </c>
      <c r="BL137" s="19" t="s">
        <v>299</v>
      </c>
      <c r="BM137" s="191" t="s">
        <v>1144</v>
      </c>
    </row>
    <row r="138" spans="1:65" s="2" customFormat="1" ht="24.2" customHeight="1">
      <c r="A138" s="36"/>
      <c r="B138" s="37"/>
      <c r="C138" s="180" t="s">
        <v>308</v>
      </c>
      <c r="D138" s="180" t="s">
        <v>217</v>
      </c>
      <c r="E138" s="181" t="s">
        <v>1145</v>
      </c>
      <c r="F138" s="182" t="s">
        <v>1146</v>
      </c>
      <c r="G138" s="183" t="s">
        <v>302</v>
      </c>
      <c r="H138" s="184">
        <v>0.1</v>
      </c>
      <c r="I138" s="185"/>
      <c r="J138" s="186">
        <f>ROUND(I138*H138,2)</f>
        <v>0</v>
      </c>
      <c r="K138" s="182" t="s">
        <v>221</v>
      </c>
      <c r="L138" s="41"/>
      <c r="M138" s="187" t="s">
        <v>19</v>
      </c>
      <c r="N138" s="188" t="s">
        <v>47</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299</v>
      </c>
      <c r="AT138" s="191" t="s">
        <v>217</v>
      </c>
      <c r="AU138" s="191" t="s">
        <v>88</v>
      </c>
      <c r="AY138" s="19" t="s">
        <v>214</v>
      </c>
      <c r="BE138" s="192">
        <f>IF(N138="základní",J138,0)</f>
        <v>0</v>
      </c>
      <c r="BF138" s="192">
        <f>IF(N138="snížená",J138,0)</f>
        <v>0</v>
      </c>
      <c r="BG138" s="192">
        <f>IF(N138="zákl. přenesená",J138,0)</f>
        <v>0</v>
      </c>
      <c r="BH138" s="192">
        <f>IF(N138="sníž. přenesená",J138,0)</f>
        <v>0</v>
      </c>
      <c r="BI138" s="192">
        <f>IF(N138="nulová",J138,0)</f>
        <v>0</v>
      </c>
      <c r="BJ138" s="19" t="s">
        <v>88</v>
      </c>
      <c r="BK138" s="192">
        <f>ROUND(I138*H138,2)</f>
        <v>0</v>
      </c>
      <c r="BL138" s="19" t="s">
        <v>299</v>
      </c>
      <c r="BM138" s="191" t="s">
        <v>1147</v>
      </c>
    </row>
    <row r="139" spans="1:65" s="2" customFormat="1" ht="24.2" customHeight="1">
      <c r="A139" s="36"/>
      <c r="B139" s="37"/>
      <c r="C139" s="180" t="s">
        <v>314</v>
      </c>
      <c r="D139" s="180" t="s">
        <v>217</v>
      </c>
      <c r="E139" s="181" t="s">
        <v>1148</v>
      </c>
      <c r="F139" s="182" t="s">
        <v>1149</v>
      </c>
      <c r="G139" s="183" t="s">
        <v>302</v>
      </c>
      <c r="H139" s="184">
        <v>0.1</v>
      </c>
      <c r="I139" s="185"/>
      <c r="J139" s="186">
        <f>ROUND(I139*H139,2)</f>
        <v>0</v>
      </c>
      <c r="K139" s="182" t="s">
        <v>221</v>
      </c>
      <c r="L139" s="41"/>
      <c r="M139" s="187" t="s">
        <v>19</v>
      </c>
      <c r="N139" s="188" t="s">
        <v>47</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299</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299</v>
      </c>
      <c r="BM139" s="191" t="s">
        <v>1150</v>
      </c>
    </row>
    <row r="140" spans="1:65" s="12" customFormat="1" ht="22.9" customHeight="1">
      <c r="B140" s="164"/>
      <c r="C140" s="165"/>
      <c r="D140" s="166" t="s">
        <v>74</v>
      </c>
      <c r="E140" s="178" t="s">
        <v>1044</v>
      </c>
      <c r="F140" s="178" t="s">
        <v>1045</v>
      </c>
      <c r="G140" s="165"/>
      <c r="H140" s="165"/>
      <c r="I140" s="168"/>
      <c r="J140" s="179">
        <f>BK140</f>
        <v>0</v>
      </c>
      <c r="K140" s="165"/>
      <c r="L140" s="170"/>
      <c r="M140" s="171"/>
      <c r="N140" s="172"/>
      <c r="O140" s="172"/>
      <c r="P140" s="173">
        <f>SUM(P141:P149)</f>
        <v>0</v>
      </c>
      <c r="Q140" s="172"/>
      <c r="R140" s="173">
        <f>SUM(R141:R149)</f>
        <v>1.0140000000000001E-2</v>
      </c>
      <c r="S140" s="172"/>
      <c r="T140" s="174">
        <f>SUM(T141:T149)</f>
        <v>0</v>
      </c>
      <c r="AR140" s="175" t="s">
        <v>88</v>
      </c>
      <c r="AT140" s="176" t="s">
        <v>74</v>
      </c>
      <c r="AU140" s="176" t="s">
        <v>82</v>
      </c>
      <c r="AY140" s="175" t="s">
        <v>214</v>
      </c>
      <c r="BK140" s="177">
        <f>SUM(BK141:BK149)</f>
        <v>0</v>
      </c>
    </row>
    <row r="141" spans="1:65" s="2" customFormat="1" ht="14.45" customHeight="1">
      <c r="A141" s="36"/>
      <c r="B141" s="37"/>
      <c r="C141" s="180" t="s">
        <v>322</v>
      </c>
      <c r="D141" s="180" t="s">
        <v>217</v>
      </c>
      <c r="E141" s="181" t="s">
        <v>1151</v>
      </c>
      <c r="F141" s="182" t="s">
        <v>1152</v>
      </c>
      <c r="G141" s="183" t="s">
        <v>1051</v>
      </c>
      <c r="H141" s="184">
        <v>2</v>
      </c>
      <c r="I141" s="185"/>
      <c r="J141" s="186">
        <f>ROUND(I141*H141,2)</f>
        <v>0</v>
      </c>
      <c r="K141" s="182" t="s">
        <v>19</v>
      </c>
      <c r="L141" s="41"/>
      <c r="M141" s="187" t="s">
        <v>19</v>
      </c>
      <c r="N141" s="188" t="s">
        <v>47</v>
      </c>
      <c r="O141" s="66"/>
      <c r="P141" s="189">
        <f>O141*H141</f>
        <v>0</v>
      </c>
      <c r="Q141" s="189">
        <v>1E-3</v>
      </c>
      <c r="R141" s="189">
        <f>Q141*H141</f>
        <v>2E-3</v>
      </c>
      <c r="S141" s="189">
        <v>0</v>
      </c>
      <c r="T141" s="190">
        <f>S141*H141</f>
        <v>0</v>
      </c>
      <c r="U141" s="36"/>
      <c r="V141" s="36"/>
      <c r="W141" s="36"/>
      <c r="X141" s="36"/>
      <c r="Y141" s="36"/>
      <c r="Z141" s="36"/>
      <c r="AA141" s="36"/>
      <c r="AB141" s="36"/>
      <c r="AC141" s="36"/>
      <c r="AD141" s="36"/>
      <c r="AE141" s="36"/>
      <c r="AR141" s="191" t="s">
        <v>299</v>
      </c>
      <c r="AT141" s="191" t="s">
        <v>217</v>
      </c>
      <c r="AU141" s="191" t="s">
        <v>88</v>
      </c>
      <c r="AY141" s="19" t="s">
        <v>214</v>
      </c>
      <c r="BE141" s="192">
        <f>IF(N141="základní",J141,0)</f>
        <v>0</v>
      </c>
      <c r="BF141" s="192">
        <f>IF(N141="snížená",J141,0)</f>
        <v>0</v>
      </c>
      <c r="BG141" s="192">
        <f>IF(N141="zákl. přenesená",J141,0)</f>
        <v>0</v>
      </c>
      <c r="BH141" s="192">
        <f>IF(N141="sníž. přenesená",J141,0)</f>
        <v>0</v>
      </c>
      <c r="BI141" s="192">
        <f>IF(N141="nulová",J141,0)</f>
        <v>0</v>
      </c>
      <c r="BJ141" s="19" t="s">
        <v>88</v>
      </c>
      <c r="BK141" s="192">
        <f>ROUND(I141*H141,2)</f>
        <v>0</v>
      </c>
      <c r="BL141" s="19" t="s">
        <v>299</v>
      </c>
      <c r="BM141" s="191" t="s">
        <v>1153</v>
      </c>
    </row>
    <row r="142" spans="1:65" s="14" customFormat="1" ht="11.25">
      <c r="B142" s="204"/>
      <c r="C142" s="205"/>
      <c r="D142" s="195" t="s">
        <v>224</v>
      </c>
      <c r="E142" s="206" t="s">
        <v>19</v>
      </c>
      <c r="F142" s="207" t="s">
        <v>88</v>
      </c>
      <c r="G142" s="205"/>
      <c r="H142" s="208">
        <v>2</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5" customFormat="1" ht="11.25">
      <c r="B143" s="215"/>
      <c r="C143" s="216"/>
      <c r="D143" s="195" t="s">
        <v>224</v>
      </c>
      <c r="E143" s="217" t="s">
        <v>19</v>
      </c>
      <c r="F143" s="218" t="s">
        <v>228</v>
      </c>
      <c r="G143" s="216"/>
      <c r="H143" s="219">
        <v>2</v>
      </c>
      <c r="I143" s="220"/>
      <c r="J143" s="216"/>
      <c r="K143" s="216"/>
      <c r="L143" s="221"/>
      <c r="M143" s="222"/>
      <c r="N143" s="223"/>
      <c r="O143" s="223"/>
      <c r="P143" s="223"/>
      <c r="Q143" s="223"/>
      <c r="R143" s="223"/>
      <c r="S143" s="223"/>
      <c r="T143" s="224"/>
      <c r="AT143" s="225" t="s">
        <v>224</v>
      </c>
      <c r="AU143" s="225" t="s">
        <v>88</v>
      </c>
      <c r="AV143" s="15" t="s">
        <v>222</v>
      </c>
      <c r="AW143" s="15" t="s">
        <v>36</v>
      </c>
      <c r="AX143" s="15" t="s">
        <v>82</v>
      </c>
      <c r="AY143" s="225" t="s">
        <v>214</v>
      </c>
    </row>
    <row r="144" spans="1:65" s="2" customFormat="1" ht="14.45" customHeight="1">
      <c r="A144" s="36"/>
      <c r="B144" s="37"/>
      <c r="C144" s="180" t="s">
        <v>7</v>
      </c>
      <c r="D144" s="180" t="s">
        <v>217</v>
      </c>
      <c r="E144" s="181" t="s">
        <v>1154</v>
      </c>
      <c r="F144" s="182" t="s">
        <v>1155</v>
      </c>
      <c r="G144" s="183" t="s">
        <v>1051</v>
      </c>
      <c r="H144" s="184">
        <v>2</v>
      </c>
      <c r="I144" s="185"/>
      <c r="J144" s="186">
        <f>ROUND(I144*H144,2)</f>
        <v>0</v>
      </c>
      <c r="K144" s="182" t="s">
        <v>221</v>
      </c>
      <c r="L144" s="41"/>
      <c r="M144" s="187" t="s">
        <v>19</v>
      </c>
      <c r="N144" s="188" t="s">
        <v>47</v>
      </c>
      <c r="O144" s="66"/>
      <c r="P144" s="189">
        <f>O144*H144</f>
        <v>0</v>
      </c>
      <c r="Q144" s="189">
        <v>1.8E-3</v>
      </c>
      <c r="R144" s="189">
        <f>Q144*H144</f>
        <v>3.5999999999999999E-3</v>
      </c>
      <c r="S144" s="189">
        <v>0</v>
      </c>
      <c r="T144" s="190">
        <f>S144*H144</f>
        <v>0</v>
      </c>
      <c r="U144" s="36"/>
      <c r="V144" s="36"/>
      <c r="W144" s="36"/>
      <c r="X144" s="36"/>
      <c r="Y144" s="36"/>
      <c r="Z144" s="36"/>
      <c r="AA144" s="36"/>
      <c r="AB144" s="36"/>
      <c r="AC144" s="36"/>
      <c r="AD144" s="36"/>
      <c r="AE144" s="36"/>
      <c r="AR144" s="191" t="s">
        <v>299</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299</v>
      </c>
      <c r="BM144" s="191" t="s">
        <v>1156</v>
      </c>
    </row>
    <row r="145" spans="1:65" s="2" customFormat="1" ht="14.45" customHeight="1">
      <c r="A145" s="36"/>
      <c r="B145" s="37"/>
      <c r="C145" s="180" t="s">
        <v>335</v>
      </c>
      <c r="D145" s="180" t="s">
        <v>217</v>
      </c>
      <c r="E145" s="181" t="s">
        <v>1157</v>
      </c>
      <c r="F145" s="182" t="s">
        <v>1158</v>
      </c>
      <c r="G145" s="183" t="s">
        <v>1051</v>
      </c>
      <c r="H145" s="184">
        <v>2</v>
      </c>
      <c r="I145" s="185"/>
      <c r="J145" s="186">
        <f>ROUND(I145*H145,2)</f>
        <v>0</v>
      </c>
      <c r="K145" s="182" t="s">
        <v>221</v>
      </c>
      <c r="L145" s="41"/>
      <c r="M145" s="187" t="s">
        <v>19</v>
      </c>
      <c r="N145" s="188" t="s">
        <v>47</v>
      </c>
      <c r="O145" s="66"/>
      <c r="P145" s="189">
        <f>O145*H145</f>
        <v>0</v>
      </c>
      <c r="Q145" s="189">
        <v>1.9599999999999999E-3</v>
      </c>
      <c r="R145" s="189">
        <f>Q145*H145</f>
        <v>3.9199999999999999E-3</v>
      </c>
      <c r="S145" s="189">
        <v>0</v>
      </c>
      <c r="T145" s="190">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1159</v>
      </c>
    </row>
    <row r="146" spans="1:65" s="2" customFormat="1" ht="14.45" customHeight="1">
      <c r="A146" s="36"/>
      <c r="B146" s="37"/>
      <c r="C146" s="180" t="s">
        <v>341</v>
      </c>
      <c r="D146" s="180" t="s">
        <v>217</v>
      </c>
      <c r="E146" s="181" t="s">
        <v>1160</v>
      </c>
      <c r="F146" s="182" t="s">
        <v>1161</v>
      </c>
      <c r="G146" s="183" t="s">
        <v>248</v>
      </c>
      <c r="H146" s="184">
        <v>2</v>
      </c>
      <c r="I146" s="185"/>
      <c r="J146" s="186">
        <f>ROUND(I146*H146,2)</f>
        <v>0</v>
      </c>
      <c r="K146" s="182" t="s">
        <v>221</v>
      </c>
      <c r="L146" s="41"/>
      <c r="M146" s="187" t="s">
        <v>19</v>
      </c>
      <c r="N146" s="188" t="s">
        <v>47</v>
      </c>
      <c r="O146" s="66"/>
      <c r="P146" s="189">
        <f>O146*H146</f>
        <v>0</v>
      </c>
      <c r="Q146" s="189">
        <v>3.1E-4</v>
      </c>
      <c r="R146" s="189">
        <f>Q146*H146</f>
        <v>6.2E-4</v>
      </c>
      <c r="S146" s="189">
        <v>0</v>
      </c>
      <c r="T146" s="190">
        <f>S146*H146</f>
        <v>0</v>
      </c>
      <c r="U146" s="36"/>
      <c r="V146" s="36"/>
      <c r="W146" s="36"/>
      <c r="X146" s="36"/>
      <c r="Y146" s="36"/>
      <c r="Z146" s="36"/>
      <c r="AA146" s="36"/>
      <c r="AB146" s="36"/>
      <c r="AC146" s="36"/>
      <c r="AD146" s="36"/>
      <c r="AE146" s="36"/>
      <c r="AR146" s="191" t="s">
        <v>299</v>
      </c>
      <c r="AT146" s="191" t="s">
        <v>217</v>
      </c>
      <c r="AU146" s="191" t="s">
        <v>88</v>
      </c>
      <c r="AY146" s="19" t="s">
        <v>214</v>
      </c>
      <c r="BE146" s="192">
        <f>IF(N146="základní",J146,0)</f>
        <v>0</v>
      </c>
      <c r="BF146" s="192">
        <f>IF(N146="snížená",J146,0)</f>
        <v>0</v>
      </c>
      <c r="BG146" s="192">
        <f>IF(N146="zákl. přenesená",J146,0)</f>
        <v>0</v>
      </c>
      <c r="BH146" s="192">
        <f>IF(N146="sníž. přenesená",J146,0)</f>
        <v>0</v>
      </c>
      <c r="BI146" s="192">
        <f>IF(N146="nulová",J146,0)</f>
        <v>0</v>
      </c>
      <c r="BJ146" s="19" t="s">
        <v>88</v>
      </c>
      <c r="BK146" s="192">
        <f>ROUND(I146*H146,2)</f>
        <v>0</v>
      </c>
      <c r="BL146" s="19" t="s">
        <v>299</v>
      </c>
      <c r="BM146" s="191" t="s">
        <v>1162</v>
      </c>
    </row>
    <row r="147" spans="1:65" s="14" customFormat="1" ht="11.25">
      <c r="B147" s="204"/>
      <c r="C147" s="205"/>
      <c r="D147" s="195" t="s">
        <v>224</v>
      </c>
      <c r="E147" s="206" t="s">
        <v>19</v>
      </c>
      <c r="F147" s="207" t="s">
        <v>88</v>
      </c>
      <c r="G147" s="205"/>
      <c r="H147" s="208">
        <v>2</v>
      </c>
      <c r="I147" s="209"/>
      <c r="J147" s="205"/>
      <c r="K147" s="205"/>
      <c r="L147" s="210"/>
      <c r="M147" s="211"/>
      <c r="N147" s="212"/>
      <c r="O147" s="212"/>
      <c r="P147" s="212"/>
      <c r="Q147" s="212"/>
      <c r="R147" s="212"/>
      <c r="S147" s="212"/>
      <c r="T147" s="213"/>
      <c r="AT147" s="214" t="s">
        <v>224</v>
      </c>
      <c r="AU147" s="214" t="s">
        <v>88</v>
      </c>
      <c r="AV147" s="14" t="s">
        <v>88</v>
      </c>
      <c r="AW147" s="14" t="s">
        <v>36</v>
      </c>
      <c r="AX147" s="14" t="s">
        <v>82</v>
      </c>
      <c r="AY147" s="214" t="s">
        <v>214</v>
      </c>
    </row>
    <row r="148" spans="1:65" s="2" customFormat="1" ht="24.2" customHeight="1">
      <c r="A148" s="36"/>
      <c r="B148" s="37"/>
      <c r="C148" s="180" t="s">
        <v>347</v>
      </c>
      <c r="D148" s="180" t="s">
        <v>217</v>
      </c>
      <c r="E148" s="181" t="s">
        <v>1074</v>
      </c>
      <c r="F148" s="182" t="s">
        <v>1075</v>
      </c>
      <c r="G148" s="183" t="s">
        <v>302</v>
      </c>
      <c r="H148" s="184">
        <v>0.01</v>
      </c>
      <c r="I148" s="185"/>
      <c r="J148" s="186">
        <f>ROUND(I148*H148,2)</f>
        <v>0</v>
      </c>
      <c r="K148" s="182" t="s">
        <v>221</v>
      </c>
      <c r="L148" s="41"/>
      <c r="M148" s="187" t="s">
        <v>19</v>
      </c>
      <c r="N148" s="188" t="s">
        <v>47</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299</v>
      </c>
      <c r="AT148" s="191" t="s">
        <v>217</v>
      </c>
      <c r="AU148" s="191" t="s">
        <v>88</v>
      </c>
      <c r="AY148" s="19" t="s">
        <v>214</v>
      </c>
      <c r="BE148" s="192">
        <f>IF(N148="základní",J148,0)</f>
        <v>0</v>
      </c>
      <c r="BF148" s="192">
        <f>IF(N148="snížená",J148,0)</f>
        <v>0</v>
      </c>
      <c r="BG148" s="192">
        <f>IF(N148="zákl. přenesená",J148,0)</f>
        <v>0</v>
      </c>
      <c r="BH148" s="192">
        <f>IF(N148="sníž. přenesená",J148,0)</f>
        <v>0</v>
      </c>
      <c r="BI148" s="192">
        <f>IF(N148="nulová",J148,0)</f>
        <v>0</v>
      </c>
      <c r="BJ148" s="19" t="s">
        <v>88</v>
      </c>
      <c r="BK148" s="192">
        <f>ROUND(I148*H148,2)</f>
        <v>0</v>
      </c>
      <c r="BL148" s="19" t="s">
        <v>299</v>
      </c>
      <c r="BM148" s="191" t="s">
        <v>1163</v>
      </c>
    </row>
    <row r="149" spans="1:65" s="2" customFormat="1" ht="24.2" customHeight="1">
      <c r="A149" s="36"/>
      <c r="B149" s="37"/>
      <c r="C149" s="180" t="s">
        <v>353</v>
      </c>
      <c r="D149" s="180" t="s">
        <v>217</v>
      </c>
      <c r="E149" s="181" t="s">
        <v>1077</v>
      </c>
      <c r="F149" s="182" t="s">
        <v>1078</v>
      </c>
      <c r="G149" s="183" t="s">
        <v>302</v>
      </c>
      <c r="H149" s="184">
        <v>0.01</v>
      </c>
      <c r="I149" s="185"/>
      <c r="J149" s="186">
        <f>ROUND(I149*H149,2)</f>
        <v>0</v>
      </c>
      <c r="K149" s="182" t="s">
        <v>221</v>
      </c>
      <c r="L149" s="41"/>
      <c r="M149" s="244" t="s">
        <v>19</v>
      </c>
      <c r="N149" s="245" t="s">
        <v>47</v>
      </c>
      <c r="O149" s="246"/>
      <c r="P149" s="247">
        <f>O149*H149</f>
        <v>0</v>
      </c>
      <c r="Q149" s="247">
        <v>0</v>
      </c>
      <c r="R149" s="247">
        <f>Q149*H149</f>
        <v>0</v>
      </c>
      <c r="S149" s="247">
        <v>0</v>
      </c>
      <c r="T149" s="248">
        <f>S149*H149</f>
        <v>0</v>
      </c>
      <c r="U149" s="36"/>
      <c r="V149" s="36"/>
      <c r="W149" s="36"/>
      <c r="X149" s="36"/>
      <c r="Y149" s="36"/>
      <c r="Z149" s="36"/>
      <c r="AA149" s="36"/>
      <c r="AB149" s="36"/>
      <c r="AC149" s="36"/>
      <c r="AD149" s="36"/>
      <c r="AE149" s="36"/>
      <c r="AR149" s="191" t="s">
        <v>299</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299</v>
      </c>
      <c r="BM149" s="191" t="s">
        <v>1164</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cgCGHmJZDI8BdREpOgF2g6X6dpUQKHDWM5hPZFnL9d0m+DA0xqi57I9cHSTzNe9VONKq8GbnPA2q2FhkokGwew==" saltValue="FxJ8cqrY/ObPNUUwebZrxRYwDVRQrjCr3Vn3D6nC5j6stpxgzPafwFXhnc9Sdd1FSBw1f4MZ+drgl9Z8TOb3hg==" spinCount="100000" sheet="1" objects="1" scenarios="1" formatColumns="0" formatRows="0" autoFilter="0"/>
  <autoFilter ref="C93:K149" xr:uid="{00000000-0009-0000-0000-000005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109</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175</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1165</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ROUND((SUM(BE87:BE178)),  2)</f>
        <v>0</v>
      </c>
      <c r="G35" s="36"/>
      <c r="H35" s="36"/>
      <c r="I35" s="126">
        <v>0.21</v>
      </c>
      <c r="J35" s="125">
        <f>ROUND(((SUM(BE87:BE178))*I35),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ROUND((SUM(BF87:BF178)),  2)</f>
        <v>0</v>
      </c>
      <c r="G36" s="36"/>
      <c r="H36" s="36"/>
      <c r="I36" s="126">
        <v>0.15</v>
      </c>
      <c r="J36" s="125">
        <f>ROUND(((SUM(BF87:BF178))*I36),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ROUND((SUM(BG87:BG178)),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ROUND((SUM(BH87:BH178)),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ROUND((SUM(BI87:BI178)),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175</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D.1.4.e - Elektroinstalace</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187</v>
      </c>
      <c r="E64" s="145"/>
      <c r="F64" s="145"/>
      <c r="G64" s="145"/>
      <c r="H64" s="145"/>
      <c r="I64" s="145"/>
      <c r="J64" s="146">
        <f>J88</f>
        <v>0</v>
      </c>
      <c r="K64" s="143"/>
      <c r="L64" s="147"/>
    </row>
    <row r="65" spans="1:31" s="10" customFormat="1" ht="19.899999999999999" customHeight="1">
      <c r="B65" s="148"/>
      <c r="C65" s="99"/>
      <c r="D65" s="149" t="s">
        <v>1166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199</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5" t="str">
        <f>E7</f>
        <v>Podkrovní byty Táborská 378/44, 372/36, 375/38, 377/42, 376/40 Praha 4, k.ú. Nusle</v>
      </c>
      <c r="F75" s="396"/>
      <c r="G75" s="396"/>
      <c r="H75" s="396"/>
      <c r="I75" s="38"/>
      <c r="J75" s="38"/>
      <c r="K75" s="38"/>
      <c r="L75" s="115"/>
      <c r="S75" s="36"/>
      <c r="T75" s="36"/>
      <c r="U75" s="36"/>
      <c r="V75" s="36"/>
      <c r="W75" s="36"/>
      <c r="X75" s="36"/>
      <c r="Y75" s="36"/>
      <c r="Z75" s="36"/>
      <c r="AA75" s="36"/>
      <c r="AB75" s="36"/>
      <c r="AC75" s="36"/>
      <c r="AD75" s="36"/>
      <c r="AE75" s="36"/>
    </row>
    <row r="76" spans="1:31" s="1" customFormat="1" ht="12" customHeight="1">
      <c r="B76" s="23"/>
      <c r="C76" s="31" t="s">
        <v>174</v>
      </c>
      <c r="D76" s="24"/>
      <c r="E76" s="24"/>
      <c r="F76" s="24"/>
      <c r="G76" s="24"/>
      <c r="H76" s="24"/>
      <c r="I76" s="24"/>
      <c r="J76" s="24"/>
      <c r="K76" s="24"/>
      <c r="L76" s="22"/>
    </row>
    <row r="77" spans="1:31" s="2" customFormat="1" ht="16.5" customHeight="1">
      <c r="A77" s="36"/>
      <c r="B77" s="37"/>
      <c r="C77" s="38"/>
      <c r="D77" s="38"/>
      <c r="E77" s="395" t="s">
        <v>175</v>
      </c>
      <c r="F77" s="397"/>
      <c r="G77" s="397"/>
      <c r="H77" s="397"/>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176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9" t="str">
        <f>E11</f>
        <v>D.1.4.e - Elektroinstalace</v>
      </c>
      <c r="F79" s="397"/>
      <c r="G79" s="397"/>
      <c r="H79" s="397"/>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16. 4. 2021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Městská část Praha 4, Anatala Staška 2059/80b</v>
      </c>
      <c r="G83" s="38"/>
      <c r="H83" s="38"/>
      <c r="I83" s="31" t="s">
        <v>32</v>
      </c>
      <c r="J83" s="34" t="str">
        <f>E23</f>
        <v>SUNCAD, s.r.o., Špotzova 6, Praha 6</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37</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200</v>
      </c>
      <c r="D86" s="156" t="s">
        <v>60</v>
      </c>
      <c r="E86" s="156" t="s">
        <v>56</v>
      </c>
      <c r="F86" s="156" t="s">
        <v>57</v>
      </c>
      <c r="G86" s="156" t="s">
        <v>201</v>
      </c>
      <c r="H86" s="156" t="s">
        <v>202</v>
      </c>
      <c r="I86" s="156" t="s">
        <v>203</v>
      </c>
      <c r="J86" s="156" t="s">
        <v>180</v>
      </c>
      <c r="K86" s="157" t="s">
        <v>204</v>
      </c>
      <c r="L86" s="158"/>
      <c r="M86" s="70" t="s">
        <v>19</v>
      </c>
      <c r="N86" s="71" t="s">
        <v>45</v>
      </c>
      <c r="O86" s="71" t="s">
        <v>205</v>
      </c>
      <c r="P86" s="71" t="s">
        <v>206</v>
      </c>
      <c r="Q86" s="71" t="s">
        <v>207</v>
      </c>
      <c r="R86" s="71" t="s">
        <v>208</v>
      </c>
      <c r="S86" s="71" t="s">
        <v>209</v>
      </c>
      <c r="T86" s="72" t="s">
        <v>210</v>
      </c>
      <c r="U86" s="153"/>
      <c r="V86" s="153"/>
      <c r="W86" s="153"/>
      <c r="X86" s="153"/>
      <c r="Y86" s="153"/>
      <c r="Z86" s="153"/>
      <c r="AA86" s="153"/>
      <c r="AB86" s="153"/>
      <c r="AC86" s="153"/>
      <c r="AD86" s="153"/>
      <c r="AE86" s="153"/>
    </row>
    <row r="87" spans="1:65" s="2" customFormat="1" ht="22.9" customHeight="1">
      <c r="A87" s="36"/>
      <c r="B87" s="37"/>
      <c r="C87" s="77" t="s">
        <v>211</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74</v>
      </c>
      <c r="AU87" s="19" t="s">
        <v>181</v>
      </c>
      <c r="BK87" s="163">
        <f>BK88</f>
        <v>0</v>
      </c>
    </row>
    <row r="88" spans="1:65" s="12" customFormat="1" ht="25.9" customHeight="1">
      <c r="B88" s="164"/>
      <c r="C88" s="165"/>
      <c r="D88" s="166" t="s">
        <v>74</v>
      </c>
      <c r="E88" s="167" t="s">
        <v>318</v>
      </c>
      <c r="F88" s="167" t="s">
        <v>319</v>
      </c>
      <c r="G88" s="165"/>
      <c r="H88" s="165"/>
      <c r="I88" s="168"/>
      <c r="J88" s="169">
        <f>BK88</f>
        <v>0</v>
      </c>
      <c r="K88" s="165"/>
      <c r="L88" s="170"/>
      <c r="M88" s="171"/>
      <c r="N88" s="172"/>
      <c r="O88" s="172"/>
      <c r="P88" s="173">
        <f>P89</f>
        <v>0</v>
      </c>
      <c r="Q88" s="172"/>
      <c r="R88" s="173">
        <f>R89</f>
        <v>0</v>
      </c>
      <c r="S88" s="172"/>
      <c r="T88" s="174">
        <f>T89</f>
        <v>0</v>
      </c>
      <c r="AR88" s="175" t="s">
        <v>88</v>
      </c>
      <c r="AT88" s="176" t="s">
        <v>74</v>
      </c>
      <c r="AU88" s="176" t="s">
        <v>75</v>
      </c>
      <c r="AY88" s="175" t="s">
        <v>214</v>
      </c>
      <c r="BK88" s="177">
        <f>BK89</f>
        <v>0</v>
      </c>
    </row>
    <row r="89" spans="1:65" s="12" customFormat="1" ht="22.9" customHeight="1">
      <c r="B89" s="164"/>
      <c r="C89" s="165"/>
      <c r="D89" s="166" t="s">
        <v>74</v>
      </c>
      <c r="E89" s="178" t="s">
        <v>1167</v>
      </c>
      <c r="F89" s="178" t="s">
        <v>1168</v>
      </c>
      <c r="G89" s="165"/>
      <c r="H89" s="165"/>
      <c r="I89" s="168"/>
      <c r="J89" s="179">
        <f>BK89</f>
        <v>0</v>
      </c>
      <c r="K89" s="165"/>
      <c r="L89" s="170"/>
      <c r="M89" s="171"/>
      <c r="N89" s="172"/>
      <c r="O89" s="172"/>
      <c r="P89" s="173">
        <f>SUM(P90:P178)</f>
        <v>0</v>
      </c>
      <c r="Q89" s="172"/>
      <c r="R89" s="173">
        <f>SUM(R90:R178)</f>
        <v>0</v>
      </c>
      <c r="S89" s="172"/>
      <c r="T89" s="174">
        <f>SUM(T90:T178)</f>
        <v>0</v>
      </c>
      <c r="AR89" s="175" t="s">
        <v>88</v>
      </c>
      <c r="AT89" s="176" t="s">
        <v>74</v>
      </c>
      <c r="AU89" s="176" t="s">
        <v>82</v>
      </c>
      <c r="AY89" s="175" t="s">
        <v>214</v>
      </c>
      <c r="BK89" s="177">
        <f>SUM(BK90:BK178)</f>
        <v>0</v>
      </c>
    </row>
    <row r="90" spans="1:65" s="2" customFormat="1" ht="14.45" customHeight="1">
      <c r="A90" s="36"/>
      <c r="B90" s="37"/>
      <c r="C90" s="180" t="s">
        <v>82</v>
      </c>
      <c r="D90" s="180" t="s">
        <v>217</v>
      </c>
      <c r="E90" s="181" t="s">
        <v>1169</v>
      </c>
      <c r="F90" s="182" t="s">
        <v>1170</v>
      </c>
      <c r="G90" s="183" t="s">
        <v>943</v>
      </c>
      <c r="H90" s="184">
        <v>40</v>
      </c>
      <c r="I90" s="185"/>
      <c r="J90" s="186">
        <f t="shared" ref="J90:J121" si="0">ROUND(I90*H90,2)</f>
        <v>0</v>
      </c>
      <c r="K90" s="182" t="s">
        <v>19</v>
      </c>
      <c r="L90" s="41"/>
      <c r="M90" s="187" t="s">
        <v>19</v>
      </c>
      <c r="N90" s="188" t="s">
        <v>46</v>
      </c>
      <c r="O90" s="66"/>
      <c r="P90" s="189">
        <f t="shared" ref="P90:P121" si="1">O90*H90</f>
        <v>0</v>
      </c>
      <c r="Q90" s="189">
        <v>0</v>
      </c>
      <c r="R90" s="189">
        <f t="shared" ref="R90:R121" si="2">Q90*H90</f>
        <v>0</v>
      </c>
      <c r="S90" s="189">
        <v>0</v>
      </c>
      <c r="T90" s="190">
        <f t="shared" ref="T90:T121" si="3">S90*H90</f>
        <v>0</v>
      </c>
      <c r="U90" s="36"/>
      <c r="V90" s="36"/>
      <c r="W90" s="36"/>
      <c r="X90" s="36"/>
      <c r="Y90" s="36"/>
      <c r="Z90" s="36"/>
      <c r="AA90" s="36"/>
      <c r="AB90" s="36"/>
      <c r="AC90" s="36"/>
      <c r="AD90" s="36"/>
      <c r="AE90" s="36"/>
      <c r="AR90" s="191" t="s">
        <v>299</v>
      </c>
      <c r="AT90" s="191" t="s">
        <v>217</v>
      </c>
      <c r="AU90" s="191" t="s">
        <v>88</v>
      </c>
      <c r="AY90" s="19" t="s">
        <v>214</v>
      </c>
      <c r="BE90" s="192">
        <f t="shared" ref="BE90:BE121" si="4">IF(N90="základní",J90,0)</f>
        <v>0</v>
      </c>
      <c r="BF90" s="192">
        <f t="shared" ref="BF90:BF121" si="5">IF(N90="snížená",J90,0)</f>
        <v>0</v>
      </c>
      <c r="BG90" s="192">
        <f t="shared" ref="BG90:BG121" si="6">IF(N90="zákl. přenesená",J90,0)</f>
        <v>0</v>
      </c>
      <c r="BH90" s="192">
        <f t="shared" ref="BH90:BH121" si="7">IF(N90="sníž. přenesená",J90,0)</f>
        <v>0</v>
      </c>
      <c r="BI90" s="192">
        <f t="shared" ref="BI90:BI121" si="8">IF(N90="nulová",J90,0)</f>
        <v>0</v>
      </c>
      <c r="BJ90" s="19" t="s">
        <v>82</v>
      </c>
      <c r="BK90" s="192">
        <f t="shared" ref="BK90:BK121" si="9">ROUND(I90*H90,2)</f>
        <v>0</v>
      </c>
      <c r="BL90" s="19" t="s">
        <v>299</v>
      </c>
      <c r="BM90" s="191" t="s">
        <v>1171</v>
      </c>
    </row>
    <row r="91" spans="1:65" s="2" customFormat="1" ht="14.45" customHeight="1">
      <c r="A91" s="36"/>
      <c r="B91" s="37"/>
      <c r="C91" s="180" t="s">
        <v>88</v>
      </c>
      <c r="D91" s="180" t="s">
        <v>217</v>
      </c>
      <c r="E91" s="181" t="s">
        <v>1172</v>
      </c>
      <c r="F91" s="182" t="s">
        <v>1173</v>
      </c>
      <c r="G91" s="183" t="s">
        <v>943</v>
      </c>
      <c r="H91" s="184">
        <v>2</v>
      </c>
      <c r="I91" s="185"/>
      <c r="J91" s="186">
        <f t="shared" si="0"/>
        <v>0</v>
      </c>
      <c r="K91" s="182" t="s">
        <v>19</v>
      </c>
      <c r="L91" s="41"/>
      <c r="M91" s="187" t="s">
        <v>19</v>
      </c>
      <c r="N91" s="188" t="s">
        <v>46</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299</v>
      </c>
      <c r="AT91" s="191" t="s">
        <v>217</v>
      </c>
      <c r="AU91" s="191" t="s">
        <v>88</v>
      </c>
      <c r="AY91" s="19" t="s">
        <v>214</v>
      </c>
      <c r="BE91" s="192">
        <f t="shared" si="4"/>
        <v>0</v>
      </c>
      <c r="BF91" s="192">
        <f t="shared" si="5"/>
        <v>0</v>
      </c>
      <c r="BG91" s="192">
        <f t="shared" si="6"/>
        <v>0</v>
      </c>
      <c r="BH91" s="192">
        <f t="shared" si="7"/>
        <v>0</v>
      </c>
      <c r="BI91" s="192">
        <f t="shared" si="8"/>
        <v>0</v>
      </c>
      <c r="BJ91" s="19" t="s">
        <v>82</v>
      </c>
      <c r="BK91" s="192">
        <f t="shared" si="9"/>
        <v>0</v>
      </c>
      <c r="BL91" s="19" t="s">
        <v>299</v>
      </c>
      <c r="BM91" s="191" t="s">
        <v>1174</v>
      </c>
    </row>
    <row r="92" spans="1:65" s="2" customFormat="1" ht="14.45" customHeight="1">
      <c r="A92" s="36"/>
      <c r="B92" s="37"/>
      <c r="C92" s="180" t="s">
        <v>101</v>
      </c>
      <c r="D92" s="180" t="s">
        <v>217</v>
      </c>
      <c r="E92" s="181" t="s">
        <v>1175</v>
      </c>
      <c r="F92" s="182" t="s">
        <v>1176</v>
      </c>
      <c r="G92" s="183" t="s">
        <v>1177</v>
      </c>
      <c r="H92" s="184">
        <v>0.1</v>
      </c>
      <c r="I92" s="185"/>
      <c r="J92" s="186">
        <f t="shared" si="0"/>
        <v>0</v>
      </c>
      <c r="K92" s="182" t="s">
        <v>19</v>
      </c>
      <c r="L92" s="41"/>
      <c r="M92" s="187" t="s">
        <v>19</v>
      </c>
      <c r="N92" s="188" t="s">
        <v>46</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299</v>
      </c>
      <c r="AT92" s="191" t="s">
        <v>217</v>
      </c>
      <c r="AU92" s="191" t="s">
        <v>88</v>
      </c>
      <c r="AY92" s="19" t="s">
        <v>214</v>
      </c>
      <c r="BE92" s="192">
        <f t="shared" si="4"/>
        <v>0</v>
      </c>
      <c r="BF92" s="192">
        <f t="shared" si="5"/>
        <v>0</v>
      </c>
      <c r="BG92" s="192">
        <f t="shared" si="6"/>
        <v>0</v>
      </c>
      <c r="BH92" s="192">
        <f t="shared" si="7"/>
        <v>0</v>
      </c>
      <c r="BI92" s="192">
        <f t="shared" si="8"/>
        <v>0</v>
      </c>
      <c r="BJ92" s="19" t="s">
        <v>82</v>
      </c>
      <c r="BK92" s="192">
        <f t="shared" si="9"/>
        <v>0</v>
      </c>
      <c r="BL92" s="19" t="s">
        <v>299</v>
      </c>
      <c r="BM92" s="191" t="s">
        <v>1178</v>
      </c>
    </row>
    <row r="93" spans="1:65" s="2" customFormat="1" ht="14.45" customHeight="1">
      <c r="A93" s="36"/>
      <c r="B93" s="37"/>
      <c r="C93" s="180" t="s">
        <v>222</v>
      </c>
      <c r="D93" s="180" t="s">
        <v>217</v>
      </c>
      <c r="E93" s="181" t="s">
        <v>1179</v>
      </c>
      <c r="F93" s="182" t="s">
        <v>1180</v>
      </c>
      <c r="G93" s="183" t="s">
        <v>331</v>
      </c>
      <c r="H93" s="184">
        <v>235</v>
      </c>
      <c r="I93" s="185"/>
      <c r="J93" s="186">
        <f t="shared" si="0"/>
        <v>0</v>
      </c>
      <c r="K93" s="182" t="s">
        <v>19</v>
      </c>
      <c r="L93" s="41"/>
      <c r="M93" s="187" t="s">
        <v>19</v>
      </c>
      <c r="N93" s="188" t="s">
        <v>46</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299</v>
      </c>
      <c r="AT93" s="191" t="s">
        <v>217</v>
      </c>
      <c r="AU93" s="191" t="s">
        <v>88</v>
      </c>
      <c r="AY93" s="19" t="s">
        <v>214</v>
      </c>
      <c r="BE93" s="192">
        <f t="shared" si="4"/>
        <v>0</v>
      </c>
      <c r="BF93" s="192">
        <f t="shared" si="5"/>
        <v>0</v>
      </c>
      <c r="BG93" s="192">
        <f t="shared" si="6"/>
        <v>0</v>
      </c>
      <c r="BH93" s="192">
        <f t="shared" si="7"/>
        <v>0</v>
      </c>
      <c r="BI93" s="192">
        <f t="shared" si="8"/>
        <v>0</v>
      </c>
      <c r="BJ93" s="19" t="s">
        <v>82</v>
      </c>
      <c r="BK93" s="192">
        <f t="shared" si="9"/>
        <v>0</v>
      </c>
      <c r="BL93" s="19" t="s">
        <v>299</v>
      </c>
      <c r="BM93" s="191" t="s">
        <v>1181</v>
      </c>
    </row>
    <row r="94" spans="1:65" s="2" customFormat="1" ht="14.45" customHeight="1">
      <c r="A94" s="36"/>
      <c r="B94" s="37"/>
      <c r="C94" s="180" t="s">
        <v>245</v>
      </c>
      <c r="D94" s="180" t="s">
        <v>217</v>
      </c>
      <c r="E94" s="181" t="s">
        <v>1182</v>
      </c>
      <c r="F94" s="182" t="s">
        <v>1183</v>
      </c>
      <c r="G94" s="183" t="s">
        <v>331</v>
      </c>
      <c r="H94" s="184">
        <v>165</v>
      </c>
      <c r="I94" s="185"/>
      <c r="J94" s="186">
        <f t="shared" si="0"/>
        <v>0</v>
      </c>
      <c r="K94" s="182" t="s">
        <v>19</v>
      </c>
      <c r="L94" s="41"/>
      <c r="M94" s="187" t="s">
        <v>19</v>
      </c>
      <c r="N94" s="188" t="s">
        <v>46</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299</v>
      </c>
      <c r="AT94" s="191" t="s">
        <v>217</v>
      </c>
      <c r="AU94" s="191" t="s">
        <v>88</v>
      </c>
      <c r="AY94" s="19" t="s">
        <v>214</v>
      </c>
      <c r="BE94" s="192">
        <f t="shared" si="4"/>
        <v>0</v>
      </c>
      <c r="BF94" s="192">
        <f t="shared" si="5"/>
        <v>0</v>
      </c>
      <c r="BG94" s="192">
        <f t="shared" si="6"/>
        <v>0</v>
      </c>
      <c r="BH94" s="192">
        <f t="shared" si="7"/>
        <v>0</v>
      </c>
      <c r="BI94" s="192">
        <f t="shared" si="8"/>
        <v>0</v>
      </c>
      <c r="BJ94" s="19" t="s">
        <v>82</v>
      </c>
      <c r="BK94" s="192">
        <f t="shared" si="9"/>
        <v>0</v>
      </c>
      <c r="BL94" s="19" t="s">
        <v>299</v>
      </c>
      <c r="BM94" s="191" t="s">
        <v>1184</v>
      </c>
    </row>
    <row r="95" spans="1:65" s="2" customFormat="1" ht="14.45" customHeight="1">
      <c r="A95" s="36"/>
      <c r="B95" s="37"/>
      <c r="C95" s="180" t="s">
        <v>215</v>
      </c>
      <c r="D95" s="180" t="s">
        <v>217</v>
      </c>
      <c r="E95" s="181" t="s">
        <v>1185</v>
      </c>
      <c r="F95" s="182" t="s">
        <v>1186</v>
      </c>
      <c r="G95" s="183" t="s">
        <v>331</v>
      </c>
      <c r="H95" s="184">
        <v>36</v>
      </c>
      <c r="I95" s="185"/>
      <c r="J95" s="186">
        <f t="shared" si="0"/>
        <v>0</v>
      </c>
      <c r="K95" s="182" t="s">
        <v>19</v>
      </c>
      <c r="L95" s="41"/>
      <c r="M95" s="187" t="s">
        <v>19</v>
      </c>
      <c r="N95" s="188" t="s">
        <v>46</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299</v>
      </c>
      <c r="AT95" s="191" t="s">
        <v>217</v>
      </c>
      <c r="AU95" s="191" t="s">
        <v>88</v>
      </c>
      <c r="AY95" s="19" t="s">
        <v>214</v>
      </c>
      <c r="BE95" s="192">
        <f t="shared" si="4"/>
        <v>0</v>
      </c>
      <c r="BF95" s="192">
        <f t="shared" si="5"/>
        <v>0</v>
      </c>
      <c r="BG95" s="192">
        <f t="shared" si="6"/>
        <v>0</v>
      </c>
      <c r="BH95" s="192">
        <f t="shared" si="7"/>
        <v>0</v>
      </c>
      <c r="BI95" s="192">
        <f t="shared" si="8"/>
        <v>0</v>
      </c>
      <c r="BJ95" s="19" t="s">
        <v>82</v>
      </c>
      <c r="BK95" s="192">
        <f t="shared" si="9"/>
        <v>0</v>
      </c>
      <c r="BL95" s="19" t="s">
        <v>299</v>
      </c>
      <c r="BM95" s="191" t="s">
        <v>1187</v>
      </c>
    </row>
    <row r="96" spans="1:65" s="2" customFormat="1" ht="14.45" customHeight="1">
      <c r="A96" s="36"/>
      <c r="B96" s="37"/>
      <c r="C96" s="180" t="s">
        <v>253</v>
      </c>
      <c r="D96" s="180" t="s">
        <v>217</v>
      </c>
      <c r="E96" s="181" t="s">
        <v>1188</v>
      </c>
      <c r="F96" s="182" t="s">
        <v>1189</v>
      </c>
      <c r="G96" s="183" t="s">
        <v>331</v>
      </c>
      <c r="H96" s="184">
        <v>235</v>
      </c>
      <c r="I96" s="185"/>
      <c r="J96" s="186">
        <f t="shared" si="0"/>
        <v>0</v>
      </c>
      <c r="K96" s="182" t="s">
        <v>19</v>
      </c>
      <c r="L96" s="41"/>
      <c r="M96" s="187" t="s">
        <v>19</v>
      </c>
      <c r="N96" s="188" t="s">
        <v>46</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88</v>
      </c>
      <c r="AY96" s="19" t="s">
        <v>214</v>
      </c>
      <c r="BE96" s="192">
        <f t="shared" si="4"/>
        <v>0</v>
      </c>
      <c r="BF96" s="192">
        <f t="shared" si="5"/>
        <v>0</v>
      </c>
      <c r="BG96" s="192">
        <f t="shared" si="6"/>
        <v>0</v>
      </c>
      <c r="BH96" s="192">
        <f t="shared" si="7"/>
        <v>0</v>
      </c>
      <c r="BI96" s="192">
        <f t="shared" si="8"/>
        <v>0</v>
      </c>
      <c r="BJ96" s="19" t="s">
        <v>82</v>
      </c>
      <c r="BK96" s="192">
        <f t="shared" si="9"/>
        <v>0</v>
      </c>
      <c r="BL96" s="19" t="s">
        <v>299</v>
      </c>
      <c r="BM96" s="191" t="s">
        <v>1190</v>
      </c>
    </row>
    <row r="97" spans="1:65" s="2" customFormat="1" ht="14.45" customHeight="1">
      <c r="A97" s="36"/>
      <c r="B97" s="37"/>
      <c r="C97" s="180" t="s">
        <v>262</v>
      </c>
      <c r="D97" s="180" t="s">
        <v>217</v>
      </c>
      <c r="E97" s="181" t="s">
        <v>1191</v>
      </c>
      <c r="F97" s="182" t="s">
        <v>1192</v>
      </c>
      <c r="G97" s="183" t="s">
        <v>331</v>
      </c>
      <c r="H97" s="184">
        <v>165</v>
      </c>
      <c r="I97" s="185"/>
      <c r="J97" s="186">
        <f t="shared" si="0"/>
        <v>0</v>
      </c>
      <c r="K97" s="182" t="s">
        <v>19</v>
      </c>
      <c r="L97" s="41"/>
      <c r="M97" s="187" t="s">
        <v>19</v>
      </c>
      <c r="N97" s="188" t="s">
        <v>46</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299</v>
      </c>
      <c r="AT97" s="191" t="s">
        <v>217</v>
      </c>
      <c r="AU97" s="191" t="s">
        <v>88</v>
      </c>
      <c r="AY97" s="19" t="s">
        <v>214</v>
      </c>
      <c r="BE97" s="192">
        <f t="shared" si="4"/>
        <v>0</v>
      </c>
      <c r="BF97" s="192">
        <f t="shared" si="5"/>
        <v>0</v>
      </c>
      <c r="BG97" s="192">
        <f t="shared" si="6"/>
        <v>0</v>
      </c>
      <c r="BH97" s="192">
        <f t="shared" si="7"/>
        <v>0</v>
      </c>
      <c r="BI97" s="192">
        <f t="shared" si="8"/>
        <v>0</v>
      </c>
      <c r="BJ97" s="19" t="s">
        <v>82</v>
      </c>
      <c r="BK97" s="192">
        <f t="shared" si="9"/>
        <v>0</v>
      </c>
      <c r="BL97" s="19" t="s">
        <v>299</v>
      </c>
      <c r="BM97" s="191" t="s">
        <v>1193</v>
      </c>
    </row>
    <row r="98" spans="1:65" s="2" customFormat="1" ht="14.45" customHeight="1">
      <c r="A98" s="36"/>
      <c r="B98" s="37"/>
      <c r="C98" s="180" t="s">
        <v>260</v>
      </c>
      <c r="D98" s="180" t="s">
        <v>217</v>
      </c>
      <c r="E98" s="181" t="s">
        <v>1194</v>
      </c>
      <c r="F98" s="182" t="s">
        <v>1195</v>
      </c>
      <c r="G98" s="183" t="s">
        <v>331</v>
      </c>
      <c r="H98" s="184">
        <v>36</v>
      </c>
      <c r="I98" s="185"/>
      <c r="J98" s="186">
        <f t="shared" si="0"/>
        <v>0</v>
      </c>
      <c r="K98" s="182" t="s">
        <v>19</v>
      </c>
      <c r="L98" s="41"/>
      <c r="M98" s="187" t="s">
        <v>19</v>
      </c>
      <c r="N98" s="188" t="s">
        <v>46</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299</v>
      </c>
      <c r="AT98" s="191" t="s">
        <v>217</v>
      </c>
      <c r="AU98" s="191" t="s">
        <v>88</v>
      </c>
      <c r="AY98" s="19" t="s">
        <v>214</v>
      </c>
      <c r="BE98" s="192">
        <f t="shared" si="4"/>
        <v>0</v>
      </c>
      <c r="BF98" s="192">
        <f t="shared" si="5"/>
        <v>0</v>
      </c>
      <c r="BG98" s="192">
        <f t="shared" si="6"/>
        <v>0</v>
      </c>
      <c r="BH98" s="192">
        <f t="shared" si="7"/>
        <v>0</v>
      </c>
      <c r="BI98" s="192">
        <f t="shared" si="8"/>
        <v>0</v>
      </c>
      <c r="BJ98" s="19" t="s">
        <v>82</v>
      </c>
      <c r="BK98" s="192">
        <f t="shared" si="9"/>
        <v>0</v>
      </c>
      <c r="BL98" s="19" t="s">
        <v>299</v>
      </c>
      <c r="BM98" s="191" t="s">
        <v>1196</v>
      </c>
    </row>
    <row r="99" spans="1:65" s="2" customFormat="1" ht="24.2" customHeight="1">
      <c r="A99" s="36"/>
      <c r="B99" s="37"/>
      <c r="C99" s="180" t="s">
        <v>270</v>
      </c>
      <c r="D99" s="180" t="s">
        <v>217</v>
      </c>
      <c r="E99" s="181" t="s">
        <v>1197</v>
      </c>
      <c r="F99" s="182" t="s">
        <v>1198</v>
      </c>
      <c r="G99" s="183" t="s">
        <v>331</v>
      </c>
      <c r="H99" s="184">
        <v>233</v>
      </c>
      <c r="I99" s="185"/>
      <c r="J99" s="186">
        <f t="shared" si="0"/>
        <v>0</v>
      </c>
      <c r="K99" s="182" t="s">
        <v>19</v>
      </c>
      <c r="L99" s="41"/>
      <c r="M99" s="187" t="s">
        <v>19</v>
      </c>
      <c r="N99" s="188" t="s">
        <v>46</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88</v>
      </c>
      <c r="AY99" s="19" t="s">
        <v>214</v>
      </c>
      <c r="BE99" s="192">
        <f t="shared" si="4"/>
        <v>0</v>
      </c>
      <c r="BF99" s="192">
        <f t="shared" si="5"/>
        <v>0</v>
      </c>
      <c r="BG99" s="192">
        <f t="shared" si="6"/>
        <v>0</v>
      </c>
      <c r="BH99" s="192">
        <f t="shared" si="7"/>
        <v>0</v>
      </c>
      <c r="BI99" s="192">
        <f t="shared" si="8"/>
        <v>0</v>
      </c>
      <c r="BJ99" s="19" t="s">
        <v>82</v>
      </c>
      <c r="BK99" s="192">
        <f t="shared" si="9"/>
        <v>0</v>
      </c>
      <c r="BL99" s="19" t="s">
        <v>299</v>
      </c>
      <c r="BM99" s="191" t="s">
        <v>1199</v>
      </c>
    </row>
    <row r="100" spans="1:65" s="2" customFormat="1" ht="14.45" customHeight="1">
      <c r="A100" s="36"/>
      <c r="B100" s="37"/>
      <c r="C100" s="230" t="s">
        <v>276</v>
      </c>
      <c r="D100" s="230" t="s">
        <v>336</v>
      </c>
      <c r="E100" s="231" t="s">
        <v>1200</v>
      </c>
      <c r="F100" s="232" t="s">
        <v>1201</v>
      </c>
      <c r="G100" s="233" t="s">
        <v>331</v>
      </c>
      <c r="H100" s="234">
        <v>233</v>
      </c>
      <c r="I100" s="235"/>
      <c r="J100" s="236">
        <f t="shared" si="0"/>
        <v>0</v>
      </c>
      <c r="K100" s="232" t="s">
        <v>19</v>
      </c>
      <c r="L100" s="237"/>
      <c r="M100" s="238" t="s">
        <v>19</v>
      </c>
      <c r="N100" s="239" t="s">
        <v>46</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339</v>
      </c>
      <c r="AT100" s="191" t="s">
        <v>336</v>
      </c>
      <c r="AU100" s="191" t="s">
        <v>88</v>
      </c>
      <c r="AY100" s="19" t="s">
        <v>214</v>
      </c>
      <c r="BE100" s="192">
        <f t="shared" si="4"/>
        <v>0</v>
      </c>
      <c r="BF100" s="192">
        <f t="shared" si="5"/>
        <v>0</v>
      </c>
      <c r="BG100" s="192">
        <f t="shared" si="6"/>
        <v>0</v>
      </c>
      <c r="BH100" s="192">
        <f t="shared" si="7"/>
        <v>0</v>
      </c>
      <c r="BI100" s="192">
        <f t="shared" si="8"/>
        <v>0</v>
      </c>
      <c r="BJ100" s="19" t="s">
        <v>82</v>
      </c>
      <c r="BK100" s="192">
        <f t="shared" si="9"/>
        <v>0</v>
      </c>
      <c r="BL100" s="19" t="s">
        <v>299</v>
      </c>
      <c r="BM100" s="191" t="s">
        <v>1202</v>
      </c>
    </row>
    <row r="101" spans="1:65" s="2" customFormat="1" ht="14.45" customHeight="1">
      <c r="A101" s="36"/>
      <c r="B101" s="37"/>
      <c r="C101" s="180" t="s">
        <v>280</v>
      </c>
      <c r="D101" s="180" t="s">
        <v>217</v>
      </c>
      <c r="E101" s="181" t="s">
        <v>1203</v>
      </c>
      <c r="F101" s="182" t="s">
        <v>1204</v>
      </c>
      <c r="G101" s="183" t="s">
        <v>943</v>
      </c>
      <c r="H101" s="184">
        <v>20</v>
      </c>
      <c r="I101" s="185"/>
      <c r="J101" s="186">
        <f t="shared" si="0"/>
        <v>0</v>
      </c>
      <c r="K101" s="182" t="s">
        <v>19</v>
      </c>
      <c r="L101" s="41"/>
      <c r="M101" s="187" t="s">
        <v>19</v>
      </c>
      <c r="N101" s="188" t="s">
        <v>46</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299</v>
      </c>
      <c r="AT101" s="191" t="s">
        <v>217</v>
      </c>
      <c r="AU101" s="191" t="s">
        <v>88</v>
      </c>
      <c r="AY101" s="19" t="s">
        <v>214</v>
      </c>
      <c r="BE101" s="192">
        <f t="shared" si="4"/>
        <v>0</v>
      </c>
      <c r="BF101" s="192">
        <f t="shared" si="5"/>
        <v>0</v>
      </c>
      <c r="BG101" s="192">
        <f t="shared" si="6"/>
        <v>0</v>
      </c>
      <c r="BH101" s="192">
        <f t="shared" si="7"/>
        <v>0</v>
      </c>
      <c r="BI101" s="192">
        <f t="shared" si="8"/>
        <v>0</v>
      </c>
      <c r="BJ101" s="19" t="s">
        <v>82</v>
      </c>
      <c r="BK101" s="192">
        <f t="shared" si="9"/>
        <v>0</v>
      </c>
      <c r="BL101" s="19" t="s">
        <v>299</v>
      </c>
      <c r="BM101" s="191" t="s">
        <v>1205</v>
      </c>
    </row>
    <row r="102" spans="1:65" s="2" customFormat="1" ht="14.45" customHeight="1">
      <c r="A102" s="36"/>
      <c r="B102" s="37"/>
      <c r="C102" s="230" t="s">
        <v>286</v>
      </c>
      <c r="D102" s="230" t="s">
        <v>336</v>
      </c>
      <c r="E102" s="231" t="s">
        <v>1206</v>
      </c>
      <c r="F102" s="232" t="s">
        <v>1207</v>
      </c>
      <c r="G102" s="233" t="s">
        <v>943</v>
      </c>
      <c r="H102" s="234">
        <v>20</v>
      </c>
      <c r="I102" s="235"/>
      <c r="J102" s="236">
        <f t="shared" si="0"/>
        <v>0</v>
      </c>
      <c r="K102" s="232" t="s">
        <v>19</v>
      </c>
      <c r="L102" s="237"/>
      <c r="M102" s="238" t="s">
        <v>19</v>
      </c>
      <c r="N102" s="239" t="s">
        <v>46</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339</v>
      </c>
      <c r="AT102" s="191" t="s">
        <v>336</v>
      </c>
      <c r="AU102" s="191" t="s">
        <v>88</v>
      </c>
      <c r="AY102" s="19" t="s">
        <v>214</v>
      </c>
      <c r="BE102" s="192">
        <f t="shared" si="4"/>
        <v>0</v>
      </c>
      <c r="BF102" s="192">
        <f t="shared" si="5"/>
        <v>0</v>
      </c>
      <c r="BG102" s="192">
        <f t="shared" si="6"/>
        <v>0</v>
      </c>
      <c r="BH102" s="192">
        <f t="shared" si="7"/>
        <v>0</v>
      </c>
      <c r="BI102" s="192">
        <f t="shared" si="8"/>
        <v>0</v>
      </c>
      <c r="BJ102" s="19" t="s">
        <v>82</v>
      </c>
      <c r="BK102" s="192">
        <f t="shared" si="9"/>
        <v>0</v>
      </c>
      <c r="BL102" s="19" t="s">
        <v>299</v>
      </c>
      <c r="BM102" s="191" t="s">
        <v>1208</v>
      </c>
    </row>
    <row r="103" spans="1:65" s="2" customFormat="1" ht="14.45" customHeight="1">
      <c r="A103" s="36"/>
      <c r="B103" s="37"/>
      <c r="C103" s="180" t="s">
        <v>290</v>
      </c>
      <c r="D103" s="180" t="s">
        <v>217</v>
      </c>
      <c r="E103" s="181" t="s">
        <v>1209</v>
      </c>
      <c r="F103" s="182" t="s">
        <v>1210</v>
      </c>
      <c r="G103" s="183" t="s">
        <v>943</v>
      </c>
      <c r="H103" s="184">
        <v>95</v>
      </c>
      <c r="I103" s="185"/>
      <c r="J103" s="186">
        <f t="shared" si="0"/>
        <v>0</v>
      </c>
      <c r="K103" s="182" t="s">
        <v>19</v>
      </c>
      <c r="L103" s="41"/>
      <c r="M103" s="187" t="s">
        <v>19</v>
      </c>
      <c r="N103" s="188" t="s">
        <v>46</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299</v>
      </c>
      <c r="AT103" s="191" t="s">
        <v>217</v>
      </c>
      <c r="AU103" s="191" t="s">
        <v>88</v>
      </c>
      <c r="AY103" s="19" t="s">
        <v>214</v>
      </c>
      <c r="BE103" s="192">
        <f t="shared" si="4"/>
        <v>0</v>
      </c>
      <c r="BF103" s="192">
        <f t="shared" si="5"/>
        <v>0</v>
      </c>
      <c r="BG103" s="192">
        <f t="shared" si="6"/>
        <v>0</v>
      </c>
      <c r="BH103" s="192">
        <f t="shared" si="7"/>
        <v>0</v>
      </c>
      <c r="BI103" s="192">
        <f t="shared" si="8"/>
        <v>0</v>
      </c>
      <c r="BJ103" s="19" t="s">
        <v>82</v>
      </c>
      <c r="BK103" s="192">
        <f t="shared" si="9"/>
        <v>0</v>
      </c>
      <c r="BL103" s="19" t="s">
        <v>299</v>
      </c>
      <c r="BM103" s="191" t="s">
        <v>1211</v>
      </c>
    </row>
    <row r="104" spans="1:65" s="2" customFormat="1" ht="14.45" customHeight="1">
      <c r="A104" s="36"/>
      <c r="B104" s="37"/>
      <c r="C104" s="230" t="s">
        <v>8</v>
      </c>
      <c r="D104" s="230" t="s">
        <v>336</v>
      </c>
      <c r="E104" s="231" t="s">
        <v>1212</v>
      </c>
      <c r="F104" s="232" t="s">
        <v>1213</v>
      </c>
      <c r="G104" s="233" t="s">
        <v>943</v>
      </c>
      <c r="H104" s="234">
        <v>95</v>
      </c>
      <c r="I104" s="235"/>
      <c r="J104" s="236">
        <f t="shared" si="0"/>
        <v>0</v>
      </c>
      <c r="K104" s="232" t="s">
        <v>19</v>
      </c>
      <c r="L104" s="237"/>
      <c r="M104" s="238" t="s">
        <v>19</v>
      </c>
      <c r="N104" s="239" t="s">
        <v>46</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339</v>
      </c>
      <c r="AT104" s="191" t="s">
        <v>336</v>
      </c>
      <c r="AU104" s="191" t="s">
        <v>88</v>
      </c>
      <c r="AY104" s="19" t="s">
        <v>214</v>
      </c>
      <c r="BE104" s="192">
        <f t="shared" si="4"/>
        <v>0</v>
      </c>
      <c r="BF104" s="192">
        <f t="shared" si="5"/>
        <v>0</v>
      </c>
      <c r="BG104" s="192">
        <f t="shared" si="6"/>
        <v>0</v>
      </c>
      <c r="BH104" s="192">
        <f t="shared" si="7"/>
        <v>0</v>
      </c>
      <c r="BI104" s="192">
        <f t="shared" si="8"/>
        <v>0</v>
      </c>
      <c r="BJ104" s="19" t="s">
        <v>82</v>
      </c>
      <c r="BK104" s="192">
        <f t="shared" si="9"/>
        <v>0</v>
      </c>
      <c r="BL104" s="19" t="s">
        <v>299</v>
      </c>
      <c r="BM104" s="191" t="s">
        <v>1214</v>
      </c>
    </row>
    <row r="105" spans="1:65" s="2" customFormat="1" ht="14.45" customHeight="1">
      <c r="A105" s="36"/>
      <c r="B105" s="37"/>
      <c r="C105" s="180" t="s">
        <v>299</v>
      </c>
      <c r="D105" s="180" t="s">
        <v>217</v>
      </c>
      <c r="E105" s="181" t="s">
        <v>1215</v>
      </c>
      <c r="F105" s="182" t="s">
        <v>1216</v>
      </c>
      <c r="G105" s="183" t="s">
        <v>943</v>
      </c>
      <c r="H105" s="184">
        <v>44</v>
      </c>
      <c r="I105" s="185"/>
      <c r="J105" s="186">
        <f t="shared" si="0"/>
        <v>0</v>
      </c>
      <c r="K105" s="182" t="s">
        <v>19</v>
      </c>
      <c r="L105" s="41"/>
      <c r="M105" s="187" t="s">
        <v>19</v>
      </c>
      <c r="N105" s="188" t="s">
        <v>46</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299</v>
      </c>
      <c r="AT105" s="191" t="s">
        <v>217</v>
      </c>
      <c r="AU105" s="191" t="s">
        <v>88</v>
      </c>
      <c r="AY105" s="19" t="s">
        <v>214</v>
      </c>
      <c r="BE105" s="192">
        <f t="shared" si="4"/>
        <v>0</v>
      </c>
      <c r="BF105" s="192">
        <f t="shared" si="5"/>
        <v>0</v>
      </c>
      <c r="BG105" s="192">
        <f t="shared" si="6"/>
        <v>0</v>
      </c>
      <c r="BH105" s="192">
        <f t="shared" si="7"/>
        <v>0</v>
      </c>
      <c r="BI105" s="192">
        <f t="shared" si="8"/>
        <v>0</v>
      </c>
      <c r="BJ105" s="19" t="s">
        <v>82</v>
      </c>
      <c r="BK105" s="192">
        <f t="shared" si="9"/>
        <v>0</v>
      </c>
      <c r="BL105" s="19" t="s">
        <v>299</v>
      </c>
      <c r="BM105" s="191" t="s">
        <v>1217</v>
      </c>
    </row>
    <row r="106" spans="1:65" s="2" customFormat="1" ht="14.45" customHeight="1">
      <c r="A106" s="36"/>
      <c r="B106" s="37"/>
      <c r="C106" s="230" t="s">
        <v>304</v>
      </c>
      <c r="D106" s="230" t="s">
        <v>336</v>
      </c>
      <c r="E106" s="231" t="s">
        <v>1218</v>
      </c>
      <c r="F106" s="232" t="s">
        <v>1219</v>
      </c>
      <c r="G106" s="233" t="s">
        <v>943</v>
      </c>
      <c r="H106" s="234">
        <v>44</v>
      </c>
      <c r="I106" s="235"/>
      <c r="J106" s="236">
        <f t="shared" si="0"/>
        <v>0</v>
      </c>
      <c r="K106" s="232" t="s">
        <v>19</v>
      </c>
      <c r="L106" s="237"/>
      <c r="M106" s="238" t="s">
        <v>19</v>
      </c>
      <c r="N106" s="239" t="s">
        <v>46</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339</v>
      </c>
      <c r="AT106" s="191" t="s">
        <v>336</v>
      </c>
      <c r="AU106" s="191" t="s">
        <v>88</v>
      </c>
      <c r="AY106" s="19" t="s">
        <v>214</v>
      </c>
      <c r="BE106" s="192">
        <f t="shared" si="4"/>
        <v>0</v>
      </c>
      <c r="BF106" s="192">
        <f t="shared" si="5"/>
        <v>0</v>
      </c>
      <c r="BG106" s="192">
        <f t="shared" si="6"/>
        <v>0</v>
      </c>
      <c r="BH106" s="192">
        <f t="shared" si="7"/>
        <v>0</v>
      </c>
      <c r="BI106" s="192">
        <f t="shared" si="8"/>
        <v>0</v>
      </c>
      <c r="BJ106" s="19" t="s">
        <v>82</v>
      </c>
      <c r="BK106" s="192">
        <f t="shared" si="9"/>
        <v>0</v>
      </c>
      <c r="BL106" s="19" t="s">
        <v>299</v>
      </c>
      <c r="BM106" s="191" t="s">
        <v>1220</v>
      </c>
    </row>
    <row r="107" spans="1:65" s="2" customFormat="1" ht="14.45" customHeight="1">
      <c r="A107" s="36"/>
      <c r="B107" s="37"/>
      <c r="C107" s="180" t="s">
        <v>308</v>
      </c>
      <c r="D107" s="180" t="s">
        <v>217</v>
      </c>
      <c r="E107" s="181" t="s">
        <v>1221</v>
      </c>
      <c r="F107" s="182" t="s">
        <v>1222</v>
      </c>
      <c r="G107" s="183" t="s">
        <v>331</v>
      </c>
      <c r="H107" s="184">
        <v>145</v>
      </c>
      <c r="I107" s="185"/>
      <c r="J107" s="186">
        <f t="shared" si="0"/>
        <v>0</v>
      </c>
      <c r="K107" s="182" t="s">
        <v>19</v>
      </c>
      <c r="L107" s="41"/>
      <c r="M107" s="187" t="s">
        <v>19</v>
      </c>
      <c r="N107" s="188" t="s">
        <v>46</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88</v>
      </c>
      <c r="AY107" s="19" t="s">
        <v>214</v>
      </c>
      <c r="BE107" s="192">
        <f t="shared" si="4"/>
        <v>0</v>
      </c>
      <c r="BF107" s="192">
        <f t="shared" si="5"/>
        <v>0</v>
      </c>
      <c r="BG107" s="192">
        <f t="shared" si="6"/>
        <v>0</v>
      </c>
      <c r="BH107" s="192">
        <f t="shared" si="7"/>
        <v>0</v>
      </c>
      <c r="BI107" s="192">
        <f t="shared" si="8"/>
        <v>0</v>
      </c>
      <c r="BJ107" s="19" t="s">
        <v>82</v>
      </c>
      <c r="BK107" s="192">
        <f t="shared" si="9"/>
        <v>0</v>
      </c>
      <c r="BL107" s="19" t="s">
        <v>299</v>
      </c>
      <c r="BM107" s="191" t="s">
        <v>1223</v>
      </c>
    </row>
    <row r="108" spans="1:65" s="2" customFormat="1" ht="14.45" customHeight="1">
      <c r="A108" s="36"/>
      <c r="B108" s="37"/>
      <c r="C108" s="230" t="s">
        <v>314</v>
      </c>
      <c r="D108" s="230" t="s">
        <v>336</v>
      </c>
      <c r="E108" s="231" t="s">
        <v>1224</v>
      </c>
      <c r="F108" s="232" t="s">
        <v>1225</v>
      </c>
      <c r="G108" s="233" t="s">
        <v>331</v>
      </c>
      <c r="H108" s="234">
        <v>145</v>
      </c>
      <c r="I108" s="235"/>
      <c r="J108" s="236">
        <f t="shared" si="0"/>
        <v>0</v>
      </c>
      <c r="K108" s="232" t="s">
        <v>19</v>
      </c>
      <c r="L108" s="237"/>
      <c r="M108" s="238" t="s">
        <v>19</v>
      </c>
      <c r="N108" s="239" t="s">
        <v>46</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339</v>
      </c>
      <c r="AT108" s="191" t="s">
        <v>336</v>
      </c>
      <c r="AU108" s="191" t="s">
        <v>88</v>
      </c>
      <c r="AY108" s="19" t="s">
        <v>214</v>
      </c>
      <c r="BE108" s="192">
        <f t="shared" si="4"/>
        <v>0</v>
      </c>
      <c r="BF108" s="192">
        <f t="shared" si="5"/>
        <v>0</v>
      </c>
      <c r="BG108" s="192">
        <f t="shared" si="6"/>
        <v>0</v>
      </c>
      <c r="BH108" s="192">
        <f t="shared" si="7"/>
        <v>0</v>
      </c>
      <c r="BI108" s="192">
        <f t="shared" si="8"/>
        <v>0</v>
      </c>
      <c r="BJ108" s="19" t="s">
        <v>82</v>
      </c>
      <c r="BK108" s="192">
        <f t="shared" si="9"/>
        <v>0</v>
      </c>
      <c r="BL108" s="19" t="s">
        <v>299</v>
      </c>
      <c r="BM108" s="191" t="s">
        <v>1226</v>
      </c>
    </row>
    <row r="109" spans="1:65" s="2" customFormat="1" ht="14.45" customHeight="1">
      <c r="A109" s="36"/>
      <c r="B109" s="37"/>
      <c r="C109" s="180" t="s">
        <v>322</v>
      </c>
      <c r="D109" s="180" t="s">
        <v>217</v>
      </c>
      <c r="E109" s="181" t="s">
        <v>1227</v>
      </c>
      <c r="F109" s="182" t="s">
        <v>1228</v>
      </c>
      <c r="G109" s="183" t="s">
        <v>331</v>
      </c>
      <c r="H109" s="184">
        <v>420</v>
      </c>
      <c r="I109" s="185"/>
      <c r="J109" s="186">
        <f t="shared" si="0"/>
        <v>0</v>
      </c>
      <c r="K109" s="182" t="s">
        <v>19</v>
      </c>
      <c r="L109" s="41"/>
      <c r="M109" s="187" t="s">
        <v>19</v>
      </c>
      <c r="N109" s="188" t="s">
        <v>46</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88</v>
      </c>
      <c r="AY109" s="19" t="s">
        <v>214</v>
      </c>
      <c r="BE109" s="192">
        <f t="shared" si="4"/>
        <v>0</v>
      </c>
      <c r="BF109" s="192">
        <f t="shared" si="5"/>
        <v>0</v>
      </c>
      <c r="BG109" s="192">
        <f t="shared" si="6"/>
        <v>0</v>
      </c>
      <c r="BH109" s="192">
        <f t="shared" si="7"/>
        <v>0</v>
      </c>
      <c r="BI109" s="192">
        <f t="shared" si="8"/>
        <v>0</v>
      </c>
      <c r="BJ109" s="19" t="s">
        <v>82</v>
      </c>
      <c r="BK109" s="192">
        <f t="shared" si="9"/>
        <v>0</v>
      </c>
      <c r="BL109" s="19" t="s">
        <v>299</v>
      </c>
      <c r="BM109" s="191" t="s">
        <v>1229</v>
      </c>
    </row>
    <row r="110" spans="1:65" s="2" customFormat="1" ht="14.45" customHeight="1">
      <c r="A110" s="36"/>
      <c r="B110" s="37"/>
      <c r="C110" s="230" t="s">
        <v>7</v>
      </c>
      <c r="D110" s="230" t="s">
        <v>336</v>
      </c>
      <c r="E110" s="231" t="s">
        <v>1230</v>
      </c>
      <c r="F110" s="232" t="s">
        <v>1231</v>
      </c>
      <c r="G110" s="233" t="s">
        <v>331</v>
      </c>
      <c r="H110" s="234">
        <v>235</v>
      </c>
      <c r="I110" s="235"/>
      <c r="J110" s="236">
        <f t="shared" si="0"/>
        <v>0</v>
      </c>
      <c r="K110" s="232" t="s">
        <v>19</v>
      </c>
      <c r="L110" s="237"/>
      <c r="M110" s="238" t="s">
        <v>19</v>
      </c>
      <c r="N110" s="239" t="s">
        <v>46</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339</v>
      </c>
      <c r="AT110" s="191" t="s">
        <v>336</v>
      </c>
      <c r="AU110" s="191" t="s">
        <v>88</v>
      </c>
      <c r="AY110" s="19" t="s">
        <v>214</v>
      </c>
      <c r="BE110" s="192">
        <f t="shared" si="4"/>
        <v>0</v>
      </c>
      <c r="BF110" s="192">
        <f t="shared" si="5"/>
        <v>0</v>
      </c>
      <c r="BG110" s="192">
        <f t="shared" si="6"/>
        <v>0</v>
      </c>
      <c r="BH110" s="192">
        <f t="shared" si="7"/>
        <v>0</v>
      </c>
      <c r="BI110" s="192">
        <f t="shared" si="8"/>
        <v>0</v>
      </c>
      <c r="BJ110" s="19" t="s">
        <v>82</v>
      </c>
      <c r="BK110" s="192">
        <f t="shared" si="9"/>
        <v>0</v>
      </c>
      <c r="BL110" s="19" t="s">
        <v>299</v>
      </c>
      <c r="BM110" s="191" t="s">
        <v>1232</v>
      </c>
    </row>
    <row r="111" spans="1:65" s="2" customFormat="1" ht="14.45" customHeight="1">
      <c r="A111" s="36"/>
      <c r="B111" s="37"/>
      <c r="C111" s="230" t="s">
        <v>335</v>
      </c>
      <c r="D111" s="230" t="s">
        <v>336</v>
      </c>
      <c r="E111" s="231" t="s">
        <v>1233</v>
      </c>
      <c r="F111" s="232" t="s">
        <v>1234</v>
      </c>
      <c r="G111" s="233" t="s">
        <v>331</v>
      </c>
      <c r="H111" s="234">
        <v>185</v>
      </c>
      <c r="I111" s="235"/>
      <c r="J111" s="236">
        <f t="shared" si="0"/>
        <v>0</v>
      </c>
      <c r="K111" s="232" t="s">
        <v>19</v>
      </c>
      <c r="L111" s="237"/>
      <c r="M111" s="238" t="s">
        <v>19</v>
      </c>
      <c r="N111" s="239" t="s">
        <v>46</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339</v>
      </c>
      <c r="AT111" s="191" t="s">
        <v>336</v>
      </c>
      <c r="AU111" s="191" t="s">
        <v>88</v>
      </c>
      <c r="AY111" s="19" t="s">
        <v>214</v>
      </c>
      <c r="BE111" s="192">
        <f t="shared" si="4"/>
        <v>0</v>
      </c>
      <c r="BF111" s="192">
        <f t="shared" si="5"/>
        <v>0</v>
      </c>
      <c r="BG111" s="192">
        <f t="shared" si="6"/>
        <v>0</v>
      </c>
      <c r="BH111" s="192">
        <f t="shared" si="7"/>
        <v>0</v>
      </c>
      <c r="BI111" s="192">
        <f t="shared" si="8"/>
        <v>0</v>
      </c>
      <c r="BJ111" s="19" t="s">
        <v>82</v>
      </c>
      <c r="BK111" s="192">
        <f t="shared" si="9"/>
        <v>0</v>
      </c>
      <c r="BL111" s="19" t="s">
        <v>299</v>
      </c>
      <c r="BM111" s="191" t="s">
        <v>1235</v>
      </c>
    </row>
    <row r="112" spans="1:65" s="2" customFormat="1" ht="14.45" customHeight="1">
      <c r="A112" s="36"/>
      <c r="B112" s="37"/>
      <c r="C112" s="180" t="s">
        <v>341</v>
      </c>
      <c r="D112" s="180" t="s">
        <v>217</v>
      </c>
      <c r="E112" s="181" t="s">
        <v>1236</v>
      </c>
      <c r="F112" s="182" t="s">
        <v>1237</v>
      </c>
      <c r="G112" s="183" t="s">
        <v>331</v>
      </c>
      <c r="H112" s="184">
        <v>680</v>
      </c>
      <c r="I112" s="185"/>
      <c r="J112" s="186">
        <f t="shared" si="0"/>
        <v>0</v>
      </c>
      <c r="K112" s="182" t="s">
        <v>19</v>
      </c>
      <c r="L112" s="41"/>
      <c r="M112" s="187" t="s">
        <v>19</v>
      </c>
      <c r="N112" s="188" t="s">
        <v>46</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299</v>
      </c>
      <c r="AT112" s="191" t="s">
        <v>217</v>
      </c>
      <c r="AU112" s="191" t="s">
        <v>88</v>
      </c>
      <c r="AY112" s="19" t="s">
        <v>214</v>
      </c>
      <c r="BE112" s="192">
        <f t="shared" si="4"/>
        <v>0</v>
      </c>
      <c r="BF112" s="192">
        <f t="shared" si="5"/>
        <v>0</v>
      </c>
      <c r="BG112" s="192">
        <f t="shared" si="6"/>
        <v>0</v>
      </c>
      <c r="BH112" s="192">
        <f t="shared" si="7"/>
        <v>0</v>
      </c>
      <c r="BI112" s="192">
        <f t="shared" si="8"/>
        <v>0</v>
      </c>
      <c r="BJ112" s="19" t="s">
        <v>82</v>
      </c>
      <c r="BK112" s="192">
        <f t="shared" si="9"/>
        <v>0</v>
      </c>
      <c r="BL112" s="19" t="s">
        <v>299</v>
      </c>
      <c r="BM112" s="191" t="s">
        <v>1238</v>
      </c>
    </row>
    <row r="113" spans="1:65" s="2" customFormat="1" ht="14.45" customHeight="1">
      <c r="A113" s="36"/>
      <c r="B113" s="37"/>
      <c r="C113" s="230" t="s">
        <v>347</v>
      </c>
      <c r="D113" s="230" t="s">
        <v>336</v>
      </c>
      <c r="E113" s="231" t="s">
        <v>1239</v>
      </c>
      <c r="F113" s="232" t="s">
        <v>1240</v>
      </c>
      <c r="G113" s="233" t="s">
        <v>331</v>
      </c>
      <c r="H113" s="234">
        <v>680</v>
      </c>
      <c r="I113" s="235"/>
      <c r="J113" s="236">
        <f t="shared" si="0"/>
        <v>0</v>
      </c>
      <c r="K113" s="232" t="s">
        <v>19</v>
      </c>
      <c r="L113" s="237"/>
      <c r="M113" s="238" t="s">
        <v>19</v>
      </c>
      <c r="N113" s="239" t="s">
        <v>46</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339</v>
      </c>
      <c r="AT113" s="191" t="s">
        <v>336</v>
      </c>
      <c r="AU113" s="191" t="s">
        <v>88</v>
      </c>
      <c r="AY113" s="19" t="s">
        <v>214</v>
      </c>
      <c r="BE113" s="192">
        <f t="shared" si="4"/>
        <v>0</v>
      </c>
      <c r="BF113" s="192">
        <f t="shared" si="5"/>
        <v>0</v>
      </c>
      <c r="BG113" s="192">
        <f t="shared" si="6"/>
        <v>0</v>
      </c>
      <c r="BH113" s="192">
        <f t="shared" si="7"/>
        <v>0</v>
      </c>
      <c r="BI113" s="192">
        <f t="shared" si="8"/>
        <v>0</v>
      </c>
      <c r="BJ113" s="19" t="s">
        <v>82</v>
      </c>
      <c r="BK113" s="192">
        <f t="shared" si="9"/>
        <v>0</v>
      </c>
      <c r="BL113" s="19" t="s">
        <v>299</v>
      </c>
      <c r="BM113" s="191" t="s">
        <v>1241</v>
      </c>
    </row>
    <row r="114" spans="1:65" s="2" customFormat="1" ht="14.45" customHeight="1">
      <c r="A114" s="36"/>
      <c r="B114" s="37"/>
      <c r="C114" s="180" t="s">
        <v>353</v>
      </c>
      <c r="D114" s="180" t="s">
        <v>217</v>
      </c>
      <c r="E114" s="181" t="s">
        <v>1242</v>
      </c>
      <c r="F114" s="182" t="s">
        <v>1243</v>
      </c>
      <c r="G114" s="183" t="s">
        <v>331</v>
      </c>
      <c r="H114" s="184">
        <v>240</v>
      </c>
      <c r="I114" s="185"/>
      <c r="J114" s="186">
        <f t="shared" si="0"/>
        <v>0</v>
      </c>
      <c r="K114" s="182" t="s">
        <v>19</v>
      </c>
      <c r="L114" s="41"/>
      <c r="M114" s="187" t="s">
        <v>19</v>
      </c>
      <c r="N114" s="188" t="s">
        <v>46</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299</v>
      </c>
      <c r="AT114" s="191" t="s">
        <v>217</v>
      </c>
      <c r="AU114" s="191" t="s">
        <v>88</v>
      </c>
      <c r="AY114" s="19" t="s">
        <v>214</v>
      </c>
      <c r="BE114" s="192">
        <f t="shared" si="4"/>
        <v>0</v>
      </c>
      <c r="BF114" s="192">
        <f t="shared" si="5"/>
        <v>0</v>
      </c>
      <c r="BG114" s="192">
        <f t="shared" si="6"/>
        <v>0</v>
      </c>
      <c r="BH114" s="192">
        <f t="shared" si="7"/>
        <v>0</v>
      </c>
      <c r="BI114" s="192">
        <f t="shared" si="8"/>
        <v>0</v>
      </c>
      <c r="BJ114" s="19" t="s">
        <v>82</v>
      </c>
      <c r="BK114" s="192">
        <f t="shared" si="9"/>
        <v>0</v>
      </c>
      <c r="BL114" s="19" t="s">
        <v>299</v>
      </c>
      <c r="BM114" s="191" t="s">
        <v>1244</v>
      </c>
    </row>
    <row r="115" spans="1:65" s="2" customFormat="1" ht="14.45" customHeight="1">
      <c r="A115" s="36"/>
      <c r="B115" s="37"/>
      <c r="C115" s="230" t="s">
        <v>358</v>
      </c>
      <c r="D115" s="230" t="s">
        <v>336</v>
      </c>
      <c r="E115" s="231" t="s">
        <v>1245</v>
      </c>
      <c r="F115" s="232" t="s">
        <v>1246</v>
      </c>
      <c r="G115" s="233" t="s">
        <v>331</v>
      </c>
      <c r="H115" s="234">
        <v>45</v>
      </c>
      <c r="I115" s="235"/>
      <c r="J115" s="236">
        <f t="shared" si="0"/>
        <v>0</v>
      </c>
      <c r="K115" s="232" t="s">
        <v>19</v>
      </c>
      <c r="L115" s="237"/>
      <c r="M115" s="238" t="s">
        <v>19</v>
      </c>
      <c r="N115" s="239" t="s">
        <v>46</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339</v>
      </c>
      <c r="AT115" s="191" t="s">
        <v>336</v>
      </c>
      <c r="AU115" s="191" t="s">
        <v>88</v>
      </c>
      <c r="AY115" s="19" t="s">
        <v>214</v>
      </c>
      <c r="BE115" s="192">
        <f t="shared" si="4"/>
        <v>0</v>
      </c>
      <c r="BF115" s="192">
        <f t="shared" si="5"/>
        <v>0</v>
      </c>
      <c r="BG115" s="192">
        <f t="shared" si="6"/>
        <v>0</v>
      </c>
      <c r="BH115" s="192">
        <f t="shared" si="7"/>
        <v>0</v>
      </c>
      <c r="BI115" s="192">
        <f t="shared" si="8"/>
        <v>0</v>
      </c>
      <c r="BJ115" s="19" t="s">
        <v>82</v>
      </c>
      <c r="BK115" s="192">
        <f t="shared" si="9"/>
        <v>0</v>
      </c>
      <c r="BL115" s="19" t="s">
        <v>299</v>
      </c>
      <c r="BM115" s="191" t="s">
        <v>1247</v>
      </c>
    </row>
    <row r="116" spans="1:65" s="2" customFormat="1" ht="14.45" customHeight="1">
      <c r="A116" s="36"/>
      <c r="B116" s="37"/>
      <c r="C116" s="230" t="s">
        <v>365</v>
      </c>
      <c r="D116" s="230" t="s">
        <v>336</v>
      </c>
      <c r="E116" s="231" t="s">
        <v>1248</v>
      </c>
      <c r="F116" s="232" t="s">
        <v>1249</v>
      </c>
      <c r="G116" s="233" t="s">
        <v>331</v>
      </c>
      <c r="H116" s="234">
        <v>195</v>
      </c>
      <c r="I116" s="235"/>
      <c r="J116" s="236">
        <f t="shared" si="0"/>
        <v>0</v>
      </c>
      <c r="K116" s="232" t="s">
        <v>19</v>
      </c>
      <c r="L116" s="237"/>
      <c r="M116" s="238" t="s">
        <v>19</v>
      </c>
      <c r="N116" s="239" t="s">
        <v>46</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339</v>
      </c>
      <c r="AT116" s="191" t="s">
        <v>336</v>
      </c>
      <c r="AU116" s="191" t="s">
        <v>88</v>
      </c>
      <c r="AY116" s="19" t="s">
        <v>214</v>
      </c>
      <c r="BE116" s="192">
        <f t="shared" si="4"/>
        <v>0</v>
      </c>
      <c r="BF116" s="192">
        <f t="shared" si="5"/>
        <v>0</v>
      </c>
      <c r="BG116" s="192">
        <f t="shared" si="6"/>
        <v>0</v>
      </c>
      <c r="BH116" s="192">
        <f t="shared" si="7"/>
        <v>0</v>
      </c>
      <c r="BI116" s="192">
        <f t="shared" si="8"/>
        <v>0</v>
      </c>
      <c r="BJ116" s="19" t="s">
        <v>82</v>
      </c>
      <c r="BK116" s="192">
        <f t="shared" si="9"/>
        <v>0</v>
      </c>
      <c r="BL116" s="19" t="s">
        <v>299</v>
      </c>
      <c r="BM116" s="191" t="s">
        <v>1250</v>
      </c>
    </row>
    <row r="117" spans="1:65" s="2" customFormat="1" ht="14.45" customHeight="1">
      <c r="A117" s="36"/>
      <c r="B117" s="37"/>
      <c r="C117" s="180" t="s">
        <v>369</v>
      </c>
      <c r="D117" s="180" t="s">
        <v>217</v>
      </c>
      <c r="E117" s="181" t="s">
        <v>1251</v>
      </c>
      <c r="F117" s="182" t="s">
        <v>1252</v>
      </c>
      <c r="G117" s="183" t="s">
        <v>943</v>
      </c>
      <c r="H117" s="184">
        <v>96</v>
      </c>
      <c r="I117" s="185"/>
      <c r="J117" s="186">
        <f t="shared" si="0"/>
        <v>0</v>
      </c>
      <c r="K117" s="182" t="s">
        <v>19</v>
      </c>
      <c r="L117" s="41"/>
      <c r="M117" s="187" t="s">
        <v>19</v>
      </c>
      <c r="N117" s="188" t="s">
        <v>46</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299</v>
      </c>
      <c r="AT117" s="191" t="s">
        <v>217</v>
      </c>
      <c r="AU117" s="191" t="s">
        <v>88</v>
      </c>
      <c r="AY117" s="19" t="s">
        <v>214</v>
      </c>
      <c r="BE117" s="192">
        <f t="shared" si="4"/>
        <v>0</v>
      </c>
      <c r="BF117" s="192">
        <f t="shared" si="5"/>
        <v>0</v>
      </c>
      <c r="BG117" s="192">
        <f t="shared" si="6"/>
        <v>0</v>
      </c>
      <c r="BH117" s="192">
        <f t="shared" si="7"/>
        <v>0</v>
      </c>
      <c r="BI117" s="192">
        <f t="shared" si="8"/>
        <v>0</v>
      </c>
      <c r="BJ117" s="19" t="s">
        <v>82</v>
      </c>
      <c r="BK117" s="192">
        <f t="shared" si="9"/>
        <v>0</v>
      </c>
      <c r="BL117" s="19" t="s">
        <v>299</v>
      </c>
      <c r="BM117" s="191" t="s">
        <v>1253</v>
      </c>
    </row>
    <row r="118" spans="1:65" s="2" customFormat="1" ht="14.45" customHeight="1">
      <c r="A118" s="36"/>
      <c r="B118" s="37"/>
      <c r="C118" s="180" t="s">
        <v>375</v>
      </c>
      <c r="D118" s="180" t="s">
        <v>217</v>
      </c>
      <c r="E118" s="181" t="s">
        <v>1254</v>
      </c>
      <c r="F118" s="182" t="s">
        <v>1255</v>
      </c>
      <c r="G118" s="183" t="s">
        <v>943</v>
      </c>
      <c r="H118" s="184">
        <v>2</v>
      </c>
      <c r="I118" s="185"/>
      <c r="J118" s="186">
        <f t="shared" si="0"/>
        <v>0</v>
      </c>
      <c r="K118" s="182" t="s">
        <v>19</v>
      </c>
      <c r="L118" s="41"/>
      <c r="M118" s="187" t="s">
        <v>19</v>
      </c>
      <c r="N118" s="188" t="s">
        <v>46</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299</v>
      </c>
      <c r="AT118" s="191" t="s">
        <v>217</v>
      </c>
      <c r="AU118" s="191" t="s">
        <v>88</v>
      </c>
      <c r="AY118" s="19" t="s">
        <v>214</v>
      </c>
      <c r="BE118" s="192">
        <f t="shared" si="4"/>
        <v>0</v>
      </c>
      <c r="BF118" s="192">
        <f t="shared" si="5"/>
        <v>0</v>
      </c>
      <c r="BG118" s="192">
        <f t="shared" si="6"/>
        <v>0</v>
      </c>
      <c r="BH118" s="192">
        <f t="shared" si="7"/>
        <v>0</v>
      </c>
      <c r="BI118" s="192">
        <f t="shared" si="8"/>
        <v>0</v>
      </c>
      <c r="BJ118" s="19" t="s">
        <v>82</v>
      </c>
      <c r="BK118" s="192">
        <f t="shared" si="9"/>
        <v>0</v>
      </c>
      <c r="BL118" s="19" t="s">
        <v>299</v>
      </c>
      <c r="BM118" s="191" t="s">
        <v>1256</v>
      </c>
    </row>
    <row r="119" spans="1:65" s="2" customFormat="1" ht="14.45" customHeight="1">
      <c r="A119" s="36"/>
      <c r="B119" s="37"/>
      <c r="C119" s="230" t="s">
        <v>379</v>
      </c>
      <c r="D119" s="230" t="s">
        <v>336</v>
      </c>
      <c r="E119" s="231" t="s">
        <v>1257</v>
      </c>
      <c r="F119" s="232" t="s">
        <v>1258</v>
      </c>
      <c r="G119" s="233" t="s">
        <v>943</v>
      </c>
      <c r="H119" s="234">
        <v>2</v>
      </c>
      <c r="I119" s="235"/>
      <c r="J119" s="236">
        <f t="shared" si="0"/>
        <v>0</v>
      </c>
      <c r="K119" s="232" t="s">
        <v>19</v>
      </c>
      <c r="L119" s="237"/>
      <c r="M119" s="238" t="s">
        <v>19</v>
      </c>
      <c r="N119" s="239" t="s">
        <v>46</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339</v>
      </c>
      <c r="AT119" s="191" t="s">
        <v>336</v>
      </c>
      <c r="AU119" s="191" t="s">
        <v>88</v>
      </c>
      <c r="AY119" s="19" t="s">
        <v>214</v>
      </c>
      <c r="BE119" s="192">
        <f t="shared" si="4"/>
        <v>0</v>
      </c>
      <c r="BF119" s="192">
        <f t="shared" si="5"/>
        <v>0</v>
      </c>
      <c r="BG119" s="192">
        <f t="shared" si="6"/>
        <v>0</v>
      </c>
      <c r="BH119" s="192">
        <f t="shared" si="7"/>
        <v>0</v>
      </c>
      <c r="BI119" s="192">
        <f t="shared" si="8"/>
        <v>0</v>
      </c>
      <c r="BJ119" s="19" t="s">
        <v>82</v>
      </c>
      <c r="BK119" s="192">
        <f t="shared" si="9"/>
        <v>0</v>
      </c>
      <c r="BL119" s="19" t="s">
        <v>299</v>
      </c>
      <c r="BM119" s="191" t="s">
        <v>1259</v>
      </c>
    </row>
    <row r="120" spans="1:65" s="2" customFormat="1" ht="14.45" customHeight="1">
      <c r="A120" s="36"/>
      <c r="B120" s="37"/>
      <c r="C120" s="180" t="s">
        <v>384</v>
      </c>
      <c r="D120" s="180" t="s">
        <v>217</v>
      </c>
      <c r="E120" s="181" t="s">
        <v>1260</v>
      </c>
      <c r="F120" s="182" t="s">
        <v>1261</v>
      </c>
      <c r="G120" s="183" t="s">
        <v>943</v>
      </c>
      <c r="H120" s="184">
        <v>2</v>
      </c>
      <c r="I120" s="185"/>
      <c r="J120" s="186">
        <f t="shared" si="0"/>
        <v>0</v>
      </c>
      <c r="K120" s="182" t="s">
        <v>19</v>
      </c>
      <c r="L120" s="41"/>
      <c r="M120" s="187" t="s">
        <v>19</v>
      </c>
      <c r="N120" s="188" t="s">
        <v>46</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299</v>
      </c>
      <c r="AT120" s="191" t="s">
        <v>217</v>
      </c>
      <c r="AU120" s="191" t="s">
        <v>88</v>
      </c>
      <c r="AY120" s="19" t="s">
        <v>214</v>
      </c>
      <c r="BE120" s="192">
        <f t="shared" si="4"/>
        <v>0</v>
      </c>
      <c r="BF120" s="192">
        <f t="shared" si="5"/>
        <v>0</v>
      </c>
      <c r="BG120" s="192">
        <f t="shared" si="6"/>
        <v>0</v>
      </c>
      <c r="BH120" s="192">
        <f t="shared" si="7"/>
        <v>0</v>
      </c>
      <c r="BI120" s="192">
        <f t="shared" si="8"/>
        <v>0</v>
      </c>
      <c r="BJ120" s="19" t="s">
        <v>82</v>
      </c>
      <c r="BK120" s="192">
        <f t="shared" si="9"/>
        <v>0</v>
      </c>
      <c r="BL120" s="19" t="s">
        <v>299</v>
      </c>
      <c r="BM120" s="191" t="s">
        <v>1262</v>
      </c>
    </row>
    <row r="121" spans="1:65" s="2" customFormat="1" ht="14.45" customHeight="1">
      <c r="A121" s="36"/>
      <c r="B121" s="37"/>
      <c r="C121" s="230" t="s">
        <v>339</v>
      </c>
      <c r="D121" s="230" t="s">
        <v>336</v>
      </c>
      <c r="E121" s="231" t="s">
        <v>1263</v>
      </c>
      <c r="F121" s="232" t="s">
        <v>1264</v>
      </c>
      <c r="G121" s="233" t="s">
        <v>943</v>
      </c>
      <c r="H121" s="234">
        <v>2</v>
      </c>
      <c r="I121" s="235"/>
      <c r="J121" s="236">
        <f t="shared" si="0"/>
        <v>0</v>
      </c>
      <c r="K121" s="232" t="s">
        <v>19</v>
      </c>
      <c r="L121" s="237"/>
      <c r="M121" s="238" t="s">
        <v>19</v>
      </c>
      <c r="N121" s="239" t="s">
        <v>46</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339</v>
      </c>
      <c r="AT121" s="191" t="s">
        <v>336</v>
      </c>
      <c r="AU121" s="191" t="s">
        <v>88</v>
      </c>
      <c r="AY121" s="19" t="s">
        <v>214</v>
      </c>
      <c r="BE121" s="192">
        <f t="shared" si="4"/>
        <v>0</v>
      </c>
      <c r="BF121" s="192">
        <f t="shared" si="5"/>
        <v>0</v>
      </c>
      <c r="BG121" s="192">
        <f t="shared" si="6"/>
        <v>0</v>
      </c>
      <c r="BH121" s="192">
        <f t="shared" si="7"/>
        <v>0</v>
      </c>
      <c r="BI121" s="192">
        <f t="shared" si="8"/>
        <v>0</v>
      </c>
      <c r="BJ121" s="19" t="s">
        <v>82</v>
      </c>
      <c r="BK121" s="192">
        <f t="shared" si="9"/>
        <v>0</v>
      </c>
      <c r="BL121" s="19" t="s">
        <v>299</v>
      </c>
      <c r="BM121" s="191" t="s">
        <v>1265</v>
      </c>
    </row>
    <row r="122" spans="1:65" s="2" customFormat="1" ht="14.45" customHeight="1">
      <c r="A122" s="36"/>
      <c r="B122" s="37"/>
      <c r="C122" s="230" t="s">
        <v>391</v>
      </c>
      <c r="D122" s="230" t="s">
        <v>336</v>
      </c>
      <c r="E122" s="231" t="s">
        <v>1266</v>
      </c>
      <c r="F122" s="232" t="s">
        <v>1267</v>
      </c>
      <c r="G122" s="233" t="s">
        <v>943</v>
      </c>
      <c r="H122" s="234">
        <v>1</v>
      </c>
      <c r="I122" s="235"/>
      <c r="J122" s="236">
        <f t="shared" ref="J122:J153" si="10">ROUND(I122*H122,2)</f>
        <v>0</v>
      </c>
      <c r="K122" s="232" t="s">
        <v>19</v>
      </c>
      <c r="L122" s="237"/>
      <c r="M122" s="238" t="s">
        <v>19</v>
      </c>
      <c r="N122" s="239" t="s">
        <v>46</v>
      </c>
      <c r="O122" s="66"/>
      <c r="P122" s="189">
        <f t="shared" ref="P122:P153" si="11">O122*H122</f>
        <v>0</v>
      </c>
      <c r="Q122" s="189">
        <v>0</v>
      </c>
      <c r="R122" s="189">
        <f t="shared" ref="R122:R153" si="12">Q122*H122</f>
        <v>0</v>
      </c>
      <c r="S122" s="189">
        <v>0</v>
      </c>
      <c r="T122" s="190">
        <f t="shared" ref="T122:T153" si="13">S122*H122</f>
        <v>0</v>
      </c>
      <c r="U122" s="36"/>
      <c r="V122" s="36"/>
      <c r="W122" s="36"/>
      <c r="X122" s="36"/>
      <c r="Y122" s="36"/>
      <c r="Z122" s="36"/>
      <c r="AA122" s="36"/>
      <c r="AB122" s="36"/>
      <c r="AC122" s="36"/>
      <c r="AD122" s="36"/>
      <c r="AE122" s="36"/>
      <c r="AR122" s="191" t="s">
        <v>339</v>
      </c>
      <c r="AT122" s="191" t="s">
        <v>336</v>
      </c>
      <c r="AU122" s="191" t="s">
        <v>88</v>
      </c>
      <c r="AY122" s="19" t="s">
        <v>214</v>
      </c>
      <c r="BE122" s="192">
        <f t="shared" ref="BE122:BE153" si="14">IF(N122="základní",J122,0)</f>
        <v>0</v>
      </c>
      <c r="BF122" s="192">
        <f t="shared" ref="BF122:BF153" si="15">IF(N122="snížená",J122,0)</f>
        <v>0</v>
      </c>
      <c r="BG122" s="192">
        <f t="shared" ref="BG122:BG153" si="16">IF(N122="zákl. přenesená",J122,0)</f>
        <v>0</v>
      </c>
      <c r="BH122" s="192">
        <f t="shared" ref="BH122:BH153" si="17">IF(N122="sníž. přenesená",J122,0)</f>
        <v>0</v>
      </c>
      <c r="BI122" s="192">
        <f t="shared" ref="BI122:BI153" si="18">IF(N122="nulová",J122,0)</f>
        <v>0</v>
      </c>
      <c r="BJ122" s="19" t="s">
        <v>82</v>
      </c>
      <c r="BK122" s="192">
        <f t="shared" ref="BK122:BK153" si="19">ROUND(I122*H122,2)</f>
        <v>0</v>
      </c>
      <c r="BL122" s="19" t="s">
        <v>299</v>
      </c>
      <c r="BM122" s="191" t="s">
        <v>1268</v>
      </c>
    </row>
    <row r="123" spans="1:65" s="2" customFormat="1" ht="14.45" customHeight="1">
      <c r="A123" s="36"/>
      <c r="B123" s="37"/>
      <c r="C123" s="180" t="s">
        <v>397</v>
      </c>
      <c r="D123" s="180" t="s">
        <v>217</v>
      </c>
      <c r="E123" s="181" t="s">
        <v>1269</v>
      </c>
      <c r="F123" s="182" t="s">
        <v>1270</v>
      </c>
      <c r="G123" s="183" t="s">
        <v>943</v>
      </c>
      <c r="H123" s="184">
        <v>9</v>
      </c>
      <c r="I123" s="185"/>
      <c r="J123" s="186">
        <f t="shared" si="10"/>
        <v>0</v>
      </c>
      <c r="K123" s="182" t="s">
        <v>19</v>
      </c>
      <c r="L123" s="41"/>
      <c r="M123" s="187" t="s">
        <v>19</v>
      </c>
      <c r="N123" s="188" t="s">
        <v>46</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299</v>
      </c>
      <c r="AT123" s="191" t="s">
        <v>217</v>
      </c>
      <c r="AU123" s="191" t="s">
        <v>88</v>
      </c>
      <c r="AY123" s="19" t="s">
        <v>214</v>
      </c>
      <c r="BE123" s="192">
        <f t="shared" si="14"/>
        <v>0</v>
      </c>
      <c r="BF123" s="192">
        <f t="shared" si="15"/>
        <v>0</v>
      </c>
      <c r="BG123" s="192">
        <f t="shared" si="16"/>
        <v>0</v>
      </c>
      <c r="BH123" s="192">
        <f t="shared" si="17"/>
        <v>0</v>
      </c>
      <c r="BI123" s="192">
        <f t="shared" si="18"/>
        <v>0</v>
      </c>
      <c r="BJ123" s="19" t="s">
        <v>82</v>
      </c>
      <c r="BK123" s="192">
        <f t="shared" si="19"/>
        <v>0</v>
      </c>
      <c r="BL123" s="19" t="s">
        <v>299</v>
      </c>
      <c r="BM123" s="191" t="s">
        <v>1271</v>
      </c>
    </row>
    <row r="124" spans="1:65" s="2" customFormat="1" ht="14.45" customHeight="1">
      <c r="A124" s="36"/>
      <c r="B124" s="37"/>
      <c r="C124" s="230" t="s">
        <v>401</v>
      </c>
      <c r="D124" s="230" t="s">
        <v>336</v>
      </c>
      <c r="E124" s="231" t="s">
        <v>1272</v>
      </c>
      <c r="F124" s="232" t="s">
        <v>1273</v>
      </c>
      <c r="G124" s="233" t="s">
        <v>943</v>
      </c>
      <c r="H124" s="234">
        <v>9</v>
      </c>
      <c r="I124" s="235"/>
      <c r="J124" s="236">
        <f t="shared" si="10"/>
        <v>0</v>
      </c>
      <c r="K124" s="232" t="s">
        <v>19</v>
      </c>
      <c r="L124" s="237"/>
      <c r="M124" s="238" t="s">
        <v>19</v>
      </c>
      <c r="N124" s="239" t="s">
        <v>46</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339</v>
      </c>
      <c r="AT124" s="191" t="s">
        <v>336</v>
      </c>
      <c r="AU124" s="191" t="s">
        <v>88</v>
      </c>
      <c r="AY124" s="19" t="s">
        <v>214</v>
      </c>
      <c r="BE124" s="192">
        <f t="shared" si="14"/>
        <v>0</v>
      </c>
      <c r="BF124" s="192">
        <f t="shared" si="15"/>
        <v>0</v>
      </c>
      <c r="BG124" s="192">
        <f t="shared" si="16"/>
        <v>0</v>
      </c>
      <c r="BH124" s="192">
        <f t="shared" si="17"/>
        <v>0</v>
      </c>
      <c r="BI124" s="192">
        <f t="shared" si="18"/>
        <v>0</v>
      </c>
      <c r="BJ124" s="19" t="s">
        <v>82</v>
      </c>
      <c r="BK124" s="192">
        <f t="shared" si="19"/>
        <v>0</v>
      </c>
      <c r="BL124" s="19" t="s">
        <v>299</v>
      </c>
      <c r="BM124" s="191" t="s">
        <v>1274</v>
      </c>
    </row>
    <row r="125" spans="1:65" s="2" customFormat="1" ht="14.45" customHeight="1">
      <c r="A125" s="36"/>
      <c r="B125" s="37"/>
      <c r="C125" s="230" t="s">
        <v>405</v>
      </c>
      <c r="D125" s="230" t="s">
        <v>336</v>
      </c>
      <c r="E125" s="231" t="s">
        <v>1275</v>
      </c>
      <c r="F125" s="232" t="s">
        <v>1276</v>
      </c>
      <c r="G125" s="233" t="s">
        <v>943</v>
      </c>
      <c r="H125" s="234">
        <v>9</v>
      </c>
      <c r="I125" s="235"/>
      <c r="J125" s="236">
        <f t="shared" si="10"/>
        <v>0</v>
      </c>
      <c r="K125" s="232" t="s">
        <v>19</v>
      </c>
      <c r="L125" s="237"/>
      <c r="M125" s="238" t="s">
        <v>19</v>
      </c>
      <c r="N125" s="239" t="s">
        <v>46</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339</v>
      </c>
      <c r="AT125" s="191" t="s">
        <v>336</v>
      </c>
      <c r="AU125" s="191" t="s">
        <v>88</v>
      </c>
      <c r="AY125" s="19" t="s">
        <v>214</v>
      </c>
      <c r="BE125" s="192">
        <f t="shared" si="14"/>
        <v>0</v>
      </c>
      <c r="BF125" s="192">
        <f t="shared" si="15"/>
        <v>0</v>
      </c>
      <c r="BG125" s="192">
        <f t="shared" si="16"/>
        <v>0</v>
      </c>
      <c r="BH125" s="192">
        <f t="shared" si="17"/>
        <v>0</v>
      </c>
      <c r="BI125" s="192">
        <f t="shared" si="18"/>
        <v>0</v>
      </c>
      <c r="BJ125" s="19" t="s">
        <v>82</v>
      </c>
      <c r="BK125" s="192">
        <f t="shared" si="19"/>
        <v>0</v>
      </c>
      <c r="BL125" s="19" t="s">
        <v>299</v>
      </c>
      <c r="BM125" s="191" t="s">
        <v>1277</v>
      </c>
    </row>
    <row r="126" spans="1:65" s="2" customFormat="1" ht="14.45" customHeight="1">
      <c r="A126" s="36"/>
      <c r="B126" s="37"/>
      <c r="C126" s="180" t="s">
        <v>411</v>
      </c>
      <c r="D126" s="180" t="s">
        <v>217</v>
      </c>
      <c r="E126" s="181" t="s">
        <v>1278</v>
      </c>
      <c r="F126" s="182" t="s">
        <v>1279</v>
      </c>
      <c r="G126" s="183" t="s">
        <v>943</v>
      </c>
      <c r="H126" s="184">
        <v>6</v>
      </c>
      <c r="I126" s="185"/>
      <c r="J126" s="186">
        <f t="shared" si="10"/>
        <v>0</v>
      </c>
      <c r="K126" s="182" t="s">
        <v>19</v>
      </c>
      <c r="L126" s="41"/>
      <c r="M126" s="187" t="s">
        <v>19</v>
      </c>
      <c r="N126" s="188" t="s">
        <v>46</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299</v>
      </c>
      <c r="AT126" s="191" t="s">
        <v>217</v>
      </c>
      <c r="AU126" s="191" t="s">
        <v>88</v>
      </c>
      <c r="AY126" s="19" t="s">
        <v>214</v>
      </c>
      <c r="BE126" s="192">
        <f t="shared" si="14"/>
        <v>0</v>
      </c>
      <c r="BF126" s="192">
        <f t="shared" si="15"/>
        <v>0</v>
      </c>
      <c r="BG126" s="192">
        <f t="shared" si="16"/>
        <v>0</v>
      </c>
      <c r="BH126" s="192">
        <f t="shared" si="17"/>
        <v>0</v>
      </c>
      <c r="BI126" s="192">
        <f t="shared" si="18"/>
        <v>0</v>
      </c>
      <c r="BJ126" s="19" t="s">
        <v>82</v>
      </c>
      <c r="BK126" s="192">
        <f t="shared" si="19"/>
        <v>0</v>
      </c>
      <c r="BL126" s="19" t="s">
        <v>299</v>
      </c>
      <c r="BM126" s="191" t="s">
        <v>1280</v>
      </c>
    </row>
    <row r="127" spans="1:65" s="2" customFormat="1" ht="14.45" customHeight="1">
      <c r="A127" s="36"/>
      <c r="B127" s="37"/>
      <c r="C127" s="230" t="s">
        <v>417</v>
      </c>
      <c r="D127" s="230" t="s">
        <v>336</v>
      </c>
      <c r="E127" s="231" t="s">
        <v>1281</v>
      </c>
      <c r="F127" s="232" t="s">
        <v>1282</v>
      </c>
      <c r="G127" s="233" t="s">
        <v>943</v>
      </c>
      <c r="H127" s="234">
        <v>4</v>
      </c>
      <c r="I127" s="235"/>
      <c r="J127" s="236">
        <f t="shared" si="10"/>
        <v>0</v>
      </c>
      <c r="K127" s="232" t="s">
        <v>19</v>
      </c>
      <c r="L127" s="237"/>
      <c r="M127" s="238" t="s">
        <v>19</v>
      </c>
      <c r="N127" s="239" t="s">
        <v>46</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339</v>
      </c>
      <c r="AT127" s="191" t="s">
        <v>336</v>
      </c>
      <c r="AU127" s="191" t="s">
        <v>88</v>
      </c>
      <c r="AY127" s="19" t="s">
        <v>214</v>
      </c>
      <c r="BE127" s="192">
        <f t="shared" si="14"/>
        <v>0</v>
      </c>
      <c r="BF127" s="192">
        <f t="shared" si="15"/>
        <v>0</v>
      </c>
      <c r="BG127" s="192">
        <f t="shared" si="16"/>
        <v>0</v>
      </c>
      <c r="BH127" s="192">
        <f t="shared" si="17"/>
        <v>0</v>
      </c>
      <c r="BI127" s="192">
        <f t="shared" si="18"/>
        <v>0</v>
      </c>
      <c r="BJ127" s="19" t="s">
        <v>82</v>
      </c>
      <c r="BK127" s="192">
        <f t="shared" si="19"/>
        <v>0</v>
      </c>
      <c r="BL127" s="19" t="s">
        <v>299</v>
      </c>
      <c r="BM127" s="191" t="s">
        <v>1283</v>
      </c>
    </row>
    <row r="128" spans="1:65" s="2" customFormat="1" ht="14.45" customHeight="1">
      <c r="A128" s="36"/>
      <c r="B128" s="37"/>
      <c r="C128" s="230" t="s">
        <v>423</v>
      </c>
      <c r="D128" s="230" t="s">
        <v>336</v>
      </c>
      <c r="E128" s="231" t="s">
        <v>1284</v>
      </c>
      <c r="F128" s="232" t="s">
        <v>1285</v>
      </c>
      <c r="G128" s="233" t="s">
        <v>943</v>
      </c>
      <c r="H128" s="234">
        <v>4</v>
      </c>
      <c r="I128" s="235"/>
      <c r="J128" s="236">
        <f t="shared" si="10"/>
        <v>0</v>
      </c>
      <c r="K128" s="232" t="s">
        <v>19</v>
      </c>
      <c r="L128" s="237"/>
      <c r="M128" s="238" t="s">
        <v>19</v>
      </c>
      <c r="N128" s="239" t="s">
        <v>46</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339</v>
      </c>
      <c r="AT128" s="191" t="s">
        <v>336</v>
      </c>
      <c r="AU128" s="191" t="s">
        <v>88</v>
      </c>
      <c r="AY128" s="19" t="s">
        <v>214</v>
      </c>
      <c r="BE128" s="192">
        <f t="shared" si="14"/>
        <v>0</v>
      </c>
      <c r="BF128" s="192">
        <f t="shared" si="15"/>
        <v>0</v>
      </c>
      <c r="BG128" s="192">
        <f t="shared" si="16"/>
        <v>0</v>
      </c>
      <c r="BH128" s="192">
        <f t="shared" si="17"/>
        <v>0</v>
      </c>
      <c r="BI128" s="192">
        <f t="shared" si="18"/>
        <v>0</v>
      </c>
      <c r="BJ128" s="19" t="s">
        <v>82</v>
      </c>
      <c r="BK128" s="192">
        <f t="shared" si="19"/>
        <v>0</v>
      </c>
      <c r="BL128" s="19" t="s">
        <v>299</v>
      </c>
      <c r="BM128" s="191" t="s">
        <v>1286</v>
      </c>
    </row>
    <row r="129" spans="1:65" s="2" customFormat="1" ht="14.45" customHeight="1">
      <c r="A129" s="36"/>
      <c r="B129" s="37"/>
      <c r="C129" s="230" t="s">
        <v>429</v>
      </c>
      <c r="D129" s="230" t="s">
        <v>336</v>
      </c>
      <c r="E129" s="231" t="s">
        <v>1287</v>
      </c>
      <c r="F129" s="232" t="s">
        <v>1288</v>
      </c>
      <c r="G129" s="233" t="s">
        <v>943</v>
      </c>
      <c r="H129" s="234">
        <v>2</v>
      </c>
      <c r="I129" s="235"/>
      <c r="J129" s="236">
        <f t="shared" si="10"/>
        <v>0</v>
      </c>
      <c r="K129" s="232" t="s">
        <v>19</v>
      </c>
      <c r="L129" s="237"/>
      <c r="M129" s="238" t="s">
        <v>19</v>
      </c>
      <c r="N129" s="239" t="s">
        <v>46</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339</v>
      </c>
      <c r="AT129" s="191" t="s">
        <v>336</v>
      </c>
      <c r="AU129" s="191" t="s">
        <v>88</v>
      </c>
      <c r="AY129" s="19" t="s">
        <v>214</v>
      </c>
      <c r="BE129" s="192">
        <f t="shared" si="14"/>
        <v>0</v>
      </c>
      <c r="BF129" s="192">
        <f t="shared" si="15"/>
        <v>0</v>
      </c>
      <c r="BG129" s="192">
        <f t="shared" si="16"/>
        <v>0</v>
      </c>
      <c r="BH129" s="192">
        <f t="shared" si="17"/>
        <v>0</v>
      </c>
      <c r="BI129" s="192">
        <f t="shared" si="18"/>
        <v>0</v>
      </c>
      <c r="BJ129" s="19" t="s">
        <v>82</v>
      </c>
      <c r="BK129" s="192">
        <f t="shared" si="19"/>
        <v>0</v>
      </c>
      <c r="BL129" s="19" t="s">
        <v>299</v>
      </c>
      <c r="BM129" s="191" t="s">
        <v>1289</v>
      </c>
    </row>
    <row r="130" spans="1:65" s="2" customFormat="1" ht="14.45" customHeight="1">
      <c r="A130" s="36"/>
      <c r="B130" s="37"/>
      <c r="C130" s="230" t="s">
        <v>439</v>
      </c>
      <c r="D130" s="230" t="s">
        <v>336</v>
      </c>
      <c r="E130" s="231" t="s">
        <v>1284</v>
      </c>
      <c r="F130" s="232" t="s">
        <v>1285</v>
      </c>
      <c r="G130" s="233" t="s">
        <v>943</v>
      </c>
      <c r="H130" s="234">
        <v>2</v>
      </c>
      <c r="I130" s="235"/>
      <c r="J130" s="236">
        <f t="shared" si="10"/>
        <v>0</v>
      </c>
      <c r="K130" s="232" t="s">
        <v>19</v>
      </c>
      <c r="L130" s="237"/>
      <c r="M130" s="238" t="s">
        <v>19</v>
      </c>
      <c r="N130" s="239" t="s">
        <v>46</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339</v>
      </c>
      <c r="AT130" s="191" t="s">
        <v>336</v>
      </c>
      <c r="AU130" s="191" t="s">
        <v>88</v>
      </c>
      <c r="AY130" s="19" t="s">
        <v>214</v>
      </c>
      <c r="BE130" s="192">
        <f t="shared" si="14"/>
        <v>0</v>
      </c>
      <c r="BF130" s="192">
        <f t="shared" si="15"/>
        <v>0</v>
      </c>
      <c r="BG130" s="192">
        <f t="shared" si="16"/>
        <v>0</v>
      </c>
      <c r="BH130" s="192">
        <f t="shared" si="17"/>
        <v>0</v>
      </c>
      <c r="BI130" s="192">
        <f t="shared" si="18"/>
        <v>0</v>
      </c>
      <c r="BJ130" s="19" t="s">
        <v>82</v>
      </c>
      <c r="BK130" s="192">
        <f t="shared" si="19"/>
        <v>0</v>
      </c>
      <c r="BL130" s="19" t="s">
        <v>299</v>
      </c>
      <c r="BM130" s="191" t="s">
        <v>1290</v>
      </c>
    </row>
    <row r="131" spans="1:65" s="2" customFormat="1" ht="14.45" customHeight="1">
      <c r="A131" s="36"/>
      <c r="B131" s="37"/>
      <c r="C131" s="180" t="s">
        <v>443</v>
      </c>
      <c r="D131" s="180" t="s">
        <v>217</v>
      </c>
      <c r="E131" s="181" t="s">
        <v>1291</v>
      </c>
      <c r="F131" s="182" t="s">
        <v>1292</v>
      </c>
      <c r="G131" s="183" t="s">
        <v>943</v>
      </c>
      <c r="H131" s="184">
        <v>2</v>
      </c>
      <c r="I131" s="185"/>
      <c r="J131" s="186">
        <f t="shared" si="10"/>
        <v>0</v>
      </c>
      <c r="K131" s="182" t="s">
        <v>19</v>
      </c>
      <c r="L131" s="41"/>
      <c r="M131" s="187" t="s">
        <v>19</v>
      </c>
      <c r="N131" s="188" t="s">
        <v>46</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299</v>
      </c>
      <c r="AT131" s="191" t="s">
        <v>217</v>
      </c>
      <c r="AU131" s="191" t="s">
        <v>88</v>
      </c>
      <c r="AY131" s="19" t="s">
        <v>214</v>
      </c>
      <c r="BE131" s="192">
        <f t="shared" si="14"/>
        <v>0</v>
      </c>
      <c r="BF131" s="192">
        <f t="shared" si="15"/>
        <v>0</v>
      </c>
      <c r="BG131" s="192">
        <f t="shared" si="16"/>
        <v>0</v>
      </c>
      <c r="BH131" s="192">
        <f t="shared" si="17"/>
        <v>0</v>
      </c>
      <c r="BI131" s="192">
        <f t="shared" si="18"/>
        <v>0</v>
      </c>
      <c r="BJ131" s="19" t="s">
        <v>82</v>
      </c>
      <c r="BK131" s="192">
        <f t="shared" si="19"/>
        <v>0</v>
      </c>
      <c r="BL131" s="19" t="s">
        <v>299</v>
      </c>
      <c r="BM131" s="191" t="s">
        <v>1293</v>
      </c>
    </row>
    <row r="132" spans="1:65" s="2" customFormat="1" ht="14.45" customHeight="1">
      <c r="A132" s="36"/>
      <c r="B132" s="37"/>
      <c r="C132" s="230" t="s">
        <v>449</v>
      </c>
      <c r="D132" s="230" t="s">
        <v>336</v>
      </c>
      <c r="E132" s="231" t="s">
        <v>1294</v>
      </c>
      <c r="F132" s="232" t="s">
        <v>1295</v>
      </c>
      <c r="G132" s="233" t="s">
        <v>943</v>
      </c>
      <c r="H132" s="234">
        <v>2</v>
      </c>
      <c r="I132" s="235"/>
      <c r="J132" s="236">
        <f t="shared" si="10"/>
        <v>0</v>
      </c>
      <c r="K132" s="232" t="s">
        <v>19</v>
      </c>
      <c r="L132" s="237"/>
      <c r="M132" s="238" t="s">
        <v>19</v>
      </c>
      <c r="N132" s="239" t="s">
        <v>46</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339</v>
      </c>
      <c r="AT132" s="191" t="s">
        <v>336</v>
      </c>
      <c r="AU132" s="191" t="s">
        <v>88</v>
      </c>
      <c r="AY132" s="19" t="s">
        <v>214</v>
      </c>
      <c r="BE132" s="192">
        <f t="shared" si="14"/>
        <v>0</v>
      </c>
      <c r="BF132" s="192">
        <f t="shared" si="15"/>
        <v>0</v>
      </c>
      <c r="BG132" s="192">
        <f t="shared" si="16"/>
        <v>0</v>
      </c>
      <c r="BH132" s="192">
        <f t="shared" si="17"/>
        <v>0</v>
      </c>
      <c r="BI132" s="192">
        <f t="shared" si="18"/>
        <v>0</v>
      </c>
      <c r="BJ132" s="19" t="s">
        <v>82</v>
      </c>
      <c r="BK132" s="192">
        <f t="shared" si="19"/>
        <v>0</v>
      </c>
      <c r="BL132" s="19" t="s">
        <v>299</v>
      </c>
      <c r="BM132" s="191" t="s">
        <v>1296</v>
      </c>
    </row>
    <row r="133" spans="1:65" s="2" customFormat="1" ht="14.45" customHeight="1">
      <c r="A133" s="36"/>
      <c r="B133" s="37"/>
      <c r="C133" s="230" t="s">
        <v>455</v>
      </c>
      <c r="D133" s="230" t="s">
        <v>336</v>
      </c>
      <c r="E133" s="231" t="s">
        <v>1284</v>
      </c>
      <c r="F133" s="232" t="s">
        <v>1285</v>
      </c>
      <c r="G133" s="233" t="s">
        <v>943</v>
      </c>
      <c r="H133" s="234">
        <v>2</v>
      </c>
      <c r="I133" s="235"/>
      <c r="J133" s="236">
        <f t="shared" si="10"/>
        <v>0</v>
      </c>
      <c r="K133" s="232" t="s">
        <v>19</v>
      </c>
      <c r="L133" s="237"/>
      <c r="M133" s="238" t="s">
        <v>19</v>
      </c>
      <c r="N133" s="239" t="s">
        <v>46</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339</v>
      </c>
      <c r="AT133" s="191" t="s">
        <v>336</v>
      </c>
      <c r="AU133" s="191" t="s">
        <v>88</v>
      </c>
      <c r="AY133" s="19" t="s">
        <v>214</v>
      </c>
      <c r="BE133" s="192">
        <f t="shared" si="14"/>
        <v>0</v>
      </c>
      <c r="BF133" s="192">
        <f t="shared" si="15"/>
        <v>0</v>
      </c>
      <c r="BG133" s="192">
        <f t="shared" si="16"/>
        <v>0</v>
      </c>
      <c r="BH133" s="192">
        <f t="shared" si="17"/>
        <v>0</v>
      </c>
      <c r="BI133" s="192">
        <f t="shared" si="18"/>
        <v>0</v>
      </c>
      <c r="BJ133" s="19" t="s">
        <v>82</v>
      </c>
      <c r="BK133" s="192">
        <f t="shared" si="19"/>
        <v>0</v>
      </c>
      <c r="BL133" s="19" t="s">
        <v>299</v>
      </c>
      <c r="BM133" s="191" t="s">
        <v>1297</v>
      </c>
    </row>
    <row r="134" spans="1:65" s="2" customFormat="1" ht="14.45" customHeight="1">
      <c r="A134" s="36"/>
      <c r="B134" s="37"/>
      <c r="C134" s="180" t="s">
        <v>461</v>
      </c>
      <c r="D134" s="180" t="s">
        <v>217</v>
      </c>
      <c r="E134" s="181" t="s">
        <v>1298</v>
      </c>
      <c r="F134" s="182" t="s">
        <v>1299</v>
      </c>
      <c r="G134" s="183" t="s">
        <v>943</v>
      </c>
      <c r="H134" s="184">
        <v>13</v>
      </c>
      <c r="I134" s="185"/>
      <c r="J134" s="186">
        <f t="shared" si="10"/>
        <v>0</v>
      </c>
      <c r="K134" s="182" t="s">
        <v>19</v>
      </c>
      <c r="L134" s="41"/>
      <c r="M134" s="187" t="s">
        <v>19</v>
      </c>
      <c r="N134" s="188" t="s">
        <v>46</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299</v>
      </c>
      <c r="AT134" s="191" t="s">
        <v>217</v>
      </c>
      <c r="AU134" s="191" t="s">
        <v>88</v>
      </c>
      <c r="AY134" s="19" t="s">
        <v>214</v>
      </c>
      <c r="BE134" s="192">
        <f t="shared" si="14"/>
        <v>0</v>
      </c>
      <c r="BF134" s="192">
        <f t="shared" si="15"/>
        <v>0</v>
      </c>
      <c r="BG134" s="192">
        <f t="shared" si="16"/>
        <v>0</v>
      </c>
      <c r="BH134" s="192">
        <f t="shared" si="17"/>
        <v>0</v>
      </c>
      <c r="BI134" s="192">
        <f t="shared" si="18"/>
        <v>0</v>
      </c>
      <c r="BJ134" s="19" t="s">
        <v>82</v>
      </c>
      <c r="BK134" s="192">
        <f t="shared" si="19"/>
        <v>0</v>
      </c>
      <c r="BL134" s="19" t="s">
        <v>299</v>
      </c>
      <c r="BM134" s="191" t="s">
        <v>1300</v>
      </c>
    </row>
    <row r="135" spans="1:65" s="2" customFormat="1" ht="14.45" customHeight="1">
      <c r="A135" s="36"/>
      <c r="B135" s="37"/>
      <c r="C135" s="230" t="s">
        <v>466</v>
      </c>
      <c r="D135" s="230" t="s">
        <v>336</v>
      </c>
      <c r="E135" s="231" t="s">
        <v>1301</v>
      </c>
      <c r="F135" s="232" t="s">
        <v>1302</v>
      </c>
      <c r="G135" s="233" t="s">
        <v>943</v>
      </c>
      <c r="H135" s="234">
        <v>13</v>
      </c>
      <c r="I135" s="235"/>
      <c r="J135" s="236">
        <f t="shared" si="10"/>
        <v>0</v>
      </c>
      <c r="K135" s="232" t="s">
        <v>19</v>
      </c>
      <c r="L135" s="237"/>
      <c r="M135" s="238" t="s">
        <v>19</v>
      </c>
      <c r="N135" s="239" t="s">
        <v>46</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339</v>
      </c>
      <c r="AT135" s="191" t="s">
        <v>336</v>
      </c>
      <c r="AU135" s="191" t="s">
        <v>88</v>
      </c>
      <c r="AY135" s="19" t="s">
        <v>214</v>
      </c>
      <c r="BE135" s="192">
        <f t="shared" si="14"/>
        <v>0</v>
      </c>
      <c r="BF135" s="192">
        <f t="shared" si="15"/>
        <v>0</v>
      </c>
      <c r="BG135" s="192">
        <f t="shared" si="16"/>
        <v>0</v>
      </c>
      <c r="BH135" s="192">
        <f t="shared" si="17"/>
        <v>0</v>
      </c>
      <c r="BI135" s="192">
        <f t="shared" si="18"/>
        <v>0</v>
      </c>
      <c r="BJ135" s="19" t="s">
        <v>82</v>
      </c>
      <c r="BK135" s="192">
        <f t="shared" si="19"/>
        <v>0</v>
      </c>
      <c r="BL135" s="19" t="s">
        <v>299</v>
      </c>
      <c r="BM135" s="191" t="s">
        <v>1303</v>
      </c>
    </row>
    <row r="136" spans="1:65" s="2" customFormat="1" ht="14.45" customHeight="1">
      <c r="A136" s="36"/>
      <c r="B136" s="37"/>
      <c r="C136" s="230" t="s">
        <v>476</v>
      </c>
      <c r="D136" s="230" t="s">
        <v>336</v>
      </c>
      <c r="E136" s="231" t="s">
        <v>1284</v>
      </c>
      <c r="F136" s="232" t="s">
        <v>1285</v>
      </c>
      <c r="G136" s="233" t="s">
        <v>943</v>
      </c>
      <c r="H136" s="234">
        <v>13</v>
      </c>
      <c r="I136" s="235"/>
      <c r="J136" s="236">
        <f t="shared" si="10"/>
        <v>0</v>
      </c>
      <c r="K136" s="232" t="s">
        <v>19</v>
      </c>
      <c r="L136" s="237"/>
      <c r="M136" s="238" t="s">
        <v>19</v>
      </c>
      <c r="N136" s="239" t="s">
        <v>46</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339</v>
      </c>
      <c r="AT136" s="191" t="s">
        <v>336</v>
      </c>
      <c r="AU136" s="191" t="s">
        <v>88</v>
      </c>
      <c r="AY136" s="19" t="s">
        <v>214</v>
      </c>
      <c r="BE136" s="192">
        <f t="shared" si="14"/>
        <v>0</v>
      </c>
      <c r="BF136" s="192">
        <f t="shared" si="15"/>
        <v>0</v>
      </c>
      <c r="BG136" s="192">
        <f t="shared" si="16"/>
        <v>0</v>
      </c>
      <c r="BH136" s="192">
        <f t="shared" si="17"/>
        <v>0</v>
      </c>
      <c r="BI136" s="192">
        <f t="shared" si="18"/>
        <v>0</v>
      </c>
      <c r="BJ136" s="19" t="s">
        <v>82</v>
      </c>
      <c r="BK136" s="192">
        <f t="shared" si="19"/>
        <v>0</v>
      </c>
      <c r="BL136" s="19" t="s">
        <v>299</v>
      </c>
      <c r="BM136" s="191" t="s">
        <v>1304</v>
      </c>
    </row>
    <row r="137" spans="1:65" s="2" customFormat="1" ht="14.45" customHeight="1">
      <c r="A137" s="36"/>
      <c r="B137" s="37"/>
      <c r="C137" s="180" t="s">
        <v>480</v>
      </c>
      <c r="D137" s="180" t="s">
        <v>217</v>
      </c>
      <c r="E137" s="181" t="s">
        <v>1305</v>
      </c>
      <c r="F137" s="182" t="s">
        <v>1306</v>
      </c>
      <c r="G137" s="183" t="s">
        <v>943</v>
      </c>
      <c r="H137" s="184">
        <v>1</v>
      </c>
      <c r="I137" s="185"/>
      <c r="J137" s="186">
        <f t="shared" si="10"/>
        <v>0</v>
      </c>
      <c r="K137" s="182" t="s">
        <v>19</v>
      </c>
      <c r="L137" s="41"/>
      <c r="M137" s="187" t="s">
        <v>19</v>
      </c>
      <c r="N137" s="188" t="s">
        <v>46</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299</v>
      </c>
      <c r="AT137" s="191" t="s">
        <v>217</v>
      </c>
      <c r="AU137" s="191" t="s">
        <v>88</v>
      </c>
      <c r="AY137" s="19" t="s">
        <v>214</v>
      </c>
      <c r="BE137" s="192">
        <f t="shared" si="14"/>
        <v>0</v>
      </c>
      <c r="BF137" s="192">
        <f t="shared" si="15"/>
        <v>0</v>
      </c>
      <c r="BG137" s="192">
        <f t="shared" si="16"/>
        <v>0</v>
      </c>
      <c r="BH137" s="192">
        <f t="shared" si="17"/>
        <v>0</v>
      </c>
      <c r="BI137" s="192">
        <f t="shared" si="18"/>
        <v>0</v>
      </c>
      <c r="BJ137" s="19" t="s">
        <v>82</v>
      </c>
      <c r="BK137" s="192">
        <f t="shared" si="19"/>
        <v>0</v>
      </c>
      <c r="BL137" s="19" t="s">
        <v>299</v>
      </c>
      <c r="BM137" s="191" t="s">
        <v>1307</v>
      </c>
    </row>
    <row r="138" spans="1:65" s="2" customFormat="1" ht="14.45" customHeight="1">
      <c r="A138" s="36"/>
      <c r="B138" s="37"/>
      <c r="C138" s="230" t="s">
        <v>485</v>
      </c>
      <c r="D138" s="230" t="s">
        <v>336</v>
      </c>
      <c r="E138" s="231" t="s">
        <v>1308</v>
      </c>
      <c r="F138" s="232" t="s">
        <v>1309</v>
      </c>
      <c r="G138" s="233" t="s">
        <v>943</v>
      </c>
      <c r="H138" s="234">
        <v>1</v>
      </c>
      <c r="I138" s="235"/>
      <c r="J138" s="236">
        <f t="shared" si="10"/>
        <v>0</v>
      </c>
      <c r="K138" s="232" t="s">
        <v>19</v>
      </c>
      <c r="L138" s="237"/>
      <c r="M138" s="238" t="s">
        <v>19</v>
      </c>
      <c r="N138" s="239" t="s">
        <v>46</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339</v>
      </c>
      <c r="AT138" s="191" t="s">
        <v>336</v>
      </c>
      <c r="AU138" s="191" t="s">
        <v>88</v>
      </c>
      <c r="AY138" s="19" t="s">
        <v>214</v>
      </c>
      <c r="BE138" s="192">
        <f t="shared" si="14"/>
        <v>0</v>
      </c>
      <c r="BF138" s="192">
        <f t="shared" si="15"/>
        <v>0</v>
      </c>
      <c r="BG138" s="192">
        <f t="shared" si="16"/>
        <v>0</v>
      </c>
      <c r="BH138" s="192">
        <f t="shared" si="17"/>
        <v>0</v>
      </c>
      <c r="BI138" s="192">
        <f t="shared" si="18"/>
        <v>0</v>
      </c>
      <c r="BJ138" s="19" t="s">
        <v>82</v>
      </c>
      <c r="BK138" s="192">
        <f t="shared" si="19"/>
        <v>0</v>
      </c>
      <c r="BL138" s="19" t="s">
        <v>299</v>
      </c>
      <c r="BM138" s="191" t="s">
        <v>1310</v>
      </c>
    </row>
    <row r="139" spans="1:65" s="2" customFormat="1" ht="14.45" customHeight="1">
      <c r="A139" s="36"/>
      <c r="B139" s="37"/>
      <c r="C139" s="230" t="s">
        <v>491</v>
      </c>
      <c r="D139" s="230" t="s">
        <v>336</v>
      </c>
      <c r="E139" s="231" t="s">
        <v>1284</v>
      </c>
      <c r="F139" s="232" t="s">
        <v>1285</v>
      </c>
      <c r="G139" s="233" t="s">
        <v>943</v>
      </c>
      <c r="H139" s="234">
        <v>1</v>
      </c>
      <c r="I139" s="235"/>
      <c r="J139" s="236">
        <f t="shared" si="10"/>
        <v>0</v>
      </c>
      <c r="K139" s="232" t="s">
        <v>19</v>
      </c>
      <c r="L139" s="237"/>
      <c r="M139" s="238" t="s">
        <v>19</v>
      </c>
      <c r="N139" s="239" t="s">
        <v>46</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339</v>
      </c>
      <c r="AT139" s="191" t="s">
        <v>336</v>
      </c>
      <c r="AU139" s="191" t="s">
        <v>88</v>
      </c>
      <c r="AY139" s="19" t="s">
        <v>214</v>
      </c>
      <c r="BE139" s="192">
        <f t="shared" si="14"/>
        <v>0</v>
      </c>
      <c r="BF139" s="192">
        <f t="shared" si="15"/>
        <v>0</v>
      </c>
      <c r="BG139" s="192">
        <f t="shared" si="16"/>
        <v>0</v>
      </c>
      <c r="BH139" s="192">
        <f t="shared" si="17"/>
        <v>0</v>
      </c>
      <c r="BI139" s="192">
        <f t="shared" si="18"/>
        <v>0</v>
      </c>
      <c r="BJ139" s="19" t="s">
        <v>82</v>
      </c>
      <c r="BK139" s="192">
        <f t="shared" si="19"/>
        <v>0</v>
      </c>
      <c r="BL139" s="19" t="s">
        <v>299</v>
      </c>
      <c r="BM139" s="191" t="s">
        <v>1311</v>
      </c>
    </row>
    <row r="140" spans="1:65" s="2" customFormat="1" ht="14.45" customHeight="1">
      <c r="A140" s="36"/>
      <c r="B140" s="37"/>
      <c r="C140" s="180" t="s">
        <v>496</v>
      </c>
      <c r="D140" s="180" t="s">
        <v>217</v>
      </c>
      <c r="E140" s="181" t="s">
        <v>1312</v>
      </c>
      <c r="F140" s="182" t="s">
        <v>1313</v>
      </c>
      <c r="G140" s="183" t="s">
        <v>943</v>
      </c>
      <c r="H140" s="184">
        <v>36</v>
      </c>
      <c r="I140" s="185"/>
      <c r="J140" s="186">
        <f t="shared" si="10"/>
        <v>0</v>
      </c>
      <c r="K140" s="182" t="s">
        <v>19</v>
      </c>
      <c r="L140" s="41"/>
      <c r="M140" s="187" t="s">
        <v>19</v>
      </c>
      <c r="N140" s="188" t="s">
        <v>46</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299</v>
      </c>
      <c r="AT140" s="191" t="s">
        <v>217</v>
      </c>
      <c r="AU140" s="191" t="s">
        <v>88</v>
      </c>
      <c r="AY140" s="19" t="s">
        <v>214</v>
      </c>
      <c r="BE140" s="192">
        <f t="shared" si="14"/>
        <v>0</v>
      </c>
      <c r="BF140" s="192">
        <f t="shared" si="15"/>
        <v>0</v>
      </c>
      <c r="BG140" s="192">
        <f t="shared" si="16"/>
        <v>0</v>
      </c>
      <c r="BH140" s="192">
        <f t="shared" si="17"/>
        <v>0</v>
      </c>
      <c r="BI140" s="192">
        <f t="shared" si="18"/>
        <v>0</v>
      </c>
      <c r="BJ140" s="19" t="s">
        <v>82</v>
      </c>
      <c r="BK140" s="192">
        <f t="shared" si="19"/>
        <v>0</v>
      </c>
      <c r="BL140" s="19" t="s">
        <v>299</v>
      </c>
      <c r="BM140" s="191" t="s">
        <v>1314</v>
      </c>
    </row>
    <row r="141" spans="1:65" s="2" customFormat="1" ht="14.45" customHeight="1">
      <c r="A141" s="36"/>
      <c r="B141" s="37"/>
      <c r="C141" s="230" t="s">
        <v>502</v>
      </c>
      <c r="D141" s="230" t="s">
        <v>336</v>
      </c>
      <c r="E141" s="231" t="s">
        <v>1315</v>
      </c>
      <c r="F141" s="232" t="s">
        <v>1316</v>
      </c>
      <c r="G141" s="233" t="s">
        <v>943</v>
      </c>
      <c r="H141" s="234">
        <v>36</v>
      </c>
      <c r="I141" s="235"/>
      <c r="J141" s="236">
        <f t="shared" si="10"/>
        <v>0</v>
      </c>
      <c r="K141" s="232" t="s">
        <v>19</v>
      </c>
      <c r="L141" s="237"/>
      <c r="M141" s="238" t="s">
        <v>19</v>
      </c>
      <c r="N141" s="239" t="s">
        <v>46</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339</v>
      </c>
      <c r="AT141" s="191" t="s">
        <v>336</v>
      </c>
      <c r="AU141" s="191" t="s">
        <v>88</v>
      </c>
      <c r="AY141" s="19" t="s">
        <v>214</v>
      </c>
      <c r="BE141" s="192">
        <f t="shared" si="14"/>
        <v>0</v>
      </c>
      <c r="BF141" s="192">
        <f t="shared" si="15"/>
        <v>0</v>
      </c>
      <c r="BG141" s="192">
        <f t="shared" si="16"/>
        <v>0</v>
      </c>
      <c r="BH141" s="192">
        <f t="shared" si="17"/>
        <v>0</v>
      </c>
      <c r="BI141" s="192">
        <f t="shared" si="18"/>
        <v>0</v>
      </c>
      <c r="BJ141" s="19" t="s">
        <v>82</v>
      </c>
      <c r="BK141" s="192">
        <f t="shared" si="19"/>
        <v>0</v>
      </c>
      <c r="BL141" s="19" t="s">
        <v>299</v>
      </c>
      <c r="BM141" s="191" t="s">
        <v>1317</v>
      </c>
    </row>
    <row r="142" spans="1:65" s="2" customFormat="1" ht="14.45" customHeight="1">
      <c r="A142" s="36"/>
      <c r="B142" s="37"/>
      <c r="C142" s="230" t="s">
        <v>506</v>
      </c>
      <c r="D142" s="230" t="s">
        <v>336</v>
      </c>
      <c r="E142" s="231" t="s">
        <v>1284</v>
      </c>
      <c r="F142" s="232" t="s">
        <v>1285</v>
      </c>
      <c r="G142" s="233" t="s">
        <v>943</v>
      </c>
      <c r="H142" s="234">
        <v>36</v>
      </c>
      <c r="I142" s="235"/>
      <c r="J142" s="236">
        <f t="shared" si="10"/>
        <v>0</v>
      </c>
      <c r="K142" s="232" t="s">
        <v>19</v>
      </c>
      <c r="L142" s="237"/>
      <c r="M142" s="238" t="s">
        <v>19</v>
      </c>
      <c r="N142" s="239" t="s">
        <v>46</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339</v>
      </c>
      <c r="AT142" s="191" t="s">
        <v>336</v>
      </c>
      <c r="AU142" s="191" t="s">
        <v>88</v>
      </c>
      <c r="AY142" s="19" t="s">
        <v>214</v>
      </c>
      <c r="BE142" s="192">
        <f t="shared" si="14"/>
        <v>0</v>
      </c>
      <c r="BF142" s="192">
        <f t="shared" si="15"/>
        <v>0</v>
      </c>
      <c r="BG142" s="192">
        <f t="shared" si="16"/>
        <v>0</v>
      </c>
      <c r="BH142" s="192">
        <f t="shared" si="17"/>
        <v>0</v>
      </c>
      <c r="BI142" s="192">
        <f t="shared" si="18"/>
        <v>0</v>
      </c>
      <c r="BJ142" s="19" t="s">
        <v>82</v>
      </c>
      <c r="BK142" s="192">
        <f t="shared" si="19"/>
        <v>0</v>
      </c>
      <c r="BL142" s="19" t="s">
        <v>299</v>
      </c>
      <c r="BM142" s="191" t="s">
        <v>1318</v>
      </c>
    </row>
    <row r="143" spans="1:65" s="2" customFormat="1" ht="14.45" customHeight="1">
      <c r="A143" s="36"/>
      <c r="B143" s="37"/>
      <c r="C143" s="180" t="s">
        <v>511</v>
      </c>
      <c r="D143" s="180" t="s">
        <v>217</v>
      </c>
      <c r="E143" s="181" t="s">
        <v>1312</v>
      </c>
      <c r="F143" s="182" t="s">
        <v>1313</v>
      </c>
      <c r="G143" s="183" t="s">
        <v>943</v>
      </c>
      <c r="H143" s="184">
        <v>18</v>
      </c>
      <c r="I143" s="185"/>
      <c r="J143" s="186">
        <f t="shared" si="10"/>
        <v>0</v>
      </c>
      <c r="K143" s="182" t="s">
        <v>19</v>
      </c>
      <c r="L143" s="41"/>
      <c r="M143" s="187" t="s">
        <v>19</v>
      </c>
      <c r="N143" s="188" t="s">
        <v>46</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299</v>
      </c>
      <c r="AT143" s="191" t="s">
        <v>217</v>
      </c>
      <c r="AU143" s="191" t="s">
        <v>88</v>
      </c>
      <c r="AY143" s="19" t="s">
        <v>214</v>
      </c>
      <c r="BE143" s="192">
        <f t="shared" si="14"/>
        <v>0</v>
      </c>
      <c r="BF143" s="192">
        <f t="shared" si="15"/>
        <v>0</v>
      </c>
      <c r="BG143" s="192">
        <f t="shared" si="16"/>
        <v>0</v>
      </c>
      <c r="BH143" s="192">
        <f t="shared" si="17"/>
        <v>0</v>
      </c>
      <c r="BI143" s="192">
        <f t="shared" si="18"/>
        <v>0</v>
      </c>
      <c r="BJ143" s="19" t="s">
        <v>82</v>
      </c>
      <c r="BK143" s="192">
        <f t="shared" si="19"/>
        <v>0</v>
      </c>
      <c r="BL143" s="19" t="s">
        <v>299</v>
      </c>
      <c r="BM143" s="191" t="s">
        <v>1319</v>
      </c>
    </row>
    <row r="144" spans="1:65" s="2" customFormat="1" ht="14.45" customHeight="1">
      <c r="A144" s="36"/>
      <c r="B144" s="37"/>
      <c r="C144" s="230" t="s">
        <v>515</v>
      </c>
      <c r="D144" s="230" t="s">
        <v>336</v>
      </c>
      <c r="E144" s="231" t="s">
        <v>1320</v>
      </c>
      <c r="F144" s="232" t="s">
        <v>1321</v>
      </c>
      <c r="G144" s="233" t="s">
        <v>943</v>
      </c>
      <c r="H144" s="234">
        <v>18</v>
      </c>
      <c r="I144" s="235"/>
      <c r="J144" s="236">
        <f t="shared" si="10"/>
        <v>0</v>
      </c>
      <c r="K144" s="232" t="s">
        <v>19</v>
      </c>
      <c r="L144" s="237"/>
      <c r="M144" s="238" t="s">
        <v>19</v>
      </c>
      <c r="N144" s="239" t="s">
        <v>46</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339</v>
      </c>
      <c r="AT144" s="191" t="s">
        <v>336</v>
      </c>
      <c r="AU144" s="191" t="s">
        <v>88</v>
      </c>
      <c r="AY144" s="19" t="s">
        <v>214</v>
      </c>
      <c r="BE144" s="192">
        <f t="shared" si="14"/>
        <v>0</v>
      </c>
      <c r="BF144" s="192">
        <f t="shared" si="15"/>
        <v>0</v>
      </c>
      <c r="BG144" s="192">
        <f t="shared" si="16"/>
        <v>0</v>
      </c>
      <c r="BH144" s="192">
        <f t="shared" si="17"/>
        <v>0</v>
      </c>
      <c r="BI144" s="192">
        <f t="shared" si="18"/>
        <v>0</v>
      </c>
      <c r="BJ144" s="19" t="s">
        <v>82</v>
      </c>
      <c r="BK144" s="192">
        <f t="shared" si="19"/>
        <v>0</v>
      </c>
      <c r="BL144" s="19" t="s">
        <v>299</v>
      </c>
      <c r="BM144" s="191" t="s">
        <v>1322</v>
      </c>
    </row>
    <row r="145" spans="1:65" s="2" customFormat="1" ht="14.45" customHeight="1">
      <c r="A145" s="36"/>
      <c r="B145" s="37"/>
      <c r="C145" s="180" t="s">
        <v>519</v>
      </c>
      <c r="D145" s="180" t="s">
        <v>217</v>
      </c>
      <c r="E145" s="181" t="s">
        <v>1323</v>
      </c>
      <c r="F145" s="182" t="s">
        <v>1324</v>
      </c>
      <c r="G145" s="183" t="s">
        <v>943</v>
      </c>
      <c r="H145" s="184">
        <v>2</v>
      </c>
      <c r="I145" s="185"/>
      <c r="J145" s="186">
        <f t="shared" si="10"/>
        <v>0</v>
      </c>
      <c r="K145" s="182" t="s">
        <v>19</v>
      </c>
      <c r="L145" s="41"/>
      <c r="M145" s="187" t="s">
        <v>19</v>
      </c>
      <c r="N145" s="188" t="s">
        <v>46</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299</v>
      </c>
      <c r="AT145" s="191" t="s">
        <v>217</v>
      </c>
      <c r="AU145" s="191" t="s">
        <v>88</v>
      </c>
      <c r="AY145" s="19" t="s">
        <v>214</v>
      </c>
      <c r="BE145" s="192">
        <f t="shared" si="14"/>
        <v>0</v>
      </c>
      <c r="BF145" s="192">
        <f t="shared" si="15"/>
        <v>0</v>
      </c>
      <c r="BG145" s="192">
        <f t="shared" si="16"/>
        <v>0</v>
      </c>
      <c r="BH145" s="192">
        <f t="shared" si="17"/>
        <v>0</v>
      </c>
      <c r="BI145" s="192">
        <f t="shared" si="18"/>
        <v>0</v>
      </c>
      <c r="BJ145" s="19" t="s">
        <v>82</v>
      </c>
      <c r="BK145" s="192">
        <f t="shared" si="19"/>
        <v>0</v>
      </c>
      <c r="BL145" s="19" t="s">
        <v>299</v>
      </c>
      <c r="BM145" s="191" t="s">
        <v>1325</v>
      </c>
    </row>
    <row r="146" spans="1:65" s="2" customFormat="1" ht="14.45" customHeight="1">
      <c r="A146" s="36"/>
      <c r="B146" s="37"/>
      <c r="C146" s="230" t="s">
        <v>522</v>
      </c>
      <c r="D146" s="230" t="s">
        <v>336</v>
      </c>
      <c r="E146" s="231" t="s">
        <v>1326</v>
      </c>
      <c r="F146" s="232" t="s">
        <v>1327</v>
      </c>
      <c r="G146" s="233" t="s">
        <v>943</v>
      </c>
      <c r="H146" s="234">
        <v>2</v>
      </c>
      <c r="I146" s="235"/>
      <c r="J146" s="236">
        <f t="shared" si="10"/>
        <v>0</v>
      </c>
      <c r="K146" s="232" t="s">
        <v>19</v>
      </c>
      <c r="L146" s="237"/>
      <c r="M146" s="238" t="s">
        <v>19</v>
      </c>
      <c r="N146" s="239" t="s">
        <v>46</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339</v>
      </c>
      <c r="AT146" s="191" t="s">
        <v>336</v>
      </c>
      <c r="AU146" s="191" t="s">
        <v>88</v>
      </c>
      <c r="AY146" s="19" t="s">
        <v>214</v>
      </c>
      <c r="BE146" s="192">
        <f t="shared" si="14"/>
        <v>0</v>
      </c>
      <c r="BF146" s="192">
        <f t="shared" si="15"/>
        <v>0</v>
      </c>
      <c r="BG146" s="192">
        <f t="shared" si="16"/>
        <v>0</v>
      </c>
      <c r="BH146" s="192">
        <f t="shared" si="17"/>
        <v>0</v>
      </c>
      <c r="BI146" s="192">
        <f t="shared" si="18"/>
        <v>0</v>
      </c>
      <c r="BJ146" s="19" t="s">
        <v>82</v>
      </c>
      <c r="BK146" s="192">
        <f t="shared" si="19"/>
        <v>0</v>
      </c>
      <c r="BL146" s="19" t="s">
        <v>299</v>
      </c>
      <c r="BM146" s="191" t="s">
        <v>1328</v>
      </c>
    </row>
    <row r="147" spans="1:65" s="2" customFormat="1" ht="14.45" customHeight="1">
      <c r="A147" s="36"/>
      <c r="B147" s="37"/>
      <c r="C147" s="180" t="s">
        <v>527</v>
      </c>
      <c r="D147" s="180" t="s">
        <v>217</v>
      </c>
      <c r="E147" s="181" t="s">
        <v>1329</v>
      </c>
      <c r="F147" s="182" t="s">
        <v>1330</v>
      </c>
      <c r="G147" s="183" t="s">
        <v>943</v>
      </c>
      <c r="H147" s="184">
        <v>2</v>
      </c>
      <c r="I147" s="185"/>
      <c r="J147" s="186">
        <f t="shared" si="10"/>
        <v>0</v>
      </c>
      <c r="K147" s="182" t="s">
        <v>19</v>
      </c>
      <c r="L147" s="41"/>
      <c r="M147" s="187" t="s">
        <v>19</v>
      </c>
      <c r="N147" s="188" t="s">
        <v>46</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299</v>
      </c>
      <c r="AT147" s="191" t="s">
        <v>217</v>
      </c>
      <c r="AU147" s="191" t="s">
        <v>88</v>
      </c>
      <c r="AY147" s="19" t="s">
        <v>214</v>
      </c>
      <c r="BE147" s="192">
        <f t="shared" si="14"/>
        <v>0</v>
      </c>
      <c r="BF147" s="192">
        <f t="shared" si="15"/>
        <v>0</v>
      </c>
      <c r="BG147" s="192">
        <f t="shared" si="16"/>
        <v>0</v>
      </c>
      <c r="BH147" s="192">
        <f t="shared" si="17"/>
        <v>0</v>
      </c>
      <c r="BI147" s="192">
        <f t="shared" si="18"/>
        <v>0</v>
      </c>
      <c r="BJ147" s="19" t="s">
        <v>82</v>
      </c>
      <c r="BK147" s="192">
        <f t="shared" si="19"/>
        <v>0</v>
      </c>
      <c r="BL147" s="19" t="s">
        <v>299</v>
      </c>
      <c r="BM147" s="191" t="s">
        <v>1331</v>
      </c>
    </row>
    <row r="148" spans="1:65" s="2" customFormat="1" ht="14.45" customHeight="1">
      <c r="A148" s="36"/>
      <c r="B148" s="37"/>
      <c r="C148" s="230" t="s">
        <v>529</v>
      </c>
      <c r="D148" s="230" t="s">
        <v>336</v>
      </c>
      <c r="E148" s="231" t="s">
        <v>1332</v>
      </c>
      <c r="F148" s="232" t="s">
        <v>1333</v>
      </c>
      <c r="G148" s="233" t="s">
        <v>943</v>
      </c>
      <c r="H148" s="234">
        <v>2</v>
      </c>
      <c r="I148" s="235"/>
      <c r="J148" s="236">
        <f t="shared" si="10"/>
        <v>0</v>
      </c>
      <c r="K148" s="232" t="s">
        <v>19</v>
      </c>
      <c r="L148" s="237"/>
      <c r="M148" s="238" t="s">
        <v>19</v>
      </c>
      <c r="N148" s="239" t="s">
        <v>46</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339</v>
      </c>
      <c r="AT148" s="191" t="s">
        <v>336</v>
      </c>
      <c r="AU148" s="191" t="s">
        <v>88</v>
      </c>
      <c r="AY148" s="19" t="s">
        <v>214</v>
      </c>
      <c r="BE148" s="192">
        <f t="shared" si="14"/>
        <v>0</v>
      </c>
      <c r="BF148" s="192">
        <f t="shared" si="15"/>
        <v>0</v>
      </c>
      <c r="BG148" s="192">
        <f t="shared" si="16"/>
        <v>0</v>
      </c>
      <c r="BH148" s="192">
        <f t="shared" si="17"/>
        <v>0</v>
      </c>
      <c r="BI148" s="192">
        <f t="shared" si="18"/>
        <v>0</v>
      </c>
      <c r="BJ148" s="19" t="s">
        <v>82</v>
      </c>
      <c r="BK148" s="192">
        <f t="shared" si="19"/>
        <v>0</v>
      </c>
      <c r="BL148" s="19" t="s">
        <v>299</v>
      </c>
      <c r="BM148" s="191" t="s">
        <v>1334</v>
      </c>
    </row>
    <row r="149" spans="1:65" s="2" customFormat="1" ht="14.45" customHeight="1">
      <c r="A149" s="36"/>
      <c r="B149" s="37"/>
      <c r="C149" s="230" t="s">
        <v>534</v>
      </c>
      <c r="D149" s="230" t="s">
        <v>336</v>
      </c>
      <c r="E149" s="231" t="s">
        <v>1335</v>
      </c>
      <c r="F149" s="232" t="s">
        <v>1336</v>
      </c>
      <c r="G149" s="233" t="s">
        <v>943</v>
      </c>
      <c r="H149" s="234">
        <v>2</v>
      </c>
      <c r="I149" s="235"/>
      <c r="J149" s="236">
        <f t="shared" si="10"/>
        <v>0</v>
      </c>
      <c r="K149" s="232" t="s">
        <v>19</v>
      </c>
      <c r="L149" s="237"/>
      <c r="M149" s="238" t="s">
        <v>19</v>
      </c>
      <c r="N149" s="239" t="s">
        <v>46</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339</v>
      </c>
      <c r="AT149" s="191" t="s">
        <v>336</v>
      </c>
      <c r="AU149" s="191" t="s">
        <v>88</v>
      </c>
      <c r="AY149" s="19" t="s">
        <v>214</v>
      </c>
      <c r="BE149" s="192">
        <f t="shared" si="14"/>
        <v>0</v>
      </c>
      <c r="BF149" s="192">
        <f t="shared" si="15"/>
        <v>0</v>
      </c>
      <c r="BG149" s="192">
        <f t="shared" si="16"/>
        <v>0</v>
      </c>
      <c r="BH149" s="192">
        <f t="shared" si="17"/>
        <v>0</v>
      </c>
      <c r="BI149" s="192">
        <f t="shared" si="18"/>
        <v>0</v>
      </c>
      <c r="BJ149" s="19" t="s">
        <v>82</v>
      </c>
      <c r="BK149" s="192">
        <f t="shared" si="19"/>
        <v>0</v>
      </c>
      <c r="BL149" s="19" t="s">
        <v>299</v>
      </c>
      <c r="BM149" s="191" t="s">
        <v>1337</v>
      </c>
    </row>
    <row r="150" spans="1:65" s="2" customFormat="1" ht="14.45" customHeight="1">
      <c r="A150" s="36"/>
      <c r="B150" s="37"/>
      <c r="C150" s="180" t="s">
        <v>538</v>
      </c>
      <c r="D150" s="180" t="s">
        <v>217</v>
      </c>
      <c r="E150" s="181" t="s">
        <v>1338</v>
      </c>
      <c r="F150" s="182" t="s">
        <v>1339</v>
      </c>
      <c r="G150" s="183" t="s">
        <v>943</v>
      </c>
      <c r="H150" s="184">
        <v>1</v>
      </c>
      <c r="I150" s="185"/>
      <c r="J150" s="186">
        <f t="shared" si="10"/>
        <v>0</v>
      </c>
      <c r="K150" s="182" t="s">
        <v>19</v>
      </c>
      <c r="L150" s="41"/>
      <c r="M150" s="187" t="s">
        <v>19</v>
      </c>
      <c r="N150" s="188" t="s">
        <v>46</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299</v>
      </c>
      <c r="AT150" s="191" t="s">
        <v>217</v>
      </c>
      <c r="AU150" s="191" t="s">
        <v>88</v>
      </c>
      <c r="AY150" s="19" t="s">
        <v>214</v>
      </c>
      <c r="BE150" s="192">
        <f t="shared" si="14"/>
        <v>0</v>
      </c>
      <c r="BF150" s="192">
        <f t="shared" si="15"/>
        <v>0</v>
      </c>
      <c r="BG150" s="192">
        <f t="shared" si="16"/>
        <v>0</v>
      </c>
      <c r="BH150" s="192">
        <f t="shared" si="17"/>
        <v>0</v>
      </c>
      <c r="BI150" s="192">
        <f t="shared" si="18"/>
        <v>0</v>
      </c>
      <c r="BJ150" s="19" t="s">
        <v>82</v>
      </c>
      <c r="BK150" s="192">
        <f t="shared" si="19"/>
        <v>0</v>
      </c>
      <c r="BL150" s="19" t="s">
        <v>299</v>
      </c>
      <c r="BM150" s="191" t="s">
        <v>1340</v>
      </c>
    </row>
    <row r="151" spans="1:65" s="2" customFormat="1" ht="14.45" customHeight="1">
      <c r="A151" s="36"/>
      <c r="B151" s="37"/>
      <c r="C151" s="180" t="s">
        <v>542</v>
      </c>
      <c r="D151" s="180" t="s">
        <v>217</v>
      </c>
      <c r="E151" s="181" t="s">
        <v>1341</v>
      </c>
      <c r="F151" s="182" t="s">
        <v>1342</v>
      </c>
      <c r="G151" s="183" t="s">
        <v>331</v>
      </c>
      <c r="H151" s="184">
        <v>235</v>
      </c>
      <c r="I151" s="185"/>
      <c r="J151" s="186">
        <f t="shared" si="10"/>
        <v>0</v>
      </c>
      <c r="K151" s="182" t="s">
        <v>19</v>
      </c>
      <c r="L151" s="41"/>
      <c r="M151" s="187" t="s">
        <v>19</v>
      </c>
      <c r="N151" s="188" t="s">
        <v>46</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299</v>
      </c>
      <c r="AT151" s="191" t="s">
        <v>217</v>
      </c>
      <c r="AU151" s="191" t="s">
        <v>88</v>
      </c>
      <c r="AY151" s="19" t="s">
        <v>214</v>
      </c>
      <c r="BE151" s="192">
        <f t="shared" si="14"/>
        <v>0</v>
      </c>
      <c r="BF151" s="192">
        <f t="shared" si="15"/>
        <v>0</v>
      </c>
      <c r="BG151" s="192">
        <f t="shared" si="16"/>
        <v>0</v>
      </c>
      <c r="BH151" s="192">
        <f t="shared" si="17"/>
        <v>0</v>
      </c>
      <c r="BI151" s="192">
        <f t="shared" si="18"/>
        <v>0</v>
      </c>
      <c r="BJ151" s="19" t="s">
        <v>82</v>
      </c>
      <c r="BK151" s="192">
        <f t="shared" si="19"/>
        <v>0</v>
      </c>
      <c r="BL151" s="19" t="s">
        <v>299</v>
      </c>
      <c r="BM151" s="191" t="s">
        <v>1343</v>
      </c>
    </row>
    <row r="152" spans="1:65" s="2" customFormat="1" ht="14.45" customHeight="1">
      <c r="A152" s="36"/>
      <c r="B152" s="37"/>
      <c r="C152" s="230" t="s">
        <v>549</v>
      </c>
      <c r="D152" s="230" t="s">
        <v>336</v>
      </c>
      <c r="E152" s="231" t="s">
        <v>1344</v>
      </c>
      <c r="F152" s="232" t="s">
        <v>1345</v>
      </c>
      <c r="G152" s="233" t="s">
        <v>331</v>
      </c>
      <c r="H152" s="234">
        <v>235</v>
      </c>
      <c r="I152" s="235"/>
      <c r="J152" s="236">
        <f t="shared" si="10"/>
        <v>0</v>
      </c>
      <c r="K152" s="232" t="s">
        <v>19</v>
      </c>
      <c r="L152" s="237"/>
      <c r="M152" s="238" t="s">
        <v>19</v>
      </c>
      <c r="N152" s="239" t="s">
        <v>46</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339</v>
      </c>
      <c r="AT152" s="191" t="s">
        <v>336</v>
      </c>
      <c r="AU152" s="191" t="s">
        <v>88</v>
      </c>
      <c r="AY152" s="19" t="s">
        <v>214</v>
      </c>
      <c r="BE152" s="192">
        <f t="shared" si="14"/>
        <v>0</v>
      </c>
      <c r="BF152" s="192">
        <f t="shared" si="15"/>
        <v>0</v>
      </c>
      <c r="BG152" s="192">
        <f t="shared" si="16"/>
        <v>0</v>
      </c>
      <c r="BH152" s="192">
        <f t="shared" si="17"/>
        <v>0</v>
      </c>
      <c r="BI152" s="192">
        <f t="shared" si="18"/>
        <v>0</v>
      </c>
      <c r="BJ152" s="19" t="s">
        <v>82</v>
      </c>
      <c r="BK152" s="192">
        <f t="shared" si="19"/>
        <v>0</v>
      </c>
      <c r="BL152" s="19" t="s">
        <v>299</v>
      </c>
      <c r="BM152" s="191" t="s">
        <v>1346</v>
      </c>
    </row>
    <row r="153" spans="1:65" s="2" customFormat="1" ht="14.45" customHeight="1">
      <c r="A153" s="36"/>
      <c r="B153" s="37"/>
      <c r="C153" s="180" t="s">
        <v>555</v>
      </c>
      <c r="D153" s="180" t="s">
        <v>217</v>
      </c>
      <c r="E153" s="181" t="s">
        <v>1347</v>
      </c>
      <c r="F153" s="182" t="s">
        <v>1348</v>
      </c>
      <c r="G153" s="183" t="s">
        <v>943</v>
      </c>
      <c r="H153" s="184">
        <v>2</v>
      </c>
      <c r="I153" s="185"/>
      <c r="J153" s="186">
        <f t="shared" si="10"/>
        <v>0</v>
      </c>
      <c r="K153" s="182" t="s">
        <v>19</v>
      </c>
      <c r="L153" s="41"/>
      <c r="M153" s="187" t="s">
        <v>19</v>
      </c>
      <c r="N153" s="188" t="s">
        <v>46</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299</v>
      </c>
      <c r="AT153" s="191" t="s">
        <v>217</v>
      </c>
      <c r="AU153" s="191" t="s">
        <v>88</v>
      </c>
      <c r="AY153" s="19" t="s">
        <v>214</v>
      </c>
      <c r="BE153" s="192">
        <f t="shared" si="14"/>
        <v>0</v>
      </c>
      <c r="BF153" s="192">
        <f t="shared" si="15"/>
        <v>0</v>
      </c>
      <c r="BG153" s="192">
        <f t="shared" si="16"/>
        <v>0</v>
      </c>
      <c r="BH153" s="192">
        <f t="shared" si="17"/>
        <v>0</v>
      </c>
      <c r="BI153" s="192">
        <f t="shared" si="18"/>
        <v>0</v>
      </c>
      <c r="BJ153" s="19" t="s">
        <v>82</v>
      </c>
      <c r="BK153" s="192">
        <f t="shared" si="19"/>
        <v>0</v>
      </c>
      <c r="BL153" s="19" t="s">
        <v>299</v>
      </c>
      <c r="BM153" s="191" t="s">
        <v>1349</v>
      </c>
    </row>
    <row r="154" spans="1:65" s="2" customFormat="1" ht="14.45" customHeight="1">
      <c r="A154" s="36"/>
      <c r="B154" s="37"/>
      <c r="C154" s="230" t="s">
        <v>561</v>
      </c>
      <c r="D154" s="230" t="s">
        <v>336</v>
      </c>
      <c r="E154" s="231" t="s">
        <v>1350</v>
      </c>
      <c r="F154" s="232" t="s">
        <v>1351</v>
      </c>
      <c r="G154" s="233" t="s">
        <v>943</v>
      </c>
      <c r="H154" s="234">
        <v>2</v>
      </c>
      <c r="I154" s="235"/>
      <c r="J154" s="236">
        <f t="shared" ref="J154:J185" si="20">ROUND(I154*H154,2)</f>
        <v>0</v>
      </c>
      <c r="K154" s="232" t="s">
        <v>19</v>
      </c>
      <c r="L154" s="237"/>
      <c r="M154" s="238" t="s">
        <v>19</v>
      </c>
      <c r="N154" s="239" t="s">
        <v>46</v>
      </c>
      <c r="O154" s="66"/>
      <c r="P154" s="189">
        <f t="shared" ref="P154:P185" si="21">O154*H154</f>
        <v>0</v>
      </c>
      <c r="Q154" s="189">
        <v>0</v>
      </c>
      <c r="R154" s="189">
        <f t="shared" ref="R154:R185" si="22">Q154*H154</f>
        <v>0</v>
      </c>
      <c r="S154" s="189">
        <v>0</v>
      </c>
      <c r="T154" s="190">
        <f t="shared" ref="T154:T185" si="23">S154*H154</f>
        <v>0</v>
      </c>
      <c r="U154" s="36"/>
      <c r="V154" s="36"/>
      <c r="W154" s="36"/>
      <c r="X154" s="36"/>
      <c r="Y154" s="36"/>
      <c r="Z154" s="36"/>
      <c r="AA154" s="36"/>
      <c r="AB154" s="36"/>
      <c r="AC154" s="36"/>
      <c r="AD154" s="36"/>
      <c r="AE154" s="36"/>
      <c r="AR154" s="191" t="s">
        <v>339</v>
      </c>
      <c r="AT154" s="191" t="s">
        <v>336</v>
      </c>
      <c r="AU154" s="191" t="s">
        <v>88</v>
      </c>
      <c r="AY154" s="19" t="s">
        <v>214</v>
      </c>
      <c r="BE154" s="192">
        <f t="shared" ref="BE154:BE178" si="24">IF(N154="základní",J154,0)</f>
        <v>0</v>
      </c>
      <c r="BF154" s="192">
        <f t="shared" ref="BF154:BF178" si="25">IF(N154="snížená",J154,0)</f>
        <v>0</v>
      </c>
      <c r="BG154" s="192">
        <f t="shared" ref="BG154:BG178" si="26">IF(N154="zákl. přenesená",J154,0)</f>
        <v>0</v>
      </c>
      <c r="BH154" s="192">
        <f t="shared" ref="BH154:BH178" si="27">IF(N154="sníž. přenesená",J154,0)</f>
        <v>0</v>
      </c>
      <c r="BI154" s="192">
        <f t="shared" ref="BI154:BI178" si="28">IF(N154="nulová",J154,0)</f>
        <v>0</v>
      </c>
      <c r="BJ154" s="19" t="s">
        <v>82</v>
      </c>
      <c r="BK154" s="192">
        <f t="shared" ref="BK154:BK178" si="29">ROUND(I154*H154,2)</f>
        <v>0</v>
      </c>
      <c r="BL154" s="19" t="s">
        <v>299</v>
      </c>
      <c r="BM154" s="191" t="s">
        <v>1352</v>
      </c>
    </row>
    <row r="155" spans="1:65" s="2" customFormat="1" ht="14.45" customHeight="1">
      <c r="A155" s="36"/>
      <c r="B155" s="37"/>
      <c r="C155" s="180" t="s">
        <v>565</v>
      </c>
      <c r="D155" s="180" t="s">
        <v>217</v>
      </c>
      <c r="E155" s="181" t="s">
        <v>1353</v>
      </c>
      <c r="F155" s="182" t="s">
        <v>1354</v>
      </c>
      <c r="G155" s="183" t="s">
        <v>943</v>
      </c>
      <c r="H155" s="184">
        <v>2</v>
      </c>
      <c r="I155" s="185"/>
      <c r="J155" s="186">
        <f t="shared" si="20"/>
        <v>0</v>
      </c>
      <c r="K155" s="182" t="s">
        <v>19</v>
      </c>
      <c r="L155" s="41"/>
      <c r="M155" s="187" t="s">
        <v>19</v>
      </c>
      <c r="N155" s="188" t="s">
        <v>46</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299</v>
      </c>
      <c r="AT155" s="191" t="s">
        <v>217</v>
      </c>
      <c r="AU155" s="191" t="s">
        <v>88</v>
      </c>
      <c r="AY155" s="19" t="s">
        <v>214</v>
      </c>
      <c r="BE155" s="192">
        <f t="shared" si="24"/>
        <v>0</v>
      </c>
      <c r="BF155" s="192">
        <f t="shared" si="25"/>
        <v>0</v>
      </c>
      <c r="BG155" s="192">
        <f t="shared" si="26"/>
        <v>0</v>
      </c>
      <c r="BH155" s="192">
        <f t="shared" si="27"/>
        <v>0</v>
      </c>
      <c r="BI155" s="192">
        <f t="shared" si="28"/>
        <v>0</v>
      </c>
      <c r="BJ155" s="19" t="s">
        <v>82</v>
      </c>
      <c r="BK155" s="192">
        <f t="shared" si="29"/>
        <v>0</v>
      </c>
      <c r="BL155" s="19" t="s">
        <v>299</v>
      </c>
      <c r="BM155" s="191" t="s">
        <v>1355</v>
      </c>
    </row>
    <row r="156" spans="1:65" s="2" customFormat="1" ht="14.45" customHeight="1">
      <c r="A156" s="36"/>
      <c r="B156" s="37"/>
      <c r="C156" s="230" t="s">
        <v>569</v>
      </c>
      <c r="D156" s="230" t="s">
        <v>336</v>
      </c>
      <c r="E156" s="231" t="s">
        <v>1356</v>
      </c>
      <c r="F156" s="232" t="s">
        <v>1357</v>
      </c>
      <c r="G156" s="233" t="s">
        <v>943</v>
      </c>
      <c r="H156" s="234">
        <v>2</v>
      </c>
      <c r="I156" s="235"/>
      <c r="J156" s="236">
        <f t="shared" si="20"/>
        <v>0</v>
      </c>
      <c r="K156" s="232" t="s">
        <v>19</v>
      </c>
      <c r="L156" s="237"/>
      <c r="M156" s="238" t="s">
        <v>19</v>
      </c>
      <c r="N156" s="239" t="s">
        <v>46</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339</v>
      </c>
      <c r="AT156" s="191" t="s">
        <v>336</v>
      </c>
      <c r="AU156" s="191" t="s">
        <v>88</v>
      </c>
      <c r="AY156" s="19" t="s">
        <v>214</v>
      </c>
      <c r="BE156" s="192">
        <f t="shared" si="24"/>
        <v>0</v>
      </c>
      <c r="BF156" s="192">
        <f t="shared" si="25"/>
        <v>0</v>
      </c>
      <c r="BG156" s="192">
        <f t="shared" si="26"/>
        <v>0</v>
      </c>
      <c r="BH156" s="192">
        <f t="shared" si="27"/>
        <v>0</v>
      </c>
      <c r="BI156" s="192">
        <f t="shared" si="28"/>
        <v>0</v>
      </c>
      <c r="BJ156" s="19" t="s">
        <v>82</v>
      </c>
      <c r="BK156" s="192">
        <f t="shared" si="29"/>
        <v>0</v>
      </c>
      <c r="BL156" s="19" t="s">
        <v>299</v>
      </c>
      <c r="BM156" s="191" t="s">
        <v>1358</v>
      </c>
    </row>
    <row r="157" spans="1:65" s="2" customFormat="1" ht="14.45" customHeight="1">
      <c r="A157" s="36"/>
      <c r="B157" s="37"/>
      <c r="C157" s="180" t="s">
        <v>573</v>
      </c>
      <c r="D157" s="180" t="s">
        <v>217</v>
      </c>
      <c r="E157" s="181" t="s">
        <v>1359</v>
      </c>
      <c r="F157" s="182" t="s">
        <v>1360</v>
      </c>
      <c r="G157" s="183" t="s">
        <v>943</v>
      </c>
      <c r="H157" s="184">
        <v>4</v>
      </c>
      <c r="I157" s="185"/>
      <c r="J157" s="186">
        <f t="shared" si="20"/>
        <v>0</v>
      </c>
      <c r="K157" s="182" t="s">
        <v>19</v>
      </c>
      <c r="L157" s="41"/>
      <c r="M157" s="187" t="s">
        <v>19</v>
      </c>
      <c r="N157" s="188" t="s">
        <v>46</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299</v>
      </c>
      <c r="AT157" s="191" t="s">
        <v>217</v>
      </c>
      <c r="AU157" s="191" t="s">
        <v>88</v>
      </c>
      <c r="AY157" s="19" t="s">
        <v>214</v>
      </c>
      <c r="BE157" s="192">
        <f t="shared" si="24"/>
        <v>0</v>
      </c>
      <c r="BF157" s="192">
        <f t="shared" si="25"/>
        <v>0</v>
      </c>
      <c r="BG157" s="192">
        <f t="shared" si="26"/>
        <v>0</v>
      </c>
      <c r="BH157" s="192">
        <f t="shared" si="27"/>
        <v>0</v>
      </c>
      <c r="BI157" s="192">
        <f t="shared" si="28"/>
        <v>0</v>
      </c>
      <c r="BJ157" s="19" t="s">
        <v>82</v>
      </c>
      <c r="BK157" s="192">
        <f t="shared" si="29"/>
        <v>0</v>
      </c>
      <c r="BL157" s="19" t="s">
        <v>299</v>
      </c>
      <c r="BM157" s="191" t="s">
        <v>1361</v>
      </c>
    </row>
    <row r="158" spans="1:65" s="2" customFormat="1" ht="14.45" customHeight="1">
      <c r="A158" s="36"/>
      <c r="B158" s="37"/>
      <c r="C158" s="230" t="s">
        <v>579</v>
      </c>
      <c r="D158" s="230" t="s">
        <v>336</v>
      </c>
      <c r="E158" s="231" t="s">
        <v>1362</v>
      </c>
      <c r="F158" s="232" t="s">
        <v>1363</v>
      </c>
      <c r="G158" s="233" t="s">
        <v>943</v>
      </c>
      <c r="H158" s="234">
        <v>4</v>
      </c>
      <c r="I158" s="235"/>
      <c r="J158" s="236">
        <f t="shared" si="20"/>
        <v>0</v>
      </c>
      <c r="K158" s="232" t="s">
        <v>19</v>
      </c>
      <c r="L158" s="237"/>
      <c r="M158" s="238" t="s">
        <v>19</v>
      </c>
      <c r="N158" s="239" t="s">
        <v>46</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339</v>
      </c>
      <c r="AT158" s="191" t="s">
        <v>336</v>
      </c>
      <c r="AU158" s="191" t="s">
        <v>88</v>
      </c>
      <c r="AY158" s="19" t="s">
        <v>214</v>
      </c>
      <c r="BE158" s="192">
        <f t="shared" si="24"/>
        <v>0</v>
      </c>
      <c r="BF158" s="192">
        <f t="shared" si="25"/>
        <v>0</v>
      </c>
      <c r="BG158" s="192">
        <f t="shared" si="26"/>
        <v>0</v>
      </c>
      <c r="BH158" s="192">
        <f t="shared" si="27"/>
        <v>0</v>
      </c>
      <c r="BI158" s="192">
        <f t="shared" si="28"/>
        <v>0</v>
      </c>
      <c r="BJ158" s="19" t="s">
        <v>82</v>
      </c>
      <c r="BK158" s="192">
        <f t="shared" si="29"/>
        <v>0</v>
      </c>
      <c r="BL158" s="19" t="s">
        <v>299</v>
      </c>
      <c r="BM158" s="191" t="s">
        <v>1364</v>
      </c>
    </row>
    <row r="159" spans="1:65" s="2" customFormat="1" ht="14.45" customHeight="1">
      <c r="A159" s="36"/>
      <c r="B159" s="37"/>
      <c r="C159" s="230" t="s">
        <v>584</v>
      </c>
      <c r="D159" s="230" t="s">
        <v>336</v>
      </c>
      <c r="E159" s="231" t="s">
        <v>1284</v>
      </c>
      <c r="F159" s="232" t="s">
        <v>1285</v>
      </c>
      <c r="G159" s="233" t="s">
        <v>943</v>
      </c>
      <c r="H159" s="234">
        <v>4</v>
      </c>
      <c r="I159" s="235"/>
      <c r="J159" s="236">
        <f t="shared" si="20"/>
        <v>0</v>
      </c>
      <c r="K159" s="232" t="s">
        <v>19</v>
      </c>
      <c r="L159" s="237"/>
      <c r="M159" s="238" t="s">
        <v>19</v>
      </c>
      <c r="N159" s="239" t="s">
        <v>46</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339</v>
      </c>
      <c r="AT159" s="191" t="s">
        <v>336</v>
      </c>
      <c r="AU159" s="191" t="s">
        <v>88</v>
      </c>
      <c r="AY159" s="19" t="s">
        <v>214</v>
      </c>
      <c r="BE159" s="192">
        <f t="shared" si="24"/>
        <v>0</v>
      </c>
      <c r="BF159" s="192">
        <f t="shared" si="25"/>
        <v>0</v>
      </c>
      <c r="BG159" s="192">
        <f t="shared" si="26"/>
        <v>0</v>
      </c>
      <c r="BH159" s="192">
        <f t="shared" si="27"/>
        <v>0</v>
      </c>
      <c r="BI159" s="192">
        <f t="shared" si="28"/>
        <v>0</v>
      </c>
      <c r="BJ159" s="19" t="s">
        <v>82</v>
      </c>
      <c r="BK159" s="192">
        <f t="shared" si="29"/>
        <v>0</v>
      </c>
      <c r="BL159" s="19" t="s">
        <v>299</v>
      </c>
      <c r="BM159" s="191" t="s">
        <v>1365</v>
      </c>
    </row>
    <row r="160" spans="1:65" s="2" customFormat="1" ht="14.45" customHeight="1">
      <c r="A160" s="36"/>
      <c r="B160" s="37"/>
      <c r="C160" s="180" t="s">
        <v>588</v>
      </c>
      <c r="D160" s="180" t="s">
        <v>217</v>
      </c>
      <c r="E160" s="181" t="s">
        <v>1366</v>
      </c>
      <c r="F160" s="182" t="s">
        <v>1367</v>
      </c>
      <c r="G160" s="183" t="s">
        <v>943</v>
      </c>
      <c r="H160" s="184">
        <v>4</v>
      </c>
      <c r="I160" s="185"/>
      <c r="J160" s="186">
        <f t="shared" si="20"/>
        <v>0</v>
      </c>
      <c r="K160" s="182" t="s">
        <v>19</v>
      </c>
      <c r="L160" s="41"/>
      <c r="M160" s="187" t="s">
        <v>19</v>
      </c>
      <c r="N160" s="188" t="s">
        <v>46</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299</v>
      </c>
      <c r="AT160" s="191" t="s">
        <v>217</v>
      </c>
      <c r="AU160" s="191" t="s">
        <v>88</v>
      </c>
      <c r="AY160" s="19" t="s">
        <v>214</v>
      </c>
      <c r="BE160" s="192">
        <f t="shared" si="24"/>
        <v>0</v>
      </c>
      <c r="BF160" s="192">
        <f t="shared" si="25"/>
        <v>0</v>
      </c>
      <c r="BG160" s="192">
        <f t="shared" si="26"/>
        <v>0</v>
      </c>
      <c r="BH160" s="192">
        <f t="shared" si="27"/>
        <v>0</v>
      </c>
      <c r="BI160" s="192">
        <f t="shared" si="28"/>
        <v>0</v>
      </c>
      <c r="BJ160" s="19" t="s">
        <v>82</v>
      </c>
      <c r="BK160" s="192">
        <f t="shared" si="29"/>
        <v>0</v>
      </c>
      <c r="BL160" s="19" t="s">
        <v>299</v>
      </c>
      <c r="BM160" s="191" t="s">
        <v>1368</v>
      </c>
    </row>
    <row r="161" spans="1:65" s="2" customFormat="1" ht="14.45" customHeight="1">
      <c r="A161" s="36"/>
      <c r="B161" s="37"/>
      <c r="C161" s="230" t="s">
        <v>592</v>
      </c>
      <c r="D161" s="230" t="s">
        <v>336</v>
      </c>
      <c r="E161" s="231" t="s">
        <v>1369</v>
      </c>
      <c r="F161" s="232" t="s">
        <v>1370</v>
      </c>
      <c r="G161" s="233" t="s">
        <v>943</v>
      </c>
      <c r="H161" s="234">
        <v>4</v>
      </c>
      <c r="I161" s="235"/>
      <c r="J161" s="236">
        <f t="shared" si="20"/>
        <v>0</v>
      </c>
      <c r="K161" s="232" t="s">
        <v>19</v>
      </c>
      <c r="L161" s="237"/>
      <c r="M161" s="238" t="s">
        <v>19</v>
      </c>
      <c r="N161" s="239" t="s">
        <v>46</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339</v>
      </c>
      <c r="AT161" s="191" t="s">
        <v>336</v>
      </c>
      <c r="AU161" s="191" t="s">
        <v>88</v>
      </c>
      <c r="AY161" s="19" t="s">
        <v>214</v>
      </c>
      <c r="BE161" s="192">
        <f t="shared" si="24"/>
        <v>0</v>
      </c>
      <c r="BF161" s="192">
        <f t="shared" si="25"/>
        <v>0</v>
      </c>
      <c r="BG161" s="192">
        <f t="shared" si="26"/>
        <v>0</v>
      </c>
      <c r="BH161" s="192">
        <f t="shared" si="27"/>
        <v>0</v>
      </c>
      <c r="BI161" s="192">
        <f t="shared" si="28"/>
        <v>0</v>
      </c>
      <c r="BJ161" s="19" t="s">
        <v>82</v>
      </c>
      <c r="BK161" s="192">
        <f t="shared" si="29"/>
        <v>0</v>
      </c>
      <c r="BL161" s="19" t="s">
        <v>299</v>
      </c>
      <c r="BM161" s="191" t="s">
        <v>1371</v>
      </c>
    </row>
    <row r="162" spans="1:65" s="2" customFormat="1" ht="14.45" customHeight="1">
      <c r="A162" s="36"/>
      <c r="B162" s="37"/>
      <c r="C162" s="230" t="s">
        <v>598</v>
      </c>
      <c r="D162" s="230" t="s">
        <v>336</v>
      </c>
      <c r="E162" s="231" t="s">
        <v>1284</v>
      </c>
      <c r="F162" s="232" t="s">
        <v>1285</v>
      </c>
      <c r="G162" s="233" t="s">
        <v>943</v>
      </c>
      <c r="H162" s="234">
        <v>4</v>
      </c>
      <c r="I162" s="235"/>
      <c r="J162" s="236">
        <f t="shared" si="20"/>
        <v>0</v>
      </c>
      <c r="K162" s="232" t="s">
        <v>19</v>
      </c>
      <c r="L162" s="237"/>
      <c r="M162" s="238" t="s">
        <v>19</v>
      </c>
      <c r="N162" s="239" t="s">
        <v>46</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339</v>
      </c>
      <c r="AT162" s="191" t="s">
        <v>336</v>
      </c>
      <c r="AU162" s="191" t="s">
        <v>88</v>
      </c>
      <c r="AY162" s="19" t="s">
        <v>214</v>
      </c>
      <c r="BE162" s="192">
        <f t="shared" si="24"/>
        <v>0</v>
      </c>
      <c r="BF162" s="192">
        <f t="shared" si="25"/>
        <v>0</v>
      </c>
      <c r="BG162" s="192">
        <f t="shared" si="26"/>
        <v>0</v>
      </c>
      <c r="BH162" s="192">
        <f t="shared" si="27"/>
        <v>0</v>
      </c>
      <c r="BI162" s="192">
        <f t="shared" si="28"/>
        <v>0</v>
      </c>
      <c r="BJ162" s="19" t="s">
        <v>82</v>
      </c>
      <c r="BK162" s="192">
        <f t="shared" si="29"/>
        <v>0</v>
      </c>
      <c r="BL162" s="19" t="s">
        <v>299</v>
      </c>
      <c r="BM162" s="191" t="s">
        <v>1372</v>
      </c>
    </row>
    <row r="163" spans="1:65" s="2" customFormat="1" ht="14.45" customHeight="1">
      <c r="A163" s="36"/>
      <c r="B163" s="37"/>
      <c r="C163" s="180" t="s">
        <v>602</v>
      </c>
      <c r="D163" s="180" t="s">
        <v>217</v>
      </c>
      <c r="E163" s="181" t="s">
        <v>1373</v>
      </c>
      <c r="F163" s="182" t="s">
        <v>1374</v>
      </c>
      <c r="G163" s="183" t="s">
        <v>331</v>
      </c>
      <c r="H163" s="184">
        <v>115</v>
      </c>
      <c r="I163" s="185"/>
      <c r="J163" s="186">
        <f t="shared" si="20"/>
        <v>0</v>
      </c>
      <c r="K163" s="182" t="s">
        <v>19</v>
      </c>
      <c r="L163" s="41"/>
      <c r="M163" s="187" t="s">
        <v>19</v>
      </c>
      <c r="N163" s="188" t="s">
        <v>46</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299</v>
      </c>
      <c r="AT163" s="191" t="s">
        <v>217</v>
      </c>
      <c r="AU163" s="191" t="s">
        <v>88</v>
      </c>
      <c r="AY163" s="19" t="s">
        <v>214</v>
      </c>
      <c r="BE163" s="192">
        <f t="shared" si="24"/>
        <v>0</v>
      </c>
      <c r="BF163" s="192">
        <f t="shared" si="25"/>
        <v>0</v>
      </c>
      <c r="BG163" s="192">
        <f t="shared" si="26"/>
        <v>0</v>
      </c>
      <c r="BH163" s="192">
        <f t="shared" si="27"/>
        <v>0</v>
      </c>
      <c r="BI163" s="192">
        <f t="shared" si="28"/>
        <v>0</v>
      </c>
      <c r="BJ163" s="19" t="s">
        <v>82</v>
      </c>
      <c r="BK163" s="192">
        <f t="shared" si="29"/>
        <v>0</v>
      </c>
      <c r="BL163" s="19" t="s">
        <v>299</v>
      </c>
      <c r="BM163" s="191" t="s">
        <v>1375</v>
      </c>
    </row>
    <row r="164" spans="1:65" s="2" customFormat="1" ht="14.45" customHeight="1">
      <c r="A164" s="36"/>
      <c r="B164" s="37"/>
      <c r="C164" s="230" t="s">
        <v>606</v>
      </c>
      <c r="D164" s="230" t="s">
        <v>336</v>
      </c>
      <c r="E164" s="231" t="s">
        <v>1376</v>
      </c>
      <c r="F164" s="232" t="s">
        <v>1377</v>
      </c>
      <c r="G164" s="233" t="s">
        <v>331</v>
      </c>
      <c r="H164" s="234">
        <v>115</v>
      </c>
      <c r="I164" s="235"/>
      <c r="J164" s="236">
        <f t="shared" si="20"/>
        <v>0</v>
      </c>
      <c r="K164" s="232" t="s">
        <v>19</v>
      </c>
      <c r="L164" s="237"/>
      <c r="M164" s="238" t="s">
        <v>19</v>
      </c>
      <c r="N164" s="239" t="s">
        <v>46</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339</v>
      </c>
      <c r="AT164" s="191" t="s">
        <v>336</v>
      </c>
      <c r="AU164" s="191" t="s">
        <v>88</v>
      </c>
      <c r="AY164" s="19" t="s">
        <v>214</v>
      </c>
      <c r="BE164" s="192">
        <f t="shared" si="24"/>
        <v>0</v>
      </c>
      <c r="BF164" s="192">
        <f t="shared" si="25"/>
        <v>0</v>
      </c>
      <c r="BG164" s="192">
        <f t="shared" si="26"/>
        <v>0</v>
      </c>
      <c r="BH164" s="192">
        <f t="shared" si="27"/>
        <v>0</v>
      </c>
      <c r="BI164" s="192">
        <f t="shared" si="28"/>
        <v>0</v>
      </c>
      <c r="BJ164" s="19" t="s">
        <v>82</v>
      </c>
      <c r="BK164" s="192">
        <f t="shared" si="29"/>
        <v>0</v>
      </c>
      <c r="BL164" s="19" t="s">
        <v>299</v>
      </c>
      <c r="BM164" s="191" t="s">
        <v>1378</v>
      </c>
    </row>
    <row r="165" spans="1:65" s="2" customFormat="1" ht="14.45" customHeight="1">
      <c r="A165" s="36"/>
      <c r="B165" s="37"/>
      <c r="C165" s="180" t="s">
        <v>611</v>
      </c>
      <c r="D165" s="180" t="s">
        <v>217</v>
      </c>
      <c r="E165" s="181" t="s">
        <v>1379</v>
      </c>
      <c r="F165" s="182" t="s">
        <v>1380</v>
      </c>
      <c r="G165" s="183" t="s">
        <v>943</v>
      </c>
      <c r="H165" s="184">
        <v>4</v>
      </c>
      <c r="I165" s="185"/>
      <c r="J165" s="186">
        <f t="shared" si="20"/>
        <v>0</v>
      </c>
      <c r="K165" s="182" t="s">
        <v>19</v>
      </c>
      <c r="L165" s="41"/>
      <c r="M165" s="187" t="s">
        <v>19</v>
      </c>
      <c r="N165" s="188" t="s">
        <v>46</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299</v>
      </c>
      <c r="AT165" s="191" t="s">
        <v>217</v>
      </c>
      <c r="AU165" s="191" t="s">
        <v>88</v>
      </c>
      <c r="AY165" s="19" t="s">
        <v>214</v>
      </c>
      <c r="BE165" s="192">
        <f t="shared" si="24"/>
        <v>0</v>
      </c>
      <c r="BF165" s="192">
        <f t="shared" si="25"/>
        <v>0</v>
      </c>
      <c r="BG165" s="192">
        <f t="shared" si="26"/>
        <v>0</v>
      </c>
      <c r="BH165" s="192">
        <f t="shared" si="27"/>
        <v>0</v>
      </c>
      <c r="BI165" s="192">
        <f t="shared" si="28"/>
        <v>0</v>
      </c>
      <c r="BJ165" s="19" t="s">
        <v>82</v>
      </c>
      <c r="BK165" s="192">
        <f t="shared" si="29"/>
        <v>0</v>
      </c>
      <c r="BL165" s="19" t="s">
        <v>299</v>
      </c>
      <c r="BM165" s="191" t="s">
        <v>1381</v>
      </c>
    </row>
    <row r="166" spans="1:65" s="2" customFormat="1" ht="14.45" customHeight="1">
      <c r="A166" s="36"/>
      <c r="B166" s="37"/>
      <c r="C166" s="230" t="s">
        <v>615</v>
      </c>
      <c r="D166" s="230" t="s">
        <v>336</v>
      </c>
      <c r="E166" s="231" t="s">
        <v>1382</v>
      </c>
      <c r="F166" s="232" t="s">
        <v>1383</v>
      </c>
      <c r="G166" s="233" t="s">
        <v>943</v>
      </c>
      <c r="H166" s="234">
        <v>4</v>
      </c>
      <c r="I166" s="235"/>
      <c r="J166" s="236">
        <f t="shared" si="20"/>
        <v>0</v>
      </c>
      <c r="K166" s="232" t="s">
        <v>19</v>
      </c>
      <c r="L166" s="237"/>
      <c r="M166" s="238" t="s">
        <v>19</v>
      </c>
      <c r="N166" s="239" t="s">
        <v>46</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339</v>
      </c>
      <c r="AT166" s="191" t="s">
        <v>336</v>
      </c>
      <c r="AU166" s="191" t="s">
        <v>88</v>
      </c>
      <c r="AY166" s="19" t="s">
        <v>214</v>
      </c>
      <c r="BE166" s="192">
        <f t="shared" si="24"/>
        <v>0</v>
      </c>
      <c r="BF166" s="192">
        <f t="shared" si="25"/>
        <v>0</v>
      </c>
      <c r="BG166" s="192">
        <f t="shared" si="26"/>
        <v>0</v>
      </c>
      <c r="BH166" s="192">
        <f t="shared" si="27"/>
        <v>0</v>
      </c>
      <c r="BI166" s="192">
        <f t="shared" si="28"/>
        <v>0</v>
      </c>
      <c r="BJ166" s="19" t="s">
        <v>82</v>
      </c>
      <c r="BK166" s="192">
        <f t="shared" si="29"/>
        <v>0</v>
      </c>
      <c r="BL166" s="19" t="s">
        <v>299</v>
      </c>
      <c r="BM166" s="191" t="s">
        <v>1384</v>
      </c>
    </row>
    <row r="167" spans="1:65" s="2" customFormat="1" ht="14.45" customHeight="1">
      <c r="A167" s="36"/>
      <c r="B167" s="37"/>
      <c r="C167" s="180" t="s">
        <v>619</v>
      </c>
      <c r="D167" s="180" t="s">
        <v>217</v>
      </c>
      <c r="E167" s="181" t="s">
        <v>1385</v>
      </c>
      <c r="F167" s="182" t="s">
        <v>1386</v>
      </c>
      <c r="G167" s="183" t="s">
        <v>920</v>
      </c>
      <c r="H167" s="184">
        <v>16</v>
      </c>
      <c r="I167" s="185"/>
      <c r="J167" s="186">
        <f t="shared" si="20"/>
        <v>0</v>
      </c>
      <c r="K167" s="182" t="s">
        <v>19</v>
      </c>
      <c r="L167" s="41"/>
      <c r="M167" s="187" t="s">
        <v>19</v>
      </c>
      <c r="N167" s="188" t="s">
        <v>46</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299</v>
      </c>
      <c r="AT167" s="191" t="s">
        <v>217</v>
      </c>
      <c r="AU167" s="191" t="s">
        <v>88</v>
      </c>
      <c r="AY167" s="19" t="s">
        <v>214</v>
      </c>
      <c r="BE167" s="192">
        <f t="shared" si="24"/>
        <v>0</v>
      </c>
      <c r="BF167" s="192">
        <f t="shared" si="25"/>
        <v>0</v>
      </c>
      <c r="BG167" s="192">
        <f t="shared" si="26"/>
        <v>0</v>
      </c>
      <c r="BH167" s="192">
        <f t="shared" si="27"/>
        <v>0</v>
      </c>
      <c r="BI167" s="192">
        <f t="shared" si="28"/>
        <v>0</v>
      </c>
      <c r="BJ167" s="19" t="s">
        <v>82</v>
      </c>
      <c r="BK167" s="192">
        <f t="shared" si="29"/>
        <v>0</v>
      </c>
      <c r="BL167" s="19" t="s">
        <v>299</v>
      </c>
      <c r="BM167" s="191" t="s">
        <v>1387</v>
      </c>
    </row>
    <row r="168" spans="1:65" s="2" customFormat="1" ht="14.45" customHeight="1">
      <c r="A168" s="36"/>
      <c r="B168" s="37"/>
      <c r="C168" s="180" t="s">
        <v>624</v>
      </c>
      <c r="D168" s="180" t="s">
        <v>217</v>
      </c>
      <c r="E168" s="181" t="s">
        <v>1388</v>
      </c>
      <c r="F168" s="182" t="s">
        <v>1389</v>
      </c>
      <c r="G168" s="183" t="s">
        <v>920</v>
      </c>
      <c r="H168" s="184">
        <v>16</v>
      </c>
      <c r="I168" s="185"/>
      <c r="J168" s="186">
        <f t="shared" si="20"/>
        <v>0</v>
      </c>
      <c r="K168" s="182" t="s">
        <v>19</v>
      </c>
      <c r="L168" s="41"/>
      <c r="M168" s="187" t="s">
        <v>19</v>
      </c>
      <c r="N168" s="188" t="s">
        <v>46</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299</v>
      </c>
      <c r="AT168" s="191" t="s">
        <v>217</v>
      </c>
      <c r="AU168" s="191" t="s">
        <v>88</v>
      </c>
      <c r="AY168" s="19" t="s">
        <v>214</v>
      </c>
      <c r="BE168" s="192">
        <f t="shared" si="24"/>
        <v>0</v>
      </c>
      <c r="BF168" s="192">
        <f t="shared" si="25"/>
        <v>0</v>
      </c>
      <c r="BG168" s="192">
        <f t="shared" si="26"/>
        <v>0</v>
      </c>
      <c r="BH168" s="192">
        <f t="shared" si="27"/>
        <v>0</v>
      </c>
      <c r="BI168" s="192">
        <f t="shared" si="28"/>
        <v>0</v>
      </c>
      <c r="BJ168" s="19" t="s">
        <v>82</v>
      </c>
      <c r="BK168" s="192">
        <f t="shared" si="29"/>
        <v>0</v>
      </c>
      <c r="BL168" s="19" t="s">
        <v>299</v>
      </c>
      <c r="BM168" s="191" t="s">
        <v>1390</v>
      </c>
    </row>
    <row r="169" spans="1:65" s="2" customFormat="1" ht="14.45" customHeight="1">
      <c r="A169" s="36"/>
      <c r="B169" s="37"/>
      <c r="C169" s="180" t="s">
        <v>630</v>
      </c>
      <c r="D169" s="180" t="s">
        <v>217</v>
      </c>
      <c r="E169" s="181" t="s">
        <v>1391</v>
      </c>
      <c r="F169" s="182" t="s">
        <v>1392</v>
      </c>
      <c r="G169" s="183" t="s">
        <v>943</v>
      </c>
      <c r="H169" s="184">
        <v>2</v>
      </c>
      <c r="I169" s="185"/>
      <c r="J169" s="186">
        <f t="shared" si="20"/>
        <v>0</v>
      </c>
      <c r="K169" s="182" t="s">
        <v>19</v>
      </c>
      <c r="L169" s="41"/>
      <c r="M169" s="187" t="s">
        <v>19</v>
      </c>
      <c r="N169" s="188" t="s">
        <v>46</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299</v>
      </c>
      <c r="AT169" s="191" t="s">
        <v>217</v>
      </c>
      <c r="AU169" s="191" t="s">
        <v>88</v>
      </c>
      <c r="AY169" s="19" t="s">
        <v>214</v>
      </c>
      <c r="BE169" s="192">
        <f t="shared" si="24"/>
        <v>0</v>
      </c>
      <c r="BF169" s="192">
        <f t="shared" si="25"/>
        <v>0</v>
      </c>
      <c r="BG169" s="192">
        <f t="shared" si="26"/>
        <v>0</v>
      </c>
      <c r="BH169" s="192">
        <f t="shared" si="27"/>
        <v>0</v>
      </c>
      <c r="BI169" s="192">
        <f t="shared" si="28"/>
        <v>0</v>
      </c>
      <c r="BJ169" s="19" t="s">
        <v>82</v>
      </c>
      <c r="BK169" s="192">
        <f t="shared" si="29"/>
        <v>0</v>
      </c>
      <c r="BL169" s="19" t="s">
        <v>299</v>
      </c>
      <c r="BM169" s="191" t="s">
        <v>1393</v>
      </c>
    </row>
    <row r="170" spans="1:65" s="2" customFormat="1" ht="14.45" customHeight="1">
      <c r="A170" s="36"/>
      <c r="B170" s="37"/>
      <c r="C170" s="180" t="s">
        <v>634</v>
      </c>
      <c r="D170" s="180" t="s">
        <v>217</v>
      </c>
      <c r="E170" s="181" t="s">
        <v>1394</v>
      </c>
      <c r="F170" s="182" t="s">
        <v>1395</v>
      </c>
      <c r="G170" s="183" t="s">
        <v>943</v>
      </c>
      <c r="H170" s="184">
        <v>2</v>
      </c>
      <c r="I170" s="185"/>
      <c r="J170" s="186">
        <f t="shared" si="20"/>
        <v>0</v>
      </c>
      <c r="K170" s="182" t="s">
        <v>19</v>
      </c>
      <c r="L170" s="41"/>
      <c r="M170" s="187" t="s">
        <v>19</v>
      </c>
      <c r="N170" s="188" t="s">
        <v>46</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299</v>
      </c>
      <c r="AT170" s="191" t="s">
        <v>217</v>
      </c>
      <c r="AU170" s="191" t="s">
        <v>88</v>
      </c>
      <c r="AY170" s="19" t="s">
        <v>214</v>
      </c>
      <c r="BE170" s="192">
        <f t="shared" si="24"/>
        <v>0</v>
      </c>
      <c r="BF170" s="192">
        <f t="shared" si="25"/>
        <v>0</v>
      </c>
      <c r="BG170" s="192">
        <f t="shared" si="26"/>
        <v>0</v>
      </c>
      <c r="BH170" s="192">
        <f t="shared" si="27"/>
        <v>0</v>
      </c>
      <c r="BI170" s="192">
        <f t="shared" si="28"/>
        <v>0</v>
      </c>
      <c r="BJ170" s="19" t="s">
        <v>82</v>
      </c>
      <c r="BK170" s="192">
        <f t="shared" si="29"/>
        <v>0</v>
      </c>
      <c r="BL170" s="19" t="s">
        <v>299</v>
      </c>
      <c r="BM170" s="191" t="s">
        <v>1396</v>
      </c>
    </row>
    <row r="171" spans="1:65" s="2" customFormat="1" ht="14.45" customHeight="1">
      <c r="A171" s="36"/>
      <c r="B171" s="37"/>
      <c r="C171" s="180" t="s">
        <v>637</v>
      </c>
      <c r="D171" s="180" t="s">
        <v>217</v>
      </c>
      <c r="E171" s="181" t="s">
        <v>1397</v>
      </c>
      <c r="F171" s="182" t="s">
        <v>1398</v>
      </c>
      <c r="G171" s="183" t="s">
        <v>248</v>
      </c>
      <c r="H171" s="184">
        <v>2</v>
      </c>
      <c r="I171" s="185"/>
      <c r="J171" s="186">
        <f t="shared" si="20"/>
        <v>0</v>
      </c>
      <c r="K171" s="182" t="s">
        <v>19</v>
      </c>
      <c r="L171" s="41"/>
      <c r="M171" s="187" t="s">
        <v>19</v>
      </c>
      <c r="N171" s="188" t="s">
        <v>46</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299</v>
      </c>
      <c r="AT171" s="191" t="s">
        <v>217</v>
      </c>
      <c r="AU171" s="191" t="s">
        <v>88</v>
      </c>
      <c r="AY171" s="19" t="s">
        <v>214</v>
      </c>
      <c r="BE171" s="192">
        <f t="shared" si="24"/>
        <v>0</v>
      </c>
      <c r="BF171" s="192">
        <f t="shared" si="25"/>
        <v>0</v>
      </c>
      <c r="BG171" s="192">
        <f t="shared" si="26"/>
        <v>0</v>
      </c>
      <c r="BH171" s="192">
        <f t="shared" si="27"/>
        <v>0</v>
      </c>
      <c r="BI171" s="192">
        <f t="shared" si="28"/>
        <v>0</v>
      </c>
      <c r="BJ171" s="19" t="s">
        <v>82</v>
      </c>
      <c r="BK171" s="192">
        <f t="shared" si="29"/>
        <v>0</v>
      </c>
      <c r="BL171" s="19" t="s">
        <v>299</v>
      </c>
      <c r="BM171" s="191" t="s">
        <v>1399</v>
      </c>
    </row>
    <row r="172" spans="1:65" s="2" customFormat="1" ht="14.45" customHeight="1">
      <c r="A172" s="36"/>
      <c r="B172" s="37"/>
      <c r="C172" s="180" t="s">
        <v>641</v>
      </c>
      <c r="D172" s="180" t="s">
        <v>217</v>
      </c>
      <c r="E172" s="181" t="s">
        <v>1400</v>
      </c>
      <c r="F172" s="182" t="s">
        <v>1401</v>
      </c>
      <c r="G172" s="183" t="s">
        <v>248</v>
      </c>
      <c r="H172" s="184">
        <v>13</v>
      </c>
      <c r="I172" s="185"/>
      <c r="J172" s="186">
        <f t="shared" si="20"/>
        <v>0</v>
      </c>
      <c r="K172" s="182" t="s">
        <v>19</v>
      </c>
      <c r="L172" s="41"/>
      <c r="M172" s="187" t="s">
        <v>19</v>
      </c>
      <c r="N172" s="188" t="s">
        <v>46</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299</v>
      </c>
      <c r="AT172" s="191" t="s">
        <v>217</v>
      </c>
      <c r="AU172" s="191" t="s">
        <v>88</v>
      </c>
      <c r="AY172" s="19" t="s">
        <v>214</v>
      </c>
      <c r="BE172" s="192">
        <f t="shared" si="24"/>
        <v>0</v>
      </c>
      <c r="BF172" s="192">
        <f t="shared" si="25"/>
        <v>0</v>
      </c>
      <c r="BG172" s="192">
        <f t="shared" si="26"/>
        <v>0</v>
      </c>
      <c r="BH172" s="192">
        <f t="shared" si="27"/>
        <v>0</v>
      </c>
      <c r="BI172" s="192">
        <f t="shared" si="28"/>
        <v>0</v>
      </c>
      <c r="BJ172" s="19" t="s">
        <v>82</v>
      </c>
      <c r="BK172" s="192">
        <f t="shared" si="29"/>
        <v>0</v>
      </c>
      <c r="BL172" s="19" t="s">
        <v>299</v>
      </c>
      <c r="BM172" s="191" t="s">
        <v>1402</v>
      </c>
    </row>
    <row r="173" spans="1:65" s="2" customFormat="1" ht="14.45" customHeight="1">
      <c r="A173" s="36"/>
      <c r="B173" s="37"/>
      <c r="C173" s="180" t="s">
        <v>645</v>
      </c>
      <c r="D173" s="180" t="s">
        <v>217</v>
      </c>
      <c r="E173" s="181" t="s">
        <v>1403</v>
      </c>
      <c r="F173" s="182" t="s">
        <v>1404</v>
      </c>
      <c r="G173" s="183" t="s">
        <v>248</v>
      </c>
      <c r="H173" s="184">
        <v>2</v>
      </c>
      <c r="I173" s="185"/>
      <c r="J173" s="186">
        <f t="shared" si="20"/>
        <v>0</v>
      </c>
      <c r="K173" s="182" t="s">
        <v>19</v>
      </c>
      <c r="L173" s="41"/>
      <c r="M173" s="187" t="s">
        <v>19</v>
      </c>
      <c r="N173" s="188" t="s">
        <v>46</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299</v>
      </c>
      <c r="AT173" s="191" t="s">
        <v>217</v>
      </c>
      <c r="AU173" s="191" t="s">
        <v>88</v>
      </c>
      <c r="AY173" s="19" t="s">
        <v>214</v>
      </c>
      <c r="BE173" s="192">
        <f t="shared" si="24"/>
        <v>0</v>
      </c>
      <c r="BF173" s="192">
        <f t="shared" si="25"/>
        <v>0</v>
      </c>
      <c r="BG173" s="192">
        <f t="shared" si="26"/>
        <v>0</v>
      </c>
      <c r="BH173" s="192">
        <f t="shared" si="27"/>
        <v>0</v>
      </c>
      <c r="BI173" s="192">
        <f t="shared" si="28"/>
        <v>0</v>
      </c>
      <c r="BJ173" s="19" t="s">
        <v>82</v>
      </c>
      <c r="BK173" s="192">
        <f t="shared" si="29"/>
        <v>0</v>
      </c>
      <c r="BL173" s="19" t="s">
        <v>299</v>
      </c>
      <c r="BM173" s="191" t="s">
        <v>1405</v>
      </c>
    </row>
    <row r="174" spans="1:65" s="2" customFormat="1" ht="14.45" customHeight="1">
      <c r="A174" s="36"/>
      <c r="B174" s="37"/>
      <c r="C174" s="180" t="s">
        <v>648</v>
      </c>
      <c r="D174" s="180" t="s">
        <v>217</v>
      </c>
      <c r="E174" s="181" t="s">
        <v>1406</v>
      </c>
      <c r="F174" s="182" t="s">
        <v>1407</v>
      </c>
      <c r="G174" s="183" t="s">
        <v>248</v>
      </c>
      <c r="H174" s="184">
        <v>4</v>
      </c>
      <c r="I174" s="185"/>
      <c r="J174" s="186">
        <f t="shared" si="20"/>
        <v>0</v>
      </c>
      <c r="K174" s="182" t="s">
        <v>19</v>
      </c>
      <c r="L174" s="41"/>
      <c r="M174" s="187" t="s">
        <v>19</v>
      </c>
      <c r="N174" s="188" t="s">
        <v>46</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299</v>
      </c>
      <c r="AT174" s="191" t="s">
        <v>217</v>
      </c>
      <c r="AU174" s="191" t="s">
        <v>88</v>
      </c>
      <c r="AY174" s="19" t="s">
        <v>214</v>
      </c>
      <c r="BE174" s="192">
        <f t="shared" si="24"/>
        <v>0</v>
      </c>
      <c r="BF174" s="192">
        <f t="shared" si="25"/>
        <v>0</v>
      </c>
      <c r="BG174" s="192">
        <f t="shared" si="26"/>
        <v>0</v>
      </c>
      <c r="BH174" s="192">
        <f t="shared" si="27"/>
        <v>0</v>
      </c>
      <c r="BI174" s="192">
        <f t="shared" si="28"/>
        <v>0</v>
      </c>
      <c r="BJ174" s="19" t="s">
        <v>82</v>
      </c>
      <c r="BK174" s="192">
        <f t="shared" si="29"/>
        <v>0</v>
      </c>
      <c r="BL174" s="19" t="s">
        <v>299</v>
      </c>
      <c r="BM174" s="191" t="s">
        <v>1408</v>
      </c>
    </row>
    <row r="175" spans="1:65" s="2" customFormat="1" ht="14.45" customHeight="1">
      <c r="A175" s="36"/>
      <c r="B175" s="37"/>
      <c r="C175" s="180" t="s">
        <v>652</v>
      </c>
      <c r="D175" s="180" t="s">
        <v>217</v>
      </c>
      <c r="E175" s="181" t="s">
        <v>1409</v>
      </c>
      <c r="F175" s="182" t="s">
        <v>1410</v>
      </c>
      <c r="G175" s="183" t="s">
        <v>248</v>
      </c>
      <c r="H175" s="184">
        <v>2</v>
      </c>
      <c r="I175" s="185"/>
      <c r="J175" s="186">
        <f t="shared" si="20"/>
        <v>0</v>
      </c>
      <c r="K175" s="182" t="s">
        <v>19</v>
      </c>
      <c r="L175" s="41"/>
      <c r="M175" s="187" t="s">
        <v>19</v>
      </c>
      <c r="N175" s="188" t="s">
        <v>46</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299</v>
      </c>
      <c r="AT175" s="191" t="s">
        <v>217</v>
      </c>
      <c r="AU175" s="191" t="s">
        <v>88</v>
      </c>
      <c r="AY175" s="19" t="s">
        <v>214</v>
      </c>
      <c r="BE175" s="192">
        <f t="shared" si="24"/>
        <v>0</v>
      </c>
      <c r="BF175" s="192">
        <f t="shared" si="25"/>
        <v>0</v>
      </c>
      <c r="BG175" s="192">
        <f t="shared" si="26"/>
        <v>0</v>
      </c>
      <c r="BH175" s="192">
        <f t="shared" si="27"/>
        <v>0</v>
      </c>
      <c r="BI175" s="192">
        <f t="shared" si="28"/>
        <v>0</v>
      </c>
      <c r="BJ175" s="19" t="s">
        <v>82</v>
      </c>
      <c r="BK175" s="192">
        <f t="shared" si="29"/>
        <v>0</v>
      </c>
      <c r="BL175" s="19" t="s">
        <v>299</v>
      </c>
      <c r="BM175" s="191" t="s">
        <v>1411</v>
      </c>
    </row>
    <row r="176" spans="1:65" s="2" customFormat="1" ht="14.45" customHeight="1">
      <c r="A176" s="36"/>
      <c r="B176" s="37"/>
      <c r="C176" s="180" t="s">
        <v>655</v>
      </c>
      <c r="D176" s="180" t="s">
        <v>217</v>
      </c>
      <c r="E176" s="181" t="s">
        <v>1412</v>
      </c>
      <c r="F176" s="182" t="s">
        <v>1413</v>
      </c>
      <c r="G176" s="183" t="s">
        <v>248</v>
      </c>
      <c r="H176" s="184">
        <v>2</v>
      </c>
      <c r="I176" s="185"/>
      <c r="J176" s="186">
        <f t="shared" si="20"/>
        <v>0</v>
      </c>
      <c r="K176" s="182" t="s">
        <v>19</v>
      </c>
      <c r="L176" s="41"/>
      <c r="M176" s="187" t="s">
        <v>19</v>
      </c>
      <c r="N176" s="188" t="s">
        <v>46</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299</v>
      </c>
      <c r="AT176" s="191" t="s">
        <v>217</v>
      </c>
      <c r="AU176" s="191" t="s">
        <v>88</v>
      </c>
      <c r="AY176" s="19" t="s">
        <v>214</v>
      </c>
      <c r="BE176" s="192">
        <f t="shared" si="24"/>
        <v>0</v>
      </c>
      <c r="BF176" s="192">
        <f t="shared" si="25"/>
        <v>0</v>
      </c>
      <c r="BG176" s="192">
        <f t="shared" si="26"/>
        <v>0</v>
      </c>
      <c r="BH176" s="192">
        <f t="shared" si="27"/>
        <v>0</v>
      </c>
      <c r="BI176" s="192">
        <f t="shared" si="28"/>
        <v>0</v>
      </c>
      <c r="BJ176" s="19" t="s">
        <v>82</v>
      </c>
      <c r="BK176" s="192">
        <f t="shared" si="29"/>
        <v>0</v>
      </c>
      <c r="BL176" s="19" t="s">
        <v>299</v>
      </c>
      <c r="BM176" s="191" t="s">
        <v>1414</v>
      </c>
    </row>
    <row r="177" spans="1:65" s="2" customFormat="1" ht="14.45" customHeight="1">
      <c r="A177" s="36"/>
      <c r="B177" s="37"/>
      <c r="C177" s="180" t="s">
        <v>659</v>
      </c>
      <c r="D177" s="180" t="s">
        <v>217</v>
      </c>
      <c r="E177" s="181" t="s">
        <v>1415</v>
      </c>
      <c r="F177" s="182" t="s">
        <v>1416</v>
      </c>
      <c r="G177" s="183" t="s">
        <v>248</v>
      </c>
      <c r="H177" s="184">
        <v>2</v>
      </c>
      <c r="I177" s="185"/>
      <c r="J177" s="186">
        <f t="shared" si="20"/>
        <v>0</v>
      </c>
      <c r="K177" s="182" t="s">
        <v>19</v>
      </c>
      <c r="L177" s="41"/>
      <c r="M177" s="187" t="s">
        <v>19</v>
      </c>
      <c r="N177" s="188" t="s">
        <v>46</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299</v>
      </c>
      <c r="AT177" s="191" t="s">
        <v>217</v>
      </c>
      <c r="AU177" s="191" t="s">
        <v>88</v>
      </c>
      <c r="AY177" s="19" t="s">
        <v>214</v>
      </c>
      <c r="BE177" s="192">
        <f t="shared" si="24"/>
        <v>0</v>
      </c>
      <c r="BF177" s="192">
        <f t="shared" si="25"/>
        <v>0</v>
      </c>
      <c r="BG177" s="192">
        <f t="shared" si="26"/>
        <v>0</v>
      </c>
      <c r="BH177" s="192">
        <f t="shared" si="27"/>
        <v>0</v>
      </c>
      <c r="BI177" s="192">
        <f t="shared" si="28"/>
        <v>0</v>
      </c>
      <c r="BJ177" s="19" t="s">
        <v>82</v>
      </c>
      <c r="BK177" s="192">
        <f t="shared" si="29"/>
        <v>0</v>
      </c>
      <c r="BL177" s="19" t="s">
        <v>299</v>
      </c>
      <c r="BM177" s="191" t="s">
        <v>1417</v>
      </c>
    </row>
    <row r="178" spans="1:65" s="2" customFormat="1" ht="14.45" customHeight="1">
      <c r="A178" s="36"/>
      <c r="B178" s="37"/>
      <c r="C178" s="180" t="s">
        <v>663</v>
      </c>
      <c r="D178" s="180" t="s">
        <v>217</v>
      </c>
      <c r="E178" s="181" t="s">
        <v>1418</v>
      </c>
      <c r="F178" s="182" t="s">
        <v>1419</v>
      </c>
      <c r="G178" s="183" t="s">
        <v>248</v>
      </c>
      <c r="H178" s="184">
        <v>2</v>
      </c>
      <c r="I178" s="185"/>
      <c r="J178" s="186">
        <f t="shared" si="20"/>
        <v>0</v>
      </c>
      <c r="K178" s="182" t="s">
        <v>19</v>
      </c>
      <c r="L178" s="41"/>
      <c r="M178" s="244" t="s">
        <v>19</v>
      </c>
      <c r="N178" s="245" t="s">
        <v>46</v>
      </c>
      <c r="O178" s="246"/>
      <c r="P178" s="247">
        <f t="shared" si="21"/>
        <v>0</v>
      </c>
      <c r="Q178" s="247">
        <v>0</v>
      </c>
      <c r="R178" s="247">
        <f t="shared" si="22"/>
        <v>0</v>
      </c>
      <c r="S178" s="247">
        <v>0</v>
      </c>
      <c r="T178" s="248">
        <f t="shared" si="23"/>
        <v>0</v>
      </c>
      <c r="U178" s="36"/>
      <c r="V178" s="36"/>
      <c r="W178" s="36"/>
      <c r="X178" s="36"/>
      <c r="Y178" s="36"/>
      <c r="Z178" s="36"/>
      <c r="AA178" s="36"/>
      <c r="AB178" s="36"/>
      <c r="AC178" s="36"/>
      <c r="AD178" s="36"/>
      <c r="AE178" s="36"/>
      <c r="AR178" s="191" t="s">
        <v>299</v>
      </c>
      <c r="AT178" s="191" t="s">
        <v>217</v>
      </c>
      <c r="AU178" s="191" t="s">
        <v>88</v>
      </c>
      <c r="AY178" s="19" t="s">
        <v>214</v>
      </c>
      <c r="BE178" s="192">
        <f t="shared" si="24"/>
        <v>0</v>
      </c>
      <c r="BF178" s="192">
        <f t="shared" si="25"/>
        <v>0</v>
      </c>
      <c r="BG178" s="192">
        <f t="shared" si="26"/>
        <v>0</v>
      </c>
      <c r="BH178" s="192">
        <f t="shared" si="27"/>
        <v>0</v>
      </c>
      <c r="BI178" s="192">
        <f t="shared" si="28"/>
        <v>0</v>
      </c>
      <c r="BJ178" s="19" t="s">
        <v>82</v>
      </c>
      <c r="BK178" s="192">
        <f t="shared" si="29"/>
        <v>0</v>
      </c>
      <c r="BL178" s="19" t="s">
        <v>299</v>
      </c>
      <c r="BM178" s="191" t="s">
        <v>1420</v>
      </c>
    </row>
    <row r="179" spans="1:65" s="2" customFormat="1" ht="6.95" customHeight="1">
      <c r="A179" s="36"/>
      <c r="B179" s="49"/>
      <c r="C179" s="50"/>
      <c r="D179" s="50"/>
      <c r="E179" s="50"/>
      <c r="F179" s="50"/>
      <c r="G179" s="50"/>
      <c r="H179" s="50"/>
      <c r="I179" s="50"/>
      <c r="J179" s="50"/>
      <c r="K179" s="50"/>
      <c r="L179" s="41"/>
      <c r="M179" s="36"/>
      <c r="O179" s="36"/>
      <c r="P179" s="36"/>
      <c r="Q179" s="36"/>
      <c r="R179" s="36"/>
      <c r="S179" s="36"/>
      <c r="T179" s="36"/>
      <c r="U179" s="36"/>
      <c r="V179" s="36"/>
      <c r="W179" s="36"/>
      <c r="X179" s="36"/>
      <c r="Y179" s="36"/>
      <c r="Z179" s="36"/>
      <c r="AA179" s="36"/>
      <c r="AB179" s="36"/>
      <c r="AC179" s="36"/>
      <c r="AD179" s="36"/>
      <c r="AE179" s="36"/>
    </row>
  </sheetData>
  <sheetProtection algorithmName="SHA-512" hashValue="Z0oOU0Kpcx32z5mnxL2g7LRC4RjZqaTo4qy261wS2AenIxFb38gFIT0KBaFfSThNm0DcQ1oTwXBf7Fv2G37Niw==" saltValue="pXU3ifadBS5C2tizkVE6Xaymk7MoLkKJWwRiNafibWYq3S5Toi+oURm4eTbwax1hqqqvj36bA2HsgIMFWBwbcw==" spinCount="100000" sheet="1" objects="1" scenarios="1" formatColumns="0" formatRows="0" autoFilter="0"/>
  <autoFilter ref="C86:K178" xr:uid="{00000000-0009-0000-0000-000006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112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175</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1421</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ROUND((SUM(BE91:BE108)),  2)</f>
        <v>0</v>
      </c>
      <c r="G35" s="36"/>
      <c r="H35" s="36"/>
      <c r="I35" s="126">
        <v>0.21</v>
      </c>
      <c r="J35" s="125">
        <f>ROUND(((SUM(BE91:BE108))*I35),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ROUND((SUM(BF91:BF108)),  2)</f>
        <v>0</v>
      </c>
      <c r="G36" s="36"/>
      <c r="H36" s="36"/>
      <c r="I36" s="126">
        <v>0.15</v>
      </c>
      <c r="J36" s="125">
        <f>ROUND(((SUM(BF91:BF108))*I36),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ROUND((SUM(BG91:BG108)),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ROUND((SUM(BH91:BH108)),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ROUND((SUM(BI91:BI108)),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175</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VRN - VRN a ostatní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1422</v>
      </c>
      <c r="E64" s="145"/>
      <c r="F64" s="145"/>
      <c r="G64" s="145"/>
      <c r="H64" s="145"/>
      <c r="I64" s="145"/>
      <c r="J64" s="146">
        <f>J92</f>
        <v>0</v>
      </c>
      <c r="K64" s="143"/>
      <c r="L64" s="147"/>
    </row>
    <row r="65" spans="1:31" s="10" customFormat="1" ht="19.899999999999999" customHeight="1">
      <c r="B65" s="148"/>
      <c r="C65" s="99"/>
      <c r="D65" s="149" t="s">
        <v>1423</v>
      </c>
      <c r="E65" s="150"/>
      <c r="F65" s="150"/>
      <c r="G65" s="150"/>
      <c r="H65" s="150"/>
      <c r="I65" s="150"/>
      <c r="J65" s="151">
        <f>J93</f>
        <v>0</v>
      </c>
      <c r="K65" s="99"/>
      <c r="L65" s="152"/>
    </row>
    <row r="66" spans="1:31" s="10" customFormat="1" ht="19.899999999999999" customHeight="1">
      <c r="B66" s="148"/>
      <c r="C66" s="99"/>
      <c r="D66" s="149" t="s">
        <v>1424</v>
      </c>
      <c r="E66" s="150"/>
      <c r="F66" s="150"/>
      <c r="G66" s="150"/>
      <c r="H66" s="150"/>
      <c r="I66" s="150"/>
      <c r="J66" s="151">
        <f>J97</f>
        <v>0</v>
      </c>
      <c r="K66" s="99"/>
      <c r="L66" s="152"/>
    </row>
    <row r="67" spans="1:31" s="10" customFormat="1" ht="19.899999999999999" customHeight="1">
      <c r="B67" s="148"/>
      <c r="C67" s="99"/>
      <c r="D67" s="149" t="s">
        <v>1425</v>
      </c>
      <c r="E67" s="150"/>
      <c r="F67" s="150"/>
      <c r="G67" s="150"/>
      <c r="H67" s="150"/>
      <c r="I67" s="150"/>
      <c r="J67" s="151">
        <f>J102</f>
        <v>0</v>
      </c>
      <c r="K67" s="99"/>
      <c r="L67" s="152"/>
    </row>
    <row r="68" spans="1:31" s="10" customFormat="1" ht="19.899999999999999" customHeight="1">
      <c r="B68" s="148"/>
      <c r="C68" s="99"/>
      <c r="D68" s="149" t="s">
        <v>1426</v>
      </c>
      <c r="E68" s="150"/>
      <c r="F68" s="150"/>
      <c r="G68" s="150"/>
      <c r="H68" s="150"/>
      <c r="I68" s="150"/>
      <c r="J68" s="151">
        <f>J105</f>
        <v>0</v>
      </c>
      <c r="K68" s="99"/>
      <c r="L68" s="152"/>
    </row>
    <row r="69" spans="1:31" s="10" customFormat="1" ht="19.899999999999999" customHeight="1">
      <c r="B69" s="148"/>
      <c r="C69" s="99"/>
      <c r="D69" s="149" t="s">
        <v>1427</v>
      </c>
      <c r="E69" s="150"/>
      <c r="F69" s="150"/>
      <c r="G69" s="150"/>
      <c r="H69" s="150"/>
      <c r="I69" s="150"/>
      <c r="J69" s="151">
        <f>J107</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199</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5" t="str">
        <f>E7</f>
        <v>Podkrovní byty Táborská 378/44, 372/36, 375/38, 377/42, 376/40 Praha 4, k.ú. Nusle</v>
      </c>
      <c r="F79" s="396"/>
      <c r="G79" s="396"/>
      <c r="H79" s="396"/>
      <c r="I79" s="38"/>
      <c r="J79" s="38"/>
      <c r="K79" s="38"/>
      <c r="L79" s="115"/>
      <c r="S79" s="36"/>
      <c r="T79" s="36"/>
      <c r="U79" s="36"/>
      <c r="V79" s="36"/>
      <c r="W79" s="36"/>
      <c r="X79" s="36"/>
      <c r="Y79" s="36"/>
      <c r="Z79" s="36"/>
      <c r="AA79" s="36"/>
      <c r="AB79" s="36"/>
      <c r="AC79" s="36"/>
      <c r="AD79" s="36"/>
      <c r="AE79" s="36"/>
    </row>
    <row r="80" spans="1:31" s="1" customFormat="1" ht="12" customHeight="1">
      <c r="B80" s="23"/>
      <c r="C80" s="31" t="s">
        <v>174</v>
      </c>
      <c r="D80" s="24"/>
      <c r="E80" s="24"/>
      <c r="F80" s="24"/>
      <c r="G80" s="24"/>
      <c r="H80" s="24"/>
      <c r="I80" s="24"/>
      <c r="J80" s="24"/>
      <c r="K80" s="24"/>
      <c r="L80" s="22"/>
    </row>
    <row r="81" spans="1:65" s="2" customFormat="1" ht="16.5" customHeight="1">
      <c r="A81" s="36"/>
      <c r="B81" s="37"/>
      <c r="C81" s="38"/>
      <c r="D81" s="38"/>
      <c r="E81" s="395" t="s">
        <v>175</v>
      </c>
      <c r="F81" s="397"/>
      <c r="G81" s="397"/>
      <c r="H81" s="397"/>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176</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69" t="str">
        <f>E11</f>
        <v>VRN - VRN a ostatní</v>
      </c>
      <c r="F83" s="397"/>
      <c r="G83" s="397"/>
      <c r="H83" s="397"/>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16. 4. 2021</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Městská část Praha 4, Anatala Staška 2059/80b</v>
      </c>
      <c r="G87" s="38"/>
      <c r="H87" s="38"/>
      <c r="I87" s="31" t="s">
        <v>32</v>
      </c>
      <c r="J87" s="34" t="str">
        <f>E23</f>
        <v>SUNCAD, s.r.o., Špotzova 6, Praha 6</v>
      </c>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IF(E20="","",E20)</f>
        <v>Vyplň údaj</v>
      </c>
      <c r="G88" s="38"/>
      <c r="H88" s="38"/>
      <c r="I88" s="31" t="s">
        <v>37</v>
      </c>
      <c r="J88" s="34" t="str">
        <f>E26</f>
        <v xml:space="preserve"> </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200</v>
      </c>
      <c r="D90" s="156" t="s">
        <v>60</v>
      </c>
      <c r="E90" s="156" t="s">
        <v>56</v>
      </c>
      <c r="F90" s="156" t="s">
        <v>57</v>
      </c>
      <c r="G90" s="156" t="s">
        <v>201</v>
      </c>
      <c r="H90" s="156" t="s">
        <v>202</v>
      </c>
      <c r="I90" s="156" t="s">
        <v>203</v>
      </c>
      <c r="J90" s="156" t="s">
        <v>180</v>
      </c>
      <c r="K90" s="157" t="s">
        <v>204</v>
      </c>
      <c r="L90" s="158"/>
      <c r="M90" s="70" t="s">
        <v>19</v>
      </c>
      <c r="N90" s="71" t="s">
        <v>45</v>
      </c>
      <c r="O90" s="71" t="s">
        <v>205</v>
      </c>
      <c r="P90" s="71" t="s">
        <v>206</v>
      </c>
      <c r="Q90" s="71" t="s">
        <v>207</v>
      </c>
      <c r="R90" s="71" t="s">
        <v>208</v>
      </c>
      <c r="S90" s="71" t="s">
        <v>209</v>
      </c>
      <c r="T90" s="72" t="s">
        <v>210</v>
      </c>
      <c r="U90" s="153"/>
      <c r="V90" s="153"/>
      <c r="W90" s="153"/>
      <c r="X90" s="153"/>
      <c r="Y90" s="153"/>
      <c r="Z90" s="153"/>
      <c r="AA90" s="153"/>
      <c r="AB90" s="153"/>
      <c r="AC90" s="153"/>
      <c r="AD90" s="153"/>
      <c r="AE90" s="153"/>
    </row>
    <row r="91" spans="1:65" s="2" customFormat="1" ht="22.9" customHeight="1">
      <c r="A91" s="36"/>
      <c r="B91" s="37"/>
      <c r="C91" s="77" t="s">
        <v>211</v>
      </c>
      <c r="D91" s="38"/>
      <c r="E91" s="38"/>
      <c r="F91" s="38"/>
      <c r="G91" s="38"/>
      <c r="H91" s="38"/>
      <c r="I91" s="38"/>
      <c r="J91" s="159">
        <f>BK91</f>
        <v>0</v>
      </c>
      <c r="K91" s="38"/>
      <c r="L91" s="41"/>
      <c r="M91" s="73"/>
      <c r="N91" s="160"/>
      <c r="O91" s="74"/>
      <c r="P91" s="161">
        <f>P92</f>
        <v>0</v>
      </c>
      <c r="Q91" s="74"/>
      <c r="R91" s="161">
        <f>R92</f>
        <v>0</v>
      </c>
      <c r="S91" s="74"/>
      <c r="T91" s="162">
        <f>T92</f>
        <v>0</v>
      </c>
      <c r="U91" s="36"/>
      <c r="V91" s="36"/>
      <c r="W91" s="36"/>
      <c r="X91" s="36"/>
      <c r="Y91" s="36"/>
      <c r="Z91" s="36"/>
      <c r="AA91" s="36"/>
      <c r="AB91" s="36"/>
      <c r="AC91" s="36"/>
      <c r="AD91" s="36"/>
      <c r="AE91" s="36"/>
      <c r="AT91" s="19" t="s">
        <v>74</v>
      </c>
      <c r="AU91" s="19" t="s">
        <v>181</v>
      </c>
      <c r="BK91" s="163">
        <f>BK92</f>
        <v>0</v>
      </c>
    </row>
    <row r="92" spans="1:65" s="12" customFormat="1" ht="25.9" customHeight="1">
      <c r="B92" s="164"/>
      <c r="C92" s="165"/>
      <c r="D92" s="166" t="s">
        <v>74</v>
      </c>
      <c r="E92" s="167" t="s">
        <v>110</v>
      </c>
      <c r="F92" s="167" t="s">
        <v>1428</v>
      </c>
      <c r="G92" s="165"/>
      <c r="H92" s="165"/>
      <c r="I92" s="168"/>
      <c r="J92" s="169">
        <f>BK92</f>
        <v>0</v>
      </c>
      <c r="K92" s="165"/>
      <c r="L92" s="170"/>
      <c r="M92" s="171"/>
      <c r="N92" s="172"/>
      <c r="O92" s="172"/>
      <c r="P92" s="173">
        <f>P93+P97+P102+P105+P107</f>
        <v>0</v>
      </c>
      <c r="Q92" s="172"/>
      <c r="R92" s="173">
        <f>R93+R97+R102+R105+R107</f>
        <v>0</v>
      </c>
      <c r="S92" s="172"/>
      <c r="T92" s="174">
        <f>T93+T97+T102+T105+T107</f>
        <v>0</v>
      </c>
      <c r="AR92" s="175" t="s">
        <v>245</v>
      </c>
      <c r="AT92" s="176" t="s">
        <v>74</v>
      </c>
      <c r="AU92" s="176" t="s">
        <v>75</v>
      </c>
      <c r="AY92" s="175" t="s">
        <v>214</v>
      </c>
      <c r="BK92" s="177">
        <f>BK93+BK97+BK102+BK105+BK107</f>
        <v>0</v>
      </c>
    </row>
    <row r="93" spans="1:65" s="12" customFormat="1" ht="22.9" customHeight="1">
      <c r="B93" s="164"/>
      <c r="C93" s="165"/>
      <c r="D93" s="166" t="s">
        <v>74</v>
      </c>
      <c r="E93" s="178" t="s">
        <v>1429</v>
      </c>
      <c r="F93" s="178" t="s">
        <v>1430</v>
      </c>
      <c r="G93" s="165"/>
      <c r="H93" s="165"/>
      <c r="I93" s="168"/>
      <c r="J93" s="179">
        <f>BK93</f>
        <v>0</v>
      </c>
      <c r="K93" s="165"/>
      <c r="L93" s="170"/>
      <c r="M93" s="171"/>
      <c r="N93" s="172"/>
      <c r="O93" s="172"/>
      <c r="P93" s="173">
        <f>SUM(P94:P96)</f>
        <v>0</v>
      </c>
      <c r="Q93" s="172"/>
      <c r="R93" s="173">
        <f>SUM(R94:R96)</f>
        <v>0</v>
      </c>
      <c r="S93" s="172"/>
      <c r="T93" s="174">
        <f>SUM(T94:T96)</f>
        <v>0</v>
      </c>
      <c r="AR93" s="175" t="s">
        <v>245</v>
      </c>
      <c r="AT93" s="176" t="s">
        <v>74</v>
      </c>
      <c r="AU93" s="176" t="s">
        <v>82</v>
      </c>
      <c r="AY93" s="175" t="s">
        <v>214</v>
      </c>
      <c r="BK93" s="177">
        <f>SUM(BK94:BK96)</f>
        <v>0</v>
      </c>
    </row>
    <row r="94" spans="1:65" s="2" customFormat="1" ht="14.45" customHeight="1">
      <c r="A94" s="36"/>
      <c r="B94" s="37"/>
      <c r="C94" s="180" t="s">
        <v>82</v>
      </c>
      <c r="D94" s="180" t="s">
        <v>217</v>
      </c>
      <c r="E94" s="181" t="s">
        <v>1431</v>
      </c>
      <c r="F94" s="182" t="s">
        <v>919</v>
      </c>
      <c r="G94" s="183" t="s">
        <v>248</v>
      </c>
      <c r="H94" s="184">
        <v>1</v>
      </c>
      <c r="I94" s="185"/>
      <c r="J94" s="186">
        <f>ROUND(I94*H94,2)</f>
        <v>0</v>
      </c>
      <c r="K94" s="182" t="s">
        <v>221</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1432</v>
      </c>
      <c r="AT94" s="191" t="s">
        <v>217</v>
      </c>
      <c r="AU94" s="191" t="s">
        <v>88</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1432</v>
      </c>
      <c r="BM94" s="191" t="s">
        <v>1433</v>
      </c>
    </row>
    <row r="95" spans="1:65" s="14" customFormat="1" ht="11.25">
      <c r="B95" s="204"/>
      <c r="C95" s="205"/>
      <c r="D95" s="195" t="s">
        <v>224</v>
      </c>
      <c r="E95" s="206" t="s">
        <v>19</v>
      </c>
      <c r="F95" s="207" t="s">
        <v>82</v>
      </c>
      <c r="G95" s="205"/>
      <c r="H95" s="208">
        <v>1</v>
      </c>
      <c r="I95" s="209"/>
      <c r="J95" s="205"/>
      <c r="K95" s="205"/>
      <c r="L95" s="210"/>
      <c r="M95" s="211"/>
      <c r="N95" s="212"/>
      <c r="O95" s="212"/>
      <c r="P95" s="212"/>
      <c r="Q95" s="212"/>
      <c r="R95" s="212"/>
      <c r="S95" s="212"/>
      <c r="T95" s="213"/>
      <c r="AT95" s="214" t="s">
        <v>224</v>
      </c>
      <c r="AU95" s="214" t="s">
        <v>88</v>
      </c>
      <c r="AV95" s="14" t="s">
        <v>88</v>
      </c>
      <c r="AW95" s="14" t="s">
        <v>36</v>
      </c>
      <c r="AX95" s="14" t="s">
        <v>75</v>
      </c>
      <c r="AY95" s="214" t="s">
        <v>214</v>
      </c>
    </row>
    <row r="96" spans="1:65" s="15" customFormat="1" ht="11.25">
      <c r="B96" s="215"/>
      <c r="C96" s="216"/>
      <c r="D96" s="195" t="s">
        <v>224</v>
      </c>
      <c r="E96" s="217" t="s">
        <v>19</v>
      </c>
      <c r="F96" s="218" t="s">
        <v>228</v>
      </c>
      <c r="G96" s="216"/>
      <c r="H96" s="219">
        <v>1</v>
      </c>
      <c r="I96" s="220"/>
      <c r="J96" s="216"/>
      <c r="K96" s="216"/>
      <c r="L96" s="221"/>
      <c r="M96" s="222"/>
      <c r="N96" s="223"/>
      <c r="O96" s="223"/>
      <c r="P96" s="223"/>
      <c r="Q96" s="223"/>
      <c r="R96" s="223"/>
      <c r="S96" s="223"/>
      <c r="T96" s="224"/>
      <c r="AT96" s="225" t="s">
        <v>224</v>
      </c>
      <c r="AU96" s="225" t="s">
        <v>88</v>
      </c>
      <c r="AV96" s="15" t="s">
        <v>222</v>
      </c>
      <c r="AW96" s="15" t="s">
        <v>36</v>
      </c>
      <c r="AX96" s="15" t="s">
        <v>82</v>
      </c>
      <c r="AY96" s="225" t="s">
        <v>214</v>
      </c>
    </row>
    <row r="97" spans="1:65" s="12" customFormat="1" ht="22.9" customHeight="1">
      <c r="B97" s="164"/>
      <c r="C97" s="165"/>
      <c r="D97" s="166" t="s">
        <v>74</v>
      </c>
      <c r="E97" s="178" t="s">
        <v>1434</v>
      </c>
      <c r="F97" s="178" t="s">
        <v>1435</v>
      </c>
      <c r="G97" s="165"/>
      <c r="H97" s="165"/>
      <c r="I97" s="168"/>
      <c r="J97" s="179">
        <f>BK97</f>
        <v>0</v>
      </c>
      <c r="K97" s="165"/>
      <c r="L97" s="170"/>
      <c r="M97" s="171"/>
      <c r="N97" s="172"/>
      <c r="O97" s="172"/>
      <c r="P97" s="173">
        <f>SUM(P98:P101)</f>
        <v>0</v>
      </c>
      <c r="Q97" s="172"/>
      <c r="R97" s="173">
        <f>SUM(R98:R101)</f>
        <v>0</v>
      </c>
      <c r="S97" s="172"/>
      <c r="T97" s="174">
        <f>SUM(T98:T101)</f>
        <v>0</v>
      </c>
      <c r="AR97" s="175" t="s">
        <v>245</v>
      </c>
      <c r="AT97" s="176" t="s">
        <v>74</v>
      </c>
      <c r="AU97" s="176" t="s">
        <v>82</v>
      </c>
      <c r="AY97" s="175" t="s">
        <v>214</v>
      </c>
      <c r="BK97" s="177">
        <f>SUM(BK98:BK101)</f>
        <v>0</v>
      </c>
    </row>
    <row r="98" spans="1:65" s="2" customFormat="1" ht="14.45" customHeight="1">
      <c r="A98" s="36"/>
      <c r="B98" s="37"/>
      <c r="C98" s="180" t="s">
        <v>88</v>
      </c>
      <c r="D98" s="180" t="s">
        <v>217</v>
      </c>
      <c r="E98" s="181" t="s">
        <v>1436</v>
      </c>
      <c r="F98" s="182" t="s">
        <v>1435</v>
      </c>
      <c r="G98" s="183" t="s">
        <v>248</v>
      </c>
      <c r="H98" s="184">
        <v>1</v>
      </c>
      <c r="I98" s="185"/>
      <c r="J98" s="186">
        <f>ROUND(I98*H98,2)</f>
        <v>0</v>
      </c>
      <c r="K98" s="182" t="s">
        <v>19</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222</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82</v>
      </c>
      <c r="BK98" s="192">
        <f>ROUND(I98*H98,2)</f>
        <v>0</v>
      </c>
      <c r="BL98" s="19" t="s">
        <v>222</v>
      </c>
      <c r="BM98" s="191" t="s">
        <v>1437</v>
      </c>
    </row>
    <row r="99" spans="1:65" s="2" customFormat="1" ht="14.45" customHeight="1">
      <c r="A99" s="36"/>
      <c r="B99" s="37"/>
      <c r="C99" s="180" t="s">
        <v>101</v>
      </c>
      <c r="D99" s="180" t="s">
        <v>217</v>
      </c>
      <c r="E99" s="181" t="s">
        <v>1438</v>
      </c>
      <c r="F99" s="182" t="s">
        <v>1439</v>
      </c>
      <c r="G99" s="183" t="s">
        <v>248</v>
      </c>
      <c r="H99" s="184">
        <v>1</v>
      </c>
      <c r="I99" s="185"/>
      <c r="J99" s="186">
        <f>ROUND(I99*H99,2)</f>
        <v>0</v>
      </c>
      <c r="K99" s="182" t="s">
        <v>1440</v>
      </c>
      <c r="L99" s="41"/>
      <c r="M99" s="187" t="s">
        <v>19</v>
      </c>
      <c r="N99" s="188" t="s">
        <v>46</v>
      </c>
      <c r="O99" s="66"/>
      <c r="P99" s="189">
        <f>O99*H99</f>
        <v>0</v>
      </c>
      <c r="Q99" s="189">
        <v>0</v>
      </c>
      <c r="R99" s="189">
        <f>Q99*H99</f>
        <v>0</v>
      </c>
      <c r="S99" s="189">
        <v>0</v>
      </c>
      <c r="T99" s="190">
        <f>S99*H99</f>
        <v>0</v>
      </c>
      <c r="U99" s="36"/>
      <c r="V99" s="36"/>
      <c r="W99" s="36"/>
      <c r="X99" s="36"/>
      <c r="Y99" s="36"/>
      <c r="Z99" s="36"/>
      <c r="AA99" s="36"/>
      <c r="AB99" s="36"/>
      <c r="AC99" s="36"/>
      <c r="AD99" s="36"/>
      <c r="AE99" s="36"/>
      <c r="AR99" s="191" t="s">
        <v>1432</v>
      </c>
      <c r="AT99" s="191" t="s">
        <v>217</v>
      </c>
      <c r="AU99" s="191" t="s">
        <v>88</v>
      </c>
      <c r="AY99" s="19" t="s">
        <v>214</v>
      </c>
      <c r="BE99" s="192">
        <f>IF(N99="základní",J99,0)</f>
        <v>0</v>
      </c>
      <c r="BF99" s="192">
        <f>IF(N99="snížená",J99,0)</f>
        <v>0</v>
      </c>
      <c r="BG99" s="192">
        <f>IF(N99="zákl. přenesená",J99,0)</f>
        <v>0</v>
      </c>
      <c r="BH99" s="192">
        <f>IF(N99="sníž. přenesená",J99,0)</f>
        <v>0</v>
      </c>
      <c r="BI99" s="192">
        <f>IF(N99="nulová",J99,0)</f>
        <v>0</v>
      </c>
      <c r="BJ99" s="19" t="s">
        <v>82</v>
      </c>
      <c r="BK99" s="192">
        <f>ROUND(I99*H99,2)</f>
        <v>0</v>
      </c>
      <c r="BL99" s="19" t="s">
        <v>1432</v>
      </c>
      <c r="BM99" s="191" t="s">
        <v>1441</v>
      </c>
    </row>
    <row r="100" spans="1:65" s="14" customFormat="1" ht="11.25">
      <c r="B100" s="204"/>
      <c r="C100" s="205"/>
      <c r="D100" s="195" t="s">
        <v>224</v>
      </c>
      <c r="E100" s="206" t="s">
        <v>19</v>
      </c>
      <c r="F100" s="207" t="s">
        <v>82</v>
      </c>
      <c r="G100" s="205"/>
      <c r="H100" s="208">
        <v>1</v>
      </c>
      <c r="I100" s="209"/>
      <c r="J100" s="205"/>
      <c r="K100" s="205"/>
      <c r="L100" s="210"/>
      <c r="M100" s="211"/>
      <c r="N100" s="212"/>
      <c r="O100" s="212"/>
      <c r="P100" s="212"/>
      <c r="Q100" s="212"/>
      <c r="R100" s="212"/>
      <c r="S100" s="212"/>
      <c r="T100" s="213"/>
      <c r="AT100" s="214" t="s">
        <v>224</v>
      </c>
      <c r="AU100" s="214" t="s">
        <v>88</v>
      </c>
      <c r="AV100" s="14" t="s">
        <v>88</v>
      </c>
      <c r="AW100" s="14" t="s">
        <v>36</v>
      </c>
      <c r="AX100" s="14" t="s">
        <v>75</v>
      </c>
      <c r="AY100" s="214" t="s">
        <v>214</v>
      </c>
    </row>
    <row r="101" spans="1:65" s="15" customFormat="1" ht="11.25">
      <c r="B101" s="215"/>
      <c r="C101" s="216"/>
      <c r="D101" s="195" t="s">
        <v>224</v>
      </c>
      <c r="E101" s="217" t="s">
        <v>19</v>
      </c>
      <c r="F101" s="218" t="s">
        <v>228</v>
      </c>
      <c r="G101" s="216"/>
      <c r="H101" s="219">
        <v>1</v>
      </c>
      <c r="I101" s="220"/>
      <c r="J101" s="216"/>
      <c r="K101" s="216"/>
      <c r="L101" s="221"/>
      <c r="M101" s="222"/>
      <c r="N101" s="223"/>
      <c r="O101" s="223"/>
      <c r="P101" s="223"/>
      <c r="Q101" s="223"/>
      <c r="R101" s="223"/>
      <c r="S101" s="223"/>
      <c r="T101" s="224"/>
      <c r="AT101" s="225" t="s">
        <v>224</v>
      </c>
      <c r="AU101" s="225" t="s">
        <v>88</v>
      </c>
      <c r="AV101" s="15" t="s">
        <v>222</v>
      </c>
      <c r="AW101" s="15" t="s">
        <v>36</v>
      </c>
      <c r="AX101" s="15" t="s">
        <v>82</v>
      </c>
      <c r="AY101" s="225" t="s">
        <v>214</v>
      </c>
    </row>
    <row r="102" spans="1:65" s="12" customFormat="1" ht="22.9" customHeight="1">
      <c r="B102" s="164"/>
      <c r="C102" s="165"/>
      <c r="D102" s="166" t="s">
        <v>74</v>
      </c>
      <c r="E102" s="178" t="s">
        <v>1442</v>
      </c>
      <c r="F102" s="178" t="s">
        <v>1443</v>
      </c>
      <c r="G102" s="165"/>
      <c r="H102" s="165"/>
      <c r="I102" s="168"/>
      <c r="J102" s="179">
        <f>BK102</f>
        <v>0</v>
      </c>
      <c r="K102" s="165"/>
      <c r="L102" s="170"/>
      <c r="M102" s="171"/>
      <c r="N102" s="172"/>
      <c r="O102" s="172"/>
      <c r="P102" s="173">
        <f>SUM(P103:P104)</f>
        <v>0</v>
      </c>
      <c r="Q102" s="172"/>
      <c r="R102" s="173">
        <f>SUM(R103:R104)</f>
        <v>0</v>
      </c>
      <c r="S102" s="172"/>
      <c r="T102" s="174">
        <f>SUM(T103:T104)</f>
        <v>0</v>
      </c>
      <c r="AR102" s="175" t="s">
        <v>245</v>
      </c>
      <c r="AT102" s="176" t="s">
        <v>74</v>
      </c>
      <c r="AU102" s="176" t="s">
        <v>82</v>
      </c>
      <c r="AY102" s="175" t="s">
        <v>214</v>
      </c>
      <c r="BK102" s="177">
        <f>SUM(BK103:BK104)</f>
        <v>0</v>
      </c>
    </row>
    <row r="103" spans="1:65" s="2" customFormat="1" ht="14.45" customHeight="1">
      <c r="A103" s="36"/>
      <c r="B103" s="37"/>
      <c r="C103" s="180" t="s">
        <v>222</v>
      </c>
      <c r="D103" s="180" t="s">
        <v>217</v>
      </c>
      <c r="E103" s="181" t="s">
        <v>1444</v>
      </c>
      <c r="F103" s="182" t="s">
        <v>1445</v>
      </c>
      <c r="G103" s="183" t="s">
        <v>248</v>
      </c>
      <c r="H103" s="184">
        <v>1</v>
      </c>
      <c r="I103" s="185"/>
      <c r="J103" s="186">
        <f>ROUND(I103*H103,2)</f>
        <v>0</v>
      </c>
      <c r="K103" s="182" t="s">
        <v>1440</v>
      </c>
      <c r="L103" s="41"/>
      <c r="M103" s="187" t="s">
        <v>19</v>
      </c>
      <c r="N103" s="188" t="s">
        <v>46</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1432</v>
      </c>
      <c r="AT103" s="191" t="s">
        <v>217</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82</v>
      </c>
      <c r="BK103" s="192">
        <f>ROUND(I103*H103,2)</f>
        <v>0</v>
      </c>
      <c r="BL103" s="19" t="s">
        <v>1432</v>
      </c>
      <c r="BM103" s="191" t="s">
        <v>1446</v>
      </c>
    </row>
    <row r="104" spans="1:65" s="14" customFormat="1" ht="11.25">
      <c r="B104" s="204"/>
      <c r="C104" s="205"/>
      <c r="D104" s="195" t="s">
        <v>224</v>
      </c>
      <c r="E104" s="206" t="s">
        <v>19</v>
      </c>
      <c r="F104" s="207" t="s">
        <v>82</v>
      </c>
      <c r="G104" s="205"/>
      <c r="H104" s="208">
        <v>1</v>
      </c>
      <c r="I104" s="209"/>
      <c r="J104" s="205"/>
      <c r="K104" s="205"/>
      <c r="L104" s="210"/>
      <c r="M104" s="211"/>
      <c r="N104" s="212"/>
      <c r="O104" s="212"/>
      <c r="P104" s="212"/>
      <c r="Q104" s="212"/>
      <c r="R104" s="212"/>
      <c r="S104" s="212"/>
      <c r="T104" s="213"/>
      <c r="AT104" s="214" t="s">
        <v>224</v>
      </c>
      <c r="AU104" s="214" t="s">
        <v>88</v>
      </c>
      <c r="AV104" s="14" t="s">
        <v>88</v>
      </c>
      <c r="AW104" s="14" t="s">
        <v>36</v>
      </c>
      <c r="AX104" s="14" t="s">
        <v>82</v>
      </c>
      <c r="AY104" s="214" t="s">
        <v>214</v>
      </c>
    </row>
    <row r="105" spans="1:65" s="12" customFormat="1" ht="22.9" customHeight="1">
      <c r="B105" s="164"/>
      <c r="C105" s="165"/>
      <c r="D105" s="166" t="s">
        <v>74</v>
      </c>
      <c r="E105" s="178" t="s">
        <v>1447</v>
      </c>
      <c r="F105" s="178" t="s">
        <v>1448</v>
      </c>
      <c r="G105" s="165"/>
      <c r="H105" s="165"/>
      <c r="I105" s="168"/>
      <c r="J105" s="179">
        <f>BK105</f>
        <v>0</v>
      </c>
      <c r="K105" s="165"/>
      <c r="L105" s="170"/>
      <c r="M105" s="171"/>
      <c r="N105" s="172"/>
      <c r="O105" s="172"/>
      <c r="P105" s="173">
        <f>P106</f>
        <v>0</v>
      </c>
      <c r="Q105" s="172"/>
      <c r="R105" s="173">
        <f>R106</f>
        <v>0</v>
      </c>
      <c r="S105" s="172"/>
      <c r="T105" s="174">
        <f>T106</f>
        <v>0</v>
      </c>
      <c r="AR105" s="175" t="s">
        <v>245</v>
      </c>
      <c r="AT105" s="176" t="s">
        <v>74</v>
      </c>
      <c r="AU105" s="176" t="s">
        <v>82</v>
      </c>
      <c r="AY105" s="175" t="s">
        <v>214</v>
      </c>
      <c r="BK105" s="177">
        <f>BK106</f>
        <v>0</v>
      </c>
    </row>
    <row r="106" spans="1:65" s="2" customFormat="1" ht="14.45" customHeight="1">
      <c r="A106" s="36"/>
      <c r="B106" s="37"/>
      <c r="C106" s="180" t="s">
        <v>245</v>
      </c>
      <c r="D106" s="180" t="s">
        <v>217</v>
      </c>
      <c r="E106" s="181" t="s">
        <v>1449</v>
      </c>
      <c r="F106" s="182" t="s">
        <v>1450</v>
      </c>
      <c r="G106" s="183" t="s">
        <v>248</v>
      </c>
      <c r="H106" s="184">
        <v>1</v>
      </c>
      <c r="I106" s="185"/>
      <c r="J106" s="186">
        <f>ROUND(I106*H106,2)</f>
        <v>0</v>
      </c>
      <c r="K106" s="182" t="s">
        <v>19</v>
      </c>
      <c r="L106" s="41"/>
      <c r="M106" s="187" t="s">
        <v>19</v>
      </c>
      <c r="N106" s="188" t="s">
        <v>46</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222</v>
      </c>
      <c r="AT106" s="191" t="s">
        <v>217</v>
      </c>
      <c r="AU106" s="191" t="s">
        <v>88</v>
      </c>
      <c r="AY106" s="19" t="s">
        <v>214</v>
      </c>
      <c r="BE106" s="192">
        <f>IF(N106="základní",J106,0)</f>
        <v>0</v>
      </c>
      <c r="BF106" s="192">
        <f>IF(N106="snížená",J106,0)</f>
        <v>0</v>
      </c>
      <c r="BG106" s="192">
        <f>IF(N106="zákl. přenesená",J106,0)</f>
        <v>0</v>
      </c>
      <c r="BH106" s="192">
        <f>IF(N106="sníž. přenesená",J106,0)</f>
        <v>0</v>
      </c>
      <c r="BI106" s="192">
        <f>IF(N106="nulová",J106,0)</f>
        <v>0</v>
      </c>
      <c r="BJ106" s="19" t="s">
        <v>82</v>
      </c>
      <c r="BK106" s="192">
        <f>ROUND(I106*H106,2)</f>
        <v>0</v>
      </c>
      <c r="BL106" s="19" t="s">
        <v>222</v>
      </c>
      <c r="BM106" s="191" t="s">
        <v>1451</v>
      </c>
    </row>
    <row r="107" spans="1:65" s="12" customFormat="1" ht="22.9" customHeight="1">
      <c r="B107" s="164"/>
      <c r="C107" s="165"/>
      <c r="D107" s="166" t="s">
        <v>74</v>
      </c>
      <c r="E107" s="178" t="s">
        <v>1452</v>
      </c>
      <c r="F107" s="178" t="s">
        <v>1453</v>
      </c>
      <c r="G107" s="165"/>
      <c r="H107" s="165"/>
      <c r="I107" s="168"/>
      <c r="J107" s="179">
        <f>BK107</f>
        <v>0</v>
      </c>
      <c r="K107" s="165"/>
      <c r="L107" s="170"/>
      <c r="M107" s="171"/>
      <c r="N107" s="172"/>
      <c r="O107" s="172"/>
      <c r="P107" s="173">
        <f>P108</f>
        <v>0</v>
      </c>
      <c r="Q107" s="172"/>
      <c r="R107" s="173">
        <f>R108</f>
        <v>0</v>
      </c>
      <c r="S107" s="172"/>
      <c r="T107" s="174">
        <f>T108</f>
        <v>0</v>
      </c>
      <c r="AR107" s="175" t="s">
        <v>245</v>
      </c>
      <c r="AT107" s="176" t="s">
        <v>74</v>
      </c>
      <c r="AU107" s="176" t="s">
        <v>82</v>
      </c>
      <c r="AY107" s="175" t="s">
        <v>214</v>
      </c>
      <c r="BK107" s="177">
        <f>BK108</f>
        <v>0</v>
      </c>
    </row>
    <row r="108" spans="1:65" s="2" customFormat="1" ht="14.45" customHeight="1">
      <c r="A108" s="36"/>
      <c r="B108" s="37"/>
      <c r="C108" s="180" t="s">
        <v>215</v>
      </c>
      <c r="D108" s="180" t="s">
        <v>217</v>
      </c>
      <c r="E108" s="181" t="s">
        <v>1454</v>
      </c>
      <c r="F108" s="182" t="s">
        <v>1455</v>
      </c>
      <c r="G108" s="183" t="s">
        <v>248</v>
      </c>
      <c r="H108" s="184">
        <v>1</v>
      </c>
      <c r="I108" s="185"/>
      <c r="J108" s="186">
        <f>ROUND(I108*H108,2)</f>
        <v>0</v>
      </c>
      <c r="K108" s="182" t="s">
        <v>221</v>
      </c>
      <c r="L108" s="41"/>
      <c r="M108" s="244" t="s">
        <v>19</v>
      </c>
      <c r="N108" s="245" t="s">
        <v>46</v>
      </c>
      <c r="O108" s="246"/>
      <c r="P108" s="247">
        <f>O108*H108</f>
        <v>0</v>
      </c>
      <c r="Q108" s="247">
        <v>0</v>
      </c>
      <c r="R108" s="247">
        <f>Q108*H108</f>
        <v>0</v>
      </c>
      <c r="S108" s="247">
        <v>0</v>
      </c>
      <c r="T108" s="248">
        <f>S108*H108</f>
        <v>0</v>
      </c>
      <c r="U108" s="36"/>
      <c r="V108" s="36"/>
      <c r="W108" s="36"/>
      <c r="X108" s="36"/>
      <c r="Y108" s="36"/>
      <c r="Z108" s="36"/>
      <c r="AA108" s="36"/>
      <c r="AB108" s="36"/>
      <c r="AC108" s="36"/>
      <c r="AD108" s="36"/>
      <c r="AE108" s="36"/>
      <c r="AR108" s="191" t="s">
        <v>1432</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82</v>
      </c>
      <c r="BK108" s="192">
        <f>ROUND(I108*H108,2)</f>
        <v>0</v>
      </c>
      <c r="BL108" s="19" t="s">
        <v>1432</v>
      </c>
      <c r="BM108" s="191" t="s">
        <v>1456</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ub/arkmx51pNDQh3OGGGy1TGL0FJY30ovjna40zuZDX2huZqalzmd/Oh0f6XzNsrJux4F+Co9iz9sLqKhzjZ5A==" saltValue="jRrJG/FNLubMRD8rppXi+DSxVhPECgUIXAtSnWRUrJys2IBAFNGEyHO1ajHpRZ32BtedrWYyKvlyg+Fgmtn5Xg==" spinCount="100000" sheet="1" objects="1" scenarios="1" formatColumns="0" formatRows="0" autoFilter="0"/>
  <autoFilter ref="C90:K108" xr:uid="{00000000-0009-0000-0000-000007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5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116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1457</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177</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ROUND(J101,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ROUND((SUM(BE101:BE523)),  2)</f>
        <v>0</v>
      </c>
      <c r="G35" s="36"/>
      <c r="H35" s="36"/>
      <c r="I35" s="126">
        <v>0.21</v>
      </c>
      <c r="J35" s="125">
        <f>ROUND(((SUM(BE101:BE523))*I35),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ROUND((SUM(BF101:BF523)),  2)</f>
        <v>0</v>
      </c>
      <c r="G36" s="36"/>
      <c r="H36" s="36"/>
      <c r="I36" s="126">
        <v>0.15</v>
      </c>
      <c r="J36" s="125">
        <f>ROUND(((SUM(BF101:BF523))*I36),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ROUND((SUM(BG101:BG523)),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ROUND((SUM(BH101:BH523)),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ROUND((SUM(BI101:BI523)),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1457</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D.1.1 - Architektonicko-stavební řešení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Praha</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J101</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182</v>
      </c>
      <c r="E64" s="145"/>
      <c r="F64" s="145"/>
      <c r="G64" s="145"/>
      <c r="H64" s="145"/>
      <c r="I64" s="145"/>
      <c r="J64" s="146">
        <f>J102</f>
        <v>0</v>
      </c>
      <c r="K64" s="143"/>
      <c r="L64" s="147"/>
    </row>
    <row r="65" spans="1:31" s="10" customFormat="1" ht="19.899999999999999" customHeight="1">
      <c r="B65" s="148"/>
      <c r="C65" s="99"/>
      <c r="D65" s="149" t="s">
        <v>183</v>
      </c>
      <c r="E65" s="150"/>
      <c r="F65" s="150"/>
      <c r="G65" s="150"/>
      <c r="H65" s="150"/>
      <c r="I65" s="150"/>
      <c r="J65" s="151">
        <f>J103</f>
        <v>0</v>
      </c>
      <c r="K65" s="99"/>
      <c r="L65" s="152"/>
    </row>
    <row r="66" spans="1:31" s="10" customFormat="1" ht="19.899999999999999" customHeight="1">
      <c r="B66" s="148"/>
      <c r="C66" s="99"/>
      <c r="D66" s="149" t="s">
        <v>184</v>
      </c>
      <c r="E66" s="150"/>
      <c r="F66" s="150"/>
      <c r="G66" s="150"/>
      <c r="H66" s="150"/>
      <c r="I66" s="150"/>
      <c r="J66" s="151">
        <f>J128</f>
        <v>0</v>
      </c>
      <c r="K66" s="99"/>
      <c r="L66" s="152"/>
    </row>
    <row r="67" spans="1:31" s="10" customFormat="1" ht="19.899999999999999" customHeight="1">
      <c r="B67" s="148"/>
      <c r="C67" s="99"/>
      <c r="D67" s="149" t="s">
        <v>185</v>
      </c>
      <c r="E67" s="150"/>
      <c r="F67" s="150"/>
      <c r="G67" s="150"/>
      <c r="H67" s="150"/>
      <c r="I67" s="150"/>
      <c r="J67" s="151">
        <f>J155</f>
        <v>0</v>
      </c>
      <c r="K67" s="99"/>
      <c r="L67" s="152"/>
    </row>
    <row r="68" spans="1:31" s="10" customFormat="1" ht="19.899999999999999" customHeight="1">
      <c r="B68" s="148"/>
      <c r="C68" s="99"/>
      <c r="D68" s="149" t="s">
        <v>186</v>
      </c>
      <c r="E68" s="150"/>
      <c r="F68" s="150"/>
      <c r="G68" s="150"/>
      <c r="H68" s="150"/>
      <c r="I68" s="150"/>
      <c r="J68" s="151">
        <f>J159</f>
        <v>0</v>
      </c>
      <c r="K68" s="99"/>
      <c r="L68" s="152"/>
    </row>
    <row r="69" spans="1:31" s="9" customFormat="1" ht="24.95" customHeight="1">
      <c r="B69" s="142"/>
      <c r="C69" s="143"/>
      <c r="D69" s="144" t="s">
        <v>187</v>
      </c>
      <c r="E69" s="145"/>
      <c r="F69" s="145"/>
      <c r="G69" s="145"/>
      <c r="H69" s="145"/>
      <c r="I69" s="145"/>
      <c r="J69" s="146">
        <f>J161</f>
        <v>0</v>
      </c>
      <c r="K69" s="143"/>
      <c r="L69" s="147"/>
    </row>
    <row r="70" spans="1:31" s="10" customFormat="1" ht="19.899999999999999" customHeight="1">
      <c r="B70" s="148"/>
      <c r="C70" s="99"/>
      <c r="D70" s="149" t="s">
        <v>188</v>
      </c>
      <c r="E70" s="150"/>
      <c r="F70" s="150"/>
      <c r="G70" s="150"/>
      <c r="H70" s="150"/>
      <c r="I70" s="150"/>
      <c r="J70" s="151">
        <f>J162</f>
        <v>0</v>
      </c>
      <c r="K70" s="99"/>
      <c r="L70" s="152"/>
    </row>
    <row r="71" spans="1:31" s="10" customFormat="1" ht="19.899999999999999" customHeight="1">
      <c r="B71" s="148"/>
      <c r="C71" s="99"/>
      <c r="D71" s="149" t="s">
        <v>189</v>
      </c>
      <c r="E71" s="150"/>
      <c r="F71" s="150"/>
      <c r="G71" s="150"/>
      <c r="H71" s="150"/>
      <c r="I71" s="150"/>
      <c r="J71" s="151">
        <f>J185</f>
        <v>0</v>
      </c>
      <c r="K71" s="99"/>
      <c r="L71" s="152"/>
    </row>
    <row r="72" spans="1:31" s="10" customFormat="1" ht="19.899999999999999" customHeight="1">
      <c r="B72" s="148"/>
      <c r="C72" s="99"/>
      <c r="D72" s="149" t="s">
        <v>190</v>
      </c>
      <c r="E72" s="150"/>
      <c r="F72" s="150"/>
      <c r="G72" s="150"/>
      <c r="H72" s="150"/>
      <c r="I72" s="150"/>
      <c r="J72" s="151">
        <f>J188</f>
        <v>0</v>
      </c>
      <c r="K72" s="99"/>
      <c r="L72" s="152"/>
    </row>
    <row r="73" spans="1:31" s="10" customFormat="1" ht="19.899999999999999" customHeight="1">
      <c r="B73" s="148"/>
      <c r="C73" s="99"/>
      <c r="D73" s="149" t="s">
        <v>191</v>
      </c>
      <c r="E73" s="150"/>
      <c r="F73" s="150"/>
      <c r="G73" s="150"/>
      <c r="H73" s="150"/>
      <c r="I73" s="150"/>
      <c r="J73" s="151">
        <f>J218</f>
        <v>0</v>
      </c>
      <c r="K73" s="99"/>
      <c r="L73" s="152"/>
    </row>
    <row r="74" spans="1:31" s="10" customFormat="1" ht="19.899999999999999" customHeight="1">
      <c r="B74" s="148"/>
      <c r="C74" s="99"/>
      <c r="D74" s="149" t="s">
        <v>192</v>
      </c>
      <c r="E74" s="150"/>
      <c r="F74" s="150"/>
      <c r="G74" s="150"/>
      <c r="H74" s="150"/>
      <c r="I74" s="150"/>
      <c r="J74" s="151">
        <f>J378</f>
        <v>0</v>
      </c>
      <c r="K74" s="99"/>
      <c r="L74" s="152"/>
    </row>
    <row r="75" spans="1:31" s="10" customFormat="1" ht="19.899999999999999" customHeight="1">
      <c r="B75" s="148"/>
      <c r="C75" s="99"/>
      <c r="D75" s="149" t="s">
        <v>193</v>
      </c>
      <c r="E75" s="150"/>
      <c r="F75" s="150"/>
      <c r="G75" s="150"/>
      <c r="H75" s="150"/>
      <c r="I75" s="150"/>
      <c r="J75" s="151">
        <f>J390</f>
        <v>0</v>
      </c>
      <c r="K75" s="99"/>
      <c r="L75" s="152"/>
    </row>
    <row r="76" spans="1:31" s="10" customFormat="1" ht="19.899999999999999" customHeight="1">
      <c r="B76" s="148"/>
      <c r="C76" s="99"/>
      <c r="D76" s="149" t="s">
        <v>195</v>
      </c>
      <c r="E76" s="150"/>
      <c r="F76" s="150"/>
      <c r="G76" s="150"/>
      <c r="H76" s="150"/>
      <c r="I76" s="150"/>
      <c r="J76" s="151">
        <f>J402</f>
        <v>0</v>
      </c>
      <c r="K76" s="99"/>
      <c r="L76" s="152"/>
    </row>
    <row r="77" spans="1:31" s="10" customFormat="1" ht="19.899999999999999" customHeight="1">
      <c r="B77" s="148"/>
      <c r="C77" s="99"/>
      <c r="D77" s="149" t="s">
        <v>196</v>
      </c>
      <c r="E77" s="150"/>
      <c r="F77" s="150"/>
      <c r="G77" s="150"/>
      <c r="H77" s="150"/>
      <c r="I77" s="150"/>
      <c r="J77" s="151">
        <f>J429</f>
        <v>0</v>
      </c>
      <c r="K77" s="99"/>
      <c r="L77" s="152"/>
    </row>
    <row r="78" spans="1:31" s="10" customFormat="1" ht="19.899999999999999" customHeight="1">
      <c r="B78" s="148"/>
      <c r="C78" s="99"/>
      <c r="D78" s="149" t="s">
        <v>197</v>
      </c>
      <c r="E78" s="150"/>
      <c r="F78" s="150"/>
      <c r="G78" s="150"/>
      <c r="H78" s="150"/>
      <c r="I78" s="150"/>
      <c r="J78" s="151">
        <f>J442</f>
        <v>0</v>
      </c>
      <c r="K78" s="99"/>
      <c r="L78" s="152"/>
    </row>
    <row r="79" spans="1:31" s="10" customFormat="1" ht="19.899999999999999" customHeight="1">
      <c r="B79" s="148"/>
      <c r="C79" s="99"/>
      <c r="D79" s="149" t="s">
        <v>198</v>
      </c>
      <c r="E79" s="150"/>
      <c r="F79" s="150"/>
      <c r="G79" s="150"/>
      <c r="H79" s="150"/>
      <c r="I79" s="150"/>
      <c r="J79" s="151">
        <f>J479</f>
        <v>0</v>
      </c>
      <c r="K79" s="99"/>
      <c r="L79" s="152"/>
    </row>
    <row r="80" spans="1:31" s="2" customFormat="1" ht="21.7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5"/>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5"/>
      <c r="S85" s="36"/>
      <c r="T85" s="36"/>
      <c r="U85" s="36"/>
      <c r="V85" s="36"/>
      <c r="W85" s="36"/>
      <c r="X85" s="36"/>
      <c r="Y85" s="36"/>
      <c r="Z85" s="36"/>
      <c r="AA85" s="36"/>
      <c r="AB85" s="36"/>
      <c r="AC85" s="36"/>
      <c r="AD85" s="36"/>
      <c r="AE85" s="36"/>
    </row>
    <row r="86" spans="1:31" s="2" customFormat="1" ht="24.95" customHeight="1">
      <c r="A86" s="36"/>
      <c r="B86" s="37"/>
      <c r="C86" s="25" t="s">
        <v>199</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95" t="str">
        <f>E7</f>
        <v>Podkrovní byty Táborská 378/44, 372/36, 375/38, 377/42, 376/40 Praha 4, k.ú. Nusle</v>
      </c>
      <c r="F89" s="396"/>
      <c r="G89" s="396"/>
      <c r="H89" s="396"/>
      <c r="I89" s="38"/>
      <c r="J89" s="38"/>
      <c r="K89" s="38"/>
      <c r="L89" s="115"/>
      <c r="S89" s="36"/>
      <c r="T89" s="36"/>
      <c r="U89" s="36"/>
      <c r="V89" s="36"/>
      <c r="W89" s="36"/>
      <c r="X89" s="36"/>
      <c r="Y89" s="36"/>
      <c r="Z89" s="36"/>
      <c r="AA89" s="36"/>
      <c r="AB89" s="36"/>
      <c r="AC89" s="36"/>
      <c r="AD89" s="36"/>
      <c r="AE89" s="36"/>
    </row>
    <row r="90" spans="1:31" s="1" customFormat="1" ht="12" customHeight="1">
      <c r="B90" s="23"/>
      <c r="C90" s="31" t="s">
        <v>174</v>
      </c>
      <c r="D90" s="24"/>
      <c r="E90" s="24"/>
      <c r="F90" s="24"/>
      <c r="G90" s="24"/>
      <c r="H90" s="24"/>
      <c r="I90" s="24"/>
      <c r="J90" s="24"/>
      <c r="K90" s="24"/>
      <c r="L90" s="22"/>
    </row>
    <row r="91" spans="1:31" s="2" customFormat="1" ht="16.5" customHeight="1">
      <c r="A91" s="36"/>
      <c r="B91" s="37"/>
      <c r="C91" s="38"/>
      <c r="D91" s="38"/>
      <c r="E91" s="395" t="s">
        <v>1457</v>
      </c>
      <c r="F91" s="397"/>
      <c r="G91" s="397"/>
      <c r="H91" s="397"/>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176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69" t="str">
        <f>E11</f>
        <v>D.1.1 - Architektonicko-stavební řešení</v>
      </c>
      <c r="F93" s="397"/>
      <c r="G93" s="397"/>
      <c r="H93" s="397"/>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F14</f>
        <v>Praha</v>
      </c>
      <c r="G95" s="38"/>
      <c r="H95" s="38"/>
      <c r="I95" s="31" t="s">
        <v>23</v>
      </c>
      <c r="J95" s="61" t="str">
        <f>IF(J14="","",J14)</f>
        <v>16. 4. 2021</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25.7" customHeight="1">
      <c r="A97" s="36"/>
      <c r="B97" s="37"/>
      <c r="C97" s="31" t="s">
        <v>25</v>
      </c>
      <c r="D97" s="38"/>
      <c r="E97" s="38"/>
      <c r="F97" s="29" t="str">
        <f>E17</f>
        <v>Městská část Praha 4, Anatala Staška 2059/80b</v>
      </c>
      <c r="G97" s="38"/>
      <c r="H97" s="38"/>
      <c r="I97" s="31" t="s">
        <v>32</v>
      </c>
      <c r="J97" s="34" t="str">
        <f>E23</f>
        <v>SUNCAD, s.r.o., Špotzova 6, Praha 6</v>
      </c>
      <c r="K97" s="38"/>
      <c r="L97" s="115"/>
      <c r="S97" s="36"/>
      <c r="T97" s="36"/>
      <c r="U97" s="36"/>
      <c r="V97" s="36"/>
      <c r="W97" s="36"/>
      <c r="X97" s="36"/>
      <c r="Y97" s="36"/>
      <c r="Z97" s="36"/>
      <c r="AA97" s="36"/>
      <c r="AB97" s="36"/>
      <c r="AC97" s="36"/>
      <c r="AD97" s="36"/>
      <c r="AE97" s="36"/>
    </row>
    <row r="98" spans="1:65" s="2" customFormat="1" ht="15.2" customHeight="1">
      <c r="A98" s="36"/>
      <c r="B98" s="37"/>
      <c r="C98" s="31" t="s">
        <v>30</v>
      </c>
      <c r="D98" s="38"/>
      <c r="E98" s="38"/>
      <c r="F98" s="29" t="str">
        <f>IF(E20="","",E20)</f>
        <v>Vyplň údaj</v>
      </c>
      <c r="G98" s="38"/>
      <c r="H98" s="38"/>
      <c r="I98" s="31" t="s">
        <v>37</v>
      </c>
      <c r="J98" s="34" t="str">
        <f>E26</f>
        <v xml:space="preserve"> </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200</v>
      </c>
      <c r="D100" s="156" t="s">
        <v>60</v>
      </c>
      <c r="E100" s="156" t="s">
        <v>56</v>
      </c>
      <c r="F100" s="156" t="s">
        <v>57</v>
      </c>
      <c r="G100" s="156" t="s">
        <v>201</v>
      </c>
      <c r="H100" s="156" t="s">
        <v>202</v>
      </c>
      <c r="I100" s="156" t="s">
        <v>203</v>
      </c>
      <c r="J100" s="156" t="s">
        <v>180</v>
      </c>
      <c r="K100" s="157" t="s">
        <v>204</v>
      </c>
      <c r="L100" s="158"/>
      <c r="M100" s="70" t="s">
        <v>19</v>
      </c>
      <c r="N100" s="71" t="s">
        <v>45</v>
      </c>
      <c r="O100" s="71" t="s">
        <v>205</v>
      </c>
      <c r="P100" s="71" t="s">
        <v>206</v>
      </c>
      <c r="Q100" s="71" t="s">
        <v>207</v>
      </c>
      <c r="R100" s="71" t="s">
        <v>208</v>
      </c>
      <c r="S100" s="71" t="s">
        <v>209</v>
      </c>
      <c r="T100" s="72" t="s">
        <v>210</v>
      </c>
      <c r="U100" s="153"/>
      <c r="V100" s="153"/>
      <c r="W100" s="153"/>
      <c r="X100" s="153"/>
      <c r="Y100" s="153"/>
      <c r="Z100" s="153"/>
      <c r="AA100" s="153"/>
      <c r="AB100" s="153"/>
      <c r="AC100" s="153"/>
      <c r="AD100" s="153"/>
      <c r="AE100" s="153"/>
    </row>
    <row r="101" spans="1:65" s="2" customFormat="1" ht="22.9" customHeight="1">
      <c r="A101" s="36"/>
      <c r="B101" s="37"/>
      <c r="C101" s="77" t="s">
        <v>211</v>
      </c>
      <c r="D101" s="38"/>
      <c r="E101" s="38"/>
      <c r="F101" s="38"/>
      <c r="G101" s="38"/>
      <c r="H101" s="38"/>
      <c r="I101" s="38"/>
      <c r="J101" s="159">
        <f>BK101</f>
        <v>0</v>
      </c>
      <c r="K101" s="38"/>
      <c r="L101" s="41"/>
      <c r="M101" s="73"/>
      <c r="N101" s="160"/>
      <c r="O101" s="74"/>
      <c r="P101" s="161">
        <f>P102+P161</f>
        <v>0</v>
      </c>
      <c r="Q101" s="74"/>
      <c r="R101" s="161">
        <f>R102+R161</f>
        <v>30.309187981400001</v>
      </c>
      <c r="S101" s="74"/>
      <c r="T101" s="162">
        <f>T102+T161</f>
        <v>10.3559146</v>
      </c>
      <c r="U101" s="36"/>
      <c r="V101" s="36"/>
      <c r="W101" s="36"/>
      <c r="X101" s="36"/>
      <c r="Y101" s="36"/>
      <c r="Z101" s="36"/>
      <c r="AA101" s="36"/>
      <c r="AB101" s="36"/>
      <c r="AC101" s="36"/>
      <c r="AD101" s="36"/>
      <c r="AE101" s="36"/>
      <c r="AT101" s="19" t="s">
        <v>74</v>
      </c>
      <c r="AU101" s="19" t="s">
        <v>181</v>
      </c>
      <c r="BK101" s="163">
        <f>BK102+BK161</f>
        <v>0</v>
      </c>
    </row>
    <row r="102" spans="1:65" s="12" customFormat="1" ht="25.9" customHeight="1">
      <c r="B102" s="164"/>
      <c r="C102" s="165"/>
      <c r="D102" s="166" t="s">
        <v>74</v>
      </c>
      <c r="E102" s="167" t="s">
        <v>212</v>
      </c>
      <c r="F102" s="167" t="s">
        <v>213</v>
      </c>
      <c r="G102" s="165"/>
      <c r="H102" s="165"/>
      <c r="I102" s="168"/>
      <c r="J102" s="169">
        <f>BK102</f>
        <v>0</v>
      </c>
      <c r="K102" s="165"/>
      <c r="L102" s="170"/>
      <c r="M102" s="171"/>
      <c r="N102" s="172"/>
      <c r="O102" s="172"/>
      <c r="P102" s="173">
        <f>P103+P128+P155+P159</f>
        <v>0</v>
      </c>
      <c r="Q102" s="172"/>
      <c r="R102" s="173">
        <f>R103+R128+R155+R159</f>
        <v>4.6306746000000008</v>
      </c>
      <c r="S102" s="172"/>
      <c r="T102" s="174">
        <f>T103+T128+T155+T159</f>
        <v>6.5904199999999999</v>
      </c>
      <c r="AR102" s="175" t="s">
        <v>82</v>
      </c>
      <c r="AT102" s="176" t="s">
        <v>74</v>
      </c>
      <c r="AU102" s="176" t="s">
        <v>75</v>
      </c>
      <c r="AY102" s="175" t="s">
        <v>214</v>
      </c>
      <c r="BK102" s="177">
        <f>BK103+BK128+BK155+BK159</f>
        <v>0</v>
      </c>
    </row>
    <row r="103" spans="1:65" s="12" customFormat="1" ht="22.9" customHeight="1">
      <c r="B103" s="164"/>
      <c r="C103" s="165"/>
      <c r="D103" s="166" t="s">
        <v>74</v>
      </c>
      <c r="E103" s="178" t="s">
        <v>215</v>
      </c>
      <c r="F103" s="178" t="s">
        <v>216</v>
      </c>
      <c r="G103" s="165"/>
      <c r="H103" s="165"/>
      <c r="I103" s="168"/>
      <c r="J103" s="179">
        <f>BK103</f>
        <v>0</v>
      </c>
      <c r="K103" s="165"/>
      <c r="L103" s="170"/>
      <c r="M103" s="171"/>
      <c r="N103" s="172"/>
      <c r="O103" s="172"/>
      <c r="P103" s="173">
        <f>SUM(P104:P127)</f>
        <v>0</v>
      </c>
      <c r="Q103" s="172"/>
      <c r="R103" s="173">
        <f>SUM(R104:R127)</f>
        <v>4.6074612000000004</v>
      </c>
      <c r="S103" s="172"/>
      <c r="T103" s="174">
        <f>SUM(T104:T127)</f>
        <v>0</v>
      </c>
      <c r="AR103" s="175" t="s">
        <v>82</v>
      </c>
      <c r="AT103" s="176" t="s">
        <v>74</v>
      </c>
      <c r="AU103" s="176" t="s">
        <v>82</v>
      </c>
      <c r="AY103" s="175" t="s">
        <v>214</v>
      </c>
      <c r="BK103" s="177">
        <f>SUM(BK104:BK127)</f>
        <v>0</v>
      </c>
    </row>
    <row r="104" spans="1:65" s="2" customFormat="1" ht="24.2" customHeight="1">
      <c r="A104" s="36"/>
      <c r="B104" s="37"/>
      <c r="C104" s="180" t="s">
        <v>82</v>
      </c>
      <c r="D104" s="180" t="s">
        <v>217</v>
      </c>
      <c r="E104" s="181" t="s">
        <v>218</v>
      </c>
      <c r="F104" s="182" t="s">
        <v>219</v>
      </c>
      <c r="G104" s="183" t="s">
        <v>220</v>
      </c>
      <c r="H104" s="184">
        <v>2</v>
      </c>
      <c r="I104" s="185"/>
      <c r="J104" s="186">
        <f>ROUND(I104*H104,2)</f>
        <v>0</v>
      </c>
      <c r="K104" s="182" t="s">
        <v>221</v>
      </c>
      <c r="L104" s="41"/>
      <c r="M104" s="187" t="s">
        <v>19</v>
      </c>
      <c r="N104" s="188" t="s">
        <v>47</v>
      </c>
      <c r="O104" s="66"/>
      <c r="P104" s="189">
        <f>O104*H104</f>
        <v>0</v>
      </c>
      <c r="Q104" s="189">
        <v>1.575E-2</v>
      </c>
      <c r="R104" s="189">
        <f>Q104*H104</f>
        <v>3.15E-2</v>
      </c>
      <c r="S104" s="189">
        <v>0</v>
      </c>
      <c r="T104" s="190">
        <f>S104*H104</f>
        <v>0</v>
      </c>
      <c r="U104" s="36"/>
      <c r="V104" s="36"/>
      <c r="W104" s="36"/>
      <c r="X104" s="36"/>
      <c r="Y104" s="36"/>
      <c r="Z104" s="36"/>
      <c r="AA104" s="36"/>
      <c r="AB104" s="36"/>
      <c r="AC104" s="36"/>
      <c r="AD104" s="36"/>
      <c r="AE104" s="36"/>
      <c r="AR104" s="191" t="s">
        <v>222</v>
      </c>
      <c r="AT104" s="191" t="s">
        <v>217</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222</v>
      </c>
      <c r="BM104" s="191" t="s">
        <v>223</v>
      </c>
    </row>
    <row r="105" spans="1:65" s="13" customFormat="1" ht="11.25">
      <c r="B105" s="193"/>
      <c r="C105" s="194"/>
      <c r="D105" s="195" t="s">
        <v>224</v>
      </c>
      <c r="E105" s="196" t="s">
        <v>19</v>
      </c>
      <c r="F105" s="197" t="s">
        <v>225</v>
      </c>
      <c r="G105" s="194"/>
      <c r="H105" s="196" t="s">
        <v>19</v>
      </c>
      <c r="I105" s="198"/>
      <c r="J105" s="194"/>
      <c r="K105" s="194"/>
      <c r="L105" s="199"/>
      <c r="M105" s="200"/>
      <c r="N105" s="201"/>
      <c r="O105" s="201"/>
      <c r="P105" s="201"/>
      <c r="Q105" s="201"/>
      <c r="R105" s="201"/>
      <c r="S105" s="201"/>
      <c r="T105" s="202"/>
      <c r="AT105" s="203" t="s">
        <v>224</v>
      </c>
      <c r="AU105" s="203" t="s">
        <v>88</v>
      </c>
      <c r="AV105" s="13" t="s">
        <v>82</v>
      </c>
      <c r="AW105" s="13" t="s">
        <v>36</v>
      </c>
      <c r="AX105" s="13" t="s">
        <v>75</v>
      </c>
      <c r="AY105" s="203" t="s">
        <v>214</v>
      </c>
    </row>
    <row r="106" spans="1:65" s="14" customFormat="1" ht="11.25">
      <c r="B106" s="204"/>
      <c r="C106" s="205"/>
      <c r="D106" s="195" t="s">
        <v>224</v>
      </c>
      <c r="E106" s="206" t="s">
        <v>19</v>
      </c>
      <c r="F106" s="207" t="s">
        <v>1458</v>
      </c>
      <c r="G106" s="205"/>
      <c r="H106" s="208">
        <v>2</v>
      </c>
      <c r="I106" s="209"/>
      <c r="J106" s="205"/>
      <c r="K106" s="205"/>
      <c r="L106" s="210"/>
      <c r="M106" s="211"/>
      <c r="N106" s="212"/>
      <c r="O106" s="212"/>
      <c r="P106" s="212"/>
      <c r="Q106" s="212"/>
      <c r="R106" s="212"/>
      <c r="S106" s="212"/>
      <c r="T106" s="213"/>
      <c r="AT106" s="214" t="s">
        <v>224</v>
      </c>
      <c r="AU106" s="214" t="s">
        <v>88</v>
      </c>
      <c r="AV106" s="14" t="s">
        <v>88</v>
      </c>
      <c r="AW106" s="14" t="s">
        <v>36</v>
      </c>
      <c r="AX106" s="14" t="s">
        <v>82</v>
      </c>
      <c r="AY106" s="214" t="s">
        <v>214</v>
      </c>
    </row>
    <row r="107" spans="1:65" s="2" customFormat="1" ht="24.2" customHeight="1">
      <c r="A107" s="36"/>
      <c r="B107" s="37"/>
      <c r="C107" s="180" t="s">
        <v>88</v>
      </c>
      <c r="D107" s="180" t="s">
        <v>217</v>
      </c>
      <c r="E107" s="181" t="s">
        <v>229</v>
      </c>
      <c r="F107" s="182" t="s">
        <v>230</v>
      </c>
      <c r="G107" s="183" t="s">
        <v>220</v>
      </c>
      <c r="H107" s="184">
        <v>227.75</v>
      </c>
      <c r="I107" s="185"/>
      <c r="J107" s="186">
        <f>ROUND(I107*H107,2)</f>
        <v>0</v>
      </c>
      <c r="K107" s="182" t="s">
        <v>221</v>
      </c>
      <c r="L107" s="41"/>
      <c r="M107" s="187" t="s">
        <v>19</v>
      </c>
      <c r="N107" s="188" t="s">
        <v>47</v>
      </c>
      <c r="O107" s="66"/>
      <c r="P107" s="189">
        <f>O107*H107</f>
        <v>0</v>
      </c>
      <c r="Q107" s="189">
        <v>1.8380000000000001E-2</v>
      </c>
      <c r="R107" s="189">
        <f>Q107*H107</f>
        <v>4.186045</v>
      </c>
      <c r="S107" s="189">
        <v>0</v>
      </c>
      <c r="T107" s="190">
        <f>S107*H107</f>
        <v>0</v>
      </c>
      <c r="U107" s="36"/>
      <c r="V107" s="36"/>
      <c r="W107" s="36"/>
      <c r="X107" s="36"/>
      <c r="Y107" s="36"/>
      <c r="Z107" s="36"/>
      <c r="AA107" s="36"/>
      <c r="AB107" s="36"/>
      <c r="AC107" s="36"/>
      <c r="AD107" s="36"/>
      <c r="AE107" s="36"/>
      <c r="AR107" s="191" t="s">
        <v>222</v>
      </c>
      <c r="AT107" s="191" t="s">
        <v>217</v>
      </c>
      <c r="AU107" s="191" t="s">
        <v>88</v>
      </c>
      <c r="AY107" s="19" t="s">
        <v>214</v>
      </c>
      <c r="BE107" s="192">
        <f>IF(N107="základní",J107,0)</f>
        <v>0</v>
      </c>
      <c r="BF107" s="192">
        <f>IF(N107="snížená",J107,0)</f>
        <v>0</v>
      </c>
      <c r="BG107" s="192">
        <f>IF(N107="zákl. přenesená",J107,0)</f>
        <v>0</v>
      </c>
      <c r="BH107" s="192">
        <f>IF(N107="sníž. přenesená",J107,0)</f>
        <v>0</v>
      </c>
      <c r="BI107" s="192">
        <f>IF(N107="nulová",J107,0)</f>
        <v>0</v>
      </c>
      <c r="BJ107" s="19" t="s">
        <v>88</v>
      </c>
      <c r="BK107" s="192">
        <f>ROUND(I107*H107,2)</f>
        <v>0</v>
      </c>
      <c r="BL107" s="19" t="s">
        <v>222</v>
      </c>
      <c r="BM107" s="191" t="s">
        <v>231</v>
      </c>
    </row>
    <row r="108" spans="1:65" s="2" customFormat="1" ht="19.5">
      <c r="A108" s="36"/>
      <c r="B108" s="37"/>
      <c r="C108" s="38"/>
      <c r="D108" s="195" t="s">
        <v>232</v>
      </c>
      <c r="E108" s="38"/>
      <c r="F108" s="226" t="s">
        <v>233</v>
      </c>
      <c r="G108" s="38"/>
      <c r="H108" s="38"/>
      <c r="I108" s="227"/>
      <c r="J108" s="38"/>
      <c r="K108" s="38"/>
      <c r="L108" s="41"/>
      <c r="M108" s="228"/>
      <c r="N108" s="229"/>
      <c r="O108" s="66"/>
      <c r="P108" s="66"/>
      <c r="Q108" s="66"/>
      <c r="R108" s="66"/>
      <c r="S108" s="66"/>
      <c r="T108" s="67"/>
      <c r="U108" s="36"/>
      <c r="V108" s="36"/>
      <c r="W108" s="36"/>
      <c r="X108" s="36"/>
      <c r="Y108" s="36"/>
      <c r="Z108" s="36"/>
      <c r="AA108" s="36"/>
      <c r="AB108" s="36"/>
      <c r="AC108" s="36"/>
      <c r="AD108" s="36"/>
      <c r="AE108" s="36"/>
      <c r="AT108" s="19" t="s">
        <v>232</v>
      </c>
      <c r="AU108" s="19" t="s">
        <v>88</v>
      </c>
    </row>
    <row r="109" spans="1:65" s="13" customFormat="1" ht="11.25">
      <c r="B109" s="193"/>
      <c r="C109" s="194"/>
      <c r="D109" s="195" t="s">
        <v>224</v>
      </c>
      <c r="E109" s="196" t="s">
        <v>19</v>
      </c>
      <c r="F109" s="197" t="s">
        <v>234</v>
      </c>
      <c r="G109" s="194"/>
      <c r="H109" s="196" t="s">
        <v>19</v>
      </c>
      <c r="I109" s="198"/>
      <c r="J109" s="194"/>
      <c r="K109" s="194"/>
      <c r="L109" s="199"/>
      <c r="M109" s="200"/>
      <c r="N109" s="201"/>
      <c r="O109" s="201"/>
      <c r="P109" s="201"/>
      <c r="Q109" s="201"/>
      <c r="R109" s="201"/>
      <c r="S109" s="201"/>
      <c r="T109" s="202"/>
      <c r="AT109" s="203" t="s">
        <v>224</v>
      </c>
      <c r="AU109" s="203" t="s">
        <v>88</v>
      </c>
      <c r="AV109" s="13" t="s">
        <v>82</v>
      </c>
      <c r="AW109" s="13" t="s">
        <v>36</v>
      </c>
      <c r="AX109" s="13" t="s">
        <v>75</v>
      </c>
      <c r="AY109" s="203" t="s">
        <v>214</v>
      </c>
    </row>
    <row r="110" spans="1:65" s="14" customFormat="1" ht="11.25">
      <c r="B110" s="204"/>
      <c r="C110" s="205"/>
      <c r="D110" s="195" t="s">
        <v>224</v>
      </c>
      <c r="E110" s="206" t="s">
        <v>19</v>
      </c>
      <c r="F110" s="207" t="s">
        <v>1459</v>
      </c>
      <c r="G110" s="205"/>
      <c r="H110" s="208">
        <v>105.61</v>
      </c>
      <c r="I110" s="209"/>
      <c r="J110" s="205"/>
      <c r="K110" s="205"/>
      <c r="L110" s="210"/>
      <c r="M110" s="211"/>
      <c r="N110" s="212"/>
      <c r="O110" s="212"/>
      <c r="P110" s="212"/>
      <c r="Q110" s="212"/>
      <c r="R110" s="212"/>
      <c r="S110" s="212"/>
      <c r="T110" s="213"/>
      <c r="AT110" s="214" t="s">
        <v>224</v>
      </c>
      <c r="AU110" s="214" t="s">
        <v>88</v>
      </c>
      <c r="AV110" s="14" t="s">
        <v>88</v>
      </c>
      <c r="AW110" s="14" t="s">
        <v>36</v>
      </c>
      <c r="AX110" s="14" t="s">
        <v>75</v>
      </c>
      <c r="AY110" s="214" t="s">
        <v>214</v>
      </c>
    </row>
    <row r="111" spans="1:65" s="14" customFormat="1" ht="11.25">
      <c r="B111" s="204"/>
      <c r="C111" s="205"/>
      <c r="D111" s="195" t="s">
        <v>224</v>
      </c>
      <c r="E111" s="206" t="s">
        <v>19</v>
      </c>
      <c r="F111" s="207" t="s">
        <v>1460</v>
      </c>
      <c r="G111" s="205"/>
      <c r="H111" s="208">
        <v>122.14</v>
      </c>
      <c r="I111" s="209"/>
      <c r="J111" s="205"/>
      <c r="K111" s="205"/>
      <c r="L111" s="210"/>
      <c r="M111" s="211"/>
      <c r="N111" s="212"/>
      <c r="O111" s="212"/>
      <c r="P111" s="212"/>
      <c r="Q111" s="212"/>
      <c r="R111" s="212"/>
      <c r="S111" s="212"/>
      <c r="T111" s="213"/>
      <c r="AT111" s="214" t="s">
        <v>224</v>
      </c>
      <c r="AU111" s="214" t="s">
        <v>88</v>
      </c>
      <c r="AV111" s="14" t="s">
        <v>88</v>
      </c>
      <c r="AW111" s="14" t="s">
        <v>36</v>
      </c>
      <c r="AX111" s="14" t="s">
        <v>75</v>
      </c>
      <c r="AY111" s="214" t="s">
        <v>214</v>
      </c>
    </row>
    <row r="112" spans="1:65" s="15" customFormat="1" ht="11.25">
      <c r="B112" s="215"/>
      <c r="C112" s="216"/>
      <c r="D112" s="195" t="s">
        <v>224</v>
      </c>
      <c r="E112" s="217" t="s">
        <v>19</v>
      </c>
      <c r="F112" s="218" t="s">
        <v>228</v>
      </c>
      <c r="G112" s="216"/>
      <c r="H112" s="219">
        <v>227.75</v>
      </c>
      <c r="I112" s="220"/>
      <c r="J112" s="216"/>
      <c r="K112" s="216"/>
      <c r="L112" s="221"/>
      <c r="M112" s="222"/>
      <c r="N112" s="223"/>
      <c r="O112" s="223"/>
      <c r="P112" s="223"/>
      <c r="Q112" s="223"/>
      <c r="R112" s="223"/>
      <c r="S112" s="223"/>
      <c r="T112" s="224"/>
      <c r="AT112" s="225" t="s">
        <v>224</v>
      </c>
      <c r="AU112" s="225" t="s">
        <v>88</v>
      </c>
      <c r="AV112" s="15" t="s">
        <v>222</v>
      </c>
      <c r="AW112" s="15" t="s">
        <v>36</v>
      </c>
      <c r="AX112" s="15" t="s">
        <v>82</v>
      </c>
      <c r="AY112" s="225" t="s">
        <v>214</v>
      </c>
    </row>
    <row r="113" spans="1:65" s="2" customFormat="1" ht="14.45" customHeight="1">
      <c r="A113" s="36"/>
      <c r="B113" s="37"/>
      <c r="C113" s="180" t="s">
        <v>101</v>
      </c>
      <c r="D113" s="180" t="s">
        <v>217</v>
      </c>
      <c r="E113" s="181" t="s">
        <v>237</v>
      </c>
      <c r="F113" s="182" t="s">
        <v>238</v>
      </c>
      <c r="G113" s="183" t="s">
        <v>220</v>
      </c>
      <c r="H113" s="184">
        <v>8.7200000000000006</v>
      </c>
      <c r="I113" s="185"/>
      <c r="J113" s="186">
        <f>ROUND(I113*H113,2)</f>
        <v>0</v>
      </c>
      <c r="K113" s="182" t="s">
        <v>221</v>
      </c>
      <c r="L113" s="41"/>
      <c r="M113" s="187" t="s">
        <v>19</v>
      </c>
      <c r="N113" s="188" t="s">
        <v>47</v>
      </c>
      <c r="O113" s="66"/>
      <c r="P113" s="189">
        <f>O113*H113</f>
        <v>0</v>
      </c>
      <c r="Q113" s="189">
        <v>3.3579999999999999E-2</v>
      </c>
      <c r="R113" s="189">
        <f>Q113*H113</f>
        <v>0.29281760000000001</v>
      </c>
      <c r="S113" s="189">
        <v>0</v>
      </c>
      <c r="T113" s="190">
        <f>S113*H113</f>
        <v>0</v>
      </c>
      <c r="U113" s="36"/>
      <c r="V113" s="36"/>
      <c r="W113" s="36"/>
      <c r="X113" s="36"/>
      <c r="Y113" s="36"/>
      <c r="Z113" s="36"/>
      <c r="AA113" s="36"/>
      <c r="AB113" s="36"/>
      <c r="AC113" s="36"/>
      <c r="AD113" s="36"/>
      <c r="AE113" s="36"/>
      <c r="AR113" s="191" t="s">
        <v>222</v>
      </c>
      <c r="AT113" s="191" t="s">
        <v>217</v>
      </c>
      <c r="AU113" s="191" t="s">
        <v>88</v>
      </c>
      <c r="AY113" s="19" t="s">
        <v>214</v>
      </c>
      <c r="BE113" s="192">
        <f>IF(N113="základní",J113,0)</f>
        <v>0</v>
      </c>
      <c r="BF113" s="192">
        <f>IF(N113="snížená",J113,0)</f>
        <v>0</v>
      </c>
      <c r="BG113" s="192">
        <f>IF(N113="zákl. přenesená",J113,0)</f>
        <v>0</v>
      </c>
      <c r="BH113" s="192">
        <f>IF(N113="sníž. přenesená",J113,0)</f>
        <v>0</v>
      </c>
      <c r="BI113" s="192">
        <f>IF(N113="nulová",J113,0)</f>
        <v>0</v>
      </c>
      <c r="BJ113" s="19" t="s">
        <v>88</v>
      </c>
      <c r="BK113" s="192">
        <f>ROUND(I113*H113,2)</f>
        <v>0</v>
      </c>
      <c r="BL113" s="19" t="s">
        <v>222</v>
      </c>
      <c r="BM113" s="191" t="s">
        <v>239</v>
      </c>
    </row>
    <row r="114" spans="1:65" s="2" customFormat="1" ht="19.5">
      <c r="A114" s="36"/>
      <c r="B114" s="37"/>
      <c r="C114" s="38"/>
      <c r="D114" s="195" t="s">
        <v>232</v>
      </c>
      <c r="E114" s="38"/>
      <c r="F114" s="226" t="s">
        <v>233</v>
      </c>
      <c r="G114" s="38"/>
      <c r="H114" s="38"/>
      <c r="I114" s="227"/>
      <c r="J114" s="38"/>
      <c r="K114" s="38"/>
      <c r="L114" s="41"/>
      <c r="M114" s="228"/>
      <c r="N114" s="229"/>
      <c r="O114" s="66"/>
      <c r="P114" s="66"/>
      <c r="Q114" s="66"/>
      <c r="R114" s="66"/>
      <c r="S114" s="66"/>
      <c r="T114" s="67"/>
      <c r="U114" s="36"/>
      <c r="V114" s="36"/>
      <c r="W114" s="36"/>
      <c r="X114" s="36"/>
      <c r="Y114" s="36"/>
      <c r="Z114" s="36"/>
      <c r="AA114" s="36"/>
      <c r="AB114" s="36"/>
      <c r="AC114" s="36"/>
      <c r="AD114" s="36"/>
      <c r="AE114" s="36"/>
      <c r="AT114" s="19" t="s">
        <v>232</v>
      </c>
      <c r="AU114" s="19" t="s">
        <v>88</v>
      </c>
    </row>
    <row r="115" spans="1:65" s="13" customFormat="1" ht="11.25">
      <c r="B115" s="193"/>
      <c r="C115" s="194"/>
      <c r="D115" s="195" t="s">
        <v>224</v>
      </c>
      <c r="E115" s="196" t="s">
        <v>19</v>
      </c>
      <c r="F115" s="197" t="s">
        <v>234</v>
      </c>
      <c r="G115" s="194"/>
      <c r="H115" s="196" t="s">
        <v>19</v>
      </c>
      <c r="I115" s="198"/>
      <c r="J115" s="194"/>
      <c r="K115" s="194"/>
      <c r="L115" s="199"/>
      <c r="M115" s="200"/>
      <c r="N115" s="201"/>
      <c r="O115" s="201"/>
      <c r="P115" s="201"/>
      <c r="Q115" s="201"/>
      <c r="R115" s="201"/>
      <c r="S115" s="201"/>
      <c r="T115" s="202"/>
      <c r="AT115" s="203" t="s">
        <v>224</v>
      </c>
      <c r="AU115" s="203" t="s">
        <v>88</v>
      </c>
      <c r="AV115" s="13" t="s">
        <v>82</v>
      </c>
      <c r="AW115" s="13" t="s">
        <v>36</v>
      </c>
      <c r="AX115" s="13" t="s">
        <v>75</v>
      </c>
      <c r="AY115" s="203" t="s">
        <v>214</v>
      </c>
    </row>
    <row r="116" spans="1:65" s="14" customFormat="1" ht="11.25">
      <c r="B116" s="204"/>
      <c r="C116" s="205"/>
      <c r="D116" s="195" t="s">
        <v>224</v>
      </c>
      <c r="E116" s="206" t="s">
        <v>19</v>
      </c>
      <c r="F116" s="207" t="s">
        <v>1461</v>
      </c>
      <c r="G116" s="205"/>
      <c r="H116" s="208">
        <v>3.87</v>
      </c>
      <c r="I116" s="209"/>
      <c r="J116" s="205"/>
      <c r="K116" s="205"/>
      <c r="L116" s="210"/>
      <c r="M116" s="211"/>
      <c r="N116" s="212"/>
      <c r="O116" s="212"/>
      <c r="P116" s="212"/>
      <c r="Q116" s="212"/>
      <c r="R116" s="212"/>
      <c r="S116" s="212"/>
      <c r="T116" s="213"/>
      <c r="AT116" s="214" t="s">
        <v>224</v>
      </c>
      <c r="AU116" s="214" t="s">
        <v>88</v>
      </c>
      <c r="AV116" s="14" t="s">
        <v>88</v>
      </c>
      <c r="AW116" s="14" t="s">
        <v>36</v>
      </c>
      <c r="AX116" s="14" t="s">
        <v>75</v>
      </c>
      <c r="AY116" s="214" t="s">
        <v>214</v>
      </c>
    </row>
    <row r="117" spans="1:65" s="14" customFormat="1" ht="11.25">
      <c r="B117" s="204"/>
      <c r="C117" s="205"/>
      <c r="D117" s="195" t="s">
        <v>224</v>
      </c>
      <c r="E117" s="206" t="s">
        <v>19</v>
      </c>
      <c r="F117" s="207" t="s">
        <v>1462</v>
      </c>
      <c r="G117" s="205"/>
      <c r="H117" s="208">
        <v>4.8499999999999996</v>
      </c>
      <c r="I117" s="209"/>
      <c r="J117" s="205"/>
      <c r="K117" s="205"/>
      <c r="L117" s="210"/>
      <c r="M117" s="211"/>
      <c r="N117" s="212"/>
      <c r="O117" s="212"/>
      <c r="P117" s="212"/>
      <c r="Q117" s="212"/>
      <c r="R117" s="212"/>
      <c r="S117" s="212"/>
      <c r="T117" s="213"/>
      <c r="AT117" s="214" t="s">
        <v>224</v>
      </c>
      <c r="AU117" s="214" t="s">
        <v>88</v>
      </c>
      <c r="AV117" s="14" t="s">
        <v>88</v>
      </c>
      <c r="AW117" s="14" t="s">
        <v>36</v>
      </c>
      <c r="AX117" s="14" t="s">
        <v>75</v>
      </c>
      <c r="AY117" s="214" t="s">
        <v>214</v>
      </c>
    </row>
    <row r="118" spans="1:65" s="15" customFormat="1" ht="11.25">
      <c r="B118" s="215"/>
      <c r="C118" s="216"/>
      <c r="D118" s="195" t="s">
        <v>224</v>
      </c>
      <c r="E118" s="217" t="s">
        <v>19</v>
      </c>
      <c r="F118" s="218" t="s">
        <v>228</v>
      </c>
      <c r="G118" s="216"/>
      <c r="H118" s="219">
        <v>8.7199999999999989</v>
      </c>
      <c r="I118" s="220"/>
      <c r="J118" s="216"/>
      <c r="K118" s="216"/>
      <c r="L118" s="221"/>
      <c r="M118" s="222"/>
      <c r="N118" s="223"/>
      <c r="O118" s="223"/>
      <c r="P118" s="223"/>
      <c r="Q118" s="223"/>
      <c r="R118" s="223"/>
      <c r="S118" s="223"/>
      <c r="T118" s="224"/>
      <c r="AT118" s="225" t="s">
        <v>224</v>
      </c>
      <c r="AU118" s="225" t="s">
        <v>88</v>
      </c>
      <c r="AV118" s="15" t="s">
        <v>222</v>
      </c>
      <c r="AW118" s="15" t="s">
        <v>36</v>
      </c>
      <c r="AX118" s="15" t="s">
        <v>82</v>
      </c>
      <c r="AY118" s="225" t="s">
        <v>214</v>
      </c>
    </row>
    <row r="119" spans="1:65" s="2" customFormat="1" ht="14.45" customHeight="1">
      <c r="A119" s="36"/>
      <c r="B119" s="37"/>
      <c r="C119" s="180" t="s">
        <v>222</v>
      </c>
      <c r="D119" s="180" t="s">
        <v>217</v>
      </c>
      <c r="E119" s="181" t="s">
        <v>241</v>
      </c>
      <c r="F119" s="182" t="s">
        <v>242</v>
      </c>
      <c r="G119" s="183" t="s">
        <v>220</v>
      </c>
      <c r="H119" s="184">
        <v>159.72</v>
      </c>
      <c r="I119" s="185"/>
      <c r="J119" s="186">
        <f>ROUND(I119*H119,2)</f>
        <v>0</v>
      </c>
      <c r="K119" s="182" t="s">
        <v>221</v>
      </c>
      <c r="L119" s="41"/>
      <c r="M119" s="187" t="s">
        <v>19</v>
      </c>
      <c r="N119" s="188" t="s">
        <v>47</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222</v>
      </c>
      <c r="AT119" s="191" t="s">
        <v>217</v>
      </c>
      <c r="AU119" s="191" t="s">
        <v>88</v>
      </c>
      <c r="AY119" s="19" t="s">
        <v>214</v>
      </c>
      <c r="BE119" s="192">
        <f>IF(N119="základní",J119,0)</f>
        <v>0</v>
      </c>
      <c r="BF119" s="192">
        <f>IF(N119="snížená",J119,0)</f>
        <v>0</v>
      </c>
      <c r="BG119" s="192">
        <f>IF(N119="zákl. přenesená",J119,0)</f>
        <v>0</v>
      </c>
      <c r="BH119" s="192">
        <f>IF(N119="sníž. přenesená",J119,0)</f>
        <v>0</v>
      </c>
      <c r="BI119" s="192">
        <f>IF(N119="nulová",J119,0)</f>
        <v>0</v>
      </c>
      <c r="BJ119" s="19" t="s">
        <v>88</v>
      </c>
      <c r="BK119" s="192">
        <f>ROUND(I119*H119,2)</f>
        <v>0</v>
      </c>
      <c r="BL119" s="19" t="s">
        <v>222</v>
      </c>
      <c r="BM119" s="191" t="s">
        <v>1463</v>
      </c>
    </row>
    <row r="120" spans="1:65" s="15" customFormat="1" ht="11.25">
      <c r="B120" s="215"/>
      <c r="C120" s="216"/>
      <c r="D120" s="195" t="s">
        <v>224</v>
      </c>
      <c r="E120" s="217" t="s">
        <v>19</v>
      </c>
      <c r="F120" s="218" t="s">
        <v>228</v>
      </c>
      <c r="G120" s="216"/>
      <c r="H120" s="219">
        <v>159.72000000000003</v>
      </c>
      <c r="I120" s="220"/>
      <c r="J120" s="216"/>
      <c r="K120" s="216"/>
      <c r="L120" s="221"/>
      <c r="M120" s="222"/>
      <c r="N120" s="223"/>
      <c r="O120" s="223"/>
      <c r="P120" s="223"/>
      <c r="Q120" s="223"/>
      <c r="R120" s="223"/>
      <c r="S120" s="223"/>
      <c r="T120" s="224"/>
      <c r="AT120" s="225" t="s">
        <v>224</v>
      </c>
      <c r="AU120" s="225" t="s">
        <v>88</v>
      </c>
      <c r="AV120" s="15" t="s">
        <v>222</v>
      </c>
      <c r="AW120" s="15" t="s">
        <v>36</v>
      </c>
      <c r="AX120" s="15" t="s">
        <v>75</v>
      </c>
      <c r="AY120" s="225" t="s">
        <v>214</v>
      </c>
    </row>
    <row r="121" spans="1:65" s="2" customFormat="1" ht="24.2" customHeight="1">
      <c r="A121" s="36"/>
      <c r="B121" s="37"/>
      <c r="C121" s="180" t="s">
        <v>245</v>
      </c>
      <c r="D121" s="180" t="s">
        <v>217</v>
      </c>
      <c r="E121" s="181" t="s">
        <v>246</v>
      </c>
      <c r="F121" s="182" t="s">
        <v>247</v>
      </c>
      <c r="G121" s="183" t="s">
        <v>248</v>
      </c>
      <c r="H121" s="184">
        <v>2</v>
      </c>
      <c r="I121" s="185"/>
      <c r="J121" s="186">
        <f>ROUND(I121*H121,2)</f>
        <v>0</v>
      </c>
      <c r="K121" s="182" t="s">
        <v>221</v>
      </c>
      <c r="L121" s="41"/>
      <c r="M121" s="187" t="s">
        <v>19</v>
      </c>
      <c r="N121" s="188" t="s">
        <v>47</v>
      </c>
      <c r="O121" s="66"/>
      <c r="P121" s="189">
        <f>O121*H121</f>
        <v>0</v>
      </c>
      <c r="Q121" s="189">
        <v>2.622E-2</v>
      </c>
      <c r="R121" s="189">
        <f>Q121*H121</f>
        <v>5.2440000000000001E-2</v>
      </c>
      <c r="S121" s="189">
        <v>0</v>
      </c>
      <c r="T121" s="190">
        <f>S121*H121</f>
        <v>0</v>
      </c>
      <c r="U121" s="36"/>
      <c r="V121" s="36"/>
      <c r="W121" s="36"/>
      <c r="X121" s="36"/>
      <c r="Y121" s="36"/>
      <c r="Z121" s="36"/>
      <c r="AA121" s="36"/>
      <c r="AB121" s="36"/>
      <c r="AC121" s="36"/>
      <c r="AD121" s="36"/>
      <c r="AE121" s="36"/>
      <c r="AR121" s="191" t="s">
        <v>222</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222</v>
      </c>
      <c r="BM121" s="191" t="s">
        <v>1464</v>
      </c>
    </row>
    <row r="122" spans="1:65" s="2" customFormat="1" ht="24.2" customHeight="1">
      <c r="A122" s="36"/>
      <c r="B122" s="37"/>
      <c r="C122" s="180" t="s">
        <v>215</v>
      </c>
      <c r="D122" s="180" t="s">
        <v>217</v>
      </c>
      <c r="E122" s="181" t="s">
        <v>250</v>
      </c>
      <c r="F122" s="182" t="s">
        <v>251</v>
      </c>
      <c r="G122" s="183" t="s">
        <v>220</v>
      </c>
      <c r="H122" s="184">
        <v>5</v>
      </c>
      <c r="I122" s="185"/>
      <c r="J122" s="186">
        <f>ROUND(I122*H122,2)</f>
        <v>0</v>
      </c>
      <c r="K122" s="182" t="s">
        <v>221</v>
      </c>
      <c r="L122" s="41"/>
      <c r="M122" s="187" t="s">
        <v>19</v>
      </c>
      <c r="N122" s="188" t="s">
        <v>47</v>
      </c>
      <c r="O122" s="66"/>
      <c r="P122" s="189">
        <f>O122*H122</f>
        <v>0</v>
      </c>
      <c r="Q122" s="189">
        <v>3.8999999999999999E-4</v>
      </c>
      <c r="R122" s="189">
        <f>Q122*H122</f>
        <v>1.9499999999999999E-3</v>
      </c>
      <c r="S122" s="189">
        <v>0</v>
      </c>
      <c r="T122" s="190">
        <f>S122*H122</f>
        <v>0</v>
      </c>
      <c r="U122" s="36"/>
      <c r="V122" s="36"/>
      <c r="W122" s="36"/>
      <c r="X122" s="36"/>
      <c r="Y122" s="36"/>
      <c r="Z122" s="36"/>
      <c r="AA122" s="36"/>
      <c r="AB122" s="36"/>
      <c r="AC122" s="36"/>
      <c r="AD122" s="36"/>
      <c r="AE122" s="36"/>
      <c r="AR122" s="191" t="s">
        <v>222</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222</v>
      </c>
      <c r="BM122" s="191" t="s">
        <v>1465</v>
      </c>
    </row>
    <row r="123" spans="1:65" s="2" customFormat="1" ht="14.45" customHeight="1">
      <c r="A123" s="36"/>
      <c r="B123" s="37"/>
      <c r="C123" s="180" t="s">
        <v>253</v>
      </c>
      <c r="D123" s="180" t="s">
        <v>217</v>
      </c>
      <c r="E123" s="181" t="s">
        <v>254</v>
      </c>
      <c r="F123" s="182" t="s">
        <v>255</v>
      </c>
      <c r="G123" s="183" t="s">
        <v>220</v>
      </c>
      <c r="H123" s="184">
        <v>129.41999999999999</v>
      </c>
      <c r="I123" s="185"/>
      <c r="J123" s="186">
        <f>ROUND(I123*H123,2)</f>
        <v>0</v>
      </c>
      <c r="K123" s="182" t="s">
        <v>221</v>
      </c>
      <c r="L123" s="41"/>
      <c r="M123" s="187" t="s">
        <v>19</v>
      </c>
      <c r="N123" s="188" t="s">
        <v>47</v>
      </c>
      <c r="O123" s="66"/>
      <c r="P123" s="189">
        <f>O123*H123</f>
        <v>0</v>
      </c>
      <c r="Q123" s="189">
        <v>3.3E-4</v>
      </c>
      <c r="R123" s="189">
        <f>Q123*H123</f>
        <v>4.2708599999999992E-2</v>
      </c>
      <c r="S123" s="189">
        <v>0</v>
      </c>
      <c r="T123" s="190">
        <f>S123*H123</f>
        <v>0</v>
      </c>
      <c r="U123" s="36"/>
      <c r="V123" s="36"/>
      <c r="W123" s="36"/>
      <c r="X123" s="36"/>
      <c r="Y123" s="36"/>
      <c r="Z123" s="36"/>
      <c r="AA123" s="36"/>
      <c r="AB123" s="36"/>
      <c r="AC123" s="36"/>
      <c r="AD123" s="36"/>
      <c r="AE123" s="36"/>
      <c r="AR123" s="191" t="s">
        <v>222</v>
      </c>
      <c r="AT123" s="191" t="s">
        <v>217</v>
      </c>
      <c r="AU123" s="191" t="s">
        <v>88</v>
      </c>
      <c r="AY123" s="19" t="s">
        <v>214</v>
      </c>
      <c r="BE123" s="192">
        <f>IF(N123="základní",J123,0)</f>
        <v>0</v>
      </c>
      <c r="BF123" s="192">
        <f>IF(N123="snížená",J123,0)</f>
        <v>0</v>
      </c>
      <c r="BG123" s="192">
        <f>IF(N123="zákl. přenesená",J123,0)</f>
        <v>0</v>
      </c>
      <c r="BH123" s="192">
        <f>IF(N123="sníž. přenesená",J123,0)</f>
        <v>0</v>
      </c>
      <c r="BI123" s="192">
        <f>IF(N123="nulová",J123,0)</f>
        <v>0</v>
      </c>
      <c r="BJ123" s="19" t="s">
        <v>88</v>
      </c>
      <c r="BK123" s="192">
        <f>ROUND(I123*H123,2)</f>
        <v>0</v>
      </c>
      <c r="BL123" s="19" t="s">
        <v>222</v>
      </c>
      <c r="BM123" s="191" t="s">
        <v>256</v>
      </c>
    </row>
    <row r="124" spans="1:65" s="13" customFormat="1" ht="11.25">
      <c r="B124" s="193"/>
      <c r="C124" s="194"/>
      <c r="D124" s="195" t="s">
        <v>224</v>
      </c>
      <c r="E124" s="196" t="s">
        <v>19</v>
      </c>
      <c r="F124" s="197" t="s">
        <v>257</v>
      </c>
      <c r="G124" s="194"/>
      <c r="H124" s="196" t="s">
        <v>19</v>
      </c>
      <c r="I124" s="198"/>
      <c r="J124" s="194"/>
      <c r="K124" s="194"/>
      <c r="L124" s="199"/>
      <c r="M124" s="200"/>
      <c r="N124" s="201"/>
      <c r="O124" s="201"/>
      <c r="P124" s="201"/>
      <c r="Q124" s="201"/>
      <c r="R124" s="201"/>
      <c r="S124" s="201"/>
      <c r="T124" s="202"/>
      <c r="AT124" s="203" t="s">
        <v>224</v>
      </c>
      <c r="AU124" s="203" t="s">
        <v>88</v>
      </c>
      <c r="AV124" s="13" t="s">
        <v>82</v>
      </c>
      <c r="AW124" s="13" t="s">
        <v>36</v>
      </c>
      <c r="AX124" s="13" t="s">
        <v>75</v>
      </c>
      <c r="AY124" s="203" t="s">
        <v>214</v>
      </c>
    </row>
    <row r="125" spans="1:65" s="14" customFormat="1" ht="11.25">
      <c r="B125" s="204"/>
      <c r="C125" s="205"/>
      <c r="D125" s="195" t="s">
        <v>224</v>
      </c>
      <c r="E125" s="206" t="s">
        <v>19</v>
      </c>
      <c r="F125" s="207" t="s">
        <v>1466</v>
      </c>
      <c r="G125" s="205"/>
      <c r="H125" s="208">
        <v>55.63</v>
      </c>
      <c r="I125" s="209"/>
      <c r="J125" s="205"/>
      <c r="K125" s="205"/>
      <c r="L125" s="210"/>
      <c r="M125" s="211"/>
      <c r="N125" s="212"/>
      <c r="O125" s="212"/>
      <c r="P125" s="212"/>
      <c r="Q125" s="212"/>
      <c r="R125" s="212"/>
      <c r="S125" s="212"/>
      <c r="T125" s="213"/>
      <c r="AT125" s="214" t="s">
        <v>224</v>
      </c>
      <c r="AU125" s="214" t="s">
        <v>88</v>
      </c>
      <c r="AV125" s="14" t="s">
        <v>88</v>
      </c>
      <c r="AW125" s="14" t="s">
        <v>36</v>
      </c>
      <c r="AX125" s="14" t="s">
        <v>75</v>
      </c>
      <c r="AY125" s="214" t="s">
        <v>214</v>
      </c>
    </row>
    <row r="126" spans="1:65" s="14" customFormat="1" ht="11.25">
      <c r="B126" s="204"/>
      <c r="C126" s="205"/>
      <c r="D126" s="195" t="s">
        <v>224</v>
      </c>
      <c r="E126" s="206" t="s">
        <v>19</v>
      </c>
      <c r="F126" s="207" t="s">
        <v>1467</v>
      </c>
      <c r="G126" s="205"/>
      <c r="H126" s="208">
        <v>73.790000000000006</v>
      </c>
      <c r="I126" s="209"/>
      <c r="J126" s="205"/>
      <c r="K126" s="205"/>
      <c r="L126" s="210"/>
      <c r="M126" s="211"/>
      <c r="N126" s="212"/>
      <c r="O126" s="212"/>
      <c r="P126" s="212"/>
      <c r="Q126" s="212"/>
      <c r="R126" s="212"/>
      <c r="S126" s="212"/>
      <c r="T126" s="213"/>
      <c r="AT126" s="214" t="s">
        <v>224</v>
      </c>
      <c r="AU126" s="214" t="s">
        <v>88</v>
      </c>
      <c r="AV126" s="14" t="s">
        <v>88</v>
      </c>
      <c r="AW126" s="14" t="s">
        <v>36</v>
      </c>
      <c r="AX126" s="14" t="s">
        <v>75</v>
      </c>
      <c r="AY126" s="214" t="s">
        <v>214</v>
      </c>
    </row>
    <row r="127" spans="1:65" s="15" customFormat="1" ht="11.25">
      <c r="B127" s="215"/>
      <c r="C127" s="216"/>
      <c r="D127" s="195" t="s">
        <v>224</v>
      </c>
      <c r="E127" s="217" t="s">
        <v>19</v>
      </c>
      <c r="F127" s="218" t="s">
        <v>228</v>
      </c>
      <c r="G127" s="216"/>
      <c r="H127" s="219">
        <v>129.42000000000002</v>
      </c>
      <c r="I127" s="220"/>
      <c r="J127" s="216"/>
      <c r="K127" s="216"/>
      <c r="L127" s="221"/>
      <c r="M127" s="222"/>
      <c r="N127" s="223"/>
      <c r="O127" s="223"/>
      <c r="P127" s="223"/>
      <c r="Q127" s="223"/>
      <c r="R127" s="223"/>
      <c r="S127" s="223"/>
      <c r="T127" s="224"/>
      <c r="AT127" s="225" t="s">
        <v>224</v>
      </c>
      <c r="AU127" s="225" t="s">
        <v>88</v>
      </c>
      <c r="AV127" s="15" t="s">
        <v>222</v>
      </c>
      <c r="AW127" s="15" t="s">
        <v>36</v>
      </c>
      <c r="AX127" s="15" t="s">
        <v>82</v>
      </c>
      <c r="AY127" s="225" t="s">
        <v>214</v>
      </c>
    </row>
    <row r="128" spans="1:65" s="12" customFormat="1" ht="22.9" customHeight="1">
      <c r="B128" s="164"/>
      <c r="C128" s="165"/>
      <c r="D128" s="166" t="s">
        <v>74</v>
      </c>
      <c r="E128" s="178" t="s">
        <v>260</v>
      </c>
      <c r="F128" s="178" t="s">
        <v>261</v>
      </c>
      <c r="G128" s="165"/>
      <c r="H128" s="165"/>
      <c r="I128" s="168"/>
      <c r="J128" s="179">
        <f>BK128</f>
        <v>0</v>
      </c>
      <c r="K128" s="165"/>
      <c r="L128" s="170"/>
      <c r="M128" s="171"/>
      <c r="N128" s="172"/>
      <c r="O128" s="172"/>
      <c r="P128" s="173">
        <f>SUM(P129:P154)</f>
        <v>0</v>
      </c>
      <c r="Q128" s="172"/>
      <c r="R128" s="173">
        <f>SUM(R129:R154)</f>
        <v>2.3213399999999999E-2</v>
      </c>
      <c r="S128" s="172"/>
      <c r="T128" s="174">
        <f>SUM(T129:T154)</f>
        <v>6.5904199999999999</v>
      </c>
      <c r="AR128" s="175" t="s">
        <v>82</v>
      </c>
      <c r="AT128" s="176" t="s">
        <v>74</v>
      </c>
      <c r="AU128" s="176" t="s">
        <v>82</v>
      </c>
      <c r="AY128" s="175" t="s">
        <v>214</v>
      </c>
      <c r="BK128" s="177">
        <f>SUM(BK129:BK154)</f>
        <v>0</v>
      </c>
    </row>
    <row r="129" spans="1:65" s="2" customFormat="1" ht="24.2" customHeight="1">
      <c r="A129" s="36"/>
      <c r="B129" s="37"/>
      <c r="C129" s="180" t="s">
        <v>262</v>
      </c>
      <c r="D129" s="180" t="s">
        <v>217</v>
      </c>
      <c r="E129" s="181" t="s">
        <v>263</v>
      </c>
      <c r="F129" s="182" t="s">
        <v>264</v>
      </c>
      <c r="G129" s="183" t="s">
        <v>220</v>
      </c>
      <c r="H129" s="184">
        <v>129.41999999999999</v>
      </c>
      <c r="I129" s="185"/>
      <c r="J129" s="186">
        <f>ROUND(I129*H129,2)</f>
        <v>0</v>
      </c>
      <c r="K129" s="182" t="s">
        <v>221</v>
      </c>
      <c r="L129" s="41"/>
      <c r="M129" s="187" t="s">
        <v>19</v>
      </c>
      <c r="N129" s="188" t="s">
        <v>47</v>
      </c>
      <c r="O129" s="66"/>
      <c r="P129" s="189">
        <f>O129*H129</f>
        <v>0</v>
      </c>
      <c r="Q129" s="189">
        <v>1.2999999999999999E-4</v>
      </c>
      <c r="R129" s="189">
        <f>Q129*H129</f>
        <v>1.6824599999999999E-2</v>
      </c>
      <c r="S129" s="189">
        <v>0</v>
      </c>
      <c r="T129" s="190">
        <f>S129*H129</f>
        <v>0</v>
      </c>
      <c r="U129" s="36"/>
      <c r="V129" s="36"/>
      <c r="W129" s="36"/>
      <c r="X129" s="36"/>
      <c r="Y129" s="36"/>
      <c r="Z129" s="36"/>
      <c r="AA129" s="36"/>
      <c r="AB129" s="36"/>
      <c r="AC129" s="36"/>
      <c r="AD129" s="36"/>
      <c r="AE129" s="36"/>
      <c r="AR129" s="191" t="s">
        <v>222</v>
      </c>
      <c r="AT129" s="191" t="s">
        <v>217</v>
      </c>
      <c r="AU129" s="191" t="s">
        <v>88</v>
      </c>
      <c r="AY129" s="19" t="s">
        <v>214</v>
      </c>
      <c r="BE129" s="192">
        <f>IF(N129="základní",J129,0)</f>
        <v>0</v>
      </c>
      <c r="BF129" s="192">
        <f>IF(N129="snížená",J129,0)</f>
        <v>0</v>
      </c>
      <c r="BG129" s="192">
        <f>IF(N129="zákl. přenesená",J129,0)</f>
        <v>0</v>
      </c>
      <c r="BH129" s="192">
        <f>IF(N129="sníž. přenesená",J129,0)</f>
        <v>0</v>
      </c>
      <c r="BI129" s="192">
        <f>IF(N129="nulová",J129,0)</f>
        <v>0</v>
      </c>
      <c r="BJ129" s="19" t="s">
        <v>88</v>
      </c>
      <c r="BK129" s="192">
        <f>ROUND(I129*H129,2)</f>
        <v>0</v>
      </c>
      <c r="BL129" s="19" t="s">
        <v>222</v>
      </c>
      <c r="BM129" s="191" t="s">
        <v>265</v>
      </c>
    </row>
    <row r="130" spans="1:65" s="13" customFormat="1" ht="11.25">
      <c r="B130" s="193"/>
      <c r="C130" s="194"/>
      <c r="D130" s="195" t="s">
        <v>224</v>
      </c>
      <c r="E130" s="196" t="s">
        <v>19</v>
      </c>
      <c r="F130" s="197" t="s">
        <v>257</v>
      </c>
      <c r="G130" s="194"/>
      <c r="H130" s="196" t="s">
        <v>19</v>
      </c>
      <c r="I130" s="198"/>
      <c r="J130" s="194"/>
      <c r="K130" s="194"/>
      <c r="L130" s="199"/>
      <c r="M130" s="200"/>
      <c r="N130" s="201"/>
      <c r="O130" s="201"/>
      <c r="P130" s="201"/>
      <c r="Q130" s="201"/>
      <c r="R130" s="201"/>
      <c r="S130" s="201"/>
      <c r="T130" s="202"/>
      <c r="AT130" s="203" t="s">
        <v>224</v>
      </c>
      <c r="AU130" s="203" t="s">
        <v>88</v>
      </c>
      <c r="AV130" s="13" t="s">
        <v>82</v>
      </c>
      <c r="AW130" s="13" t="s">
        <v>36</v>
      </c>
      <c r="AX130" s="13" t="s">
        <v>75</v>
      </c>
      <c r="AY130" s="203" t="s">
        <v>214</v>
      </c>
    </row>
    <row r="131" spans="1:65" s="14" customFormat="1" ht="11.25">
      <c r="B131" s="204"/>
      <c r="C131" s="205"/>
      <c r="D131" s="195" t="s">
        <v>224</v>
      </c>
      <c r="E131" s="206" t="s">
        <v>19</v>
      </c>
      <c r="F131" s="207" t="s">
        <v>1466</v>
      </c>
      <c r="G131" s="205"/>
      <c r="H131" s="208">
        <v>55.63</v>
      </c>
      <c r="I131" s="209"/>
      <c r="J131" s="205"/>
      <c r="K131" s="205"/>
      <c r="L131" s="210"/>
      <c r="M131" s="211"/>
      <c r="N131" s="212"/>
      <c r="O131" s="212"/>
      <c r="P131" s="212"/>
      <c r="Q131" s="212"/>
      <c r="R131" s="212"/>
      <c r="S131" s="212"/>
      <c r="T131" s="213"/>
      <c r="AT131" s="214" t="s">
        <v>224</v>
      </c>
      <c r="AU131" s="214" t="s">
        <v>88</v>
      </c>
      <c r="AV131" s="14" t="s">
        <v>88</v>
      </c>
      <c r="AW131" s="14" t="s">
        <v>36</v>
      </c>
      <c r="AX131" s="14" t="s">
        <v>75</v>
      </c>
      <c r="AY131" s="214" t="s">
        <v>214</v>
      </c>
    </row>
    <row r="132" spans="1:65" s="14" customFormat="1" ht="11.25">
      <c r="B132" s="204"/>
      <c r="C132" s="205"/>
      <c r="D132" s="195" t="s">
        <v>224</v>
      </c>
      <c r="E132" s="206" t="s">
        <v>19</v>
      </c>
      <c r="F132" s="207" t="s">
        <v>1467</v>
      </c>
      <c r="G132" s="205"/>
      <c r="H132" s="208">
        <v>73.790000000000006</v>
      </c>
      <c r="I132" s="209"/>
      <c r="J132" s="205"/>
      <c r="K132" s="205"/>
      <c r="L132" s="210"/>
      <c r="M132" s="211"/>
      <c r="N132" s="212"/>
      <c r="O132" s="212"/>
      <c r="P132" s="212"/>
      <c r="Q132" s="212"/>
      <c r="R132" s="212"/>
      <c r="S132" s="212"/>
      <c r="T132" s="213"/>
      <c r="AT132" s="214" t="s">
        <v>224</v>
      </c>
      <c r="AU132" s="214" t="s">
        <v>88</v>
      </c>
      <c r="AV132" s="14" t="s">
        <v>88</v>
      </c>
      <c r="AW132" s="14" t="s">
        <v>36</v>
      </c>
      <c r="AX132" s="14" t="s">
        <v>75</v>
      </c>
      <c r="AY132" s="214" t="s">
        <v>214</v>
      </c>
    </row>
    <row r="133" spans="1:65" s="15" customFormat="1" ht="11.25">
      <c r="B133" s="215"/>
      <c r="C133" s="216"/>
      <c r="D133" s="195" t="s">
        <v>224</v>
      </c>
      <c r="E133" s="217" t="s">
        <v>19</v>
      </c>
      <c r="F133" s="218" t="s">
        <v>228</v>
      </c>
      <c r="G133" s="216"/>
      <c r="H133" s="219">
        <v>129.42000000000002</v>
      </c>
      <c r="I133" s="220"/>
      <c r="J133" s="216"/>
      <c r="K133" s="216"/>
      <c r="L133" s="221"/>
      <c r="M133" s="222"/>
      <c r="N133" s="223"/>
      <c r="O133" s="223"/>
      <c r="P133" s="223"/>
      <c r="Q133" s="223"/>
      <c r="R133" s="223"/>
      <c r="S133" s="223"/>
      <c r="T133" s="224"/>
      <c r="AT133" s="225" t="s">
        <v>224</v>
      </c>
      <c r="AU133" s="225" t="s">
        <v>88</v>
      </c>
      <c r="AV133" s="15" t="s">
        <v>222</v>
      </c>
      <c r="AW133" s="15" t="s">
        <v>36</v>
      </c>
      <c r="AX133" s="15" t="s">
        <v>82</v>
      </c>
      <c r="AY133" s="225" t="s">
        <v>214</v>
      </c>
    </row>
    <row r="134" spans="1:65" s="2" customFormat="1" ht="24.2" customHeight="1">
      <c r="A134" s="36"/>
      <c r="B134" s="37"/>
      <c r="C134" s="180" t="s">
        <v>260</v>
      </c>
      <c r="D134" s="180" t="s">
        <v>217</v>
      </c>
      <c r="E134" s="181" t="s">
        <v>266</v>
      </c>
      <c r="F134" s="182" t="s">
        <v>267</v>
      </c>
      <c r="G134" s="183" t="s">
        <v>220</v>
      </c>
      <c r="H134" s="184">
        <v>159.72</v>
      </c>
      <c r="I134" s="185"/>
      <c r="J134" s="186">
        <f>ROUND(I134*H134,2)</f>
        <v>0</v>
      </c>
      <c r="K134" s="182" t="s">
        <v>221</v>
      </c>
      <c r="L134" s="41"/>
      <c r="M134" s="187" t="s">
        <v>19</v>
      </c>
      <c r="N134" s="188" t="s">
        <v>47</v>
      </c>
      <c r="O134" s="66"/>
      <c r="P134" s="189">
        <f>O134*H134</f>
        <v>0</v>
      </c>
      <c r="Q134" s="189">
        <v>4.0000000000000003E-5</v>
      </c>
      <c r="R134" s="189">
        <f>Q134*H134</f>
        <v>6.3888000000000009E-3</v>
      </c>
      <c r="S134" s="189">
        <v>0</v>
      </c>
      <c r="T134" s="190">
        <f>S134*H134</f>
        <v>0</v>
      </c>
      <c r="U134" s="36"/>
      <c r="V134" s="36"/>
      <c r="W134" s="36"/>
      <c r="X134" s="36"/>
      <c r="Y134" s="36"/>
      <c r="Z134" s="36"/>
      <c r="AA134" s="36"/>
      <c r="AB134" s="36"/>
      <c r="AC134" s="36"/>
      <c r="AD134" s="36"/>
      <c r="AE134" s="36"/>
      <c r="AR134" s="191" t="s">
        <v>222</v>
      </c>
      <c r="AT134" s="191" t="s">
        <v>217</v>
      </c>
      <c r="AU134" s="191" t="s">
        <v>88</v>
      </c>
      <c r="AY134" s="19" t="s">
        <v>214</v>
      </c>
      <c r="BE134" s="192">
        <f>IF(N134="základní",J134,0)</f>
        <v>0</v>
      </c>
      <c r="BF134" s="192">
        <f>IF(N134="snížená",J134,0)</f>
        <v>0</v>
      </c>
      <c r="BG134" s="192">
        <f>IF(N134="zákl. přenesená",J134,0)</f>
        <v>0</v>
      </c>
      <c r="BH134" s="192">
        <f>IF(N134="sníž. přenesená",J134,0)</f>
        <v>0</v>
      </c>
      <c r="BI134" s="192">
        <f>IF(N134="nulová",J134,0)</f>
        <v>0</v>
      </c>
      <c r="BJ134" s="19" t="s">
        <v>88</v>
      </c>
      <c r="BK134" s="192">
        <f>ROUND(I134*H134,2)</f>
        <v>0</v>
      </c>
      <c r="BL134" s="19" t="s">
        <v>222</v>
      </c>
      <c r="BM134" s="191" t="s">
        <v>1468</v>
      </c>
    </row>
    <row r="135" spans="1:65" s="13" customFormat="1" ht="11.25">
      <c r="B135" s="193"/>
      <c r="C135" s="194"/>
      <c r="D135" s="195" t="s">
        <v>224</v>
      </c>
      <c r="E135" s="196" t="s">
        <v>19</v>
      </c>
      <c r="F135" s="197" t="s">
        <v>257</v>
      </c>
      <c r="G135" s="194"/>
      <c r="H135" s="196" t="s">
        <v>19</v>
      </c>
      <c r="I135" s="198"/>
      <c r="J135" s="194"/>
      <c r="K135" s="194"/>
      <c r="L135" s="199"/>
      <c r="M135" s="200"/>
      <c r="N135" s="201"/>
      <c r="O135" s="201"/>
      <c r="P135" s="201"/>
      <c r="Q135" s="201"/>
      <c r="R135" s="201"/>
      <c r="S135" s="201"/>
      <c r="T135" s="202"/>
      <c r="AT135" s="203" t="s">
        <v>224</v>
      </c>
      <c r="AU135" s="203" t="s">
        <v>88</v>
      </c>
      <c r="AV135" s="13" t="s">
        <v>82</v>
      </c>
      <c r="AW135" s="13" t="s">
        <v>36</v>
      </c>
      <c r="AX135" s="13" t="s">
        <v>75</v>
      </c>
      <c r="AY135" s="203" t="s">
        <v>214</v>
      </c>
    </row>
    <row r="136" spans="1:65" s="14" customFormat="1" ht="11.25">
      <c r="B136" s="204"/>
      <c r="C136" s="205"/>
      <c r="D136" s="195" t="s">
        <v>224</v>
      </c>
      <c r="E136" s="206" t="s">
        <v>19</v>
      </c>
      <c r="F136" s="207" t="s">
        <v>1469</v>
      </c>
      <c r="G136" s="205"/>
      <c r="H136" s="208">
        <v>30.3</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4" customFormat="1" ht="11.25">
      <c r="B137" s="204"/>
      <c r="C137" s="205"/>
      <c r="D137" s="195" t="s">
        <v>224</v>
      </c>
      <c r="E137" s="206" t="s">
        <v>19</v>
      </c>
      <c r="F137" s="207" t="s">
        <v>1466</v>
      </c>
      <c r="G137" s="205"/>
      <c r="H137" s="208">
        <v>55.63</v>
      </c>
      <c r="I137" s="209"/>
      <c r="J137" s="205"/>
      <c r="K137" s="205"/>
      <c r="L137" s="210"/>
      <c r="M137" s="211"/>
      <c r="N137" s="212"/>
      <c r="O137" s="212"/>
      <c r="P137" s="212"/>
      <c r="Q137" s="212"/>
      <c r="R137" s="212"/>
      <c r="S137" s="212"/>
      <c r="T137" s="213"/>
      <c r="AT137" s="214" t="s">
        <v>224</v>
      </c>
      <c r="AU137" s="214" t="s">
        <v>88</v>
      </c>
      <c r="AV137" s="14" t="s">
        <v>88</v>
      </c>
      <c r="AW137" s="14" t="s">
        <v>36</v>
      </c>
      <c r="AX137" s="14" t="s">
        <v>75</v>
      </c>
      <c r="AY137" s="214" t="s">
        <v>214</v>
      </c>
    </row>
    <row r="138" spans="1:65" s="14" customFormat="1" ht="11.25">
      <c r="B138" s="204"/>
      <c r="C138" s="205"/>
      <c r="D138" s="195" t="s">
        <v>224</v>
      </c>
      <c r="E138" s="206" t="s">
        <v>19</v>
      </c>
      <c r="F138" s="207" t="s">
        <v>1467</v>
      </c>
      <c r="G138" s="205"/>
      <c r="H138" s="208">
        <v>73.790000000000006</v>
      </c>
      <c r="I138" s="209"/>
      <c r="J138" s="205"/>
      <c r="K138" s="205"/>
      <c r="L138" s="210"/>
      <c r="M138" s="211"/>
      <c r="N138" s="212"/>
      <c r="O138" s="212"/>
      <c r="P138" s="212"/>
      <c r="Q138" s="212"/>
      <c r="R138" s="212"/>
      <c r="S138" s="212"/>
      <c r="T138" s="213"/>
      <c r="AT138" s="214" t="s">
        <v>224</v>
      </c>
      <c r="AU138" s="214" t="s">
        <v>88</v>
      </c>
      <c r="AV138" s="14" t="s">
        <v>88</v>
      </c>
      <c r="AW138" s="14" t="s">
        <v>36</v>
      </c>
      <c r="AX138" s="14" t="s">
        <v>75</v>
      </c>
      <c r="AY138" s="214" t="s">
        <v>214</v>
      </c>
    </row>
    <row r="139" spans="1:65" s="15" customFormat="1" ht="11.25">
      <c r="B139" s="215"/>
      <c r="C139" s="216"/>
      <c r="D139" s="195" t="s">
        <v>224</v>
      </c>
      <c r="E139" s="217" t="s">
        <v>19</v>
      </c>
      <c r="F139" s="218" t="s">
        <v>228</v>
      </c>
      <c r="G139" s="216"/>
      <c r="H139" s="219">
        <v>159.72000000000003</v>
      </c>
      <c r="I139" s="220"/>
      <c r="J139" s="216"/>
      <c r="K139" s="216"/>
      <c r="L139" s="221"/>
      <c r="M139" s="222"/>
      <c r="N139" s="223"/>
      <c r="O139" s="223"/>
      <c r="P139" s="223"/>
      <c r="Q139" s="223"/>
      <c r="R139" s="223"/>
      <c r="S139" s="223"/>
      <c r="T139" s="224"/>
      <c r="AT139" s="225" t="s">
        <v>224</v>
      </c>
      <c r="AU139" s="225" t="s">
        <v>88</v>
      </c>
      <c r="AV139" s="15" t="s">
        <v>222</v>
      </c>
      <c r="AW139" s="15" t="s">
        <v>36</v>
      </c>
      <c r="AX139" s="15" t="s">
        <v>82</v>
      </c>
      <c r="AY139" s="225" t="s">
        <v>214</v>
      </c>
    </row>
    <row r="140" spans="1:65" s="2" customFormat="1" ht="24.2" customHeight="1">
      <c r="A140" s="36"/>
      <c r="B140" s="37"/>
      <c r="C140" s="180" t="s">
        <v>270</v>
      </c>
      <c r="D140" s="180" t="s">
        <v>217</v>
      </c>
      <c r="E140" s="181" t="s">
        <v>271</v>
      </c>
      <c r="F140" s="182" t="s">
        <v>272</v>
      </c>
      <c r="G140" s="183" t="s">
        <v>220</v>
      </c>
      <c r="H140" s="184">
        <v>143.27000000000001</v>
      </c>
      <c r="I140" s="185"/>
      <c r="J140" s="186">
        <f>ROUND(I140*H140,2)</f>
        <v>0</v>
      </c>
      <c r="K140" s="182" t="s">
        <v>221</v>
      </c>
      <c r="L140" s="41"/>
      <c r="M140" s="187" t="s">
        <v>19</v>
      </c>
      <c r="N140" s="188" t="s">
        <v>47</v>
      </c>
      <c r="O140" s="66"/>
      <c r="P140" s="189">
        <f>O140*H140</f>
        <v>0</v>
      </c>
      <c r="Q140" s="189">
        <v>0</v>
      </c>
      <c r="R140" s="189">
        <f>Q140*H140</f>
        <v>0</v>
      </c>
      <c r="S140" s="189">
        <v>4.5999999999999999E-2</v>
      </c>
      <c r="T140" s="190">
        <f>S140*H140</f>
        <v>6.5904199999999999</v>
      </c>
      <c r="U140" s="36"/>
      <c r="V140" s="36"/>
      <c r="W140" s="36"/>
      <c r="X140" s="36"/>
      <c r="Y140" s="36"/>
      <c r="Z140" s="36"/>
      <c r="AA140" s="36"/>
      <c r="AB140" s="36"/>
      <c r="AC140" s="36"/>
      <c r="AD140" s="36"/>
      <c r="AE140" s="36"/>
      <c r="AR140" s="191" t="s">
        <v>222</v>
      </c>
      <c r="AT140" s="191" t="s">
        <v>217</v>
      </c>
      <c r="AU140" s="191" t="s">
        <v>88</v>
      </c>
      <c r="AY140" s="19" t="s">
        <v>214</v>
      </c>
      <c r="BE140" s="192">
        <f>IF(N140="základní",J140,0)</f>
        <v>0</v>
      </c>
      <c r="BF140" s="192">
        <f>IF(N140="snížená",J140,0)</f>
        <v>0</v>
      </c>
      <c r="BG140" s="192">
        <f>IF(N140="zákl. přenesená",J140,0)</f>
        <v>0</v>
      </c>
      <c r="BH140" s="192">
        <f>IF(N140="sníž. přenesená",J140,0)</f>
        <v>0</v>
      </c>
      <c r="BI140" s="192">
        <f>IF(N140="nulová",J140,0)</f>
        <v>0</v>
      </c>
      <c r="BJ140" s="19" t="s">
        <v>88</v>
      </c>
      <c r="BK140" s="192">
        <f>ROUND(I140*H140,2)</f>
        <v>0</v>
      </c>
      <c r="BL140" s="19" t="s">
        <v>222</v>
      </c>
      <c r="BM140" s="191" t="s">
        <v>273</v>
      </c>
    </row>
    <row r="141" spans="1:65" s="13" customFormat="1" ht="11.25">
      <c r="B141" s="193"/>
      <c r="C141" s="194"/>
      <c r="D141" s="195" t="s">
        <v>224</v>
      </c>
      <c r="E141" s="196" t="s">
        <v>19</v>
      </c>
      <c r="F141" s="197" t="s">
        <v>234</v>
      </c>
      <c r="G141" s="194"/>
      <c r="H141" s="196" t="s">
        <v>19</v>
      </c>
      <c r="I141" s="198"/>
      <c r="J141" s="194"/>
      <c r="K141" s="194"/>
      <c r="L141" s="199"/>
      <c r="M141" s="200"/>
      <c r="N141" s="201"/>
      <c r="O141" s="201"/>
      <c r="P141" s="201"/>
      <c r="Q141" s="201"/>
      <c r="R141" s="201"/>
      <c r="S141" s="201"/>
      <c r="T141" s="202"/>
      <c r="AT141" s="203" t="s">
        <v>224</v>
      </c>
      <c r="AU141" s="203" t="s">
        <v>88</v>
      </c>
      <c r="AV141" s="13" t="s">
        <v>82</v>
      </c>
      <c r="AW141" s="13" t="s">
        <v>36</v>
      </c>
      <c r="AX141" s="13" t="s">
        <v>75</v>
      </c>
      <c r="AY141" s="203" t="s">
        <v>214</v>
      </c>
    </row>
    <row r="142" spans="1:65" s="14" customFormat="1" ht="11.25">
      <c r="B142" s="204"/>
      <c r="C142" s="205"/>
      <c r="D142" s="195" t="s">
        <v>224</v>
      </c>
      <c r="E142" s="206" t="s">
        <v>19</v>
      </c>
      <c r="F142" s="207" t="s">
        <v>1470</v>
      </c>
      <c r="G142" s="205"/>
      <c r="H142" s="208">
        <v>74.900000000000006</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4" customFormat="1" ht="11.25">
      <c r="B143" s="204"/>
      <c r="C143" s="205"/>
      <c r="D143" s="195" t="s">
        <v>224</v>
      </c>
      <c r="E143" s="206" t="s">
        <v>19</v>
      </c>
      <c r="F143" s="207" t="s">
        <v>1471</v>
      </c>
      <c r="G143" s="205"/>
      <c r="H143" s="208">
        <v>68.37</v>
      </c>
      <c r="I143" s="209"/>
      <c r="J143" s="205"/>
      <c r="K143" s="205"/>
      <c r="L143" s="210"/>
      <c r="M143" s="211"/>
      <c r="N143" s="212"/>
      <c r="O143" s="212"/>
      <c r="P143" s="212"/>
      <c r="Q143" s="212"/>
      <c r="R143" s="212"/>
      <c r="S143" s="212"/>
      <c r="T143" s="213"/>
      <c r="AT143" s="214" t="s">
        <v>224</v>
      </c>
      <c r="AU143" s="214" t="s">
        <v>88</v>
      </c>
      <c r="AV143" s="14" t="s">
        <v>88</v>
      </c>
      <c r="AW143" s="14" t="s">
        <v>36</v>
      </c>
      <c r="AX143" s="14" t="s">
        <v>75</v>
      </c>
      <c r="AY143" s="214" t="s">
        <v>214</v>
      </c>
    </row>
    <row r="144" spans="1:65" s="15" customFormat="1" ht="11.25">
      <c r="B144" s="215"/>
      <c r="C144" s="216"/>
      <c r="D144" s="195" t="s">
        <v>224</v>
      </c>
      <c r="E144" s="217" t="s">
        <v>19</v>
      </c>
      <c r="F144" s="218" t="s">
        <v>228</v>
      </c>
      <c r="G144" s="216"/>
      <c r="H144" s="219">
        <v>143.27000000000001</v>
      </c>
      <c r="I144" s="220"/>
      <c r="J144" s="216"/>
      <c r="K144" s="216"/>
      <c r="L144" s="221"/>
      <c r="M144" s="222"/>
      <c r="N144" s="223"/>
      <c r="O144" s="223"/>
      <c r="P144" s="223"/>
      <c r="Q144" s="223"/>
      <c r="R144" s="223"/>
      <c r="S144" s="223"/>
      <c r="T144" s="224"/>
      <c r="AT144" s="225" t="s">
        <v>224</v>
      </c>
      <c r="AU144" s="225" t="s">
        <v>88</v>
      </c>
      <c r="AV144" s="15" t="s">
        <v>222</v>
      </c>
      <c r="AW144" s="15" t="s">
        <v>36</v>
      </c>
      <c r="AX144" s="15" t="s">
        <v>82</v>
      </c>
      <c r="AY144" s="225" t="s">
        <v>214</v>
      </c>
    </row>
    <row r="145" spans="1:65" s="2" customFormat="1" ht="14.45" customHeight="1">
      <c r="A145" s="36"/>
      <c r="B145" s="37"/>
      <c r="C145" s="180" t="s">
        <v>276</v>
      </c>
      <c r="D145" s="180" t="s">
        <v>217</v>
      </c>
      <c r="E145" s="181" t="s">
        <v>277</v>
      </c>
      <c r="F145" s="182" t="s">
        <v>278</v>
      </c>
      <c r="G145" s="183" t="s">
        <v>220</v>
      </c>
      <c r="H145" s="184">
        <v>143.27000000000001</v>
      </c>
      <c r="I145" s="185"/>
      <c r="J145" s="186">
        <f>ROUND(I145*H145,2)</f>
        <v>0</v>
      </c>
      <c r="K145" s="182" t="s">
        <v>19</v>
      </c>
      <c r="L145" s="41"/>
      <c r="M145" s="187" t="s">
        <v>19</v>
      </c>
      <c r="N145" s="188" t="s">
        <v>47</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222</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222</v>
      </c>
      <c r="BM145" s="191" t="s">
        <v>1472</v>
      </c>
    </row>
    <row r="146" spans="1:65" s="13" customFormat="1" ht="11.25">
      <c r="B146" s="193"/>
      <c r="C146" s="194"/>
      <c r="D146" s="195" t="s">
        <v>224</v>
      </c>
      <c r="E146" s="196" t="s">
        <v>19</v>
      </c>
      <c r="F146" s="197" t="s">
        <v>234</v>
      </c>
      <c r="G146" s="194"/>
      <c r="H146" s="196" t="s">
        <v>19</v>
      </c>
      <c r="I146" s="198"/>
      <c r="J146" s="194"/>
      <c r="K146" s="194"/>
      <c r="L146" s="199"/>
      <c r="M146" s="200"/>
      <c r="N146" s="201"/>
      <c r="O146" s="201"/>
      <c r="P146" s="201"/>
      <c r="Q146" s="201"/>
      <c r="R146" s="201"/>
      <c r="S146" s="201"/>
      <c r="T146" s="202"/>
      <c r="AT146" s="203" t="s">
        <v>224</v>
      </c>
      <c r="AU146" s="203" t="s">
        <v>88</v>
      </c>
      <c r="AV146" s="13" t="s">
        <v>82</v>
      </c>
      <c r="AW146" s="13" t="s">
        <v>36</v>
      </c>
      <c r="AX146" s="13" t="s">
        <v>75</v>
      </c>
      <c r="AY146" s="203" t="s">
        <v>214</v>
      </c>
    </row>
    <row r="147" spans="1:65" s="14" customFormat="1" ht="11.25">
      <c r="B147" s="204"/>
      <c r="C147" s="205"/>
      <c r="D147" s="195" t="s">
        <v>224</v>
      </c>
      <c r="E147" s="206" t="s">
        <v>19</v>
      </c>
      <c r="F147" s="207" t="s">
        <v>1470</v>
      </c>
      <c r="G147" s="205"/>
      <c r="H147" s="208">
        <v>74.900000000000006</v>
      </c>
      <c r="I147" s="209"/>
      <c r="J147" s="205"/>
      <c r="K147" s="205"/>
      <c r="L147" s="210"/>
      <c r="M147" s="211"/>
      <c r="N147" s="212"/>
      <c r="O147" s="212"/>
      <c r="P147" s="212"/>
      <c r="Q147" s="212"/>
      <c r="R147" s="212"/>
      <c r="S147" s="212"/>
      <c r="T147" s="213"/>
      <c r="AT147" s="214" t="s">
        <v>224</v>
      </c>
      <c r="AU147" s="214" t="s">
        <v>88</v>
      </c>
      <c r="AV147" s="14" t="s">
        <v>88</v>
      </c>
      <c r="AW147" s="14" t="s">
        <v>36</v>
      </c>
      <c r="AX147" s="14" t="s">
        <v>75</v>
      </c>
      <c r="AY147" s="214" t="s">
        <v>214</v>
      </c>
    </row>
    <row r="148" spans="1:65" s="14" customFormat="1" ht="11.25">
      <c r="B148" s="204"/>
      <c r="C148" s="205"/>
      <c r="D148" s="195" t="s">
        <v>224</v>
      </c>
      <c r="E148" s="206" t="s">
        <v>19</v>
      </c>
      <c r="F148" s="207" t="s">
        <v>1471</v>
      </c>
      <c r="G148" s="205"/>
      <c r="H148" s="208">
        <v>68.37</v>
      </c>
      <c r="I148" s="209"/>
      <c r="J148" s="205"/>
      <c r="K148" s="205"/>
      <c r="L148" s="210"/>
      <c r="M148" s="211"/>
      <c r="N148" s="212"/>
      <c r="O148" s="212"/>
      <c r="P148" s="212"/>
      <c r="Q148" s="212"/>
      <c r="R148" s="212"/>
      <c r="S148" s="212"/>
      <c r="T148" s="213"/>
      <c r="AT148" s="214" t="s">
        <v>224</v>
      </c>
      <c r="AU148" s="214" t="s">
        <v>88</v>
      </c>
      <c r="AV148" s="14" t="s">
        <v>88</v>
      </c>
      <c r="AW148" s="14" t="s">
        <v>36</v>
      </c>
      <c r="AX148" s="14" t="s">
        <v>75</v>
      </c>
      <c r="AY148" s="214" t="s">
        <v>214</v>
      </c>
    </row>
    <row r="149" spans="1:65" s="15" customFormat="1" ht="11.25">
      <c r="B149" s="215"/>
      <c r="C149" s="216"/>
      <c r="D149" s="195" t="s">
        <v>224</v>
      </c>
      <c r="E149" s="217" t="s">
        <v>19</v>
      </c>
      <c r="F149" s="218" t="s">
        <v>228</v>
      </c>
      <c r="G149" s="216"/>
      <c r="H149" s="219">
        <v>143.27000000000001</v>
      </c>
      <c r="I149" s="220"/>
      <c r="J149" s="216"/>
      <c r="K149" s="216"/>
      <c r="L149" s="221"/>
      <c r="M149" s="222"/>
      <c r="N149" s="223"/>
      <c r="O149" s="223"/>
      <c r="P149" s="223"/>
      <c r="Q149" s="223"/>
      <c r="R149" s="223"/>
      <c r="S149" s="223"/>
      <c r="T149" s="224"/>
      <c r="AT149" s="225" t="s">
        <v>224</v>
      </c>
      <c r="AU149" s="225" t="s">
        <v>88</v>
      </c>
      <c r="AV149" s="15" t="s">
        <v>222</v>
      </c>
      <c r="AW149" s="15" t="s">
        <v>36</v>
      </c>
      <c r="AX149" s="15" t="s">
        <v>82</v>
      </c>
      <c r="AY149" s="225" t="s">
        <v>214</v>
      </c>
    </row>
    <row r="150" spans="1:65" s="2" customFormat="1" ht="14.45" customHeight="1">
      <c r="A150" s="36"/>
      <c r="B150" s="37"/>
      <c r="C150" s="180" t="s">
        <v>280</v>
      </c>
      <c r="D150" s="180" t="s">
        <v>217</v>
      </c>
      <c r="E150" s="181" t="s">
        <v>281</v>
      </c>
      <c r="F150" s="182" t="s">
        <v>282</v>
      </c>
      <c r="G150" s="183" t="s">
        <v>283</v>
      </c>
      <c r="H150" s="184">
        <v>1</v>
      </c>
      <c r="I150" s="185"/>
      <c r="J150" s="186">
        <f>ROUND(I150*H150,2)</f>
        <v>0</v>
      </c>
      <c r="K150" s="182" t="s">
        <v>19</v>
      </c>
      <c r="L150" s="41"/>
      <c r="M150" s="187" t="s">
        <v>19</v>
      </c>
      <c r="N150" s="188" t="s">
        <v>47</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222</v>
      </c>
      <c r="AT150" s="191" t="s">
        <v>217</v>
      </c>
      <c r="AU150" s="191" t="s">
        <v>88</v>
      </c>
      <c r="AY150" s="19" t="s">
        <v>214</v>
      </c>
      <c r="BE150" s="192">
        <f>IF(N150="základní",J150,0)</f>
        <v>0</v>
      </c>
      <c r="BF150" s="192">
        <f>IF(N150="snížená",J150,0)</f>
        <v>0</v>
      </c>
      <c r="BG150" s="192">
        <f>IF(N150="zákl. přenesená",J150,0)</f>
        <v>0</v>
      </c>
      <c r="BH150" s="192">
        <f>IF(N150="sníž. přenesená",J150,0)</f>
        <v>0</v>
      </c>
      <c r="BI150" s="192">
        <f>IF(N150="nulová",J150,0)</f>
        <v>0</v>
      </c>
      <c r="BJ150" s="19" t="s">
        <v>88</v>
      </c>
      <c r="BK150" s="192">
        <f>ROUND(I150*H150,2)</f>
        <v>0</v>
      </c>
      <c r="BL150" s="19" t="s">
        <v>222</v>
      </c>
      <c r="BM150" s="191" t="s">
        <v>284</v>
      </c>
    </row>
    <row r="151" spans="1:65" s="2" customFormat="1" ht="39">
      <c r="A151" s="36"/>
      <c r="B151" s="37"/>
      <c r="C151" s="38"/>
      <c r="D151" s="195" t="s">
        <v>232</v>
      </c>
      <c r="E151" s="38"/>
      <c r="F151" s="226" t="s">
        <v>285</v>
      </c>
      <c r="G151" s="38"/>
      <c r="H151" s="38"/>
      <c r="I151" s="227"/>
      <c r="J151" s="38"/>
      <c r="K151" s="38"/>
      <c r="L151" s="41"/>
      <c r="M151" s="228"/>
      <c r="N151" s="229"/>
      <c r="O151" s="66"/>
      <c r="P151" s="66"/>
      <c r="Q151" s="66"/>
      <c r="R151" s="66"/>
      <c r="S151" s="66"/>
      <c r="T151" s="67"/>
      <c r="U151" s="36"/>
      <c r="V151" s="36"/>
      <c r="W151" s="36"/>
      <c r="X151" s="36"/>
      <c r="Y151" s="36"/>
      <c r="Z151" s="36"/>
      <c r="AA151" s="36"/>
      <c r="AB151" s="36"/>
      <c r="AC151" s="36"/>
      <c r="AD151" s="36"/>
      <c r="AE151" s="36"/>
      <c r="AT151" s="19" t="s">
        <v>232</v>
      </c>
      <c r="AU151" s="19" t="s">
        <v>88</v>
      </c>
    </row>
    <row r="152" spans="1:65" s="2" customFormat="1" ht="14.45" customHeight="1">
      <c r="A152" s="36"/>
      <c r="B152" s="37"/>
      <c r="C152" s="180" t="s">
        <v>286</v>
      </c>
      <c r="D152" s="180" t="s">
        <v>217</v>
      </c>
      <c r="E152" s="181" t="s">
        <v>287</v>
      </c>
      <c r="F152" s="182" t="s">
        <v>288</v>
      </c>
      <c r="G152" s="183" t="s">
        <v>248</v>
      </c>
      <c r="H152" s="184">
        <v>4</v>
      </c>
      <c r="I152" s="185"/>
      <c r="J152" s="186">
        <f>ROUND(I152*H152,2)</f>
        <v>0</v>
      </c>
      <c r="K152" s="182" t="s">
        <v>19</v>
      </c>
      <c r="L152" s="41"/>
      <c r="M152" s="187" t="s">
        <v>19</v>
      </c>
      <c r="N152" s="188" t="s">
        <v>47</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222</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222</v>
      </c>
      <c r="BM152" s="191" t="s">
        <v>1473</v>
      </c>
    </row>
    <row r="153" spans="1:65" s="2" customFormat="1" ht="14.45" customHeight="1">
      <c r="A153" s="36"/>
      <c r="B153" s="37"/>
      <c r="C153" s="180" t="s">
        <v>290</v>
      </c>
      <c r="D153" s="180" t="s">
        <v>217</v>
      </c>
      <c r="E153" s="181" t="s">
        <v>291</v>
      </c>
      <c r="F153" s="182" t="s">
        <v>292</v>
      </c>
      <c r="G153" s="183" t="s">
        <v>248</v>
      </c>
      <c r="H153" s="184">
        <v>2</v>
      </c>
      <c r="I153" s="185"/>
      <c r="J153" s="186">
        <f>ROUND(I153*H153,2)</f>
        <v>0</v>
      </c>
      <c r="K153" s="182" t="s">
        <v>19</v>
      </c>
      <c r="L153" s="41"/>
      <c r="M153" s="187" t="s">
        <v>19</v>
      </c>
      <c r="N153" s="188" t="s">
        <v>47</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222</v>
      </c>
      <c r="AT153" s="191" t="s">
        <v>217</v>
      </c>
      <c r="AU153" s="191" t="s">
        <v>88</v>
      </c>
      <c r="AY153" s="19" t="s">
        <v>214</v>
      </c>
      <c r="BE153" s="192">
        <f>IF(N153="základní",J153,0)</f>
        <v>0</v>
      </c>
      <c r="BF153" s="192">
        <f>IF(N153="snížená",J153,0)</f>
        <v>0</v>
      </c>
      <c r="BG153" s="192">
        <f>IF(N153="zákl. přenesená",J153,0)</f>
        <v>0</v>
      </c>
      <c r="BH153" s="192">
        <f>IF(N153="sníž. přenesená",J153,0)</f>
        <v>0</v>
      </c>
      <c r="BI153" s="192">
        <f>IF(N153="nulová",J153,0)</f>
        <v>0</v>
      </c>
      <c r="BJ153" s="19" t="s">
        <v>88</v>
      </c>
      <c r="BK153" s="192">
        <f>ROUND(I153*H153,2)</f>
        <v>0</v>
      </c>
      <c r="BL153" s="19" t="s">
        <v>222</v>
      </c>
      <c r="BM153" s="191" t="s">
        <v>1474</v>
      </c>
    </row>
    <row r="154" spans="1:65" s="2" customFormat="1" ht="14.45" customHeight="1">
      <c r="A154" s="36"/>
      <c r="B154" s="37"/>
      <c r="C154" s="180" t="s">
        <v>8</v>
      </c>
      <c r="D154" s="180" t="s">
        <v>217</v>
      </c>
      <c r="E154" s="181" t="s">
        <v>294</v>
      </c>
      <c r="F154" s="182" t="s">
        <v>295</v>
      </c>
      <c r="G154" s="183" t="s">
        <v>248</v>
      </c>
      <c r="H154" s="184">
        <v>2</v>
      </c>
      <c r="I154" s="185"/>
      <c r="J154" s="186">
        <f>ROUND(I154*H154,2)</f>
        <v>0</v>
      </c>
      <c r="K154" s="182" t="s">
        <v>19</v>
      </c>
      <c r="L154" s="41"/>
      <c r="M154" s="187" t="s">
        <v>19</v>
      </c>
      <c r="N154" s="188" t="s">
        <v>47</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222</v>
      </c>
      <c r="AT154" s="191" t="s">
        <v>217</v>
      </c>
      <c r="AU154" s="191" t="s">
        <v>88</v>
      </c>
      <c r="AY154" s="19" t="s">
        <v>214</v>
      </c>
      <c r="BE154" s="192">
        <f>IF(N154="základní",J154,0)</f>
        <v>0</v>
      </c>
      <c r="BF154" s="192">
        <f>IF(N154="snížená",J154,0)</f>
        <v>0</v>
      </c>
      <c r="BG154" s="192">
        <f>IF(N154="zákl. přenesená",J154,0)</f>
        <v>0</v>
      </c>
      <c r="BH154" s="192">
        <f>IF(N154="sníž. přenesená",J154,0)</f>
        <v>0</v>
      </c>
      <c r="BI154" s="192">
        <f>IF(N154="nulová",J154,0)</f>
        <v>0</v>
      </c>
      <c r="BJ154" s="19" t="s">
        <v>88</v>
      </c>
      <c r="BK154" s="192">
        <f>ROUND(I154*H154,2)</f>
        <v>0</v>
      </c>
      <c r="BL154" s="19" t="s">
        <v>222</v>
      </c>
      <c r="BM154" s="191" t="s">
        <v>1475</v>
      </c>
    </row>
    <row r="155" spans="1:65" s="12" customFormat="1" ht="22.9" customHeight="1">
      <c r="B155" s="164"/>
      <c r="C155" s="165"/>
      <c r="D155" s="166" t="s">
        <v>74</v>
      </c>
      <c r="E155" s="178" t="s">
        <v>297</v>
      </c>
      <c r="F155" s="178" t="s">
        <v>298</v>
      </c>
      <c r="G155" s="165"/>
      <c r="H155" s="165"/>
      <c r="I155" s="168"/>
      <c r="J155" s="179">
        <f>BK155</f>
        <v>0</v>
      </c>
      <c r="K155" s="165"/>
      <c r="L155" s="170"/>
      <c r="M155" s="171"/>
      <c r="N155" s="172"/>
      <c r="O155" s="172"/>
      <c r="P155" s="173">
        <f>SUM(P156:P158)</f>
        <v>0</v>
      </c>
      <c r="Q155" s="172"/>
      <c r="R155" s="173">
        <f>SUM(R156:R158)</f>
        <v>0</v>
      </c>
      <c r="S155" s="172"/>
      <c r="T155" s="174">
        <f>SUM(T156:T158)</f>
        <v>0</v>
      </c>
      <c r="AR155" s="175" t="s">
        <v>82</v>
      </c>
      <c r="AT155" s="176" t="s">
        <v>74</v>
      </c>
      <c r="AU155" s="176" t="s">
        <v>82</v>
      </c>
      <c r="AY155" s="175" t="s">
        <v>214</v>
      </c>
      <c r="BK155" s="177">
        <f>SUM(BK156:BK158)</f>
        <v>0</v>
      </c>
    </row>
    <row r="156" spans="1:65" s="2" customFormat="1" ht="24.2" customHeight="1">
      <c r="A156" s="36"/>
      <c r="B156" s="37"/>
      <c r="C156" s="180" t="s">
        <v>299</v>
      </c>
      <c r="D156" s="180" t="s">
        <v>217</v>
      </c>
      <c r="E156" s="181" t="s">
        <v>300</v>
      </c>
      <c r="F156" s="182" t="s">
        <v>301</v>
      </c>
      <c r="G156" s="183" t="s">
        <v>302</v>
      </c>
      <c r="H156" s="184">
        <v>10.356</v>
      </c>
      <c r="I156" s="185"/>
      <c r="J156" s="186">
        <f>ROUND(I156*H156,2)</f>
        <v>0</v>
      </c>
      <c r="K156" s="182" t="s">
        <v>221</v>
      </c>
      <c r="L156" s="41"/>
      <c r="M156" s="187" t="s">
        <v>19</v>
      </c>
      <c r="N156" s="188" t="s">
        <v>47</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222</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222</v>
      </c>
      <c r="BM156" s="191" t="s">
        <v>303</v>
      </c>
    </row>
    <row r="157" spans="1:65" s="2" customFormat="1" ht="24.2" customHeight="1">
      <c r="A157" s="36"/>
      <c r="B157" s="37"/>
      <c r="C157" s="180" t="s">
        <v>304</v>
      </c>
      <c r="D157" s="180" t="s">
        <v>217</v>
      </c>
      <c r="E157" s="181" t="s">
        <v>305</v>
      </c>
      <c r="F157" s="182" t="s">
        <v>306</v>
      </c>
      <c r="G157" s="183" t="s">
        <v>302</v>
      </c>
      <c r="H157" s="184">
        <v>10.356</v>
      </c>
      <c r="I157" s="185"/>
      <c r="J157" s="186">
        <f>ROUND(I157*H157,2)</f>
        <v>0</v>
      </c>
      <c r="K157" s="182" t="s">
        <v>19</v>
      </c>
      <c r="L157" s="41"/>
      <c r="M157" s="187" t="s">
        <v>19</v>
      </c>
      <c r="N157" s="188" t="s">
        <v>47</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222</v>
      </c>
      <c r="AT157" s="191" t="s">
        <v>217</v>
      </c>
      <c r="AU157" s="191" t="s">
        <v>88</v>
      </c>
      <c r="AY157" s="19" t="s">
        <v>214</v>
      </c>
      <c r="BE157" s="192">
        <f>IF(N157="základní",J157,0)</f>
        <v>0</v>
      </c>
      <c r="BF157" s="192">
        <f>IF(N157="snížená",J157,0)</f>
        <v>0</v>
      </c>
      <c r="BG157" s="192">
        <f>IF(N157="zákl. přenesená",J157,0)</f>
        <v>0</v>
      </c>
      <c r="BH157" s="192">
        <f>IF(N157="sníž. přenesená",J157,0)</f>
        <v>0</v>
      </c>
      <c r="BI157" s="192">
        <f>IF(N157="nulová",J157,0)</f>
        <v>0</v>
      </c>
      <c r="BJ157" s="19" t="s">
        <v>88</v>
      </c>
      <c r="BK157" s="192">
        <f>ROUND(I157*H157,2)</f>
        <v>0</v>
      </c>
      <c r="BL157" s="19" t="s">
        <v>222</v>
      </c>
      <c r="BM157" s="191" t="s">
        <v>307</v>
      </c>
    </row>
    <row r="158" spans="1:65" s="2" customFormat="1" ht="24.2" customHeight="1">
      <c r="A158" s="36"/>
      <c r="B158" s="37"/>
      <c r="C158" s="180" t="s">
        <v>308</v>
      </c>
      <c r="D158" s="180" t="s">
        <v>217</v>
      </c>
      <c r="E158" s="181" t="s">
        <v>309</v>
      </c>
      <c r="F158" s="182" t="s">
        <v>310</v>
      </c>
      <c r="G158" s="183" t="s">
        <v>302</v>
      </c>
      <c r="H158" s="184">
        <v>10.356</v>
      </c>
      <c r="I158" s="185"/>
      <c r="J158" s="186">
        <f>ROUND(I158*H158,2)</f>
        <v>0</v>
      </c>
      <c r="K158" s="182" t="s">
        <v>221</v>
      </c>
      <c r="L158" s="41"/>
      <c r="M158" s="187" t="s">
        <v>19</v>
      </c>
      <c r="N158" s="188" t="s">
        <v>47</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222</v>
      </c>
      <c r="AT158" s="191" t="s">
        <v>217</v>
      </c>
      <c r="AU158" s="191" t="s">
        <v>88</v>
      </c>
      <c r="AY158" s="19" t="s">
        <v>214</v>
      </c>
      <c r="BE158" s="192">
        <f>IF(N158="základní",J158,0)</f>
        <v>0</v>
      </c>
      <c r="BF158" s="192">
        <f>IF(N158="snížená",J158,0)</f>
        <v>0</v>
      </c>
      <c r="BG158" s="192">
        <f>IF(N158="zákl. přenesená",J158,0)</f>
        <v>0</v>
      </c>
      <c r="BH158" s="192">
        <f>IF(N158="sníž. přenesená",J158,0)</f>
        <v>0</v>
      </c>
      <c r="BI158" s="192">
        <f>IF(N158="nulová",J158,0)</f>
        <v>0</v>
      </c>
      <c r="BJ158" s="19" t="s">
        <v>88</v>
      </c>
      <c r="BK158" s="192">
        <f>ROUND(I158*H158,2)</f>
        <v>0</v>
      </c>
      <c r="BL158" s="19" t="s">
        <v>222</v>
      </c>
      <c r="BM158" s="191" t="s">
        <v>311</v>
      </c>
    </row>
    <row r="159" spans="1:65" s="12" customFormat="1" ht="22.9" customHeight="1">
      <c r="B159" s="164"/>
      <c r="C159" s="165"/>
      <c r="D159" s="166" t="s">
        <v>74</v>
      </c>
      <c r="E159" s="178" t="s">
        <v>312</v>
      </c>
      <c r="F159" s="178" t="s">
        <v>313</v>
      </c>
      <c r="G159" s="165"/>
      <c r="H159" s="165"/>
      <c r="I159" s="168"/>
      <c r="J159" s="179">
        <f>BK159</f>
        <v>0</v>
      </c>
      <c r="K159" s="165"/>
      <c r="L159" s="170"/>
      <c r="M159" s="171"/>
      <c r="N159" s="172"/>
      <c r="O159" s="172"/>
      <c r="P159" s="173">
        <f>P160</f>
        <v>0</v>
      </c>
      <c r="Q159" s="172"/>
      <c r="R159" s="173">
        <f>R160</f>
        <v>0</v>
      </c>
      <c r="S159" s="172"/>
      <c r="T159" s="174">
        <f>T160</f>
        <v>0</v>
      </c>
      <c r="AR159" s="175" t="s">
        <v>82</v>
      </c>
      <c r="AT159" s="176" t="s">
        <v>74</v>
      </c>
      <c r="AU159" s="176" t="s">
        <v>82</v>
      </c>
      <c r="AY159" s="175" t="s">
        <v>214</v>
      </c>
      <c r="BK159" s="177">
        <f>BK160</f>
        <v>0</v>
      </c>
    </row>
    <row r="160" spans="1:65" s="2" customFormat="1" ht="24.2" customHeight="1">
      <c r="A160" s="36"/>
      <c r="B160" s="37"/>
      <c r="C160" s="180" t="s">
        <v>314</v>
      </c>
      <c r="D160" s="180" t="s">
        <v>217</v>
      </c>
      <c r="E160" s="181" t="s">
        <v>315</v>
      </c>
      <c r="F160" s="182" t="s">
        <v>316</v>
      </c>
      <c r="G160" s="183" t="s">
        <v>302</v>
      </c>
      <c r="H160" s="184">
        <v>4.6310000000000002</v>
      </c>
      <c r="I160" s="185"/>
      <c r="J160" s="186">
        <f>ROUND(I160*H160,2)</f>
        <v>0</v>
      </c>
      <c r="K160" s="182" t="s">
        <v>221</v>
      </c>
      <c r="L160" s="41"/>
      <c r="M160" s="187" t="s">
        <v>19</v>
      </c>
      <c r="N160" s="188" t="s">
        <v>47</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222</v>
      </c>
      <c r="AT160" s="191" t="s">
        <v>217</v>
      </c>
      <c r="AU160" s="191" t="s">
        <v>88</v>
      </c>
      <c r="AY160" s="19" t="s">
        <v>214</v>
      </c>
      <c r="BE160" s="192">
        <f>IF(N160="základní",J160,0)</f>
        <v>0</v>
      </c>
      <c r="BF160" s="192">
        <f>IF(N160="snížená",J160,0)</f>
        <v>0</v>
      </c>
      <c r="BG160" s="192">
        <f>IF(N160="zákl. přenesená",J160,0)</f>
        <v>0</v>
      </c>
      <c r="BH160" s="192">
        <f>IF(N160="sníž. přenesená",J160,0)</f>
        <v>0</v>
      </c>
      <c r="BI160" s="192">
        <f>IF(N160="nulová",J160,0)</f>
        <v>0</v>
      </c>
      <c r="BJ160" s="19" t="s">
        <v>88</v>
      </c>
      <c r="BK160" s="192">
        <f>ROUND(I160*H160,2)</f>
        <v>0</v>
      </c>
      <c r="BL160" s="19" t="s">
        <v>222</v>
      </c>
      <c r="BM160" s="191" t="s">
        <v>1476</v>
      </c>
    </row>
    <row r="161" spans="1:65" s="12" customFormat="1" ht="25.9" customHeight="1">
      <c r="B161" s="164"/>
      <c r="C161" s="165"/>
      <c r="D161" s="166" t="s">
        <v>74</v>
      </c>
      <c r="E161" s="167" t="s">
        <v>318</v>
      </c>
      <c r="F161" s="167" t="s">
        <v>319</v>
      </c>
      <c r="G161" s="165"/>
      <c r="H161" s="165"/>
      <c r="I161" s="168"/>
      <c r="J161" s="169">
        <f>BK161</f>
        <v>0</v>
      </c>
      <c r="K161" s="165"/>
      <c r="L161" s="170"/>
      <c r="M161" s="171"/>
      <c r="N161" s="172"/>
      <c r="O161" s="172"/>
      <c r="P161" s="173">
        <f>P162+P185+P188+P218+P378+P390+P402+P429+P442+P479</f>
        <v>0</v>
      </c>
      <c r="Q161" s="172"/>
      <c r="R161" s="173">
        <f>R162+R185+R188+R218+R378+R390+R402+R429+R442+R479</f>
        <v>25.678513381399998</v>
      </c>
      <c r="S161" s="172"/>
      <c r="T161" s="174">
        <f>T162+T185+T188+T218+T378+T390+T402+T429+T442+T479</f>
        <v>3.7654945999999998</v>
      </c>
      <c r="AR161" s="175" t="s">
        <v>88</v>
      </c>
      <c r="AT161" s="176" t="s">
        <v>74</v>
      </c>
      <c r="AU161" s="176" t="s">
        <v>75</v>
      </c>
      <c r="AY161" s="175" t="s">
        <v>214</v>
      </c>
      <c r="BK161" s="177">
        <f>BK162+BK185+BK188+BK218+BK378+BK390+BK402+BK429+BK442+BK479</f>
        <v>0</v>
      </c>
    </row>
    <row r="162" spans="1:65" s="12" customFormat="1" ht="22.9" customHeight="1">
      <c r="B162" s="164"/>
      <c r="C162" s="165"/>
      <c r="D162" s="166" t="s">
        <v>74</v>
      </c>
      <c r="E162" s="178" t="s">
        <v>320</v>
      </c>
      <c r="F162" s="178" t="s">
        <v>321</v>
      </c>
      <c r="G162" s="165"/>
      <c r="H162" s="165"/>
      <c r="I162" s="168"/>
      <c r="J162" s="179">
        <f>BK162</f>
        <v>0</v>
      </c>
      <c r="K162" s="165"/>
      <c r="L162" s="170"/>
      <c r="M162" s="171"/>
      <c r="N162" s="172"/>
      <c r="O162" s="172"/>
      <c r="P162" s="173">
        <f>SUM(P163:P184)</f>
        <v>0</v>
      </c>
      <c r="Q162" s="172"/>
      <c r="R162" s="173">
        <f>SUM(R163:R184)</f>
        <v>0.28999855999999996</v>
      </c>
      <c r="S162" s="172"/>
      <c r="T162" s="174">
        <f>SUM(T163:T184)</f>
        <v>2.4751675</v>
      </c>
      <c r="AR162" s="175" t="s">
        <v>88</v>
      </c>
      <c r="AT162" s="176" t="s">
        <v>74</v>
      </c>
      <c r="AU162" s="176" t="s">
        <v>82</v>
      </c>
      <c r="AY162" s="175" t="s">
        <v>214</v>
      </c>
      <c r="BK162" s="177">
        <f>SUM(BK163:BK184)</f>
        <v>0</v>
      </c>
    </row>
    <row r="163" spans="1:65" s="2" customFormat="1" ht="24.2" customHeight="1">
      <c r="A163" s="36"/>
      <c r="B163" s="37"/>
      <c r="C163" s="180" t="s">
        <v>322</v>
      </c>
      <c r="D163" s="180" t="s">
        <v>217</v>
      </c>
      <c r="E163" s="181" t="s">
        <v>323</v>
      </c>
      <c r="F163" s="182" t="s">
        <v>324</v>
      </c>
      <c r="G163" s="183" t="s">
        <v>220</v>
      </c>
      <c r="H163" s="184">
        <v>136.61000000000001</v>
      </c>
      <c r="I163" s="185"/>
      <c r="J163" s="186">
        <f>ROUND(I163*H163,2)</f>
        <v>0</v>
      </c>
      <c r="K163" s="182" t="s">
        <v>221</v>
      </c>
      <c r="L163" s="41"/>
      <c r="M163" s="187" t="s">
        <v>19</v>
      </c>
      <c r="N163" s="188" t="s">
        <v>47</v>
      </c>
      <c r="O163" s="66"/>
      <c r="P163" s="189">
        <f>O163*H163</f>
        <v>0</v>
      </c>
      <c r="Q163" s="189">
        <v>0</v>
      </c>
      <c r="R163" s="189">
        <f>Q163*H163</f>
        <v>0</v>
      </c>
      <c r="S163" s="189">
        <v>1.7999999999999999E-2</v>
      </c>
      <c r="T163" s="190">
        <f>S163*H163</f>
        <v>2.4589799999999999</v>
      </c>
      <c r="U163" s="36"/>
      <c r="V163" s="36"/>
      <c r="W163" s="36"/>
      <c r="X163" s="36"/>
      <c r="Y163" s="36"/>
      <c r="Z163" s="36"/>
      <c r="AA163" s="36"/>
      <c r="AB163" s="36"/>
      <c r="AC163" s="36"/>
      <c r="AD163" s="36"/>
      <c r="AE163" s="36"/>
      <c r="AR163" s="191" t="s">
        <v>299</v>
      </c>
      <c r="AT163" s="191" t="s">
        <v>217</v>
      </c>
      <c r="AU163" s="191" t="s">
        <v>88</v>
      </c>
      <c r="AY163" s="19" t="s">
        <v>214</v>
      </c>
      <c r="BE163" s="192">
        <f>IF(N163="základní",J163,0)</f>
        <v>0</v>
      </c>
      <c r="BF163" s="192">
        <f>IF(N163="snížená",J163,0)</f>
        <v>0</v>
      </c>
      <c r="BG163" s="192">
        <f>IF(N163="zákl. přenesená",J163,0)</f>
        <v>0</v>
      </c>
      <c r="BH163" s="192">
        <f>IF(N163="sníž. přenesená",J163,0)</f>
        <v>0</v>
      </c>
      <c r="BI163" s="192">
        <f>IF(N163="nulová",J163,0)</f>
        <v>0</v>
      </c>
      <c r="BJ163" s="19" t="s">
        <v>88</v>
      </c>
      <c r="BK163" s="192">
        <f>ROUND(I163*H163,2)</f>
        <v>0</v>
      </c>
      <c r="BL163" s="19" t="s">
        <v>299</v>
      </c>
      <c r="BM163" s="191" t="s">
        <v>325</v>
      </c>
    </row>
    <row r="164" spans="1:65" s="13" customFormat="1" ht="11.25">
      <c r="B164" s="193"/>
      <c r="C164" s="194"/>
      <c r="D164" s="195" t="s">
        <v>224</v>
      </c>
      <c r="E164" s="196" t="s">
        <v>19</v>
      </c>
      <c r="F164" s="197" t="s">
        <v>326</v>
      </c>
      <c r="G164" s="194"/>
      <c r="H164" s="196" t="s">
        <v>19</v>
      </c>
      <c r="I164" s="198"/>
      <c r="J164" s="194"/>
      <c r="K164" s="194"/>
      <c r="L164" s="199"/>
      <c r="M164" s="200"/>
      <c r="N164" s="201"/>
      <c r="O164" s="201"/>
      <c r="P164" s="201"/>
      <c r="Q164" s="201"/>
      <c r="R164" s="201"/>
      <c r="S164" s="201"/>
      <c r="T164" s="202"/>
      <c r="AT164" s="203" t="s">
        <v>224</v>
      </c>
      <c r="AU164" s="203" t="s">
        <v>88</v>
      </c>
      <c r="AV164" s="13" t="s">
        <v>82</v>
      </c>
      <c r="AW164" s="13" t="s">
        <v>36</v>
      </c>
      <c r="AX164" s="13" t="s">
        <v>75</v>
      </c>
      <c r="AY164" s="203" t="s">
        <v>214</v>
      </c>
    </row>
    <row r="165" spans="1:65" s="14" customFormat="1" ht="11.25">
      <c r="B165" s="204"/>
      <c r="C165" s="205"/>
      <c r="D165" s="195" t="s">
        <v>224</v>
      </c>
      <c r="E165" s="206" t="s">
        <v>19</v>
      </c>
      <c r="F165" s="207" t="s">
        <v>1477</v>
      </c>
      <c r="G165" s="205"/>
      <c r="H165" s="208">
        <v>58.66</v>
      </c>
      <c r="I165" s="209"/>
      <c r="J165" s="205"/>
      <c r="K165" s="205"/>
      <c r="L165" s="210"/>
      <c r="M165" s="211"/>
      <c r="N165" s="212"/>
      <c r="O165" s="212"/>
      <c r="P165" s="212"/>
      <c r="Q165" s="212"/>
      <c r="R165" s="212"/>
      <c r="S165" s="212"/>
      <c r="T165" s="213"/>
      <c r="AT165" s="214" t="s">
        <v>224</v>
      </c>
      <c r="AU165" s="214" t="s">
        <v>88</v>
      </c>
      <c r="AV165" s="14" t="s">
        <v>88</v>
      </c>
      <c r="AW165" s="14" t="s">
        <v>36</v>
      </c>
      <c r="AX165" s="14" t="s">
        <v>75</v>
      </c>
      <c r="AY165" s="214" t="s">
        <v>214</v>
      </c>
    </row>
    <row r="166" spans="1:65" s="14" customFormat="1" ht="11.25">
      <c r="B166" s="204"/>
      <c r="C166" s="205"/>
      <c r="D166" s="195" t="s">
        <v>224</v>
      </c>
      <c r="E166" s="206" t="s">
        <v>19</v>
      </c>
      <c r="F166" s="207" t="s">
        <v>1478</v>
      </c>
      <c r="G166" s="205"/>
      <c r="H166" s="208">
        <v>77.95</v>
      </c>
      <c r="I166" s="209"/>
      <c r="J166" s="205"/>
      <c r="K166" s="205"/>
      <c r="L166" s="210"/>
      <c r="M166" s="211"/>
      <c r="N166" s="212"/>
      <c r="O166" s="212"/>
      <c r="P166" s="212"/>
      <c r="Q166" s="212"/>
      <c r="R166" s="212"/>
      <c r="S166" s="212"/>
      <c r="T166" s="213"/>
      <c r="AT166" s="214" t="s">
        <v>224</v>
      </c>
      <c r="AU166" s="214" t="s">
        <v>88</v>
      </c>
      <c r="AV166" s="14" t="s">
        <v>88</v>
      </c>
      <c r="AW166" s="14" t="s">
        <v>36</v>
      </c>
      <c r="AX166" s="14" t="s">
        <v>75</v>
      </c>
      <c r="AY166" s="214" t="s">
        <v>214</v>
      </c>
    </row>
    <row r="167" spans="1:65" s="15" customFormat="1" ht="11.25">
      <c r="B167" s="215"/>
      <c r="C167" s="216"/>
      <c r="D167" s="195" t="s">
        <v>224</v>
      </c>
      <c r="E167" s="217" t="s">
        <v>19</v>
      </c>
      <c r="F167" s="218" t="s">
        <v>228</v>
      </c>
      <c r="G167" s="216"/>
      <c r="H167" s="219">
        <v>136.61000000000001</v>
      </c>
      <c r="I167" s="220"/>
      <c r="J167" s="216"/>
      <c r="K167" s="216"/>
      <c r="L167" s="221"/>
      <c r="M167" s="222"/>
      <c r="N167" s="223"/>
      <c r="O167" s="223"/>
      <c r="P167" s="223"/>
      <c r="Q167" s="223"/>
      <c r="R167" s="223"/>
      <c r="S167" s="223"/>
      <c r="T167" s="224"/>
      <c r="AT167" s="225" t="s">
        <v>224</v>
      </c>
      <c r="AU167" s="225" t="s">
        <v>88</v>
      </c>
      <c r="AV167" s="15" t="s">
        <v>222</v>
      </c>
      <c r="AW167" s="15" t="s">
        <v>36</v>
      </c>
      <c r="AX167" s="15" t="s">
        <v>82</v>
      </c>
      <c r="AY167" s="225" t="s">
        <v>214</v>
      </c>
    </row>
    <row r="168" spans="1:65" s="2" customFormat="1" ht="14.45" customHeight="1">
      <c r="A168" s="36"/>
      <c r="B168" s="37"/>
      <c r="C168" s="180" t="s">
        <v>7</v>
      </c>
      <c r="D168" s="180" t="s">
        <v>217</v>
      </c>
      <c r="E168" s="181" t="s">
        <v>329</v>
      </c>
      <c r="F168" s="182" t="s">
        <v>330</v>
      </c>
      <c r="G168" s="183" t="s">
        <v>331</v>
      </c>
      <c r="H168" s="184">
        <v>151.51</v>
      </c>
      <c r="I168" s="185"/>
      <c r="J168" s="186">
        <f>ROUND(I168*H168,2)</f>
        <v>0</v>
      </c>
      <c r="K168" s="182" t="s">
        <v>221</v>
      </c>
      <c r="L168" s="41"/>
      <c r="M168" s="187" t="s">
        <v>19</v>
      </c>
      <c r="N168" s="188" t="s">
        <v>47</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299</v>
      </c>
      <c r="AT168" s="191" t="s">
        <v>217</v>
      </c>
      <c r="AU168" s="191" t="s">
        <v>88</v>
      </c>
      <c r="AY168" s="19" t="s">
        <v>214</v>
      </c>
      <c r="BE168" s="192">
        <f>IF(N168="základní",J168,0)</f>
        <v>0</v>
      </c>
      <c r="BF168" s="192">
        <f>IF(N168="snížená",J168,0)</f>
        <v>0</v>
      </c>
      <c r="BG168" s="192">
        <f>IF(N168="zákl. přenesená",J168,0)</f>
        <v>0</v>
      </c>
      <c r="BH168" s="192">
        <f>IF(N168="sníž. přenesená",J168,0)</f>
        <v>0</v>
      </c>
      <c r="BI168" s="192">
        <f>IF(N168="nulová",J168,0)</f>
        <v>0</v>
      </c>
      <c r="BJ168" s="19" t="s">
        <v>88</v>
      </c>
      <c r="BK168" s="192">
        <f>ROUND(I168*H168,2)</f>
        <v>0</v>
      </c>
      <c r="BL168" s="19" t="s">
        <v>299</v>
      </c>
      <c r="BM168" s="191" t="s">
        <v>332</v>
      </c>
    </row>
    <row r="169" spans="1:65" s="13" customFormat="1" ht="11.25">
      <c r="B169" s="193"/>
      <c r="C169" s="194"/>
      <c r="D169" s="195" t="s">
        <v>224</v>
      </c>
      <c r="E169" s="196" t="s">
        <v>19</v>
      </c>
      <c r="F169" s="197" t="s">
        <v>257</v>
      </c>
      <c r="G169" s="194"/>
      <c r="H169" s="196" t="s">
        <v>19</v>
      </c>
      <c r="I169" s="198"/>
      <c r="J169" s="194"/>
      <c r="K169" s="194"/>
      <c r="L169" s="199"/>
      <c r="M169" s="200"/>
      <c r="N169" s="201"/>
      <c r="O169" s="201"/>
      <c r="P169" s="201"/>
      <c r="Q169" s="201"/>
      <c r="R169" s="201"/>
      <c r="S169" s="201"/>
      <c r="T169" s="202"/>
      <c r="AT169" s="203" t="s">
        <v>224</v>
      </c>
      <c r="AU169" s="203" t="s">
        <v>88</v>
      </c>
      <c r="AV169" s="13" t="s">
        <v>82</v>
      </c>
      <c r="AW169" s="13" t="s">
        <v>36</v>
      </c>
      <c r="AX169" s="13" t="s">
        <v>75</v>
      </c>
      <c r="AY169" s="203" t="s">
        <v>214</v>
      </c>
    </row>
    <row r="170" spans="1:65" s="14" customFormat="1" ht="11.25">
      <c r="B170" s="204"/>
      <c r="C170" s="205"/>
      <c r="D170" s="195" t="s">
        <v>224</v>
      </c>
      <c r="E170" s="206" t="s">
        <v>19</v>
      </c>
      <c r="F170" s="207" t="s">
        <v>1479</v>
      </c>
      <c r="G170" s="205"/>
      <c r="H170" s="208">
        <v>64.150000000000006</v>
      </c>
      <c r="I170" s="209"/>
      <c r="J170" s="205"/>
      <c r="K170" s="205"/>
      <c r="L170" s="210"/>
      <c r="M170" s="211"/>
      <c r="N170" s="212"/>
      <c r="O170" s="212"/>
      <c r="P170" s="212"/>
      <c r="Q170" s="212"/>
      <c r="R170" s="212"/>
      <c r="S170" s="212"/>
      <c r="T170" s="213"/>
      <c r="AT170" s="214" t="s">
        <v>224</v>
      </c>
      <c r="AU170" s="214" t="s">
        <v>88</v>
      </c>
      <c r="AV170" s="14" t="s">
        <v>88</v>
      </c>
      <c r="AW170" s="14" t="s">
        <v>36</v>
      </c>
      <c r="AX170" s="14" t="s">
        <v>75</v>
      </c>
      <c r="AY170" s="214" t="s">
        <v>214</v>
      </c>
    </row>
    <row r="171" spans="1:65" s="14" customFormat="1" ht="11.25">
      <c r="B171" s="204"/>
      <c r="C171" s="205"/>
      <c r="D171" s="195" t="s">
        <v>224</v>
      </c>
      <c r="E171" s="206" t="s">
        <v>19</v>
      </c>
      <c r="F171" s="207" t="s">
        <v>1480</v>
      </c>
      <c r="G171" s="205"/>
      <c r="H171" s="208">
        <v>87.36</v>
      </c>
      <c r="I171" s="209"/>
      <c r="J171" s="205"/>
      <c r="K171" s="205"/>
      <c r="L171" s="210"/>
      <c r="M171" s="211"/>
      <c r="N171" s="212"/>
      <c r="O171" s="212"/>
      <c r="P171" s="212"/>
      <c r="Q171" s="212"/>
      <c r="R171" s="212"/>
      <c r="S171" s="212"/>
      <c r="T171" s="213"/>
      <c r="AT171" s="214" t="s">
        <v>224</v>
      </c>
      <c r="AU171" s="214" t="s">
        <v>88</v>
      </c>
      <c r="AV171" s="14" t="s">
        <v>88</v>
      </c>
      <c r="AW171" s="14" t="s">
        <v>36</v>
      </c>
      <c r="AX171" s="14" t="s">
        <v>75</v>
      </c>
      <c r="AY171" s="214" t="s">
        <v>214</v>
      </c>
    </row>
    <row r="172" spans="1:65" s="15" customFormat="1" ht="11.25">
      <c r="B172" s="215"/>
      <c r="C172" s="216"/>
      <c r="D172" s="195" t="s">
        <v>224</v>
      </c>
      <c r="E172" s="217" t="s">
        <v>19</v>
      </c>
      <c r="F172" s="218" t="s">
        <v>228</v>
      </c>
      <c r="G172" s="216"/>
      <c r="H172" s="219">
        <v>151.51</v>
      </c>
      <c r="I172" s="220"/>
      <c r="J172" s="216"/>
      <c r="K172" s="216"/>
      <c r="L172" s="221"/>
      <c r="M172" s="222"/>
      <c r="N172" s="223"/>
      <c r="O172" s="223"/>
      <c r="P172" s="223"/>
      <c r="Q172" s="223"/>
      <c r="R172" s="223"/>
      <c r="S172" s="223"/>
      <c r="T172" s="224"/>
      <c r="AT172" s="225" t="s">
        <v>224</v>
      </c>
      <c r="AU172" s="225" t="s">
        <v>88</v>
      </c>
      <c r="AV172" s="15" t="s">
        <v>222</v>
      </c>
      <c r="AW172" s="15" t="s">
        <v>36</v>
      </c>
      <c r="AX172" s="15" t="s">
        <v>82</v>
      </c>
      <c r="AY172" s="225" t="s">
        <v>214</v>
      </c>
    </row>
    <row r="173" spans="1:65" s="2" customFormat="1" ht="14.45" customHeight="1">
      <c r="A173" s="36"/>
      <c r="B173" s="37"/>
      <c r="C173" s="230" t="s">
        <v>335</v>
      </c>
      <c r="D173" s="230" t="s">
        <v>336</v>
      </c>
      <c r="E173" s="231" t="s">
        <v>337</v>
      </c>
      <c r="F173" s="232" t="s">
        <v>338</v>
      </c>
      <c r="G173" s="233" t="s">
        <v>331</v>
      </c>
      <c r="H173" s="234">
        <v>151.51</v>
      </c>
      <c r="I173" s="235"/>
      <c r="J173" s="236">
        <f>ROUND(I173*H173,2)</f>
        <v>0</v>
      </c>
      <c r="K173" s="232" t="s">
        <v>19</v>
      </c>
      <c r="L173" s="237"/>
      <c r="M173" s="238" t="s">
        <v>19</v>
      </c>
      <c r="N173" s="239" t="s">
        <v>47</v>
      </c>
      <c r="O173" s="66"/>
      <c r="P173" s="189">
        <f>O173*H173</f>
        <v>0</v>
      </c>
      <c r="Q173" s="189">
        <v>2.9999999999999997E-4</v>
      </c>
      <c r="R173" s="189">
        <f>Q173*H173</f>
        <v>4.5452999999999993E-2</v>
      </c>
      <c r="S173" s="189">
        <v>0</v>
      </c>
      <c r="T173" s="190">
        <f>S173*H173</f>
        <v>0</v>
      </c>
      <c r="U173" s="36"/>
      <c r="V173" s="36"/>
      <c r="W173" s="36"/>
      <c r="X173" s="36"/>
      <c r="Y173" s="36"/>
      <c r="Z173" s="36"/>
      <c r="AA173" s="36"/>
      <c r="AB173" s="36"/>
      <c r="AC173" s="36"/>
      <c r="AD173" s="36"/>
      <c r="AE173" s="36"/>
      <c r="AR173" s="191" t="s">
        <v>339</v>
      </c>
      <c r="AT173" s="191" t="s">
        <v>336</v>
      </c>
      <c r="AU173" s="191" t="s">
        <v>88</v>
      </c>
      <c r="AY173" s="19" t="s">
        <v>214</v>
      </c>
      <c r="BE173" s="192">
        <f>IF(N173="základní",J173,0)</f>
        <v>0</v>
      </c>
      <c r="BF173" s="192">
        <f>IF(N173="snížená",J173,0)</f>
        <v>0</v>
      </c>
      <c r="BG173" s="192">
        <f>IF(N173="zákl. přenesená",J173,0)</f>
        <v>0</v>
      </c>
      <c r="BH173" s="192">
        <f>IF(N173="sníž. přenesená",J173,0)</f>
        <v>0</v>
      </c>
      <c r="BI173" s="192">
        <f>IF(N173="nulová",J173,0)</f>
        <v>0</v>
      </c>
      <c r="BJ173" s="19" t="s">
        <v>88</v>
      </c>
      <c r="BK173" s="192">
        <f>ROUND(I173*H173,2)</f>
        <v>0</v>
      </c>
      <c r="BL173" s="19" t="s">
        <v>299</v>
      </c>
      <c r="BM173" s="191" t="s">
        <v>340</v>
      </c>
    </row>
    <row r="174" spans="1:65" s="2" customFormat="1" ht="24.2" customHeight="1">
      <c r="A174" s="36"/>
      <c r="B174" s="37"/>
      <c r="C174" s="180" t="s">
        <v>341</v>
      </c>
      <c r="D174" s="180" t="s">
        <v>217</v>
      </c>
      <c r="E174" s="181" t="s">
        <v>342</v>
      </c>
      <c r="F174" s="182" t="s">
        <v>343</v>
      </c>
      <c r="G174" s="183" t="s">
        <v>220</v>
      </c>
      <c r="H174" s="184">
        <v>9.25</v>
      </c>
      <c r="I174" s="185"/>
      <c r="J174" s="186">
        <f>ROUND(I174*H174,2)</f>
        <v>0</v>
      </c>
      <c r="K174" s="182" t="s">
        <v>221</v>
      </c>
      <c r="L174" s="41"/>
      <c r="M174" s="187" t="s">
        <v>19</v>
      </c>
      <c r="N174" s="188" t="s">
        <v>47</v>
      </c>
      <c r="O174" s="66"/>
      <c r="P174" s="189">
        <f>O174*H174</f>
        <v>0</v>
      </c>
      <c r="Q174" s="189">
        <v>0</v>
      </c>
      <c r="R174" s="189">
        <f>Q174*H174</f>
        <v>0</v>
      </c>
      <c r="S174" s="189">
        <v>1.75E-3</v>
      </c>
      <c r="T174" s="190">
        <f>S174*H174</f>
        <v>1.61875E-2</v>
      </c>
      <c r="U174" s="36"/>
      <c r="V174" s="36"/>
      <c r="W174" s="36"/>
      <c r="X174" s="36"/>
      <c r="Y174" s="36"/>
      <c r="Z174" s="36"/>
      <c r="AA174" s="36"/>
      <c r="AB174" s="36"/>
      <c r="AC174" s="36"/>
      <c r="AD174" s="36"/>
      <c r="AE174" s="36"/>
      <c r="AR174" s="191" t="s">
        <v>299</v>
      </c>
      <c r="AT174" s="191" t="s">
        <v>217</v>
      </c>
      <c r="AU174" s="191" t="s">
        <v>88</v>
      </c>
      <c r="AY174" s="19" t="s">
        <v>214</v>
      </c>
      <c r="BE174" s="192">
        <f>IF(N174="základní",J174,0)</f>
        <v>0</v>
      </c>
      <c r="BF174" s="192">
        <f>IF(N174="snížená",J174,0)</f>
        <v>0</v>
      </c>
      <c r="BG174" s="192">
        <f>IF(N174="zákl. přenesená",J174,0)</f>
        <v>0</v>
      </c>
      <c r="BH174" s="192">
        <f>IF(N174="sníž. přenesená",J174,0)</f>
        <v>0</v>
      </c>
      <c r="BI174" s="192">
        <f>IF(N174="nulová",J174,0)</f>
        <v>0</v>
      </c>
      <c r="BJ174" s="19" t="s">
        <v>88</v>
      </c>
      <c r="BK174" s="192">
        <f>ROUND(I174*H174,2)</f>
        <v>0</v>
      </c>
      <c r="BL174" s="19" t="s">
        <v>299</v>
      </c>
      <c r="BM174" s="191" t="s">
        <v>344</v>
      </c>
    </row>
    <row r="175" spans="1:65" s="13" customFormat="1" ht="11.25">
      <c r="B175" s="193"/>
      <c r="C175" s="194"/>
      <c r="D175" s="195" t="s">
        <v>224</v>
      </c>
      <c r="E175" s="196" t="s">
        <v>19</v>
      </c>
      <c r="F175" s="197" t="s">
        <v>326</v>
      </c>
      <c r="G175" s="194"/>
      <c r="H175" s="196" t="s">
        <v>19</v>
      </c>
      <c r="I175" s="198"/>
      <c r="J175" s="194"/>
      <c r="K175" s="194"/>
      <c r="L175" s="199"/>
      <c r="M175" s="200"/>
      <c r="N175" s="201"/>
      <c r="O175" s="201"/>
      <c r="P175" s="201"/>
      <c r="Q175" s="201"/>
      <c r="R175" s="201"/>
      <c r="S175" s="201"/>
      <c r="T175" s="202"/>
      <c r="AT175" s="203" t="s">
        <v>224</v>
      </c>
      <c r="AU175" s="203" t="s">
        <v>88</v>
      </c>
      <c r="AV175" s="13" t="s">
        <v>82</v>
      </c>
      <c r="AW175" s="13" t="s">
        <v>36</v>
      </c>
      <c r="AX175" s="13" t="s">
        <v>75</v>
      </c>
      <c r="AY175" s="203" t="s">
        <v>214</v>
      </c>
    </row>
    <row r="176" spans="1:65" s="14" customFormat="1" ht="11.25">
      <c r="B176" s="204"/>
      <c r="C176" s="205"/>
      <c r="D176" s="195" t="s">
        <v>224</v>
      </c>
      <c r="E176" s="206" t="s">
        <v>19</v>
      </c>
      <c r="F176" s="207" t="s">
        <v>1481</v>
      </c>
      <c r="G176" s="205"/>
      <c r="H176" s="208">
        <v>4.625</v>
      </c>
      <c r="I176" s="209"/>
      <c r="J176" s="205"/>
      <c r="K176" s="205"/>
      <c r="L176" s="210"/>
      <c r="M176" s="211"/>
      <c r="N176" s="212"/>
      <c r="O176" s="212"/>
      <c r="P176" s="212"/>
      <c r="Q176" s="212"/>
      <c r="R176" s="212"/>
      <c r="S176" s="212"/>
      <c r="T176" s="213"/>
      <c r="AT176" s="214" t="s">
        <v>224</v>
      </c>
      <c r="AU176" s="214" t="s">
        <v>88</v>
      </c>
      <c r="AV176" s="14" t="s">
        <v>88</v>
      </c>
      <c r="AW176" s="14" t="s">
        <v>36</v>
      </c>
      <c r="AX176" s="14" t="s">
        <v>75</v>
      </c>
      <c r="AY176" s="214" t="s">
        <v>214</v>
      </c>
    </row>
    <row r="177" spans="1:65" s="14" customFormat="1" ht="11.25">
      <c r="B177" s="204"/>
      <c r="C177" s="205"/>
      <c r="D177" s="195" t="s">
        <v>224</v>
      </c>
      <c r="E177" s="206" t="s">
        <v>19</v>
      </c>
      <c r="F177" s="207" t="s">
        <v>1482</v>
      </c>
      <c r="G177" s="205"/>
      <c r="H177" s="208">
        <v>4.625</v>
      </c>
      <c r="I177" s="209"/>
      <c r="J177" s="205"/>
      <c r="K177" s="205"/>
      <c r="L177" s="210"/>
      <c r="M177" s="211"/>
      <c r="N177" s="212"/>
      <c r="O177" s="212"/>
      <c r="P177" s="212"/>
      <c r="Q177" s="212"/>
      <c r="R177" s="212"/>
      <c r="S177" s="212"/>
      <c r="T177" s="213"/>
      <c r="AT177" s="214" t="s">
        <v>224</v>
      </c>
      <c r="AU177" s="214" t="s">
        <v>88</v>
      </c>
      <c r="AV177" s="14" t="s">
        <v>88</v>
      </c>
      <c r="AW177" s="14" t="s">
        <v>36</v>
      </c>
      <c r="AX177" s="14" t="s">
        <v>75</v>
      </c>
      <c r="AY177" s="214" t="s">
        <v>214</v>
      </c>
    </row>
    <row r="178" spans="1:65" s="15" customFormat="1" ht="11.25">
      <c r="B178" s="215"/>
      <c r="C178" s="216"/>
      <c r="D178" s="195" t="s">
        <v>224</v>
      </c>
      <c r="E178" s="217" t="s">
        <v>19</v>
      </c>
      <c r="F178" s="218" t="s">
        <v>228</v>
      </c>
      <c r="G178" s="216"/>
      <c r="H178" s="219">
        <v>9.25</v>
      </c>
      <c r="I178" s="220"/>
      <c r="J178" s="216"/>
      <c r="K178" s="216"/>
      <c r="L178" s="221"/>
      <c r="M178" s="222"/>
      <c r="N178" s="223"/>
      <c r="O178" s="223"/>
      <c r="P178" s="223"/>
      <c r="Q178" s="223"/>
      <c r="R178" s="223"/>
      <c r="S178" s="223"/>
      <c r="T178" s="224"/>
      <c r="AT178" s="225" t="s">
        <v>224</v>
      </c>
      <c r="AU178" s="225" t="s">
        <v>88</v>
      </c>
      <c r="AV178" s="15" t="s">
        <v>222</v>
      </c>
      <c r="AW178" s="15" t="s">
        <v>36</v>
      </c>
      <c r="AX178" s="15" t="s">
        <v>82</v>
      </c>
      <c r="AY178" s="225" t="s">
        <v>214</v>
      </c>
    </row>
    <row r="179" spans="1:65" s="2" customFormat="1" ht="24.2" customHeight="1">
      <c r="A179" s="36"/>
      <c r="B179" s="37"/>
      <c r="C179" s="180" t="s">
        <v>347</v>
      </c>
      <c r="D179" s="180" t="s">
        <v>217</v>
      </c>
      <c r="E179" s="181" t="s">
        <v>348</v>
      </c>
      <c r="F179" s="182" t="s">
        <v>349</v>
      </c>
      <c r="G179" s="183" t="s">
        <v>220</v>
      </c>
      <c r="H179" s="184">
        <v>91.507999999999996</v>
      </c>
      <c r="I179" s="185"/>
      <c r="J179" s="186">
        <f>ROUND(I179*H179,2)</f>
        <v>0</v>
      </c>
      <c r="K179" s="182" t="s">
        <v>221</v>
      </c>
      <c r="L179" s="41"/>
      <c r="M179" s="187" t="s">
        <v>19</v>
      </c>
      <c r="N179" s="188" t="s">
        <v>47</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299</v>
      </c>
      <c r="AT179" s="191" t="s">
        <v>217</v>
      </c>
      <c r="AU179" s="191" t="s">
        <v>88</v>
      </c>
      <c r="AY179" s="19" t="s">
        <v>214</v>
      </c>
      <c r="BE179" s="192">
        <f>IF(N179="základní",J179,0)</f>
        <v>0</v>
      </c>
      <c r="BF179" s="192">
        <f>IF(N179="snížená",J179,0)</f>
        <v>0</v>
      </c>
      <c r="BG179" s="192">
        <f>IF(N179="zákl. přenesená",J179,0)</f>
        <v>0</v>
      </c>
      <c r="BH179" s="192">
        <f>IF(N179="sníž. přenesená",J179,0)</f>
        <v>0</v>
      </c>
      <c r="BI179" s="192">
        <f>IF(N179="nulová",J179,0)</f>
        <v>0</v>
      </c>
      <c r="BJ179" s="19" t="s">
        <v>88</v>
      </c>
      <c r="BK179" s="192">
        <f>ROUND(I179*H179,2)</f>
        <v>0</v>
      </c>
      <c r="BL179" s="19" t="s">
        <v>299</v>
      </c>
      <c r="BM179" s="191" t="s">
        <v>350</v>
      </c>
    </row>
    <row r="180" spans="1:65" s="13" customFormat="1" ht="11.25">
      <c r="B180" s="193"/>
      <c r="C180" s="194"/>
      <c r="D180" s="195" t="s">
        <v>224</v>
      </c>
      <c r="E180" s="196" t="s">
        <v>19</v>
      </c>
      <c r="F180" s="197" t="s">
        <v>351</v>
      </c>
      <c r="G180" s="194"/>
      <c r="H180" s="196" t="s">
        <v>19</v>
      </c>
      <c r="I180" s="198"/>
      <c r="J180" s="194"/>
      <c r="K180" s="194"/>
      <c r="L180" s="199"/>
      <c r="M180" s="200"/>
      <c r="N180" s="201"/>
      <c r="O180" s="201"/>
      <c r="P180" s="201"/>
      <c r="Q180" s="201"/>
      <c r="R180" s="201"/>
      <c r="S180" s="201"/>
      <c r="T180" s="202"/>
      <c r="AT180" s="203" t="s">
        <v>224</v>
      </c>
      <c r="AU180" s="203" t="s">
        <v>88</v>
      </c>
      <c r="AV180" s="13" t="s">
        <v>82</v>
      </c>
      <c r="AW180" s="13" t="s">
        <v>36</v>
      </c>
      <c r="AX180" s="13" t="s">
        <v>75</v>
      </c>
      <c r="AY180" s="203" t="s">
        <v>214</v>
      </c>
    </row>
    <row r="181" spans="1:65" s="14" customFormat="1" ht="11.25">
      <c r="B181" s="204"/>
      <c r="C181" s="205"/>
      <c r="D181" s="195" t="s">
        <v>224</v>
      </c>
      <c r="E181" s="206" t="s">
        <v>19</v>
      </c>
      <c r="F181" s="207" t="s">
        <v>1483</v>
      </c>
      <c r="G181" s="205"/>
      <c r="H181" s="208">
        <v>91.507999999999996</v>
      </c>
      <c r="I181" s="209"/>
      <c r="J181" s="205"/>
      <c r="K181" s="205"/>
      <c r="L181" s="210"/>
      <c r="M181" s="211"/>
      <c r="N181" s="212"/>
      <c r="O181" s="212"/>
      <c r="P181" s="212"/>
      <c r="Q181" s="212"/>
      <c r="R181" s="212"/>
      <c r="S181" s="212"/>
      <c r="T181" s="213"/>
      <c r="AT181" s="214" t="s">
        <v>224</v>
      </c>
      <c r="AU181" s="214" t="s">
        <v>88</v>
      </c>
      <c r="AV181" s="14" t="s">
        <v>88</v>
      </c>
      <c r="AW181" s="14" t="s">
        <v>36</v>
      </c>
      <c r="AX181" s="14" t="s">
        <v>82</v>
      </c>
      <c r="AY181" s="214" t="s">
        <v>214</v>
      </c>
    </row>
    <row r="182" spans="1:65" s="2" customFormat="1" ht="14.45" customHeight="1">
      <c r="A182" s="36"/>
      <c r="B182" s="37"/>
      <c r="C182" s="230" t="s">
        <v>353</v>
      </c>
      <c r="D182" s="230" t="s">
        <v>336</v>
      </c>
      <c r="E182" s="231" t="s">
        <v>354</v>
      </c>
      <c r="F182" s="232" t="s">
        <v>355</v>
      </c>
      <c r="G182" s="233" t="s">
        <v>220</v>
      </c>
      <c r="H182" s="234">
        <v>93.337999999999994</v>
      </c>
      <c r="I182" s="235"/>
      <c r="J182" s="236">
        <f>ROUND(I182*H182,2)</f>
        <v>0</v>
      </c>
      <c r="K182" s="232" t="s">
        <v>19</v>
      </c>
      <c r="L182" s="237"/>
      <c r="M182" s="238" t="s">
        <v>19</v>
      </c>
      <c r="N182" s="239" t="s">
        <v>47</v>
      </c>
      <c r="O182" s="66"/>
      <c r="P182" s="189">
        <f>O182*H182</f>
        <v>0</v>
      </c>
      <c r="Q182" s="189">
        <v>2.6199999999999999E-3</v>
      </c>
      <c r="R182" s="189">
        <f>Q182*H182</f>
        <v>0.24454555999999997</v>
      </c>
      <c r="S182" s="189">
        <v>0</v>
      </c>
      <c r="T182" s="190">
        <f>S182*H182</f>
        <v>0</v>
      </c>
      <c r="U182" s="36"/>
      <c r="V182" s="36"/>
      <c r="W182" s="36"/>
      <c r="X182" s="36"/>
      <c r="Y182" s="36"/>
      <c r="Z182" s="36"/>
      <c r="AA182" s="36"/>
      <c r="AB182" s="36"/>
      <c r="AC182" s="36"/>
      <c r="AD182" s="36"/>
      <c r="AE182" s="36"/>
      <c r="AR182" s="191" t="s">
        <v>339</v>
      </c>
      <c r="AT182" s="191" t="s">
        <v>336</v>
      </c>
      <c r="AU182" s="191" t="s">
        <v>88</v>
      </c>
      <c r="AY182" s="19" t="s">
        <v>214</v>
      </c>
      <c r="BE182" s="192">
        <f>IF(N182="základní",J182,0)</f>
        <v>0</v>
      </c>
      <c r="BF182" s="192">
        <f>IF(N182="snížená",J182,0)</f>
        <v>0</v>
      </c>
      <c r="BG182" s="192">
        <f>IF(N182="zákl. přenesená",J182,0)</f>
        <v>0</v>
      </c>
      <c r="BH182" s="192">
        <f>IF(N182="sníž. přenesená",J182,0)</f>
        <v>0</v>
      </c>
      <c r="BI182" s="192">
        <f>IF(N182="nulová",J182,0)</f>
        <v>0</v>
      </c>
      <c r="BJ182" s="19" t="s">
        <v>88</v>
      </c>
      <c r="BK182" s="192">
        <f>ROUND(I182*H182,2)</f>
        <v>0</v>
      </c>
      <c r="BL182" s="19" t="s">
        <v>299</v>
      </c>
      <c r="BM182" s="191" t="s">
        <v>356</v>
      </c>
    </row>
    <row r="183" spans="1:65" s="14" customFormat="1" ht="11.25">
      <c r="B183" s="204"/>
      <c r="C183" s="205"/>
      <c r="D183" s="195" t="s">
        <v>224</v>
      </c>
      <c r="E183" s="205"/>
      <c r="F183" s="207" t="s">
        <v>1484</v>
      </c>
      <c r="G183" s="205"/>
      <c r="H183" s="208">
        <v>93.337999999999994</v>
      </c>
      <c r="I183" s="209"/>
      <c r="J183" s="205"/>
      <c r="K183" s="205"/>
      <c r="L183" s="210"/>
      <c r="M183" s="211"/>
      <c r="N183" s="212"/>
      <c r="O183" s="212"/>
      <c r="P183" s="212"/>
      <c r="Q183" s="212"/>
      <c r="R183" s="212"/>
      <c r="S183" s="212"/>
      <c r="T183" s="213"/>
      <c r="AT183" s="214" t="s">
        <v>224</v>
      </c>
      <c r="AU183" s="214" t="s">
        <v>88</v>
      </c>
      <c r="AV183" s="14" t="s">
        <v>88</v>
      </c>
      <c r="AW183" s="14" t="s">
        <v>4</v>
      </c>
      <c r="AX183" s="14" t="s">
        <v>82</v>
      </c>
      <c r="AY183" s="214" t="s">
        <v>214</v>
      </c>
    </row>
    <row r="184" spans="1:65" s="2" customFormat="1" ht="24.2" customHeight="1">
      <c r="A184" s="36"/>
      <c r="B184" s="37"/>
      <c r="C184" s="180" t="s">
        <v>358</v>
      </c>
      <c r="D184" s="180" t="s">
        <v>217</v>
      </c>
      <c r="E184" s="181" t="s">
        <v>359</v>
      </c>
      <c r="F184" s="182" t="s">
        <v>360</v>
      </c>
      <c r="G184" s="183" t="s">
        <v>361</v>
      </c>
      <c r="H184" s="240"/>
      <c r="I184" s="185"/>
      <c r="J184" s="186">
        <f>ROUND(I184*H184,2)</f>
        <v>0</v>
      </c>
      <c r="K184" s="182" t="s">
        <v>221</v>
      </c>
      <c r="L184" s="41"/>
      <c r="M184" s="187" t="s">
        <v>19</v>
      </c>
      <c r="N184" s="188" t="s">
        <v>47</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299</v>
      </c>
      <c r="AT184" s="191" t="s">
        <v>217</v>
      </c>
      <c r="AU184" s="191" t="s">
        <v>88</v>
      </c>
      <c r="AY184" s="19" t="s">
        <v>214</v>
      </c>
      <c r="BE184" s="192">
        <f>IF(N184="základní",J184,0)</f>
        <v>0</v>
      </c>
      <c r="BF184" s="192">
        <f>IF(N184="snížená",J184,0)</f>
        <v>0</v>
      </c>
      <c r="BG184" s="192">
        <f>IF(N184="zákl. přenesená",J184,0)</f>
        <v>0</v>
      </c>
      <c r="BH184" s="192">
        <f>IF(N184="sníž. přenesená",J184,0)</f>
        <v>0</v>
      </c>
      <c r="BI184" s="192">
        <f>IF(N184="nulová",J184,0)</f>
        <v>0</v>
      </c>
      <c r="BJ184" s="19" t="s">
        <v>88</v>
      </c>
      <c r="BK184" s="192">
        <f>ROUND(I184*H184,2)</f>
        <v>0</v>
      </c>
      <c r="BL184" s="19" t="s">
        <v>299</v>
      </c>
      <c r="BM184" s="191" t="s">
        <v>362</v>
      </c>
    </row>
    <row r="185" spans="1:65" s="12" customFormat="1" ht="22.9" customHeight="1">
      <c r="B185" s="164"/>
      <c r="C185" s="165"/>
      <c r="D185" s="166" t="s">
        <v>74</v>
      </c>
      <c r="E185" s="178" t="s">
        <v>363</v>
      </c>
      <c r="F185" s="178" t="s">
        <v>364</v>
      </c>
      <c r="G185" s="165"/>
      <c r="H185" s="165"/>
      <c r="I185" s="168"/>
      <c r="J185" s="179">
        <f>BK185</f>
        <v>0</v>
      </c>
      <c r="K185" s="165"/>
      <c r="L185" s="170"/>
      <c r="M185" s="171"/>
      <c r="N185" s="172"/>
      <c r="O185" s="172"/>
      <c r="P185" s="173">
        <f>SUM(P186:P187)</f>
        <v>0</v>
      </c>
      <c r="Q185" s="172"/>
      <c r="R185" s="173">
        <f>SUM(R186:R187)</f>
        <v>0</v>
      </c>
      <c r="S185" s="172"/>
      <c r="T185" s="174">
        <f>SUM(T186:T187)</f>
        <v>0</v>
      </c>
      <c r="AR185" s="175" t="s">
        <v>88</v>
      </c>
      <c r="AT185" s="176" t="s">
        <v>74</v>
      </c>
      <c r="AU185" s="176" t="s">
        <v>82</v>
      </c>
      <c r="AY185" s="175" t="s">
        <v>214</v>
      </c>
      <c r="BK185" s="177">
        <f>SUM(BK186:BK187)</f>
        <v>0</v>
      </c>
    </row>
    <row r="186" spans="1:65" s="2" customFormat="1" ht="62.65" customHeight="1">
      <c r="A186" s="36"/>
      <c r="B186" s="37"/>
      <c r="C186" s="180" t="s">
        <v>365</v>
      </c>
      <c r="D186" s="180" t="s">
        <v>217</v>
      </c>
      <c r="E186" s="181" t="s">
        <v>366</v>
      </c>
      <c r="F186" s="182" t="s">
        <v>367</v>
      </c>
      <c r="G186" s="183" t="s">
        <v>283</v>
      </c>
      <c r="H186" s="184">
        <v>5</v>
      </c>
      <c r="I186" s="185"/>
      <c r="J186" s="186">
        <f>ROUND(I186*H186,2)</f>
        <v>0</v>
      </c>
      <c r="K186" s="182" t="s">
        <v>19</v>
      </c>
      <c r="L186" s="41"/>
      <c r="M186" s="187" t="s">
        <v>19</v>
      </c>
      <c r="N186" s="188" t="s">
        <v>47</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299</v>
      </c>
      <c r="AT186" s="191" t="s">
        <v>217</v>
      </c>
      <c r="AU186" s="191" t="s">
        <v>88</v>
      </c>
      <c r="AY186" s="19" t="s">
        <v>214</v>
      </c>
      <c r="BE186" s="192">
        <f>IF(N186="základní",J186,0)</f>
        <v>0</v>
      </c>
      <c r="BF186" s="192">
        <f>IF(N186="snížená",J186,0)</f>
        <v>0</v>
      </c>
      <c r="BG186" s="192">
        <f>IF(N186="zákl. přenesená",J186,0)</f>
        <v>0</v>
      </c>
      <c r="BH186" s="192">
        <f>IF(N186="sníž. přenesená",J186,0)</f>
        <v>0</v>
      </c>
      <c r="BI186" s="192">
        <f>IF(N186="nulová",J186,0)</f>
        <v>0</v>
      </c>
      <c r="BJ186" s="19" t="s">
        <v>88</v>
      </c>
      <c r="BK186" s="192">
        <f>ROUND(I186*H186,2)</f>
        <v>0</v>
      </c>
      <c r="BL186" s="19" t="s">
        <v>299</v>
      </c>
      <c r="BM186" s="191" t="s">
        <v>368</v>
      </c>
    </row>
    <row r="187" spans="1:65" s="2" customFormat="1" ht="24.2" customHeight="1">
      <c r="A187" s="36"/>
      <c r="B187" s="37"/>
      <c r="C187" s="180" t="s">
        <v>369</v>
      </c>
      <c r="D187" s="180" t="s">
        <v>217</v>
      </c>
      <c r="E187" s="181" t="s">
        <v>370</v>
      </c>
      <c r="F187" s="182" t="s">
        <v>371</v>
      </c>
      <c r="G187" s="183" t="s">
        <v>361</v>
      </c>
      <c r="H187" s="240"/>
      <c r="I187" s="185"/>
      <c r="J187" s="186">
        <f>ROUND(I187*H187,2)</f>
        <v>0</v>
      </c>
      <c r="K187" s="182" t="s">
        <v>221</v>
      </c>
      <c r="L187" s="41"/>
      <c r="M187" s="187" t="s">
        <v>19</v>
      </c>
      <c r="N187" s="188" t="s">
        <v>47</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299</v>
      </c>
      <c r="AT187" s="191" t="s">
        <v>217</v>
      </c>
      <c r="AU187" s="191" t="s">
        <v>88</v>
      </c>
      <c r="AY187" s="19" t="s">
        <v>214</v>
      </c>
      <c r="BE187" s="192">
        <f>IF(N187="základní",J187,0)</f>
        <v>0</v>
      </c>
      <c r="BF187" s="192">
        <f>IF(N187="snížená",J187,0)</f>
        <v>0</v>
      </c>
      <c r="BG187" s="192">
        <f>IF(N187="zákl. přenesená",J187,0)</f>
        <v>0</v>
      </c>
      <c r="BH187" s="192">
        <f>IF(N187="sníž. přenesená",J187,0)</f>
        <v>0</v>
      </c>
      <c r="BI187" s="192">
        <f>IF(N187="nulová",J187,0)</f>
        <v>0</v>
      </c>
      <c r="BJ187" s="19" t="s">
        <v>88</v>
      </c>
      <c r="BK187" s="192">
        <f>ROUND(I187*H187,2)</f>
        <v>0</v>
      </c>
      <c r="BL187" s="19" t="s">
        <v>299</v>
      </c>
      <c r="BM187" s="191" t="s">
        <v>372</v>
      </c>
    </row>
    <row r="188" spans="1:65" s="12" customFormat="1" ht="22.9" customHeight="1">
      <c r="B188" s="164"/>
      <c r="C188" s="165"/>
      <c r="D188" s="166" t="s">
        <v>74</v>
      </c>
      <c r="E188" s="178" t="s">
        <v>373</v>
      </c>
      <c r="F188" s="178" t="s">
        <v>374</v>
      </c>
      <c r="G188" s="165"/>
      <c r="H188" s="165"/>
      <c r="I188" s="168"/>
      <c r="J188" s="179">
        <f>BK188</f>
        <v>0</v>
      </c>
      <c r="K188" s="165"/>
      <c r="L188" s="170"/>
      <c r="M188" s="171"/>
      <c r="N188" s="172"/>
      <c r="O188" s="172"/>
      <c r="P188" s="173">
        <f>SUM(P189:P217)</f>
        <v>0</v>
      </c>
      <c r="Q188" s="172"/>
      <c r="R188" s="173">
        <f>SUM(R189:R217)</f>
        <v>0</v>
      </c>
      <c r="S188" s="172"/>
      <c r="T188" s="174">
        <f>SUM(T189:T217)</f>
        <v>0.84210410000000002</v>
      </c>
      <c r="AR188" s="175" t="s">
        <v>88</v>
      </c>
      <c r="AT188" s="176" t="s">
        <v>74</v>
      </c>
      <c r="AU188" s="176" t="s">
        <v>82</v>
      </c>
      <c r="AY188" s="175" t="s">
        <v>214</v>
      </c>
      <c r="BK188" s="177">
        <f>SUM(BK189:BK217)</f>
        <v>0</v>
      </c>
    </row>
    <row r="189" spans="1:65" s="2" customFormat="1" ht="14.45" customHeight="1">
      <c r="A189" s="36"/>
      <c r="B189" s="37"/>
      <c r="C189" s="180" t="s">
        <v>375</v>
      </c>
      <c r="D189" s="180" t="s">
        <v>217</v>
      </c>
      <c r="E189" s="181" t="s">
        <v>376</v>
      </c>
      <c r="F189" s="182" t="s">
        <v>377</v>
      </c>
      <c r="G189" s="183" t="s">
        <v>220</v>
      </c>
      <c r="H189" s="184">
        <v>9.25</v>
      </c>
      <c r="I189" s="185"/>
      <c r="J189" s="186">
        <f>ROUND(I189*H189,2)</f>
        <v>0</v>
      </c>
      <c r="K189" s="182" t="s">
        <v>221</v>
      </c>
      <c r="L189" s="41"/>
      <c r="M189" s="187" t="s">
        <v>19</v>
      </c>
      <c r="N189" s="188" t="s">
        <v>47</v>
      </c>
      <c r="O189" s="66"/>
      <c r="P189" s="189">
        <f>O189*H189</f>
        <v>0</v>
      </c>
      <c r="Q189" s="189">
        <v>0</v>
      </c>
      <c r="R189" s="189">
        <f>Q189*H189</f>
        <v>0</v>
      </c>
      <c r="S189" s="189">
        <v>2.1999999999999999E-2</v>
      </c>
      <c r="T189" s="190">
        <f>S189*H189</f>
        <v>0.20349999999999999</v>
      </c>
      <c r="U189" s="36"/>
      <c r="V189" s="36"/>
      <c r="W189" s="36"/>
      <c r="X189" s="36"/>
      <c r="Y189" s="36"/>
      <c r="Z189" s="36"/>
      <c r="AA189" s="36"/>
      <c r="AB189" s="36"/>
      <c r="AC189" s="36"/>
      <c r="AD189" s="36"/>
      <c r="AE189" s="36"/>
      <c r="AR189" s="191" t="s">
        <v>299</v>
      </c>
      <c r="AT189" s="191" t="s">
        <v>217</v>
      </c>
      <c r="AU189" s="191" t="s">
        <v>88</v>
      </c>
      <c r="AY189" s="19" t="s">
        <v>214</v>
      </c>
      <c r="BE189" s="192">
        <f>IF(N189="základní",J189,0)</f>
        <v>0</v>
      </c>
      <c r="BF189" s="192">
        <f>IF(N189="snížená",J189,0)</f>
        <v>0</v>
      </c>
      <c r="BG189" s="192">
        <f>IF(N189="zákl. přenesená",J189,0)</f>
        <v>0</v>
      </c>
      <c r="BH189" s="192">
        <f>IF(N189="sníž. přenesená",J189,0)</f>
        <v>0</v>
      </c>
      <c r="BI189" s="192">
        <f>IF(N189="nulová",J189,0)</f>
        <v>0</v>
      </c>
      <c r="BJ189" s="19" t="s">
        <v>88</v>
      </c>
      <c r="BK189" s="192">
        <f>ROUND(I189*H189,2)</f>
        <v>0</v>
      </c>
      <c r="BL189" s="19" t="s">
        <v>299</v>
      </c>
      <c r="BM189" s="191" t="s">
        <v>378</v>
      </c>
    </row>
    <row r="190" spans="1:65" s="13" customFormat="1" ht="11.25">
      <c r="B190" s="193"/>
      <c r="C190" s="194"/>
      <c r="D190" s="195" t="s">
        <v>224</v>
      </c>
      <c r="E190" s="196" t="s">
        <v>19</v>
      </c>
      <c r="F190" s="197" t="s">
        <v>326</v>
      </c>
      <c r="G190" s="194"/>
      <c r="H190" s="196" t="s">
        <v>19</v>
      </c>
      <c r="I190" s="198"/>
      <c r="J190" s="194"/>
      <c r="K190" s="194"/>
      <c r="L190" s="199"/>
      <c r="M190" s="200"/>
      <c r="N190" s="201"/>
      <c r="O190" s="201"/>
      <c r="P190" s="201"/>
      <c r="Q190" s="201"/>
      <c r="R190" s="201"/>
      <c r="S190" s="201"/>
      <c r="T190" s="202"/>
      <c r="AT190" s="203" t="s">
        <v>224</v>
      </c>
      <c r="AU190" s="203" t="s">
        <v>88</v>
      </c>
      <c r="AV190" s="13" t="s">
        <v>82</v>
      </c>
      <c r="AW190" s="13" t="s">
        <v>36</v>
      </c>
      <c r="AX190" s="13" t="s">
        <v>75</v>
      </c>
      <c r="AY190" s="203" t="s">
        <v>214</v>
      </c>
    </row>
    <row r="191" spans="1:65" s="14" customFormat="1" ht="11.25">
      <c r="B191" s="204"/>
      <c r="C191" s="205"/>
      <c r="D191" s="195" t="s">
        <v>224</v>
      </c>
      <c r="E191" s="206" t="s">
        <v>19</v>
      </c>
      <c r="F191" s="207" t="s">
        <v>1481</v>
      </c>
      <c r="G191" s="205"/>
      <c r="H191" s="208">
        <v>4.625</v>
      </c>
      <c r="I191" s="209"/>
      <c r="J191" s="205"/>
      <c r="K191" s="205"/>
      <c r="L191" s="210"/>
      <c r="M191" s="211"/>
      <c r="N191" s="212"/>
      <c r="O191" s="212"/>
      <c r="P191" s="212"/>
      <c r="Q191" s="212"/>
      <c r="R191" s="212"/>
      <c r="S191" s="212"/>
      <c r="T191" s="213"/>
      <c r="AT191" s="214" t="s">
        <v>224</v>
      </c>
      <c r="AU191" s="214" t="s">
        <v>88</v>
      </c>
      <c r="AV191" s="14" t="s">
        <v>88</v>
      </c>
      <c r="AW191" s="14" t="s">
        <v>36</v>
      </c>
      <c r="AX191" s="14" t="s">
        <v>75</v>
      </c>
      <c r="AY191" s="214" t="s">
        <v>214</v>
      </c>
    </row>
    <row r="192" spans="1:65" s="14" customFormat="1" ht="11.25">
      <c r="B192" s="204"/>
      <c r="C192" s="205"/>
      <c r="D192" s="195" t="s">
        <v>224</v>
      </c>
      <c r="E192" s="206" t="s">
        <v>19</v>
      </c>
      <c r="F192" s="207" t="s">
        <v>1482</v>
      </c>
      <c r="G192" s="205"/>
      <c r="H192" s="208">
        <v>4.625</v>
      </c>
      <c r="I192" s="209"/>
      <c r="J192" s="205"/>
      <c r="K192" s="205"/>
      <c r="L192" s="210"/>
      <c r="M192" s="211"/>
      <c r="N192" s="212"/>
      <c r="O192" s="212"/>
      <c r="P192" s="212"/>
      <c r="Q192" s="212"/>
      <c r="R192" s="212"/>
      <c r="S192" s="212"/>
      <c r="T192" s="213"/>
      <c r="AT192" s="214" t="s">
        <v>224</v>
      </c>
      <c r="AU192" s="214" t="s">
        <v>88</v>
      </c>
      <c r="AV192" s="14" t="s">
        <v>88</v>
      </c>
      <c r="AW192" s="14" t="s">
        <v>36</v>
      </c>
      <c r="AX192" s="14" t="s">
        <v>75</v>
      </c>
      <c r="AY192" s="214" t="s">
        <v>214</v>
      </c>
    </row>
    <row r="193" spans="1:65" s="15" customFormat="1" ht="11.25">
      <c r="B193" s="215"/>
      <c r="C193" s="216"/>
      <c r="D193" s="195" t="s">
        <v>224</v>
      </c>
      <c r="E193" s="217" t="s">
        <v>19</v>
      </c>
      <c r="F193" s="218" t="s">
        <v>228</v>
      </c>
      <c r="G193" s="216"/>
      <c r="H193" s="219">
        <v>9.25</v>
      </c>
      <c r="I193" s="220"/>
      <c r="J193" s="216"/>
      <c r="K193" s="216"/>
      <c r="L193" s="221"/>
      <c r="M193" s="222"/>
      <c r="N193" s="223"/>
      <c r="O193" s="223"/>
      <c r="P193" s="223"/>
      <c r="Q193" s="223"/>
      <c r="R193" s="223"/>
      <c r="S193" s="223"/>
      <c r="T193" s="224"/>
      <c r="AT193" s="225" t="s">
        <v>224</v>
      </c>
      <c r="AU193" s="225" t="s">
        <v>88</v>
      </c>
      <c r="AV193" s="15" t="s">
        <v>222</v>
      </c>
      <c r="AW193" s="15" t="s">
        <v>36</v>
      </c>
      <c r="AX193" s="15" t="s">
        <v>82</v>
      </c>
      <c r="AY193" s="225" t="s">
        <v>214</v>
      </c>
    </row>
    <row r="194" spans="1:65" s="2" customFormat="1" ht="14.45" customHeight="1">
      <c r="A194" s="36"/>
      <c r="B194" s="37"/>
      <c r="C194" s="180" t="s">
        <v>379</v>
      </c>
      <c r="D194" s="180" t="s">
        <v>217</v>
      </c>
      <c r="E194" s="181" t="s">
        <v>380</v>
      </c>
      <c r="F194" s="182" t="s">
        <v>381</v>
      </c>
      <c r="G194" s="183" t="s">
        <v>220</v>
      </c>
      <c r="H194" s="184">
        <v>7.1</v>
      </c>
      <c r="I194" s="185"/>
      <c r="J194" s="186">
        <f>ROUND(I194*H194,2)</f>
        <v>0</v>
      </c>
      <c r="K194" s="182" t="s">
        <v>19</v>
      </c>
      <c r="L194" s="41"/>
      <c r="M194" s="187" t="s">
        <v>19</v>
      </c>
      <c r="N194" s="188" t="s">
        <v>47</v>
      </c>
      <c r="O194" s="66"/>
      <c r="P194" s="189">
        <f>O194*H194</f>
        <v>0</v>
      </c>
      <c r="Q194" s="189">
        <v>0</v>
      </c>
      <c r="R194" s="189">
        <f>Q194*H194</f>
        <v>0</v>
      </c>
      <c r="S194" s="189">
        <v>7.0000000000000001E-3</v>
      </c>
      <c r="T194" s="190">
        <f>S194*H194</f>
        <v>4.9700000000000001E-2</v>
      </c>
      <c r="U194" s="36"/>
      <c r="V194" s="36"/>
      <c r="W194" s="36"/>
      <c r="X194" s="36"/>
      <c r="Y194" s="36"/>
      <c r="Z194" s="36"/>
      <c r="AA194" s="36"/>
      <c r="AB194" s="36"/>
      <c r="AC194" s="36"/>
      <c r="AD194" s="36"/>
      <c r="AE194" s="36"/>
      <c r="AR194" s="191" t="s">
        <v>299</v>
      </c>
      <c r="AT194" s="191" t="s">
        <v>217</v>
      </c>
      <c r="AU194" s="191" t="s">
        <v>88</v>
      </c>
      <c r="AY194" s="19" t="s">
        <v>214</v>
      </c>
      <c r="BE194" s="192">
        <f>IF(N194="základní",J194,0)</f>
        <v>0</v>
      </c>
      <c r="BF194" s="192">
        <f>IF(N194="snížená",J194,0)</f>
        <v>0</v>
      </c>
      <c r="BG194" s="192">
        <f>IF(N194="zákl. přenesená",J194,0)</f>
        <v>0</v>
      </c>
      <c r="BH194" s="192">
        <f>IF(N194="sníž. přenesená",J194,0)</f>
        <v>0</v>
      </c>
      <c r="BI194" s="192">
        <f>IF(N194="nulová",J194,0)</f>
        <v>0</v>
      </c>
      <c r="BJ194" s="19" t="s">
        <v>88</v>
      </c>
      <c r="BK194" s="192">
        <f>ROUND(I194*H194,2)</f>
        <v>0</v>
      </c>
      <c r="BL194" s="19" t="s">
        <v>299</v>
      </c>
      <c r="BM194" s="191" t="s">
        <v>382</v>
      </c>
    </row>
    <row r="195" spans="1:65" s="14" customFormat="1" ht="11.25">
      <c r="B195" s="204"/>
      <c r="C195" s="205"/>
      <c r="D195" s="195" t="s">
        <v>224</v>
      </c>
      <c r="E195" s="206" t="s">
        <v>19</v>
      </c>
      <c r="F195" s="207" t="s">
        <v>1485</v>
      </c>
      <c r="G195" s="205"/>
      <c r="H195" s="208">
        <v>7.1</v>
      </c>
      <c r="I195" s="209"/>
      <c r="J195" s="205"/>
      <c r="K195" s="205"/>
      <c r="L195" s="210"/>
      <c r="M195" s="211"/>
      <c r="N195" s="212"/>
      <c r="O195" s="212"/>
      <c r="P195" s="212"/>
      <c r="Q195" s="212"/>
      <c r="R195" s="212"/>
      <c r="S195" s="212"/>
      <c r="T195" s="213"/>
      <c r="AT195" s="214" t="s">
        <v>224</v>
      </c>
      <c r="AU195" s="214" t="s">
        <v>88</v>
      </c>
      <c r="AV195" s="14" t="s">
        <v>88</v>
      </c>
      <c r="AW195" s="14" t="s">
        <v>36</v>
      </c>
      <c r="AX195" s="14" t="s">
        <v>82</v>
      </c>
      <c r="AY195" s="214" t="s">
        <v>214</v>
      </c>
    </row>
    <row r="196" spans="1:65" s="2" customFormat="1" ht="14.45" customHeight="1">
      <c r="A196" s="36"/>
      <c r="B196" s="37"/>
      <c r="C196" s="180" t="s">
        <v>384</v>
      </c>
      <c r="D196" s="180" t="s">
        <v>217</v>
      </c>
      <c r="E196" s="181" t="s">
        <v>385</v>
      </c>
      <c r="F196" s="182" t="s">
        <v>386</v>
      </c>
      <c r="G196" s="183" t="s">
        <v>220</v>
      </c>
      <c r="H196" s="184">
        <v>9.25</v>
      </c>
      <c r="I196" s="185"/>
      <c r="J196" s="186">
        <f>ROUND(I196*H196,2)</f>
        <v>0</v>
      </c>
      <c r="K196" s="182" t="s">
        <v>19</v>
      </c>
      <c r="L196" s="41"/>
      <c r="M196" s="187" t="s">
        <v>19</v>
      </c>
      <c r="N196" s="188" t="s">
        <v>47</v>
      </c>
      <c r="O196" s="66"/>
      <c r="P196" s="189">
        <f>O196*H196</f>
        <v>0</v>
      </c>
      <c r="Q196" s="189">
        <v>0</v>
      </c>
      <c r="R196" s="189">
        <f>Q196*H196</f>
        <v>0</v>
      </c>
      <c r="S196" s="189">
        <v>2.3689999999999999E-2</v>
      </c>
      <c r="T196" s="190">
        <f>S196*H196</f>
        <v>0.21913249999999998</v>
      </c>
      <c r="U196" s="36"/>
      <c r="V196" s="36"/>
      <c r="W196" s="36"/>
      <c r="X196" s="36"/>
      <c r="Y196" s="36"/>
      <c r="Z196" s="36"/>
      <c r="AA196" s="36"/>
      <c r="AB196" s="36"/>
      <c r="AC196" s="36"/>
      <c r="AD196" s="36"/>
      <c r="AE196" s="36"/>
      <c r="AR196" s="191" t="s">
        <v>299</v>
      </c>
      <c r="AT196" s="191" t="s">
        <v>217</v>
      </c>
      <c r="AU196" s="191" t="s">
        <v>88</v>
      </c>
      <c r="AY196" s="19" t="s">
        <v>214</v>
      </c>
      <c r="BE196" s="192">
        <f>IF(N196="základní",J196,0)</f>
        <v>0</v>
      </c>
      <c r="BF196" s="192">
        <f>IF(N196="snížená",J196,0)</f>
        <v>0</v>
      </c>
      <c r="BG196" s="192">
        <f>IF(N196="zákl. přenesená",J196,0)</f>
        <v>0</v>
      </c>
      <c r="BH196" s="192">
        <f>IF(N196="sníž. přenesená",J196,0)</f>
        <v>0</v>
      </c>
      <c r="BI196" s="192">
        <f>IF(N196="nulová",J196,0)</f>
        <v>0</v>
      </c>
      <c r="BJ196" s="19" t="s">
        <v>88</v>
      </c>
      <c r="BK196" s="192">
        <f>ROUND(I196*H196,2)</f>
        <v>0</v>
      </c>
      <c r="BL196" s="19" t="s">
        <v>299</v>
      </c>
      <c r="BM196" s="191" t="s">
        <v>387</v>
      </c>
    </row>
    <row r="197" spans="1:65" s="13" customFormat="1" ht="11.25">
      <c r="B197" s="193"/>
      <c r="C197" s="194"/>
      <c r="D197" s="195" t="s">
        <v>224</v>
      </c>
      <c r="E197" s="196" t="s">
        <v>19</v>
      </c>
      <c r="F197" s="197" t="s">
        <v>326</v>
      </c>
      <c r="G197" s="194"/>
      <c r="H197" s="196" t="s">
        <v>19</v>
      </c>
      <c r="I197" s="198"/>
      <c r="J197" s="194"/>
      <c r="K197" s="194"/>
      <c r="L197" s="199"/>
      <c r="M197" s="200"/>
      <c r="N197" s="201"/>
      <c r="O197" s="201"/>
      <c r="P197" s="201"/>
      <c r="Q197" s="201"/>
      <c r="R197" s="201"/>
      <c r="S197" s="201"/>
      <c r="T197" s="202"/>
      <c r="AT197" s="203" t="s">
        <v>224</v>
      </c>
      <c r="AU197" s="203" t="s">
        <v>88</v>
      </c>
      <c r="AV197" s="13" t="s">
        <v>82</v>
      </c>
      <c r="AW197" s="13" t="s">
        <v>36</v>
      </c>
      <c r="AX197" s="13" t="s">
        <v>75</v>
      </c>
      <c r="AY197" s="203" t="s">
        <v>214</v>
      </c>
    </row>
    <row r="198" spans="1:65" s="14" customFormat="1" ht="11.25">
      <c r="B198" s="204"/>
      <c r="C198" s="205"/>
      <c r="D198" s="195" t="s">
        <v>224</v>
      </c>
      <c r="E198" s="206" t="s">
        <v>19</v>
      </c>
      <c r="F198" s="207" t="s">
        <v>1481</v>
      </c>
      <c r="G198" s="205"/>
      <c r="H198" s="208">
        <v>4.625</v>
      </c>
      <c r="I198" s="209"/>
      <c r="J198" s="205"/>
      <c r="K198" s="205"/>
      <c r="L198" s="210"/>
      <c r="M198" s="211"/>
      <c r="N198" s="212"/>
      <c r="O198" s="212"/>
      <c r="P198" s="212"/>
      <c r="Q198" s="212"/>
      <c r="R198" s="212"/>
      <c r="S198" s="212"/>
      <c r="T198" s="213"/>
      <c r="AT198" s="214" t="s">
        <v>224</v>
      </c>
      <c r="AU198" s="214" t="s">
        <v>88</v>
      </c>
      <c r="AV198" s="14" t="s">
        <v>88</v>
      </c>
      <c r="AW198" s="14" t="s">
        <v>36</v>
      </c>
      <c r="AX198" s="14" t="s">
        <v>75</v>
      </c>
      <c r="AY198" s="214" t="s">
        <v>214</v>
      </c>
    </row>
    <row r="199" spans="1:65" s="14" customFormat="1" ht="11.25">
      <c r="B199" s="204"/>
      <c r="C199" s="205"/>
      <c r="D199" s="195" t="s">
        <v>224</v>
      </c>
      <c r="E199" s="206" t="s">
        <v>19</v>
      </c>
      <c r="F199" s="207" t="s">
        <v>1482</v>
      </c>
      <c r="G199" s="205"/>
      <c r="H199" s="208">
        <v>4.625</v>
      </c>
      <c r="I199" s="209"/>
      <c r="J199" s="205"/>
      <c r="K199" s="205"/>
      <c r="L199" s="210"/>
      <c r="M199" s="211"/>
      <c r="N199" s="212"/>
      <c r="O199" s="212"/>
      <c r="P199" s="212"/>
      <c r="Q199" s="212"/>
      <c r="R199" s="212"/>
      <c r="S199" s="212"/>
      <c r="T199" s="213"/>
      <c r="AT199" s="214" t="s">
        <v>224</v>
      </c>
      <c r="AU199" s="214" t="s">
        <v>88</v>
      </c>
      <c r="AV199" s="14" t="s">
        <v>88</v>
      </c>
      <c r="AW199" s="14" t="s">
        <v>36</v>
      </c>
      <c r="AX199" s="14" t="s">
        <v>75</v>
      </c>
      <c r="AY199" s="214" t="s">
        <v>214</v>
      </c>
    </row>
    <row r="200" spans="1:65" s="15" customFormat="1" ht="11.25">
      <c r="B200" s="215"/>
      <c r="C200" s="216"/>
      <c r="D200" s="195" t="s">
        <v>224</v>
      </c>
      <c r="E200" s="217" t="s">
        <v>19</v>
      </c>
      <c r="F200" s="218" t="s">
        <v>228</v>
      </c>
      <c r="G200" s="216"/>
      <c r="H200" s="219">
        <v>9.25</v>
      </c>
      <c r="I200" s="220"/>
      <c r="J200" s="216"/>
      <c r="K200" s="216"/>
      <c r="L200" s="221"/>
      <c r="M200" s="222"/>
      <c r="N200" s="223"/>
      <c r="O200" s="223"/>
      <c r="P200" s="223"/>
      <c r="Q200" s="223"/>
      <c r="R200" s="223"/>
      <c r="S200" s="223"/>
      <c r="T200" s="224"/>
      <c r="AT200" s="225" t="s">
        <v>224</v>
      </c>
      <c r="AU200" s="225" t="s">
        <v>88</v>
      </c>
      <c r="AV200" s="15" t="s">
        <v>222</v>
      </c>
      <c r="AW200" s="15" t="s">
        <v>36</v>
      </c>
      <c r="AX200" s="15" t="s">
        <v>82</v>
      </c>
      <c r="AY200" s="225" t="s">
        <v>214</v>
      </c>
    </row>
    <row r="201" spans="1:65" s="2" customFormat="1" ht="14.45" customHeight="1">
      <c r="A201" s="36"/>
      <c r="B201" s="37"/>
      <c r="C201" s="180" t="s">
        <v>339</v>
      </c>
      <c r="D201" s="180" t="s">
        <v>217</v>
      </c>
      <c r="E201" s="181" t="s">
        <v>388</v>
      </c>
      <c r="F201" s="182" t="s">
        <v>389</v>
      </c>
      <c r="G201" s="183" t="s">
        <v>220</v>
      </c>
      <c r="H201" s="184">
        <v>9.25</v>
      </c>
      <c r="I201" s="185"/>
      <c r="J201" s="186">
        <f>ROUND(I201*H201,2)</f>
        <v>0</v>
      </c>
      <c r="K201" s="182" t="s">
        <v>19</v>
      </c>
      <c r="L201" s="41"/>
      <c r="M201" s="187" t="s">
        <v>19</v>
      </c>
      <c r="N201" s="188" t="s">
        <v>47</v>
      </c>
      <c r="O201" s="66"/>
      <c r="P201" s="189">
        <f>O201*H201</f>
        <v>0</v>
      </c>
      <c r="Q201" s="189">
        <v>0</v>
      </c>
      <c r="R201" s="189">
        <f>Q201*H201</f>
        <v>0</v>
      </c>
      <c r="S201" s="189">
        <v>9.4800000000000006E-3</v>
      </c>
      <c r="T201" s="190">
        <f>S201*H201</f>
        <v>8.7690000000000004E-2</v>
      </c>
      <c r="U201" s="36"/>
      <c r="V201" s="36"/>
      <c r="W201" s="36"/>
      <c r="X201" s="36"/>
      <c r="Y201" s="36"/>
      <c r="Z201" s="36"/>
      <c r="AA201" s="36"/>
      <c r="AB201" s="36"/>
      <c r="AC201" s="36"/>
      <c r="AD201" s="36"/>
      <c r="AE201" s="36"/>
      <c r="AR201" s="191" t="s">
        <v>299</v>
      </c>
      <c r="AT201" s="191" t="s">
        <v>217</v>
      </c>
      <c r="AU201" s="191" t="s">
        <v>88</v>
      </c>
      <c r="AY201" s="19" t="s">
        <v>214</v>
      </c>
      <c r="BE201" s="192">
        <f>IF(N201="základní",J201,0)</f>
        <v>0</v>
      </c>
      <c r="BF201" s="192">
        <f>IF(N201="snížená",J201,0)</f>
        <v>0</v>
      </c>
      <c r="BG201" s="192">
        <f>IF(N201="zákl. přenesená",J201,0)</f>
        <v>0</v>
      </c>
      <c r="BH201" s="192">
        <f>IF(N201="sníž. přenesená",J201,0)</f>
        <v>0</v>
      </c>
      <c r="BI201" s="192">
        <f>IF(N201="nulová",J201,0)</f>
        <v>0</v>
      </c>
      <c r="BJ201" s="19" t="s">
        <v>88</v>
      </c>
      <c r="BK201" s="192">
        <f>ROUND(I201*H201,2)</f>
        <v>0</v>
      </c>
      <c r="BL201" s="19" t="s">
        <v>299</v>
      </c>
      <c r="BM201" s="191" t="s">
        <v>390</v>
      </c>
    </row>
    <row r="202" spans="1:65" s="13" customFormat="1" ht="11.25">
      <c r="B202" s="193"/>
      <c r="C202" s="194"/>
      <c r="D202" s="195" t="s">
        <v>224</v>
      </c>
      <c r="E202" s="196" t="s">
        <v>19</v>
      </c>
      <c r="F202" s="197" t="s">
        <v>326</v>
      </c>
      <c r="G202" s="194"/>
      <c r="H202" s="196" t="s">
        <v>19</v>
      </c>
      <c r="I202" s="198"/>
      <c r="J202" s="194"/>
      <c r="K202" s="194"/>
      <c r="L202" s="199"/>
      <c r="M202" s="200"/>
      <c r="N202" s="201"/>
      <c r="O202" s="201"/>
      <c r="P202" s="201"/>
      <c r="Q202" s="201"/>
      <c r="R202" s="201"/>
      <c r="S202" s="201"/>
      <c r="T202" s="202"/>
      <c r="AT202" s="203" t="s">
        <v>224</v>
      </c>
      <c r="AU202" s="203" t="s">
        <v>88</v>
      </c>
      <c r="AV202" s="13" t="s">
        <v>82</v>
      </c>
      <c r="AW202" s="13" t="s">
        <v>36</v>
      </c>
      <c r="AX202" s="13" t="s">
        <v>75</v>
      </c>
      <c r="AY202" s="203" t="s">
        <v>214</v>
      </c>
    </row>
    <row r="203" spans="1:65" s="14" customFormat="1" ht="11.25">
      <c r="B203" s="204"/>
      <c r="C203" s="205"/>
      <c r="D203" s="195" t="s">
        <v>224</v>
      </c>
      <c r="E203" s="206" t="s">
        <v>19</v>
      </c>
      <c r="F203" s="207" t="s">
        <v>1481</v>
      </c>
      <c r="G203" s="205"/>
      <c r="H203" s="208">
        <v>4.625</v>
      </c>
      <c r="I203" s="209"/>
      <c r="J203" s="205"/>
      <c r="K203" s="205"/>
      <c r="L203" s="210"/>
      <c r="M203" s="211"/>
      <c r="N203" s="212"/>
      <c r="O203" s="212"/>
      <c r="P203" s="212"/>
      <c r="Q203" s="212"/>
      <c r="R203" s="212"/>
      <c r="S203" s="212"/>
      <c r="T203" s="213"/>
      <c r="AT203" s="214" t="s">
        <v>224</v>
      </c>
      <c r="AU203" s="214" t="s">
        <v>88</v>
      </c>
      <c r="AV203" s="14" t="s">
        <v>88</v>
      </c>
      <c r="AW203" s="14" t="s">
        <v>36</v>
      </c>
      <c r="AX203" s="14" t="s">
        <v>75</v>
      </c>
      <c r="AY203" s="214" t="s">
        <v>214</v>
      </c>
    </row>
    <row r="204" spans="1:65" s="14" customFormat="1" ht="11.25">
      <c r="B204" s="204"/>
      <c r="C204" s="205"/>
      <c r="D204" s="195" t="s">
        <v>224</v>
      </c>
      <c r="E204" s="206" t="s">
        <v>19</v>
      </c>
      <c r="F204" s="207" t="s">
        <v>1482</v>
      </c>
      <c r="G204" s="205"/>
      <c r="H204" s="208">
        <v>4.625</v>
      </c>
      <c r="I204" s="209"/>
      <c r="J204" s="205"/>
      <c r="K204" s="205"/>
      <c r="L204" s="210"/>
      <c r="M204" s="211"/>
      <c r="N204" s="212"/>
      <c r="O204" s="212"/>
      <c r="P204" s="212"/>
      <c r="Q204" s="212"/>
      <c r="R204" s="212"/>
      <c r="S204" s="212"/>
      <c r="T204" s="213"/>
      <c r="AT204" s="214" t="s">
        <v>224</v>
      </c>
      <c r="AU204" s="214" t="s">
        <v>88</v>
      </c>
      <c r="AV204" s="14" t="s">
        <v>88</v>
      </c>
      <c r="AW204" s="14" t="s">
        <v>36</v>
      </c>
      <c r="AX204" s="14" t="s">
        <v>75</v>
      </c>
      <c r="AY204" s="214" t="s">
        <v>214</v>
      </c>
    </row>
    <row r="205" spans="1:65" s="15" customFormat="1" ht="11.25">
      <c r="B205" s="215"/>
      <c r="C205" s="216"/>
      <c r="D205" s="195" t="s">
        <v>224</v>
      </c>
      <c r="E205" s="217" t="s">
        <v>19</v>
      </c>
      <c r="F205" s="218" t="s">
        <v>228</v>
      </c>
      <c r="G205" s="216"/>
      <c r="H205" s="219">
        <v>9.25</v>
      </c>
      <c r="I205" s="220"/>
      <c r="J205" s="216"/>
      <c r="K205" s="216"/>
      <c r="L205" s="221"/>
      <c r="M205" s="222"/>
      <c r="N205" s="223"/>
      <c r="O205" s="223"/>
      <c r="P205" s="223"/>
      <c r="Q205" s="223"/>
      <c r="R205" s="223"/>
      <c r="S205" s="223"/>
      <c r="T205" s="224"/>
      <c r="AT205" s="225" t="s">
        <v>224</v>
      </c>
      <c r="AU205" s="225" t="s">
        <v>88</v>
      </c>
      <c r="AV205" s="15" t="s">
        <v>222</v>
      </c>
      <c r="AW205" s="15" t="s">
        <v>36</v>
      </c>
      <c r="AX205" s="15" t="s">
        <v>82</v>
      </c>
      <c r="AY205" s="225" t="s">
        <v>214</v>
      </c>
    </row>
    <row r="206" spans="1:65" s="2" customFormat="1" ht="14.45" customHeight="1">
      <c r="A206" s="36"/>
      <c r="B206" s="37"/>
      <c r="C206" s="180" t="s">
        <v>391</v>
      </c>
      <c r="D206" s="180" t="s">
        <v>217</v>
      </c>
      <c r="E206" s="181" t="s">
        <v>392</v>
      </c>
      <c r="F206" s="182" t="s">
        <v>393</v>
      </c>
      <c r="G206" s="183" t="s">
        <v>220</v>
      </c>
      <c r="H206" s="184">
        <v>16.495999999999999</v>
      </c>
      <c r="I206" s="185"/>
      <c r="J206" s="186">
        <f>ROUND(I206*H206,2)</f>
        <v>0</v>
      </c>
      <c r="K206" s="182" t="s">
        <v>19</v>
      </c>
      <c r="L206" s="41"/>
      <c r="M206" s="187" t="s">
        <v>19</v>
      </c>
      <c r="N206" s="188" t="s">
        <v>47</v>
      </c>
      <c r="O206" s="66"/>
      <c r="P206" s="189">
        <f>O206*H206</f>
        <v>0</v>
      </c>
      <c r="Q206" s="189">
        <v>0</v>
      </c>
      <c r="R206" s="189">
        <f>Q206*H206</f>
        <v>0</v>
      </c>
      <c r="S206" s="189">
        <v>1.5779999999999999E-2</v>
      </c>
      <c r="T206" s="190">
        <f>S206*H206</f>
        <v>0.26030687999999996</v>
      </c>
      <c r="U206" s="36"/>
      <c r="V206" s="36"/>
      <c r="W206" s="36"/>
      <c r="X206" s="36"/>
      <c r="Y206" s="36"/>
      <c r="Z206" s="36"/>
      <c r="AA206" s="36"/>
      <c r="AB206" s="36"/>
      <c r="AC206" s="36"/>
      <c r="AD206" s="36"/>
      <c r="AE206" s="36"/>
      <c r="AR206" s="191" t="s">
        <v>299</v>
      </c>
      <c r="AT206" s="191" t="s">
        <v>217</v>
      </c>
      <c r="AU206" s="191" t="s">
        <v>88</v>
      </c>
      <c r="AY206" s="19" t="s">
        <v>214</v>
      </c>
      <c r="BE206" s="192">
        <f>IF(N206="základní",J206,0)</f>
        <v>0</v>
      </c>
      <c r="BF206" s="192">
        <f>IF(N206="snížená",J206,0)</f>
        <v>0</v>
      </c>
      <c r="BG206" s="192">
        <f>IF(N206="zákl. přenesená",J206,0)</f>
        <v>0</v>
      </c>
      <c r="BH206" s="192">
        <f>IF(N206="sníž. přenesená",J206,0)</f>
        <v>0</v>
      </c>
      <c r="BI206" s="192">
        <f>IF(N206="nulová",J206,0)</f>
        <v>0</v>
      </c>
      <c r="BJ206" s="19" t="s">
        <v>88</v>
      </c>
      <c r="BK206" s="192">
        <f>ROUND(I206*H206,2)</f>
        <v>0</v>
      </c>
      <c r="BL206" s="19" t="s">
        <v>299</v>
      </c>
      <c r="BM206" s="191" t="s">
        <v>394</v>
      </c>
    </row>
    <row r="207" spans="1:65" s="13" customFormat="1" ht="11.25">
      <c r="B207" s="193"/>
      <c r="C207" s="194"/>
      <c r="D207" s="195" t="s">
        <v>224</v>
      </c>
      <c r="E207" s="196" t="s">
        <v>19</v>
      </c>
      <c r="F207" s="197" t="s">
        <v>326</v>
      </c>
      <c r="G207" s="194"/>
      <c r="H207" s="196" t="s">
        <v>19</v>
      </c>
      <c r="I207" s="198"/>
      <c r="J207" s="194"/>
      <c r="K207" s="194"/>
      <c r="L207" s="199"/>
      <c r="M207" s="200"/>
      <c r="N207" s="201"/>
      <c r="O207" s="201"/>
      <c r="P207" s="201"/>
      <c r="Q207" s="201"/>
      <c r="R207" s="201"/>
      <c r="S207" s="201"/>
      <c r="T207" s="202"/>
      <c r="AT207" s="203" t="s">
        <v>224</v>
      </c>
      <c r="AU207" s="203" t="s">
        <v>88</v>
      </c>
      <c r="AV207" s="13" t="s">
        <v>82</v>
      </c>
      <c r="AW207" s="13" t="s">
        <v>36</v>
      </c>
      <c r="AX207" s="13" t="s">
        <v>75</v>
      </c>
      <c r="AY207" s="203" t="s">
        <v>214</v>
      </c>
    </row>
    <row r="208" spans="1:65" s="14" customFormat="1" ht="11.25">
      <c r="B208" s="204"/>
      <c r="C208" s="205"/>
      <c r="D208" s="195" t="s">
        <v>224</v>
      </c>
      <c r="E208" s="206" t="s">
        <v>19</v>
      </c>
      <c r="F208" s="207" t="s">
        <v>1486</v>
      </c>
      <c r="G208" s="205"/>
      <c r="H208" s="208">
        <v>8.9550000000000001</v>
      </c>
      <c r="I208" s="209"/>
      <c r="J208" s="205"/>
      <c r="K208" s="205"/>
      <c r="L208" s="210"/>
      <c r="M208" s="211"/>
      <c r="N208" s="212"/>
      <c r="O208" s="212"/>
      <c r="P208" s="212"/>
      <c r="Q208" s="212"/>
      <c r="R208" s="212"/>
      <c r="S208" s="212"/>
      <c r="T208" s="213"/>
      <c r="AT208" s="214" t="s">
        <v>224</v>
      </c>
      <c r="AU208" s="214" t="s">
        <v>88</v>
      </c>
      <c r="AV208" s="14" t="s">
        <v>88</v>
      </c>
      <c r="AW208" s="14" t="s">
        <v>36</v>
      </c>
      <c r="AX208" s="14" t="s">
        <v>75</v>
      </c>
      <c r="AY208" s="214" t="s">
        <v>214</v>
      </c>
    </row>
    <row r="209" spans="1:65" s="14" customFormat="1" ht="11.25">
      <c r="B209" s="204"/>
      <c r="C209" s="205"/>
      <c r="D209" s="195" t="s">
        <v>224</v>
      </c>
      <c r="E209" s="206" t="s">
        <v>19</v>
      </c>
      <c r="F209" s="207" t="s">
        <v>1487</v>
      </c>
      <c r="G209" s="205"/>
      <c r="H209" s="208">
        <v>7.5410000000000004</v>
      </c>
      <c r="I209" s="209"/>
      <c r="J209" s="205"/>
      <c r="K209" s="205"/>
      <c r="L209" s="210"/>
      <c r="M209" s="211"/>
      <c r="N209" s="212"/>
      <c r="O209" s="212"/>
      <c r="P209" s="212"/>
      <c r="Q209" s="212"/>
      <c r="R209" s="212"/>
      <c r="S209" s="212"/>
      <c r="T209" s="213"/>
      <c r="AT209" s="214" t="s">
        <v>224</v>
      </c>
      <c r="AU209" s="214" t="s">
        <v>88</v>
      </c>
      <c r="AV209" s="14" t="s">
        <v>88</v>
      </c>
      <c r="AW209" s="14" t="s">
        <v>36</v>
      </c>
      <c r="AX209" s="14" t="s">
        <v>75</v>
      </c>
      <c r="AY209" s="214" t="s">
        <v>214</v>
      </c>
    </row>
    <row r="210" spans="1:65" s="15" customFormat="1" ht="11.25">
      <c r="B210" s="215"/>
      <c r="C210" s="216"/>
      <c r="D210" s="195" t="s">
        <v>224</v>
      </c>
      <c r="E210" s="217" t="s">
        <v>19</v>
      </c>
      <c r="F210" s="218" t="s">
        <v>228</v>
      </c>
      <c r="G210" s="216"/>
      <c r="H210" s="219">
        <v>16.496000000000002</v>
      </c>
      <c r="I210" s="220"/>
      <c r="J210" s="216"/>
      <c r="K210" s="216"/>
      <c r="L210" s="221"/>
      <c r="M210" s="222"/>
      <c r="N210" s="223"/>
      <c r="O210" s="223"/>
      <c r="P210" s="223"/>
      <c r="Q210" s="223"/>
      <c r="R210" s="223"/>
      <c r="S210" s="223"/>
      <c r="T210" s="224"/>
      <c r="AT210" s="225" t="s">
        <v>224</v>
      </c>
      <c r="AU210" s="225" t="s">
        <v>88</v>
      </c>
      <c r="AV210" s="15" t="s">
        <v>222</v>
      </c>
      <c r="AW210" s="15" t="s">
        <v>36</v>
      </c>
      <c r="AX210" s="15" t="s">
        <v>82</v>
      </c>
      <c r="AY210" s="225" t="s">
        <v>214</v>
      </c>
    </row>
    <row r="211" spans="1:65" s="2" customFormat="1" ht="14.45" customHeight="1">
      <c r="A211" s="36"/>
      <c r="B211" s="37"/>
      <c r="C211" s="180" t="s">
        <v>397</v>
      </c>
      <c r="D211" s="180" t="s">
        <v>217</v>
      </c>
      <c r="E211" s="181" t="s">
        <v>398</v>
      </c>
      <c r="F211" s="182" t="s">
        <v>399</v>
      </c>
      <c r="G211" s="183" t="s">
        <v>220</v>
      </c>
      <c r="H211" s="184">
        <v>16.495999999999999</v>
      </c>
      <c r="I211" s="185"/>
      <c r="J211" s="186">
        <f>ROUND(I211*H211,2)</f>
        <v>0</v>
      </c>
      <c r="K211" s="182" t="s">
        <v>221</v>
      </c>
      <c r="L211" s="41"/>
      <c r="M211" s="187" t="s">
        <v>19</v>
      </c>
      <c r="N211" s="188" t="s">
        <v>47</v>
      </c>
      <c r="O211" s="66"/>
      <c r="P211" s="189">
        <f>O211*H211</f>
        <v>0</v>
      </c>
      <c r="Q211" s="189">
        <v>0</v>
      </c>
      <c r="R211" s="189">
        <f>Q211*H211</f>
        <v>0</v>
      </c>
      <c r="S211" s="189">
        <v>1.32E-3</v>
      </c>
      <c r="T211" s="190">
        <f>S211*H211</f>
        <v>2.1774719999999997E-2</v>
      </c>
      <c r="U211" s="36"/>
      <c r="V211" s="36"/>
      <c r="W211" s="36"/>
      <c r="X211" s="36"/>
      <c r="Y211" s="36"/>
      <c r="Z211" s="36"/>
      <c r="AA211" s="36"/>
      <c r="AB211" s="36"/>
      <c r="AC211" s="36"/>
      <c r="AD211" s="36"/>
      <c r="AE211" s="36"/>
      <c r="AR211" s="191" t="s">
        <v>299</v>
      </c>
      <c r="AT211" s="191" t="s">
        <v>217</v>
      </c>
      <c r="AU211" s="191" t="s">
        <v>88</v>
      </c>
      <c r="AY211" s="19" t="s">
        <v>214</v>
      </c>
      <c r="BE211" s="192">
        <f>IF(N211="základní",J211,0)</f>
        <v>0</v>
      </c>
      <c r="BF211" s="192">
        <f>IF(N211="snížená",J211,0)</f>
        <v>0</v>
      </c>
      <c r="BG211" s="192">
        <f>IF(N211="zákl. přenesená",J211,0)</f>
        <v>0</v>
      </c>
      <c r="BH211" s="192">
        <f>IF(N211="sníž. přenesená",J211,0)</f>
        <v>0</v>
      </c>
      <c r="BI211" s="192">
        <f>IF(N211="nulová",J211,0)</f>
        <v>0</v>
      </c>
      <c r="BJ211" s="19" t="s">
        <v>88</v>
      </c>
      <c r="BK211" s="192">
        <f>ROUND(I211*H211,2)</f>
        <v>0</v>
      </c>
      <c r="BL211" s="19" t="s">
        <v>299</v>
      </c>
      <c r="BM211" s="191" t="s">
        <v>400</v>
      </c>
    </row>
    <row r="212" spans="1:65" s="13" customFormat="1" ht="11.25">
      <c r="B212" s="193"/>
      <c r="C212" s="194"/>
      <c r="D212" s="195" t="s">
        <v>224</v>
      </c>
      <c r="E212" s="196" t="s">
        <v>19</v>
      </c>
      <c r="F212" s="197" t="s">
        <v>326</v>
      </c>
      <c r="G212" s="194"/>
      <c r="H212" s="196" t="s">
        <v>19</v>
      </c>
      <c r="I212" s="198"/>
      <c r="J212" s="194"/>
      <c r="K212" s="194"/>
      <c r="L212" s="199"/>
      <c r="M212" s="200"/>
      <c r="N212" s="201"/>
      <c r="O212" s="201"/>
      <c r="P212" s="201"/>
      <c r="Q212" s="201"/>
      <c r="R212" s="201"/>
      <c r="S212" s="201"/>
      <c r="T212" s="202"/>
      <c r="AT212" s="203" t="s">
        <v>224</v>
      </c>
      <c r="AU212" s="203" t="s">
        <v>88</v>
      </c>
      <c r="AV212" s="13" t="s">
        <v>82</v>
      </c>
      <c r="AW212" s="13" t="s">
        <v>36</v>
      </c>
      <c r="AX212" s="13" t="s">
        <v>75</v>
      </c>
      <c r="AY212" s="203" t="s">
        <v>214</v>
      </c>
    </row>
    <row r="213" spans="1:65" s="14" customFormat="1" ht="11.25">
      <c r="B213" s="204"/>
      <c r="C213" s="205"/>
      <c r="D213" s="195" t="s">
        <v>224</v>
      </c>
      <c r="E213" s="206" t="s">
        <v>19</v>
      </c>
      <c r="F213" s="207" t="s">
        <v>1486</v>
      </c>
      <c r="G213" s="205"/>
      <c r="H213" s="208">
        <v>8.9550000000000001</v>
      </c>
      <c r="I213" s="209"/>
      <c r="J213" s="205"/>
      <c r="K213" s="205"/>
      <c r="L213" s="210"/>
      <c r="M213" s="211"/>
      <c r="N213" s="212"/>
      <c r="O213" s="212"/>
      <c r="P213" s="212"/>
      <c r="Q213" s="212"/>
      <c r="R213" s="212"/>
      <c r="S213" s="212"/>
      <c r="T213" s="213"/>
      <c r="AT213" s="214" t="s">
        <v>224</v>
      </c>
      <c r="AU213" s="214" t="s">
        <v>88</v>
      </c>
      <c r="AV213" s="14" t="s">
        <v>88</v>
      </c>
      <c r="AW213" s="14" t="s">
        <v>36</v>
      </c>
      <c r="AX213" s="14" t="s">
        <v>75</v>
      </c>
      <c r="AY213" s="214" t="s">
        <v>214</v>
      </c>
    </row>
    <row r="214" spans="1:65" s="14" customFormat="1" ht="11.25">
      <c r="B214" s="204"/>
      <c r="C214" s="205"/>
      <c r="D214" s="195" t="s">
        <v>224</v>
      </c>
      <c r="E214" s="206" t="s">
        <v>19</v>
      </c>
      <c r="F214" s="207" t="s">
        <v>1487</v>
      </c>
      <c r="G214" s="205"/>
      <c r="H214" s="208">
        <v>7.5410000000000004</v>
      </c>
      <c r="I214" s="209"/>
      <c r="J214" s="205"/>
      <c r="K214" s="205"/>
      <c r="L214" s="210"/>
      <c r="M214" s="211"/>
      <c r="N214" s="212"/>
      <c r="O214" s="212"/>
      <c r="P214" s="212"/>
      <c r="Q214" s="212"/>
      <c r="R214" s="212"/>
      <c r="S214" s="212"/>
      <c r="T214" s="213"/>
      <c r="AT214" s="214" t="s">
        <v>224</v>
      </c>
      <c r="AU214" s="214" t="s">
        <v>88</v>
      </c>
      <c r="AV214" s="14" t="s">
        <v>88</v>
      </c>
      <c r="AW214" s="14" t="s">
        <v>36</v>
      </c>
      <c r="AX214" s="14" t="s">
        <v>75</v>
      </c>
      <c r="AY214" s="214" t="s">
        <v>214</v>
      </c>
    </row>
    <row r="215" spans="1:65" s="15" customFormat="1" ht="11.25">
      <c r="B215" s="215"/>
      <c r="C215" s="216"/>
      <c r="D215" s="195" t="s">
        <v>224</v>
      </c>
      <c r="E215" s="217" t="s">
        <v>19</v>
      </c>
      <c r="F215" s="218" t="s">
        <v>228</v>
      </c>
      <c r="G215" s="216"/>
      <c r="H215" s="219">
        <v>16.496000000000002</v>
      </c>
      <c r="I215" s="220"/>
      <c r="J215" s="216"/>
      <c r="K215" s="216"/>
      <c r="L215" s="221"/>
      <c r="M215" s="222"/>
      <c r="N215" s="223"/>
      <c r="O215" s="223"/>
      <c r="P215" s="223"/>
      <c r="Q215" s="223"/>
      <c r="R215" s="223"/>
      <c r="S215" s="223"/>
      <c r="T215" s="224"/>
      <c r="AT215" s="225" t="s">
        <v>224</v>
      </c>
      <c r="AU215" s="225" t="s">
        <v>88</v>
      </c>
      <c r="AV215" s="15" t="s">
        <v>222</v>
      </c>
      <c r="AW215" s="15" t="s">
        <v>36</v>
      </c>
      <c r="AX215" s="15" t="s">
        <v>82</v>
      </c>
      <c r="AY215" s="225" t="s">
        <v>214</v>
      </c>
    </row>
    <row r="216" spans="1:65" s="2" customFormat="1" ht="24.2" customHeight="1">
      <c r="A216" s="36"/>
      <c r="B216" s="37"/>
      <c r="C216" s="180" t="s">
        <v>401</v>
      </c>
      <c r="D216" s="180" t="s">
        <v>217</v>
      </c>
      <c r="E216" s="181" t="s">
        <v>402</v>
      </c>
      <c r="F216" s="182" t="s">
        <v>403</v>
      </c>
      <c r="G216" s="183" t="s">
        <v>283</v>
      </c>
      <c r="H216" s="184">
        <v>1</v>
      </c>
      <c r="I216" s="185"/>
      <c r="J216" s="186">
        <f>ROUND(I216*H216,2)</f>
        <v>0</v>
      </c>
      <c r="K216" s="182" t="s">
        <v>19</v>
      </c>
      <c r="L216" s="41"/>
      <c r="M216" s="187" t="s">
        <v>19</v>
      </c>
      <c r="N216" s="188" t="s">
        <v>47</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299</v>
      </c>
      <c r="AT216" s="191" t="s">
        <v>217</v>
      </c>
      <c r="AU216" s="191" t="s">
        <v>88</v>
      </c>
      <c r="AY216" s="19" t="s">
        <v>214</v>
      </c>
      <c r="BE216" s="192">
        <f>IF(N216="základní",J216,0)</f>
        <v>0</v>
      </c>
      <c r="BF216" s="192">
        <f>IF(N216="snížená",J216,0)</f>
        <v>0</v>
      </c>
      <c r="BG216" s="192">
        <f>IF(N216="zákl. přenesená",J216,0)</f>
        <v>0</v>
      </c>
      <c r="BH216" s="192">
        <f>IF(N216="sníž. přenesená",J216,0)</f>
        <v>0</v>
      </c>
      <c r="BI216" s="192">
        <f>IF(N216="nulová",J216,0)</f>
        <v>0</v>
      </c>
      <c r="BJ216" s="19" t="s">
        <v>88</v>
      </c>
      <c r="BK216" s="192">
        <f>ROUND(I216*H216,2)</f>
        <v>0</v>
      </c>
      <c r="BL216" s="19" t="s">
        <v>299</v>
      </c>
      <c r="BM216" s="191" t="s">
        <v>404</v>
      </c>
    </row>
    <row r="217" spans="1:65" s="2" customFormat="1" ht="24.2" customHeight="1">
      <c r="A217" s="36"/>
      <c r="B217" s="37"/>
      <c r="C217" s="180" t="s">
        <v>405</v>
      </c>
      <c r="D217" s="180" t="s">
        <v>217</v>
      </c>
      <c r="E217" s="181" t="s">
        <v>406</v>
      </c>
      <c r="F217" s="182" t="s">
        <v>407</v>
      </c>
      <c r="G217" s="183" t="s">
        <v>361</v>
      </c>
      <c r="H217" s="240"/>
      <c r="I217" s="185"/>
      <c r="J217" s="186">
        <f>ROUND(I217*H217,2)</f>
        <v>0</v>
      </c>
      <c r="K217" s="182" t="s">
        <v>221</v>
      </c>
      <c r="L217" s="41"/>
      <c r="M217" s="187" t="s">
        <v>19</v>
      </c>
      <c r="N217" s="188" t="s">
        <v>47</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299</v>
      </c>
      <c r="AT217" s="191" t="s">
        <v>217</v>
      </c>
      <c r="AU217" s="191" t="s">
        <v>88</v>
      </c>
      <c r="AY217" s="19" t="s">
        <v>214</v>
      </c>
      <c r="BE217" s="192">
        <f>IF(N217="základní",J217,0)</f>
        <v>0</v>
      </c>
      <c r="BF217" s="192">
        <f>IF(N217="snížená",J217,0)</f>
        <v>0</v>
      </c>
      <c r="BG217" s="192">
        <f>IF(N217="zákl. přenesená",J217,0)</f>
        <v>0</v>
      </c>
      <c r="BH217" s="192">
        <f>IF(N217="sníž. přenesená",J217,0)</f>
        <v>0</v>
      </c>
      <c r="BI217" s="192">
        <f>IF(N217="nulová",J217,0)</f>
        <v>0</v>
      </c>
      <c r="BJ217" s="19" t="s">
        <v>88</v>
      </c>
      <c r="BK217" s="192">
        <f>ROUND(I217*H217,2)</f>
        <v>0</v>
      </c>
      <c r="BL217" s="19" t="s">
        <v>299</v>
      </c>
      <c r="BM217" s="191" t="s">
        <v>408</v>
      </c>
    </row>
    <row r="218" spans="1:65" s="12" customFormat="1" ht="22.9" customHeight="1">
      <c r="B218" s="164"/>
      <c r="C218" s="165"/>
      <c r="D218" s="166" t="s">
        <v>74</v>
      </c>
      <c r="E218" s="178" t="s">
        <v>409</v>
      </c>
      <c r="F218" s="178" t="s">
        <v>410</v>
      </c>
      <c r="G218" s="165"/>
      <c r="H218" s="165"/>
      <c r="I218" s="168"/>
      <c r="J218" s="179">
        <f>BK218</f>
        <v>0</v>
      </c>
      <c r="K218" s="165"/>
      <c r="L218" s="170"/>
      <c r="M218" s="171"/>
      <c r="N218" s="172"/>
      <c r="O218" s="172"/>
      <c r="P218" s="173">
        <f>SUM(P219:P377)</f>
        <v>0</v>
      </c>
      <c r="Q218" s="172"/>
      <c r="R218" s="173">
        <f>SUM(R219:R377)</f>
        <v>21.572763821399999</v>
      </c>
      <c r="S218" s="172"/>
      <c r="T218" s="174">
        <f>SUM(T219:T377)</f>
        <v>0</v>
      </c>
      <c r="AR218" s="175" t="s">
        <v>88</v>
      </c>
      <c r="AT218" s="176" t="s">
        <v>74</v>
      </c>
      <c r="AU218" s="176" t="s">
        <v>82</v>
      </c>
      <c r="AY218" s="175" t="s">
        <v>214</v>
      </c>
      <c r="BK218" s="177">
        <f>SUM(BK219:BK377)</f>
        <v>0</v>
      </c>
    </row>
    <row r="219" spans="1:65" s="2" customFormat="1" ht="24.2" customHeight="1">
      <c r="A219" s="36"/>
      <c r="B219" s="37"/>
      <c r="C219" s="180" t="s">
        <v>411</v>
      </c>
      <c r="D219" s="180" t="s">
        <v>217</v>
      </c>
      <c r="E219" s="181" t="s">
        <v>412</v>
      </c>
      <c r="F219" s="182" t="s">
        <v>413</v>
      </c>
      <c r="G219" s="183" t="s">
        <v>220</v>
      </c>
      <c r="H219" s="184">
        <v>72.998999999999995</v>
      </c>
      <c r="I219" s="185"/>
      <c r="J219" s="186">
        <f>ROUND(I219*H219,2)</f>
        <v>0</v>
      </c>
      <c r="K219" s="182" t="s">
        <v>221</v>
      </c>
      <c r="L219" s="41"/>
      <c r="M219" s="187" t="s">
        <v>19</v>
      </c>
      <c r="N219" s="188" t="s">
        <v>47</v>
      </c>
      <c r="O219" s="66"/>
      <c r="P219" s="189">
        <f>O219*H219</f>
        <v>0</v>
      </c>
      <c r="Q219" s="189">
        <v>2.5510000000000001E-2</v>
      </c>
      <c r="R219" s="189">
        <f>Q219*H219</f>
        <v>1.8622044899999999</v>
      </c>
      <c r="S219" s="189">
        <v>0</v>
      </c>
      <c r="T219" s="190">
        <f>S219*H219</f>
        <v>0</v>
      </c>
      <c r="U219" s="36"/>
      <c r="V219" s="36"/>
      <c r="W219" s="36"/>
      <c r="X219" s="36"/>
      <c r="Y219" s="36"/>
      <c r="Z219" s="36"/>
      <c r="AA219" s="36"/>
      <c r="AB219" s="36"/>
      <c r="AC219" s="36"/>
      <c r="AD219" s="36"/>
      <c r="AE219" s="36"/>
      <c r="AR219" s="191" t="s">
        <v>299</v>
      </c>
      <c r="AT219" s="191" t="s">
        <v>217</v>
      </c>
      <c r="AU219" s="191" t="s">
        <v>88</v>
      </c>
      <c r="AY219" s="19" t="s">
        <v>214</v>
      </c>
      <c r="BE219" s="192">
        <f>IF(N219="základní",J219,0)</f>
        <v>0</v>
      </c>
      <c r="BF219" s="192">
        <f>IF(N219="snížená",J219,0)</f>
        <v>0</v>
      </c>
      <c r="BG219" s="192">
        <f>IF(N219="zákl. přenesená",J219,0)</f>
        <v>0</v>
      </c>
      <c r="BH219" s="192">
        <f>IF(N219="sníž. přenesená",J219,0)</f>
        <v>0</v>
      </c>
      <c r="BI219" s="192">
        <f>IF(N219="nulová",J219,0)</f>
        <v>0</v>
      </c>
      <c r="BJ219" s="19" t="s">
        <v>88</v>
      </c>
      <c r="BK219" s="192">
        <f>ROUND(I219*H219,2)</f>
        <v>0</v>
      </c>
      <c r="BL219" s="19" t="s">
        <v>299</v>
      </c>
      <c r="BM219" s="191" t="s">
        <v>414</v>
      </c>
    </row>
    <row r="220" spans="1:65" s="13" customFormat="1" ht="11.25">
      <c r="B220" s="193"/>
      <c r="C220" s="194"/>
      <c r="D220" s="195" t="s">
        <v>224</v>
      </c>
      <c r="E220" s="196" t="s">
        <v>19</v>
      </c>
      <c r="F220" s="197" t="s">
        <v>257</v>
      </c>
      <c r="G220" s="194"/>
      <c r="H220" s="196" t="s">
        <v>19</v>
      </c>
      <c r="I220" s="198"/>
      <c r="J220" s="194"/>
      <c r="K220" s="194"/>
      <c r="L220" s="199"/>
      <c r="M220" s="200"/>
      <c r="N220" s="201"/>
      <c r="O220" s="201"/>
      <c r="P220" s="201"/>
      <c r="Q220" s="201"/>
      <c r="R220" s="201"/>
      <c r="S220" s="201"/>
      <c r="T220" s="202"/>
      <c r="AT220" s="203" t="s">
        <v>224</v>
      </c>
      <c r="AU220" s="203" t="s">
        <v>88</v>
      </c>
      <c r="AV220" s="13" t="s">
        <v>82</v>
      </c>
      <c r="AW220" s="13" t="s">
        <v>36</v>
      </c>
      <c r="AX220" s="13" t="s">
        <v>75</v>
      </c>
      <c r="AY220" s="203" t="s">
        <v>214</v>
      </c>
    </row>
    <row r="221" spans="1:65" s="14" customFormat="1" ht="11.25">
      <c r="B221" s="204"/>
      <c r="C221" s="205"/>
      <c r="D221" s="195" t="s">
        <v>224</v>
      </c>
      <c r="E221" s="206" t="s">
        <v>19</v>
      </c>
      <c r="F221" s="207" t="s">
        <v>1488</v>
      </c>
      <c r="G221" s="205"/>
      <c r="H221" s="208">
        <v>12.302</v>
      </c>
      <c r="I221" s="209"/>
      <c r="J221" s="205"/>
      <c r="K221" s="205"/>
      <c r="L221" s="210"/>
      <c r="M221" s="211"/>
      <c r="N221" s="212"/>
      <c r="O221" s="212"/>
      <c r="P221" s="212"/>
      <c r="Q221" s="212"/>
      <c r="R221" s="212"/>
      <c r="S221" s="212"/>
      <c r="T221" s="213"/>
      <c r="AT221" s="214" t="s">
        <v>224</v>
      </c>
      <c r="AU221" s="214" t="s">
        <v>88</v>
      </c>
      <c r="AV221" s="14" t="s">
        <v>88</v>
      </c>
      <c r="AW221" s="14" t="s">
        <v>36</v>
      </c>
      <c r="AX221" s="14" t="s">
        <v>75</v>
      </c>
      <c r="AY221" s="214" t="s">
        <v>214</v>
      </c>
    </row>
    <row r="222" spans="1:65" s="14" customFormat="1" ht="11.25">
      <c r="B222" s="204"/>
      <c r="C222" s="205"/>
      <c r="D222" s="195" t="s">
        <v>224</v>
      </c>
      <c r="E222" s="206" t="s">
        <v>19</v>
      </c>
      <c r="F222" s="207" t="s">
        <v>1489</v>
      </c>
      <c r="G222" s="205"/>
      <c r="H222" s="208">
        <v>60.697000000000003</v>
      </c>
      <c r="I222" s="209"/>
      <c r="J222" s="205"/>
      <c r="K222" s="205"/>
      <c r="L222" s="210"/>
      <c r="M222" s="211"/>
      <c r="N222" s="212"/>
      <c r="O222" s="212"/>
      <c r="P222" s="212"/>
      <c r="Q222" s="212"/>
      <c r="R222" s="212"/>
      <c r="S222" s="212"/>
      <c r="T222" s="213"/>
      <c r="AT222" s="214" t="s">
        <v>224</v>
      </c>
      <c r="AU222" s="214" t="s">
        <v>88</v>
      </c>
      <c r="AV222" s="14" t="s">
        <v>88</v>
      </c>
      <c r="AW222" s="14" t="s">
        <v>36</v>
      </c>
      <c r="AX222" s="14" t="s">
        <v>75</v>
      </c>
      <c r="AY222" s="214" t="s">
        <v>214</v>
      </c>
    </row>
    <row r="223" spans="1:65" s="15" customFormat="1" ht="11.25">
      <c r="B223" s="215"/>
      <c r="C223" s="216"/>
      <c r="D223" s="195" t="s">
        <v>224</v>
      </c>
      <c r="E223" s="217" t="s">
        <v>19</v>
      </c>
      <c r="F223" s="218" t="s">
        <v>228</v>
      </c>
      <c r="G223" s="216"/>
      <c r="H223" s="219">
        <v>72.998999999999995</v>
      </c>
      <c r="I223" s="220"/>
      <c r="J223" s="216"/>
      <c r="K223" s="216"/>
      <c r="L223" s="221"/>
      <c r="M223" s="222"/>
      <c r="N223" s="223"/>
      <c r="O223" s="223"/>
      <c r="P223" s="223"/>
      <c r="Q223" s="223"/>
      <c r="R223" s="223"/>
      <c r="S223" s="223"/>
      <c r="T223" s="224"/>
      <c r="AT223" s="225" t="s">
        <v>224</v>
      </c>
      <c r="AU223" s="225" t="s">
        <v>88</v>
      </c>
      <c r="AV223" s="15" t="s">
        <v>222</v>
      </c>
      <c r="AW223" s="15" t="s">
        <v>36</v>
      </c>
      <c r="AX223" s="15" t="s">
        <v>82</v>
      </c>
      <c r="AY223" s="225" t="s">
        <v>214</v>
      </c>
    </row>
    <row r="224" spans="1:65" s="2" customFormat="1" ht="24.2" customHeight="1">
      <c r="A224" s="36"/>
      <c r="B224" s="37"/>
      <c r="C224" s="180" t="s">
        <v>417</v>
      </c>
      <c r="D224" s="180" t="s">
        <v>217</v>
      </c>
      <c r="E224" s="181" t="s">
        <v>418</v>
      </c>
      <c r="F224" s="182" t="s">
        <v>419</v>
      </c>
      <c r="G224" s="183" t="s">
        <v>220</v>
      </c>
      <c r="H224" s="184">
        <v>20.951000000000001</v>
      </c>
      <c r="I224" s="185"/>
      <c r="J224" s="186">
        <f>ROUND(I224*H224,2)</f>
        <v>0</v>
      </c>
      <c r="K224" s="182" t="s">
        <v>221</v>
      </c>
      <c r="L224" s="41"/>
      <c r="M224" s="187" t="s">
        <v>19</v>
      </c>
      <c r="N224" s="188" t="s">
        <v>47</v>
      </c>
      <c r="O224" s="66"/>
      <c r="P224" s="189">
        <f>O224*H224</f>
        <v>0</v>
      </c>
      <c r="Q224" s="189">
        <v>2.614E-2</v>
      </c>
      <c r="R224" s="189">
        <f>Q224*H224</f>
        <v>0.54765914000000004</v>
      </c>
      <c r="S224" s="189">
        <v>0</v>
      </c>
      <c r="T224" s="190">
        <f>S224*H224</f>
        <v>0</v>
      </c>
      <c r="U224" s="36"/>
      <c r="V224" s="36"/>
      <c r="W224" s="36"/>
      <c r="X224" s="36"/>
      <c r="Y224" s="36"/>
      <c r="Z224" s="36"/>
      <c r="AA224" s="36"/>
      <c r="AB224" s="36"/>
      <c r="AC224" s="36"/>
      <c r="AD224" s="36"/>
      <c r="AE224" s="36"/>
      <c r="AR224" s="191" t="s">
        <v>299</v>
      </c>
      <c r="AT224" s="191" t="s">
        <v>217</v>
      </c>
      <c r="AU224" s="191" t="s">
        <v>88</v>
      </c>
      <c r="AY224" s="19" t="s">
        <v>214</v>
      </c>
      <c r="BE224" s="192">
        <f>IF(N224="základní",J224,0)</f>
        <v>0</v>
      </c>
      <c r="BF224" s="192">
        <f>IF(N224="snížená",J224,0)</f>
        <v>0</v>
      </c>
      <c r="BG224" s="192">
        <f>IF(N224="zákl. přenesená",J224,0)</f>
        <v>0</v>
      </c>
      <c r="BH224" s="192">
        <f>IF(N224="sníž. přenesená",J224,0)</f>
        <v>0</v>
      </c>
      <c r="BI224" s="192">
        <f>IF(N224="nulová",J224,0)</f>
        <v>0</v>
      </c>
      <c r="BJ224" s="19" t="s">
        <v>88</v>
      </c>
      <c r="BK224" s="192">
        <f>ROUND(I224*H224,2)</f>
        <v>0</v>
      </c>
      <c r="BL224" s="19" t="s">
        <v>299</v>
      </c>
      <c r="BM224" s="191" t="s">
        <v>420</v>
      </c>
    </row>
    <row r="225" spans="1:65" s="13" customFormat="1" ht="11.25">
      <c r="B225" s="193"/>
      <c r="C225" s="194"/>
      <c r="D225" s="195" t="s">
        <v>224</v>
      </c>
      <c r="E225" s="196" t="s">
        <v>19</v>
      </c>
      <c r="F225" s="197" t="s">
        <v>257</v>
      </c>
      <c r="G225" s="194"/>
      <c r="H225" s="196" t="s">
        <v>19</v>
      </c>
      <c r="I225" s="198"/>
      <c r="J225" s="194"/>
      <c r="K225" s="194"/>
      <c r="L225" s="199"/>
      <c r="M225" s="200"/>
      <c r="N225" s="201"/>
      <c r="O225" s="201"/>
      <c r="P225" s="201"/>
      <c r="Q225" s="201"/>
      <c r="R225" s="201"/>
      <c r="S225" s="201"/>
      <c r="T225" s="202"/>
      <c r="AT225" s="203" t="s">
        <v>224</v>
      </c>
      <c r="AU225" s="203" t="s">
        <v>88</v>
      </c>
      <c r="AV225" s="13" t="s">
        <v>82</v>
      </c>
      <c r="AW225" s="13" t="s">
        <v>36</v>
      </c>
      <c r="AX225" s="13" t="s">
        <v>75</v>
      </c>
      <c r="AY225" s="203" t="s">
        <v>214</v>
      </c>
    </row>
    <row r="226" spans="1:65" s="14" customFormat="1" ht="11.25">
      <c r="B226" s="204"/>
      <c r="C226" s="205"/>
      <c r="D226" s="195" t="s">
        <v>224</v>
      </c>
      <c r="E226" s="206" t="s">
        <v>19</v>
      </c>
      <c r="F226" s="207" t="s">
        <v>1490</v>
      </c>
      <c r="G226" s="205"/>
      <c r="H226" s="208">
        <v>7.8840000000000003</v>
      </c>
      <c r="I226" s="209"/>
      <c r="J226" s="205"/>
      <c r="K226" s="205"/>
      <c r="L226" s="210"/>
      <c r="M226" s="211"/>
      <c r="N226" s="212"/>
      <c r="O226" s="212"/>
      <c r="P226" s="212"/>
      <c r="Q226" s="212"/>
      <c r="R226" s="212"/>
      <c r="S226" s="212"/>
      <c r="T226" s="213"/>
      <c r="AT226" s="214" t="s">
        <v>224</v>
      </c>
      <c r="AU226" s="214" t="s">
        <v>88</v>
      </c>
      <c r="AV226" s="14" t="s">
        <v>88</v>
      </c>
      <c r="AW226" s="14" t="s">
        <v>36</v>
      </c>
      <c r="AX226" s="14" t="s">
        <v>75</v>
      </c>
      <c r="AY226" s="214" t="s">
        <v>214</v>
      </c>
    </row>
    <row r="227" spans="1:65" s="14" customFormat="1" ht="11.25">
      <c r="B227" s="204"/>
      <c r="C227" s="205"/>
      <c r="D227" s="195" t="s">
        <v>224</v>
      </c>
      <c r="E227" s="206" t="s">
        <v>19</v>
      </c>
      <c r="F227" s="207" t="s">
        <v>1491</v>
      </c>
      <c r="G227" s="205"/>
      <c r="H227" s="208">
        <v>13.067</v>
      </c>
      <c r="I227" s="209"/>
      <c r="J227" s="205"/>
      <c r="K227" s="205"/>
      <c r="L227" s="210"/>
      <c r="M227" s="211"/>
      <c r="N227" s="212"/>
      <c r="O227" s="212"/>
      <c r="P227" s="212"/>
      <c r="Q227" s="212"/>
      <c r="R227" s="212"/>
      <c r="S227" s="212"/>
      <c r="T227" s="213"/>
      <c r="AT227" s="214" t="s">
        <v>224</v>
      </c>
      <c r="AU227" s="214" t="s">
        <v>88</v>
      </c>
      <c r="AV227" s="14" t="s">
        <v>88</v>
      </c>
      <c r="AW227" s="14" t="s">
        <v>36</v>
      </c>
      <c r="AX227" s="14" t="s">
        <v>75</v>
      </c>
      <c r="AY227" s="214" t="s">
        <v>214</v>
      </c>
    </row>
    <row r="228" spans="1:65" s="15" customFormat="1" ht="11.25">
      <c r="B228" s="215"/>
      <c r="C228" s="216"/>
      <c r="D228" s="195" t="s">
        <v>224</v>
      </c>
      <c r="E228" s="217" t="s">
        <v>19</v>
      </c>
      <c r="F228" s="218" t="s">
        <v>228</v>
      </c>
      <c r="G228" s="216"/>
      <c r="H228" s="219">
        <v>20.951000000000001</v>
      </c>
      <c r="I228" s="220"/>
      <c r="J228" s="216"/>
      <c r="K228" s="216"/>
      <c r="L228" s="221"/>
      <c r="M228" s="222"/>
      <c r="N228" s="223"/>
      <c r="O228" s="223"/>
      <c r="P228" s="223"/>
      <c r="Q228" s="223"/>
      <c r="R228" s="223"/>
      <c r="S228" s="223"/>
      <c r="T228" s="224"/>
      <c r="AT228" s="225" t="s">
        <v>224</v>
      </c>
      <c r="AU228" s="225" t="s">
        <v>88</v>
      </c>
      <c r="AV228" s="15" t="s">
        <v>222</v>
      </c>
      <c r="AW228" s="15" t="s">
        <v>36</v>
      </c>
      <c r="AX228" s="15" t="s">
        <v>82</v>
      </c>
      <c r="AY228" s="225" t="s">
        <v>214</v>
      </c>
    </row>
    <row r="229" spans="1:65" s="2" customFormat="1" ht="24.2" customHeight="1">
      <c r="A229" s="36"/>
      <c r="B229" s="37"/>
      <c r="C229" s="180" t="s">
        <v>423</v>
      </c>
      <c r="D229" s="180" t="s">
        <v>217</v>
      </c>
      <c r="E229" s="181" t="s">
        <v>1492</v>
      </c>
      <c r="F229" s="182" t="s">
        <v>1493</v>
      </c>
      <c r="G229" s="183" t="s">
        <v>220</v>
      </c>
      <c r="H229" s="184">
        <v>10.507</v>
      </c>
      <c r="I229" s="185"/>
      <c r="J229" s="186">
        <f>ROUND(I229*H229,2)</f>
        <v>0</v>
      </c>
      <c r="K229" s="182" t="s">
        <v>19</v>
      </c>
      <c r="L229" s="41"/>
      <c r="M229" s="187" t="s">
        <v>19</v>
      </c>
      <c r="N229" s="188" t="s">
        <v>47</v>
      </c>
      <c r="O229" s="66"/>
      <c r="P229" s="189">
        <f>O229*H229</f>
        <v>0</v>
      </c>
      <c r="Q229" s="189">
        <v>4.5699999999999998E-2</v>
      </c>
      <c r="R229" s="189">
        <f>Q229*H229</f>
        <v>0.48016989999999998</v>
      </c>
      <c r="S229" s="189">
        <v>0</v>
      </c>
      <c r="T229" s="190">
        <f>S229*H229</f>
        <v>0</v>
      </c>
      <c r="U229" s="36"/>
      <c r="V229" s="36"/>
      <c r="W229" s="36"/>
      <c r="X229" s="36"/>
      <c r="Y229" s="36"/>
      <c r="Z229" s="36"/>
      <c r="AA229" s="36"/>
      <c r="AB229" s="36"/>
      <c r="AC229" s="36"/>
      <c r="AD229" s="36"/>
      <c r="AE229" s="36"/>
      <c r="AR229" s="191" t="s">
        <v>299</v>
      </c>
      <c r="AT229" s="191" t="s">
        <v>217</v>
      </c>
      <c r="AU229" s="191" t="s">
        <v>88</v>
      </c>
      <c r="AY229" s="19" t="s">
        <v>214</v>
      </c>
      <c r="BE229" s="192">
        <f>IF(N229="základní",J229,0)</f>
        <v>0</v>
      </c>
      <c r="BF229" s="192">
        <f>IF(N229="snížená",J229,0)</f>
        <v>0</v>
      </c>
      <c r="BG229" s="192">
        <f>IF(N229="zákl. přenesená",J229,0)</f>
        <v>0</v>
      </c>
      <c r="BH229" s="192">
        <f>IF(N229="sníž. přenesená",J229,0)</f>
        <v>0</v>
      </c>
      <c r="BI229" s="192">
        <f>IF(N229="nulová",J229,0)</f>
        <v>0</v>
      </c>
      <c r="BJ229" s="19" t="s">
        <v>88</v>
      </c>
      <c r="BK229" s="192">
        <f>ROUND(I229*H229,2)</f>
        <v>0</v>
      </c>
      <c r="BL229" s="19" t="s">
        <v>299</v>
      </c>
      <c r="BM229" s="191" t="s">
        <v>1494</v>
      </c>
    </row>
    <row r="230" spans="1:65" s="13" customFormat="1" ht="11.25">
      <c r="B230" s="193"/>
      <c r="C230" s="194"/>
      <c r="D230" s="195" t="s">
        <v>224</v>
      </c>
      <c r="E230" s="196" t="s">
        <v>19</v>
      </c>
      <c r="F230" s="197" t="s">
        <v>257</v>
      </c>
      <c r="G230" s="194"/>
      <c r="H230" s="196" t="s">
        <v>19</v>
      </c>
      <c r="I230" s="198"/>
      <c r="J230" s="194"/>
      <c r="K230" s="194"/>
      <c r="L230" s="199"/>
      <c r="M230" s="200"/>
      <c r="N230" s="201"/>
      <c r="O230" s="201"/>
      <c r="P230" s="201"/>
      <c r="Q230" s="201"/>
      <c r="R230" s="201"/>
      <c r="S230" s="201"/>
      <c r="T230" s="202"/>
      <c r="AT230" s="203" t="s">
        <v>224</v>
      </c>
      <c r="AU230" s="203" t="s">
        <v>88</v>
      </c>
      <c r="AV230" s="13" t="s">
        <v>82</v>
      </c>
      <c r="AW230" s="13" t="s">
        <v>36</v>
      </c>
      <c r="AX230" s="13" t="s">
        <v>75</v>
      </c>
      <c r="AY230" s="203" t="s">
        <v>214</v>
      </c>
    </row>
    <row r="231" spans="1:65" s="14" customFormat="1" ht="11.25">
      <c r="B231" s="204"/>
      <c r="C231" s="205"/>
      <c r="D231" s="195" t="s">
        <v>224</v>
      </c>
      <c r="E231" s="206" t="s">
        <v>19</v>
      </c>
      <c r="F231" s="207" t="s">
        <v>1495</v>
      </c>
      <c r="G231" s="205"/>
      <c r="H231" s="208">
        <v>10.507</v>
      </c>
      <c r="I231" s="209"/>
      <c r="J231" s="205"/>
      <c r="K231" s="205"/>
      <c r="L231" s="210"/>
      <c r="M231" s="211"/>
      <c r="N231" s="212"/>
      <c r="O231" s="212"/>
      <c r="P231" s="212"/>
      <c r="Q231" s="212"/>
      <c r="R231" s="212"/>
      <c r="S231" s="212"/>
      <c r="T231" s="213"/>
      <c r="AT231" s="214" t="s">
        <v>224</v>
      </c>
      <c r="AU231" s="214" t="s">
        <v>88</v>
      </c>
      <c r="AV231" s="14" t="s">
        <v>88</v>
      </c>
      <c r="AW231" s="14" t="s">
        <v>36</v>
      </c>
      <c r="AX231" s="14" t="s">
        <v>82</v>
      </c>
      <c r="AY231" s="214" t="s">
        <v>214</v>
      </c>
    </row>
    <row r="232" spans="1:65" s="2" customFormat="1" ht="24.2" customHeight="1">
      <c r="A232" s="36"/>
      <c r="B232" s="37"/>
      <c r="C232" s="180" t="s">
        <v>429</v>
      </c>
      <c r="D232" s="180" t="s">
        <v>217</v>
      </c>
      <c r="E232" s="181" t="s">
        <v>430</v>
      </c>
      <c r="F232" s="182" t="s">
        <v>431</v>
      </c>
      <c r="G232" s="183" t="s">
        <v>220</v>
      </c>
      <c r="H232" s="184">
        <v>208.916</v>
      </c>
      <c r="I232" s="185"/>
      <c r="J232" s="186">
        <f>ROUND(I232*H232,2)</f>
        <v>0</v>
      </c>
      <c r="K232" s="182" t="s">
        <v>221</v>
      </c>
      <c r="L232" s="41"/>
      <c r="M232" s="187" t="s">
        <v>19</v>
      </c>
      <c r="N232" s="188" t="s">
        <v>47</v>
      </c>
      <c r="O232" s="66"/>
      <c r="P232" s="189">
        <f>O232*H232</f>
        <v>0</v>
      </c>
      <c r="Q232" s="189">
        <v>2.0000000000000001E-4</v>
      </c>
      <c r="R232" s="189">
        <f>Q232*H232</f>
        <v>4.17832E-2</v>
      </c>
      <c r="S232" s="189">
        <v>0</v>
      </c>
      <c r="T232" s="190">
        <f>S232*H232</f>
        <v>0</v>
      </c>
      <c r="U232" s="36"/>
      <c r="V232" s="36"/>
      <c r="W232" s="36"/>
      <c r="X232" s="36"/>
      <c r="Y232" s="36"/>
      <c r="Z232" s="36"/>
      <c r="AA232" s="36"/>
      <c r="AB232" s="36"/>
      <c r="AC232" s="36"/>
      <c r="AD232" s="36"/>
      <c r="AE232" s="36"/>
      <c r="AR232" s="191" t="s">
        <v>299</v>
      </c>
      <c r="AT232" s="191" t="s">
        <v>217</v>
      </c>
      <c r="AU232" s="191" t="s">
        <v>88</v>
      </c>
      <c r="AY232" s="19" t="s">
        <v>214</v>
      </c>
      <c r="BE232" s="192">
        <f>IF(N232="základní",J232,0)</f>
        <v>0</v>
      </c>
      <c r="BF232" s="192">
        <f>IF(N232="snížená",J232,0)</f>
        <v>0</v>
      </c>
      <c r="BG232" s="192">
        <f>IF(N232="zákl. přenesená",J232,0)</f>
        <v>0</v>
      </c>
      <c r="BH232" s="192">
        <f>IF(N232="sníž. přenesená",J232,0)</f>
        <v>0</v>
      </c>
      <c r="BI232" s="192">
        <f>IF(N232="nulová",J232,0)</f>
        <v>0</v>
      </c>
      <c r="BJ232" s="19" t="s">
        <v>88</v>
      </c>
      <c r="BK232" s="192">
        <f>ROUND(I232*H232,2)</f>
        <v>0</v>
      </c>
      <c r="BL232" s="19" t="s">
        <v>299</v>
      </c>
      <c r="BM232" s="191" t="s">
        <v>432</v>
      </c>
    </row>
    <row r="233" spans="1:65" s="13" customFormat="1" ht="11.25">
      <c r="B233" s="193"/>
      <c r="C233" s="194"/>
      <c r="D233" s="195" t="s">
        <v>224</v>
      </c>
      <c r="E233" s="196" t="s">
        <v>19</v>
      </c>
      <c r="F233" s="197" t="s">
        <v>433</v>
      </c>
      <c r="G233" s="194"/>
      <c r="H233" s="196" t="s">
        <v>19</v>
      </c>
      <c r="I233" s="198"/>
      <c r="J233" s="194"/>
      <c r="K233" s="194"/>
      <c r="L233" s="199"/>
      <c r="M233" s="200"/>
      <c r="N233" s="201"/>
      <c r="O233" s="201"/>
      <c r="P233" s="201"/>
      <c r="Q233" s="201"/>
      <c r="R233" s="201"/>
      <c r="S233" s="201"/>
      <c r="T233" s="202"/>
      <c r="AT233" s="203" t="s">
        <v>224</v>
      </c>
      <c r="AU233" s="203" t="s">
        <v>88</v>
      </c>
      <c r="AV233" s="13" t="s">
        <v>82</v>
      </c>
      <c r="AW233" s="13" t="s">
        <v>36</v>
      </c>
      <c r="AX233" s="13" t="s">
        <v>75</v>
      </c>
      <c r="AY233" s="203" t="s">
        <v>214</v>
      </c>
    </row>
    <row r="234" spans="1:65" s="14" customFormat="1" ht="11.25">
      <c r="B234" s="204"/>
      <c r="C234" s="205"/>
      <c r="D234" s="195" t="s">
        <v>224</v>
      </c>
      <c r="E234" s="206" t="s">
        <v>19</v>
      </c>
      <c r="F234" s="207" t="s">
        <v>1496</v>
      </c>
      <c r="G234" s="205"/>
      <c r="H234" s="208">
        <v>24.605</v>
      </c>
      <c r="I234" s="209"/>
      <c r="J234" s="205"/>
      <c r="K234" s="205"/>
      <c r="L234" s="210"/>
      <c r="M234" s="211"/>
      <c r="N234" s="212"/>
      <c r="O234" s="212"/>
      <c r="P234" s="212"/>
      <c r="Q234" s="212"/>
      <c r="R234" s="212"/>
      <c r="S234" s="212"/>
      <c r="T234" s="213"/>
      <c r="AT234" s="214" t="s">
        <v>224</v>
      </c>
      <c r="AU234" s="214" t="s">
        <v>88</v>
      </c>
      <c r="AV234" s="14" t="s">
        <v>88</v>
      </c>
      <c r="AW234" s="14" t="s">
        <v>36</v>
      </c>
      <c r="AX234" s="14" t="s">
        <v>75</v>
      </c>
      <c r="AY234" s="214" t="s">
        <v>214</v>
      </c>
    </row>
    <row r="235" spans="1:65" s="14" customFormat="1" ht="11.25">
      <c r="B235" s="204"/>
      <c r="C235" s="205"/>
      <c r="D235" s="195" t="s">
        <v>224</v>
      </c>
      <c r="E235" s="206" t="s">
        <v>19</v>
      </c>
      <c r="F235" s="207" t="s">
        <v>1497</v>
      </c>
      <c r="G235" s="205"/>
      <c r="H235" s="208">
        <v>121.39400000000001</v>
      </c>
      <c r="I235" s="209"/>
      <c r="J235" s="205"/>
      <c r="K235" s="205"/>
      <c r="L235" s="210"/>
      <c r="M235" s="211"/>
      <c r="N235" s="212"/>
      <c r="O235" s="212"/>
      <c r="P235" s="212"/>
      <c r="Q235" s="212"/>
      <c r="R235" s="212"/>
      <c r="S235" s="212"/>
      <c r="T235" s="213"/>
      <c r="AT235" s="214" t="s">
        <v>224</v>
      </c>
      <c r="AU235" s="214" t="s">
        <v>88</v>
      </c>
      <c r="AV235" s="14" t="s">
        <v>88</v>
      </c>
      <c r="AW235" s="14" t="s">
        <v>36</v>
      </c>
      <c r="AX235" s="14" t="s">
        <v>75</v>
      </c>
      <c r="AY235" s="214" t="s">
        <v>214</v>
      </c>
    </row>
    <row r="236" spans="1:65" s="14" customFormat="1" ht="11.25">
      <c r="B236" s="204"/>
      <c r="C236" s="205"/>
      <c r="D236" s="195" t="s">
        <v>224</v>
      </c>
      <c r="E236" s="206" t="s">
        <v>19</v>
      </c>
      <c r="F236" s="207" t="s">
        <v>1498</v>
      </c>
      <c r="G236" s="205"/>
      <c r="H236" s="208">
        <v>15.768000000000001</v>
      </c>
      <c r="I236" s="209"/>
      <c r="J236" s="205"/>
      <c r="K236" s="205"/>
      <c r="L236" s="210"/>
      <c r="M236" s="211"/>
      <c r="N236" s="212"/>
      <c r="O236" s="212"/>
      <c r="P236" s="212"/>
      <c r="Q236" s="212"/>
      <c r="R236" s="212"/>
      <c r="S236" s="212"/>
      <c r="T236" s="213"/>
      <c r="AT236" s="214" t="s">
        <v>224</v>
      </c>
      <c r="AU236" s="214" t="s">
        <v>88</v>
      </c>
      <c r="AV236" s="14" t="s">
        <v>88</v>
      </c>
      <c r="AW236" s="14" t="s">
        <v>36</v>
      </c>
      <c r="AX236" s="14" t="s">
        <v>75</v>
      </c>
      <c r="AY236" s="214" t="s">
        <v>214</v>
      </c>
    </row>
    <row r="237" spans="1:65" s="14" customFormat="1" ht="11.25">
      <c r="B237" s="204"/>
      <c r="C237" s="205"/>
      <c r="D237" s="195" t="s">
        <v>224</v>
      </c>
      <c r="E237" s="206" t="s">
        <v>19</v>
      </c>
      <c r="F237" s="207" t="s">
        <v>1499</v>
      </c>
      <c r="G237" s="205"/>
      <c r="H237" s="208">
        <v>26.135000000000002</v>
      </c>
      <c r="I237" s="209"/>
      <c r="J237" s="205"/>
      <c r="K237" s="205"/>
      <c r="L237" s="210"/>
      <c r="M237" s="211"/>
      <c r="N237" s="212"/>
      <c r="O237" s="212"/>
      <c r="P237" s="212"/>
      <c r="Q237" s="212"/>
      <c r="R237" s="212"/>
      <c r="S237" s="212"/>
      <c r="T237" s="213"/>
      <c r="AT237" s="214" t="s">
        <v>224</v>
      </c>
      <c r="AU237" s="214" t="s">
        <v>88</v>
      </c>
      <c r="AV237" s="14" t="s">
        <v>88</v>
      </c>
      <c r="AW237" s="14" t="s">
        <v>36</v>
      </c>
      <c r="AX237" s="14" t="s">
        <v>75</v>
      </c>
      <c r="AY237" s="214" t="s">
        <v>214</v>
      </c>
    </row>
    <row r="238" spans="1:65" s="14" customFormat="1" ht="11.25">
      <c r="B238" s="204"/>
      <c r="C238" s="205"/>
      <c r="D238" s="195" t="s">
        <v>224</v>
      </c>
      <c r="E238" s="206" t="s">
        <v>19</v>
      </c>
      <c r="F238" s="207" t="s">
        <v>1500</v>
      </c>
      <c r="G238" s="205"/>
      <c r="H238" s="208">
        <v>21.013999999999999</v>
      </c>
      <c r="I238" s="209"/>
      <c r="J238" s="205"/>
      <c r="K238" s="205"/>
      <c r="L238" s="210"/>
      <c r="M238" s="211"/>
      <c r="N238" s="212"/>
      <c r="O238" s="212"/>
      <c r="P238" s="212"/>
      <c r="Q238" s="212"/>
      <c r="R238" s="212"/>
      <c r="S238" s="212"/>
      <c r="T238" s="213"/>
      <c r="AT238" s="214" t="s">
        <v>224</v>
      </c>
      <c r="AU238" s="214" t="s">
        <v>88</v>
      </c>
      <c r="AV238" s="14" t="s">
        <v>88</v>
      </c>
      <c r="AW238" s="14" t="s">
        <v>36</v>
      </c>
      <c r="AX238" s="14" t="s">
        <v>75</v>
      </c>
      <c r="AY238" s="214" t="s">
        <v>214</v>
      </c>
    </row>
    <row r="239" spans="1:65" s="15" customFormat="1" ht="11.25">
      <c r="B239" s="215"/>
      <c r="C239" s="216"/>
      <c r="D239" s="195" t="s">
        <v>224</v>
      </c>
      <c r="E239" s="217" t="s">
        <v>19</v>
      </c>
      <c r="F239" s="218" t="s">
        <v>228</v>
      </c>
      <c r="G239" s="216"/>
      <c r="H239" s="219">
        <v>208.916</v>
      </c>
      <c r="I239" s="220"/>
      <c r="J239" s="216"/>
      <c r="K239" s="216"/>
      <c r="L239" s="221"/>
      <c r="M239" s="222"/>
      <c r="N239" s="223"/>
      <c r="O239" s="223"/>
      <c r="P239" s="223"/>
      <c r="Q239" s="223"/>
      <c r="R239" s="223"/>
      <c r="S239" s="223"/>
      <c r="T239" s="224"/>
      <c r="AT239" s="225" t="s">
        <v>224</v>
      </c>
      <c r="AU239" s="225" t="s">
        <v>88</v>
      </c>
      <c r="AV239" s="15" t="s">
        <v>222</v>
      </c>
      <c r="AW239" s="15" t="s">
        <v>36</v>
      </c>
      <c r="AX239" s="15" t="s">
        <v>82</v>
      </c>
      <c r="AY239" s="225" t="s">
        <v>214</v>
      </c>
    </row>
    <row r="240" spans="1:65" s="2" customFormat="1" ht="14.45" customHeight="1">
      <c r="A240" s="36"/>
      <c r="B240" s="37"/>
      <c r="C240" s="180" t="s">
        <v>439</v>
      </c>
      <c r="D240" s="180" t="s">
        <v>217</v>
      </c>
      <c r="E240" s="181" t="s">
        <v>440</v>
      </c>
      <c r="F240" s="182" t="s">
        <v>441</v>
      </c>
      <c r="G240" s="183" t="s">
        <v>220</v>
      </c>
      <c r="H240" s="184">
        <v>208.916</v>
      </c>
      <c r="I240" s="185"/>
      <c r="J240" s="186">
        <f>ROUND(I240*H240,2)</f>
        <v>0</v>
      </c>
      <c r="K240" s="182" t="s">
        <v>221</v>
      </c>
      <c r="L240" s="41"/>
      <c r="M240" s="187" t="s">
        <v>19</v>
      </c>
      <c r="N240" s="188" t="s">
        <v>47</v>
      </c>
      <c r="O240" s="66"/>
      <c r="P240" s="189">
        <f>O240*H240</f>
        <v>0</v>
      </c>
      <c r="Q240" s="189">
        <v>3.2000000000000002E-3</v>
      </c>
      <c r="R240" s="189">
        <f>Q240*H240</f>
        <v>0.66853119999999999</v>
      </c>
      <c r="S240" s="189">
        <v>0</v>
      </c>
      <c r="T240" s="190">
        <f>S240*H240</f>
        <v>0</v>
      </c>
      <c r="U240" s="36"/>
      <c r="V240" s="36"/>
      <c r="W240" s="36"/>
      <c r="X240" s="36"/>
      <c r="Y240" s="36"/>
      <c r="Z240" s="36"/>
      <c r="AA240" s="36"/>
      <c r="AB240" s="36"/>
      <c r="AC240" s="36"/>
      <c r="AD240" s="36"/>
      <c r="AE240" s="36"/>
      <c r="AR240" s="191" t="s">
        <v>299</v>
      </c>
      <c r="AT240" s="191" t="s">
        <v>217</v>
      </c>
      <c r="AU240" s="191" t="s">
        <v>88</v>
      </c>
      <c r="AY240" s="19" t="s">
        <v>214</v>
      </c>
      <c r="BE240" s="192">
        <f>IF(N240="základní",J240,0)</f>
        <v>0</v>
      </c>
      <c r="BF240" s="192">
        <f>IF(N240="snížená",J240,0)</f>
        <v>0</v>
      </c>
      <c r="BG240" s="192">
        <f>IF(N240="zákl. přenesená",J240,0)</f>
        <v>0</v>
      </c>
      <c r="BH240" s="192">
        <f>IF(N240="sníž. přenesená",J240,0)</f>
        <v>0</v>
      </c>
      <c r="BI240" s="192">
        <f>IF(N240="nulová",J240,0)</f>
        <v>0</v>
      </c>
      <c r="BJ240" s="19" t="s">
        <v>88</v>
      </c>
      <c r="BK240" s="192">
        <f>ROUND(I240*H240,2)</f>
        <v>0</v>
      </c>
      <c r="BL240" s="19" t="s">
        <v>299</v>
      </c>
      <c r="BM240" s="191" t="s">
        <v>1501</v>
      </c>
    </row>
    <row r="241" spans="1:65" s="13" customFormat="1" ht="11.25">
      <c r="B241" s="193"/>
      <c r="C241" s="194"/>
      <c r="D241" s="195" t="s">
        <v>224</v>
      </c>
      <c r="E241" s="196" t="s">
        <v>19</v>
      </c>
      <c r="F241" s="197" t="s">
        <v>433</v>
      </c>
      <c r="G241" s="194"/>
      <c r="H241" s="196" t="s">
        <v>19</v>
      </c>
      <c r="I241" s="198"/>
      <c r="J241" s="194"/>
      <c r="K241" s="194"/>
      <c r="L241" s="199"/>
      <c r="M241" s="200"/>
      <c r="N241" s="201"/>
      <c r="O241" s="201"/>
      <c r="P241" s="201"/>
      <c r="Q241" s="201"/>
      <c r="R241" s="201"/>
      <c r="S241" s="201"/>
      <c r="T241" s="202"/>
      <c r="AT241" s="203" t="s">
        <v>224</v>
      </c>
      <c r="AU241" s="203" t="s">
        <v>88</v>
      </c>
      <c r="AV241" s="13" t="s">
        <v>82</v>
      </c>
      <c r="AW241" s="13" t="s">
        <v>36</v>
      </c>
      <c r="AX241" s="13" t="s">
        <v>75</v>
      </c>
      <c r="AY241" s="203" t="s">
        <v>214</v>
      </c>
    </row>
    <row r="242" spans="1:65" s="14" customFormat="1" ht="11.25">
      <c r="B242" s="204"/>
      <c r="C242" s="205"/>
      <c r="D242" s="195" t="s">
        <v>224</v>
      </c>
      <c r="E242" s="206" t="s">
        <v>19</v>
      </c>
      <c r="F242" s="207" t="s">
        <v>1496</v>
      </c>
      <c r="G242" s="205"/>
      <c r="H242" s="208">
        <v>24.605</v>
      </c>
      <c r="I242" s="209"/>
      <c r="J242" s="205"/>
      <c r="K242" s="205"/>
      <c r="L242" s="210"/>
      <c r="M242" s="211"/>
      <c r="N242" s="212"/>
      <c r="O242" s="212"/>
      <c r="P242" s="212"/>
      <c r="Q242" s="212"/>
      <c r="R242" s="212"/>
      <c r="S242" s="212"/>
      <c r="T242" s="213"/>
      <c r="AT242" s="214" t="s">
        <v>224</v>
      </c>
      <c r="AU242" s="214" t="s">
        <v>88</v>
      </c>
      <c r="AV242" s="14" t="s">
        <v>88</v>
      </c>
      <c r="AW242" s="14" t="s">
        <v>36</v>
      </c>
      <c r="AX242" s="14" t="s">
        <v>75</v>
      </c>
      <c r="AY242" s="214" t="s">
        <v>214</v>
      </c>
    </row>
    <row r="243" spans="1:65" s="14" customFormat="1" ht="11.25">
      <c r="B243" s="204"/>
      <c r="C243" s="205"/>
      <c r="D243" s="195" t="s">
        <v>224</v>
      </c>
      <c r="E243" s="206" t="s">
        <v>19</v>
      </c>
      <c r="F243" s="207" t="s">
        <v>1497</v>
      </c>
      <c r="G243" s="205"/>
      <c r="H243" s="208">
        <v>121.39400000000001</v>
      </c>
      <c r="I243" s="209"/>
      <c r="J243" s="205"/>
      <c r="K243" s="205"/>
      <c r="L243" s="210"/>
      <c r="M243" s="211"/>
      <c r="N243" s="212"/>
      <c r="O243" s="212"/>
      <c r="P243" s="212"/>
      <c r="Q243" s="212"/>
      <c r="R243" s="212"/>
      <c r="S243" s="212"/>
      <c r="T243" s="213"/>
      <c r="AT243" s="214" t="s">
        <v>224</v>
      </c>
      <c r="AU243" s="214" t="s">
        <v>88</v>
      </c>
      <c r="AV243" s="14" t="s">
        <v>88</v>
      </c>
      <c r="AW243" s="14" t="s">
        <v>36</v>
      </c>
      <c r="AX243" s="14" t="s">
        <v>75</v>
      </c>
      <c r="AY243" s="214" t="s">
        <v>214</v>
      </c>
    </row>
    <row r="244" spans="1:65" s="14" customFormat="1" ht="11.25">
      <c r="B244" s="204"/>
      <c r="C244" s="205"/>
      <c r="D244" s="195" t="s">
        <v>224</v>
      </c>
      <c r="E244" s="206" t="s">
        <v>19</v>
      </c>
      <c r="F244" s="207" t="s">
        <v>1498</v>
      </c>
      <c r="G244" s="205"/>
      <c r="H244" s="208">
        <v>15.768000000000001</v>
      </c>
      <c r="I244" s="209"/>
      <c r="J244" s="205"/>
      <c r="K244" s="205"/>
      <c r="L244" s="210"/>
      <c r="M244" s="211"/>
      <c r="N244" s="212"/>
      <c r="O244" s="212"/>
      <c r="P244" s="212"/>
      <c r="Q244" s="212"/>
      <c r="R244" s="212"/>
      <c r="S244" s="212"/>
      <c r="T244" s="213"/>
      <c r="AT244" s="214" t="s">
        <v>224</v>
      </c>
      <c r="AU244" s="214" t="s">
        <v>88</v>
      </c>
      <c r="AV244" s="14" t="s">
        <v>88</v>
      </c>
      <c r="AW244" s="14" t="s">
        <v>36</v>
      </c>
      <c r="AX244" s="14" t="s">
        <v>75</v>
      </c>
      <c r="AY244" s="214" t="s">
        <v>214</v>
      </c>
    </row>
    <row r="245" spans="1:65" s="14" customFormat="1" ht="11.25">
      <c r="B245" s="204"/>
      <c r="C245" s="205"/>
      <c r="D245" s="195" t="s">
        <v>224</v>
      </c>
      <c r="E245" s="206" t="s">
        <v>19</v>
      </c>
      <c r="F245" s="207" t="s">
        <v>1499</v>
      </c>
      <c r="G245" s="205"/>
      <c r="H245" s="208">
        <v>26.135000000000002</v>
      </c>
      <c r="I245" s="209"/>
      <c r="J245" s="205"/>
      <c r="K245" s="205"/>
      <c r="L245" s="210"/>
      <c r="M245" s="211"/>
      <c r="N245" s="212"/>
      <c r="O245" s="212"/>
      <c r="P245" s="212"/>
      <c r="Q245" s="212"/>
      <c r="R245" s="212"/>
      <c r="S245" s="212"/>
      <c r="T245" s="213"/>
      <c r="AT245" s="214" t="s">
        <v>224</v>
      </c>
      <c r="AU245" s="214" t="s">
        <v>88</v>
      </c>
      <c r="AV245" s="14" t="s">
        <v>88</v>
      </c>
      <c r="AW245" s="14" t="s">
        <v>36</v>
      </c>
      <c r="AX245" s="14" t="s">
        <v>75</v>
      </c>
      <c r="AY245" s="214" t="s">
        <v>214</v>
      </c>
    </row>
    <row r="246" spans="1:65" s="14" customFormat="1" ht="11.25">
      <c r="B246" s="204"/>
      <c r="C246" s="205"/>
      <c r="D246" s="195" t="s">
        <v>224</v>
      </c>
      <c r="E246" s="206" t="s">
        <v>19</v>
      </c>
      <c r="F246" s="207" t="s">
        <v>1500</v>
      </c>
      <c r="G246" s="205"/>
      <c r="H246" s="208">
        <v>21.013999999999999</v>
      </c>
      <c r="I246" s="209"/>
      <c r="J246" s="205"/>
      <c r="K246" s="205"/>
      <c r="L246" s="210"/>
      <c r="M246" s="211"/>
      <c r="N246" s="212"/>
      <c r="O246" s="212"/>
      <c r="P246" s="212"/>
      <c r="Q246" s="212"/>
      <c r="R246" s="212"/>
      <c r="S246" s="212"/>
      <c r="T246" s="213"/>
      <c r="AT246" s="214" t="s">
        <v>224</v>
      </c>
      <c r="AU246" s="214" t="s">
        <v>88</v>
      </c>
      <c r="AV246" s="14" t="s">
        <v>88</v>
      </c>
      <c r="AW246" s="14" t="s">
        <v>36</v>
      </c>
      <c r="AX246" s="14" t="s">
        <v>75</v>
      </c>
      <c r="AY246" s="214" t="s">
        <v>214</v>
      </c>
    </row>
    <row r="247" spans="1:65" s="15" customFormat="1" ht="11.25">
      <c r="B247" s="215"/>
      <c r="C247" s="216"/>
      <c r="D247" s="195" t="s">
        <v>224</v>
      </c>
      <c r="E247" s="217" t="s">
        <v>19</v>
      </c>
      <c r="F247" s="218" t="s">
        <v>228</v>
      </c>
      <c r="G247" s="216"/>
      <c r="H247" s="219">
        <v>208.916</v>
      </c>
      <c r="I247" s="220"/>
      <c r="J247" s="216"/>
      <c r="K247" s="216"/>
      <c r="L247" s="221"/>
      <c r="M247" s="222"/>
      <c r="N247" s="223"/>
      <c r="O247" s="223"/>
      <c r="P247" s="223"/>
      <c r="Q247" s="223"/>
      <c r="R247" s="223"/>
      <c r="S247" s="223"/>
      <c r="T247" s="224"/>
      <c r="AT247" s="225" t="s">
        <v>224</v>
      </c>
      <c r="AU247" s="225" t="s">
        <v>88</v>
      </c>
      <c r="AV247" s="15" t="s">
        <v>222</v>
      </c>
      <c r="AW247" s="15" t="s">
        <v>36</v>
      </c>
      <c r="AX247" s="15" t="s">
        <v>82</v>
      </c>
      <c r="AY247" s="225" t="s">
        <v>214</v>
      </c>
    </row>
    <row r="248" spans="1:65" s="2" customFormat="1" ht="14.45" customHeight="1">
      <c r="A248" s="36"/>
      <c r="B248" s="37"/>
      <c r="C248" s="180" t="s">
        <v>443</v>
      </c>
      <c r="D248" s="180" t="s">
        <v>217</v>
      </c>
      <c r="E248" s="181" t="s">
        <v>444</v>
      </c>
      <c r="F248" s="182" t="s">
        <v>445</v>
      </c>
      <c r="G248" s="183" t="s">
        <v>220</v>
      </c>
      <c r="H248" s="184">
        <v>21.300999999999998</v>
      </c>
      <c r="I248" s="185"/>
      <c r="J248" s="186">
        <f>ROUND(I248*H248,2)</f>
        <v>0</v>
      </c>
      <c r="K248" s="182" t="s">
        <v>19</v>
      </c>
      <c r="L248" s="41"/>
      <c r="M248" s="187" t="s">
        <v>19</v>
      </c>
      <c r="N248" s="188" t="s">
        <v>47</v>
      </c>
      <c r="O248" s="66"/>
      <c r="P248" s="189">
        <f>O248*H248</f>
        <v>0</v>
      </c>
      <c r="Q248" s="189">
        <v>1.4800000000000001E-2</v>
      </c>
      <c r="R248" s="189">
        <f>Q248*H248</f>
        <v>0.3152548</v>
      </c>
      <c r="S248" s="189">
        <v>0</v>
      </c>
      <c r="T248" s="190">
        <f>S248*H248</f>
        <v>0</v>
      </c>
      <c r="U248" s="36"/>
      <c r="V248" s="36"/>
      <c r="W248" s="36"/>
      <c r="X248" s="36"/>
      <c r="Y248" s="36"/>
      <c r="Z248" s="36"/>
      <c r="AA248" s="36"/>
      <c r="AB248" s="36"/>
      <c r="AC248" s="36"/>
      <c r="AD248" s="36"/>
      <c r="AE248" s="36"/>
      <c r="AR248" s="191" t="s">
        <v>299</v>
      </c>
      <c r="AT248" s="191" t="s">
        <v>217</v>
      </c>
      <c r="AU248" s="191" t="s">
        <v>88</v>
      </c>
      <c r="AY248" s="19" t="s">
        <v>214</v>
      </c>
      <c r="BE248" s="192">
        <f>IF(N248="základní",J248,0)</f>
        <v>0</v>
      </c>
      <c r="BF248" s="192">
        <f>IF(N248="snížená",J248,0)</f>
        <v>0</v>
      </c>
      <c r="BG248" s="192">
        <f>IF(N248="zákl. přenesená",J248,0)</f>
        <v>0</v>
      </c>
      <c r="BH248" s="192">
        <f>IF(N248="sníž. přenesená",J248,0)</f>
        <v>0</v>
      </c>
      <c r="BI248" s="192">
        <f>IF(N248="nulová",J248,0)</f>
        <v>0</v>
      </c>
      <c r="BJ248" s="19" t="s">
        <v>88</v>
      </c>
      <c r="BK248" s="192">
        <f>ROUND(I248*H248,2)</f>
        <v>0</v>
      </c>
      <c r="BL248" s="19" t="s">
        <v>299</v>
      </c>
      <c r="BM248" s="191" t="s">
        <v>446</v>
      </c>
    </row>
    <row r="249" spans="1:65" s="13" customFormat="1" ht="11.25">
      <c r="B249" s="193"/>
      <c r="C249" s="194"/>
      <c r="D249" s="195" t="s">
        <v>224</v>
      </c>
      <c r="E249" s="196" t="s">
        <v>19</v>
      </c>
      <c r="F249" s="197" t="s">
        <v>257</v>
      </c>
      <c r="G249" s="194"/>
      <c r="H249" s="196" t="s">
        <v>19</v>
      </c>
      <c r="I249" s="198"/>
      <c r="J249" s="194"/>
      <c r="K249" s="194"/>
      <c r="L249" s="199"/>
      <c r="M249" s="200"/>
      <c r="N249" s="201"/>
      <c r="O249" s="201"/>
      <c r="P249" s="201"/>
      <c r="Q249" s="201"/>
      <c r="R249" s="201"/>
      <c r="S249" s="201"/>
      <c r="T249" s="202"/>
      <c r="AT249" s="203" t="s">
        <v>224</v>
      </c>
      <c r="AU249" s="203" t="s">
        <v>88</v>
      </c>
      <c r="AV249" s="13" t="s">
        <v>82</v>
      </c>
      <c r="AW249" s="13" t="s">
        <v>36</v>
      </c>
      <c r="AX249" s="13" t="s">
        <v>75</v>
      </c>
      <c r="AY249" s="203" t="s">
        <v>214</v>
      </c>
    </row>
    <row r="250" spans="1:65" s="14" customFormat="1" ht="11.25">
      <c r="B250" s="204"/>
      <c r="C250" s="205"/>
      <c r="D250" s="195" t="s">
        <v>224</v>
      </c>
      <c r="E250" s="206" t="s">
        <v>19</v>
      </c>
      <c r="F250" s="207" t="s">
        <v>1502</v>
      </c>
      <c r="G250" s="205"/>
      <c r="H250" s="208">
        <v>7.8979999999999997</v>
      </c>
      <c r="I250" s="209"/>
      <c r="J250" s="205"/>
      <c r="K250" s="205"/>
      <c r="L250" s="210"/>
      <c r="M250" s="211"/>
      <c r="N250" s="212"/>
      <c r="O250" s="212"/>
      <c r="P250" s="212"/>
      <c r="Q250" s="212"/>
      <c r="R250" s="212"/>
      <c r="S250" s="212"/>
      <c r="T250" s="213"/>
      <c r="AT250" s="214" t="s">
        <v>224</v>
      </c>
      <c r="AU250" s="214" t="s">
        <v>88</v>
      </c>
      <c r="AV250" s="14" t="s">
        <v>88</v>
      </c>
      <c r="AW250" s="14" t="s">
        <v>36</v>
      </c>
      <c r="AX250" s="14" t="s">
        <v>75</v>
      </c>
      <c r="AY250" s="214" t="s">
        <v>214</v>
      </c>
    </row>
    <row r="251" spans="1:65" s="14" customFormat="1" ht="11.25">
      <c r="B251" s="204"/>
      <c r="C251" s="205"/>
      <c r="D251" s="195" t="s">
        <v>224</v>
      </c>
      <c r="E251" s="206" t="s">
        <v>19</v>
      </c>
      <c r="F251" s="207" t="s">
        <v>1503</v>
      </c>
      <c r="G251" s="205"/>
      <c r="H251" s="208">
        <v>13.403</v>
      </c>
      <c r="I251" s="209"/>
      <c r="J251" s="205"/>
      <c r="K251" s="205"/>
      <c r="L251" s="210"/>
      <c r="M251" s="211"/>
      <c r="N251" s="212"/>
      <c r="O251" s="212"/>
      <c r="P251" s="212"/>
      <c r="Q251" s="212"/>
      <c r="R251" s="212"/>
      <c r="S251" s="212"/>
      <c r="T251" s="213"/>
      <c r="AT251" s="214" t="s">
        <v>224</v>
      </c>
      <c r="AU251" s="214" t="s">
        <v>88</v>
      </c>
      <c r="AV251" s="14" t="s">
        <v>88</v>
      </c>
      <c r="AW251" s="14" t="s">
        <v>36</v>
      </c>
      <c r="AX251" s="14" t="s">
        <v>75</v>
      </c>
      <c r="AY251" s="214" t="s">
        <v>214</v>
      </c>
    </row>
    <row r="252" spans="1:65" s="15" customFormat="1" ht="11.25">
      <c r="B252" s="215"/>
      <c r="C252" s="216"/>
      <c r="D252" s="195" t="s">
        <v>224</v>
      </c>
      <c r="E252" s="217" t="s">
        <v>19</v>
      </c>
      <c r="F252" s="218" t="s">
        <v>228</v>
      </c>
      <c r="G252" s="216"/>
      <c r="H252" s="219">
        <v>21.301000000000002</v>
      </c>
      <c r="I252" s="220"/>
      <c r="J252" s="216"/>
      <c r="K252" s="216"/>
      <c r="L252" s="221"/>
      <c r="M252" s="222"/>
      <c r="N252" s="223"/>
      <c r="O252" s="223"/>
      <c r="P252" s="223"/>
      <c r="Q252" s="223"/>
      <c r="R252" s="223"/>
      <c r="S252" s="223"/>
      <c r="T252" s="224"/>
      <c r="AT252" s="225" t="s">
        <v>224</v>
      </c>
      <c r="AU252" s="225" t="s">
        <v>88</v>
      </c>
      <c r="AV252" s="15" t="s">
        <v>222</v>
      </c>
      <c r="AW252" s="15" t="s">
        <v>36</v>
      </c>
      <c r="AX252" s="15" t="s">
        <v>82</v>
      </c>
      <c r="AY252" s="225" t="s">
        <v>214</v>
      </c>
    </row>
    <row r="253" spans="1:65" s="2" customFormat="1" ht="14.45" customHeight="1">
      <c r="A253" s="36"/>
      <c r="B253" s="37"/>
      <c r="C253" s="180" t="s">
        <v>449</v>
      </c>
      <c r="D253" s="180" t="s">
        <v>217</v>
      </c>
      <c r="E253" s="181" t="s">
        <v>450</v>
      </c>
      <c r="F253" s="182" t="s">
        <v>451</v>
      </c>
      <c r="G253" s="183" t="s">
        <v>220</v>
      </c>
      <c r="H253" s="184">
        <v>37.719000000000001</v>
      </c>
      <c r="I253" s="185"/>
      <c r="J253" s="186">
        <f>ROUND(I253*H253,2)</f>
        <v>0</v>
      </c>
      <c r="K253" s="182" t="s">
        <v>19</v>
      </c>
      <c r="L253" s="41"/>
      <c r="M253" s="187" t="s">
        <v>19</v>
      </c>
      <c r="N253" s="188" t="s">
        <v>47</v>
      </c>
      <c r="O253" s="66"/>
      <c r="P253" s="189">
        <f>O253*H253</f>
        <v>0</v>
      </c>
      <c r="Q253" s="189">
        <v>1.481E-2</v>
      </c>
      <c r="R253" s="189">
        <f>Q253*H253</f>
        <v>0.55861839000000002</v>
      </c>
      <c r="S253" s="189">
        <v>0</v>
      </c>
      <c r="T253" s="190">
        <f>S253*H253</f>
        <v>0</v>
      </c>
      <c r="U253" s="36"/>
      <c r="V253" s="36"/>
      <c r="W253" s="36"/>
      <c r="X253" s="36"/>
      <c r="Y253" s="36"/>
      <c r="Z253" s="36"/>
      <c r="AA253" s="36"/>
      <c r="AB253" s="36"/>
      <c r="AC253" s="36"/>
      <c r="AD253" s="36"/>
      <c r="AE253" s="36"/>
      <c r="AR253" s="191" t="s">
        <v>299</v>
      </c>
      <c r="AT253" s="191" t="s">
        <v>217</v>
      </c>
      <c r="AU253" s="191" t="s">
        <v>88</v>
      </c>
      <c r="AY253" s="19" t="s">
        <v>214</v>
      </c>
      <c r="BE253" s="192">
        <f>IF(N253="základní",J253,0)</f>
        <v>0</v>
      </c>
      <c r="BF253" s="192">
        <f>IF(N253="snížená",J253,0)</f>
        <v>0</v>
      </c>
      <c r="BG253" s="192">
        <f>IF(N253="zákl. přenesená",J253,0)</f>
        <v>0</v>
      </c>
      <c r="BH253" s="192">
        <f>IF(N253="sníž. přenesená",J253,0)</f>
        <v>0</v>
      </c>
      <c r="BI253" s="192">
        <f>IF(N253="nulová",J253,0)</f>
        <v>0</v>
      </c>
      <c r="BJ253" s="19" t="s">
        <v>88</v>
      </c>
      <c r="BK253" s="192">
        <f>ROUND(I253*H253,2)</f>
        <v>0</v>
      </c>
      <c r="BL253" s="19" t="s">
        <v>299</v>
      </c>
      <c r="BM253" s="191" t="s">
        <v>452</v>
      </c>
    </row>
    <row r="254" spans="1:65" s="13" customFormat="1" ht="11.25">
      <c r="B254" s="193"/>
      <c r="C254" s="194"/>
      <c r="D254" s="195" t="s">
        <v>224</v>
      </c>
      <c r="E254" s="196" t="s">
        <v>19</v>
      </c>
      <c r="F254" s="197" t="s">
        <v>257</v>
      </c>
      <c r="G254" s="194"/>
      <c r="H254" s="196" t="s">
        <v>19</v>
      </c>
      <c r="I254" s="198"/>
      <c r="J254" s="194"/>
      <c r="K254" s="194"/>
      <c r="L254" s="199"/>
      <c r="M254" s="200"/>
      <c r="N254" s="201"/>
      <c r="O254" s="201"/>
      <c r="P254" s="201"/>
      <c r="Q254" s="201"/>
      <c r="R254" s="201"/>
      <c r="S254" s="201"/>
      <c r="T254" s="202"/>
      <c r="AT254" s="203" t="s">
        <v>224</v>
      </c>
      <c r="AU254" s="203" t="s">
        <v>88</v>
      </c>
      <c r="AV254" s="13" t="s">
        <v>82</v>
      </c>
      <c r="AW254" s="13" t="s">
        <v>36</v>
      </c>
      <c r="AX254" s="13" t="s">
        <v>75</v>
      </c>
      <c r="AY254" s="203" t="s">
        <v>214</v>
      </c>
    </row>
    <row r="255" spans="1:65" s="14" customFormat="1" ht="11.25">
      <c r="B255" s="204"/>
      <c r="C255" s="205"/>
      <c r="D255" s="195" t="s">
        <v>224</v>
      </c>
      <c r="E255" s="206" t="s">
        <v>19</v>
      </c>
      <c r="F255" s="207" t="s">
        <v>1504</v>
      </c>
      <c r="G255" s="205"/>
      <c r="H255" s="208">
        <v>17.498999999999999</v>
      </c>
      <c r="I255" s="209"/>
      <c r="J255" s="205"/>
      <c r="K255" s="205"/>
      <c r="L255" s="210"/>
      <c r="M255" s="211"/>
      <c r="N255" s="212"/>
      <c r="O255" s="212"/>
      <c r="P255" s="212"/>
      <c r="Q255" s="212"/>
      <c r="R255" s="212"/>
      <c r="S255" s="212"/>
      <c r="T255" s="213"/>
      <c r="AT255" s="214" t="s">
        <v>224</v>
      </c>
      <c r="AU255" s="214" t="s">
        <v>88</v>
      </c>
      <c r="AV255" s="14" t="s">
        <v>88</v>
      </c>
      <c r="AW255" s="14" t="s">
        <v>36</v>
      </c>
      <c r="AX255" s="14" t="s">
        <v>75</v>
      </c>
      <c r="AY255" s="214" t="s">
        <v>214</v>
      </c>
    </row>
    <row r="256" spans="1:65" s="14" customFormat="1" ht="11.25">
      <c r="B256" s="204"/>
      <c r="C256" s="205"/>
      <c r="D256" s="195" t="s">
        <v>224</v>
      </c>
      <c r="E256" s="206" t="s">
        <v>19</v>
      </c>
      <c r="F256" s="207" t="s">
        <v>1505</v>
      </c>
      <c r="G256" s="205"/>
      <c r="H256" s="208">
        <v>20.22</v>
      </c>
      <c r="I256" s="209"/>
      <c r="J256" s="205"/>
      <c r="K256" s="205"/>
      <c r="L256" s="210"/>
      <c r="M256" s="211"/>
      <c r="N256" s="212"/>
      <c r="O256" s="212"/>
      <c r="P256" s="212"/>
      <c r="Q256" s="212"/>
      <c r="R256" s="212"/>
      <c r="S256" s="212"/>
      <c r="T256" s="213"/>
      <c r="AT256" s="214" t="s">
        <v>224</v>
      </c>
      <c r="AU256" s="214" t="s">
        <v>88</v>
      </c>
      <c r="AV256" s="14" t="s">
        <v>88</v>
      </c>
      <c r="AW256" s="14" t="s">
        <v>36</v>
      </c>
      <c r="AX256" s="14" t="s">
        <v>75</v>
      </c>
      <c r="AY256" s="214" t="s">
        <v>214</v>
      </c>
    </row>
    <row r="257" spans="1:65" s="15" customFormat="1" ht="11.25">
      <c r="B257" s="215"/>
      <c r="C257" s="216"/>
      <c r="D257" s="195" t="s">
        <v>224</v>
      </c>
      <c r="E257" s="217" t="s">
        <v>19</v>
      </c>
      <c r="F257" s="218" t="s">
        <v>228</v>
      </c>
      <c r="G257" s="216"/>
      <c r="H257" s="219">
        <v>37.718999999999994</v>
      </c>
      <c r="I257" s="220"/>
      <c r="J257" s="216"/>
      <c r="K257" s="216"/>
      <c r="L257" s="221"/>
      <c r="M257" s="222"/>
      <c r="N257" s="223"/>
      <c r="O257" s="223"/>
      <c r="P257" s="223"/>
      <c r="Q257" s="223"/>
      <c r="R257" s="223"/>
      <c r="S257" s="223"/>
      <c r="T257" s="224"/>
      <c r="AT257" s="225" t="s">
        <v>224</v>
      </c>
      <c r="AU257" s="225" t="s">
        <v>88</v>
      </c>
      <c r="AV257" s="15" t="s">
        <v>222</v>
      </c>
      <c r="AW257" s="15" t="s">
        <v>36</v>
      </c>
      <c r="AX257" s="15" t="s">
        <v>82</v>
      </c>
      <c r="AY257" s="225" t="s">
        <v>214</v>
      </c>
    </row>
    <row r="258" spans="1:65" s="2" customFormat="1" ht="14.45" customHeight="1">
      <c r="A258" s="36"/>
      <c r="B258" s="37"/>
      <c r="C258" s="180" t="s">
        <v>455</v>
      </c>
      <c r="D258" s="180" t="s">
        <v>217</v>
      </c>
      <c r="E258" s="181" t="s">
        <v>456</v>
      </c>
      <c r="F258" s="182" t="s">
        <v>457</v>
      </c>
      <c r="G258" s="183" t="s">
        <v>220</v>
      </c>
      <c r="H258" s="184">
        <v>17.959</v>
      </c>
      <c r="I258" s="185"/>
      <c r="J258" s="186">
        <f>ROUND(I258*H258,2)</f>
        <v>0</v>
      </c>
      <c r="K258" s="182" t="s">
        <v>19</v>
      </c>
      <c r="L258" s="41"/>
      <c r="M258" s="187" t="s">
        <v>19</v>
      </c>
      <c r="N258" s="188" t="s">
        <v>47</v>
      </c>
      <c r="O258" s="66"/>
      <c r="P258" s="189">
        <f>O258*H258</f>
        <v>0</v>
      </c>
      <c r="Q258" s="189">
        <v>1.481E-2</v>
      </c>
      <c r="R258" s="189">
        <f>Q258*H258</f>
        <v>0.26597279000000001</v>
      </c>
      <c r="S258" s="189">
        <v>0</v>
      </c>
      <c r="T258" s="190">
        <f>S258*H258</f>
        <v>0</v>
      </c>
      <c r="U258" s="36"/>
      <c r="V258" s="36"/>
      <c r="W258" s="36"/>
      <c r="X258" s="36"/>
      <c r="Y258" s="36"/>
      <c r="Z258" s="36"/>
      <c r="AA258" s="36"/>
      <c r="AB258" s="36"/>
      <c r="AC258" s="36"/>
      <c r="AD258" s="36"/>
      <c r="AE258" s="36"/>
      <c r="AR258" s="191" t="s">
        <v>299</v>
      </c>
      <c r="AT258" s="191" t="s">
        <v>217</v>
      </c>
      <c r="AU258" s="191" t="s">
        <v>88</v>
      </c>
      <c r="AY258" s="19" t="s">
        <v>214</v>
      </c>
      <c r="BE258" s="192">
        <f>IF(N258="základní",J258,0)</f>
        <v>0</v>
      </c>
      <c r="BF258" s="192">
        <f>IF(N258="snížená",J258,0)</f>
        <v>0</v>
      </c>
      <c r="BG258" s="192">
        <f>IF(N258="zákl. přenesená",J258,0)</f>
        <v>0</v>
      </c>
      <c r="BH258" s="192">
        <f>IF(N258="sníž. přenesená",J258,0)</f>
        <v>0</v>
      </c>
      <c r="BI258" s="192">
        <f>IF(N258="nulová",J258,0)</f>
        <v>0</v>
      </c>
      <c r="BJ258" s="19" t="s">
        <v>88</v>
      </c>
      <c r="BK258" s="192">
        <f>ROUND(I258*H258,2)</f>
        <v>0</v>
      </c>
      <c r="BL258" s="19" t="s">
        <v>299</v>
      </c>
      <c r="BM258" s="191" t="s">
        <v>458</v>
      </c>
    </row>
    <row r="259" spans="1:65" s="13" customFormat="1" ht="11.25">
      <c r="B259" s="193"/>
      <c r="C259" s="194"/>
      <c r="D259" s="195" t="s">
        <v>224</v>
      </c>
      <c r="E259" s="196" t="s">
        <v>19</v>
      </c>
      <c r="F259" s="197" t="s">
        <v>257</v>
      </c>
      <c r="G259" s="194"/>
      <c r="H259" s="196" t="s">
        <v>19</v>
      </c>
      <c r="I259" s="198"/>
      <c r="J259" s="194"/>
      <c r="K259" s="194"/>
      <c r="L259" s="199"/>
      <c r="M259" s="200"/>
      <c r="N259" s="201"/>
      <c r="O259" s="201"/>
      <c r="P259" s="201"/>
      <c r="Q259" s="201"/>
      <c r="R259" s="201"/>
      <c r="S259" s="201"/>
      <c r="T259" s="202"/>
      <c r="AT259" s="203" t="s">
        <v>224</v>
      </c>
      <c r="AU259" s="203" t="s">
        <v>88</v>
      </c>
      <c r="AV259" s="13" t="s">
        <v>82</v>
      </c>
      <c r="AW259" s="13" t="s">
        <v>36</v>
      </c>
      <c r="AX259" s="13" t="s">
        <v>75</v>
      </c>
      <c r="AY259" s="203" t="s">
        <v>214</v>
      </c>
    </row>
    <row r="260" spans="1:65" s="14" customFormat="1" ht="11.25">
      <c r="B260" s="204"/>
      <c r="C260" s="205"/>
      <c r="D260" s="195" t="s">
        <v>224</v>
      </c>
      <c r="E260" s="206" t="s">
        <v>19</v>
      </c>
      <c r="F260" s="207" t="s">
        <v>1506</v>
      </c>
      <c r="G260" s="205"/>
      <c r="H260" s="208">
        <v>7.056</v>
      </c>
      <c r="I260" s="209"/>
      <c r="J260" s="205"/>
      <c r="K260" s="205"/>
      <c r="L260" s="210"/>
      <c r="M260" s="211"/>
      <c r="N260" s="212"/>
      <c r="O260" s="212"/>
      <c r="P260" s="212"/>
      <c r="Q260" s="212"/>
      <c r="R260" s="212"/>
      <c r="S260" s="212"/>
      <c r="T260" s="213"/>
      <c r="AT260" s="214" t="s">
        <v>224</v>
      </c>
      <c r="AU260" s="214" t="s">
        <v>88</v>
      </c>
      <c r="AV260" s="14" t="s">
        <v>88</v>
      </c>
      <c r="AW260" s="14" t="s">
        <v>36</v>
      </c>
      <c r="AX260" s="14" t="s">
        <v>75</v>
      </c>
      <c r="AY260" s="214" t="s">
        <v>214</v>
      </c>
    </row>
    <row r="261" spans="1:65" s="14" customFormat="1" ht="11.25">
      <c r="B261" s="204"/>
      <c r="C261" s="205"/>
      <c r="D261" s="195" t="s">
        <v>224</v>
      </c>
      <c r="E261" s="206" t="s">
        <v>19</v>
      </c>
      <c r="F261" s="207" t="s">
        <v>1507</v>
      </c>
      <c r="G261" s="205"/>
      <c r="H261" s="208">
        <v>10.903</v>
      </c>
      <c r="I261" s="209"/>
      <c r="J261" s="205"/>
      <c r="K261" s="205"/>
      <c r="L261" s="210"/>
      <c r="M261" s="211"/>
      <c r="N261" s="212"/>
      <c r="O261" s="212"/>
      <c r="P261" s="212"/>
      <c r="Q261" s="212"/>
      <c r="R261" s="212"/>
      <c r="S261" s="212"/>
      <c r="T261" s="213"/>
      <c r="AT261" s="214" t="s">
        <v>224</v>
      </c>
      <c r="AU261" s="214" t="s">
        <v>88</v>
      </c>
      <c r="AV261" s="14" t="s">
        <v>88</v>
      </c>
      <c r="AW261" s="14" t="s">
        <v>36</v>
      </c>
      <c r="AX261" s="14" t="s">
        <v>75</v>
      </c>
      <c r="AY261" s="214" t="s">
        <v>214</v>
      </c>
    </row>
    <row r="262" spans="1:65" s="15" customFormat="1" ht="11.25">
      <c r="B262" s="215"/>
      <c r="C262" s="216"/>
      <c r="D262" s="195" t="s">
        <v>224</v>
      </c>
      <c r="E262" s="217" t="s">
        <v>19</v>
      </c>
      <c r="F262" s="218" t="s">
        <v>228</v>
      </c>
      <c r="G262" s="216"/>
      <c r="H262" s="219">
        <v>17.959</v>
      </c>
      <c r="I262" s="220"/>
      <c r="J262" s="216"/>
      <c r="K262" s="216"/>
      <c r="L262" s="221"/>
      <c r="M262" s="222"/>
      <c r="N262" s="223"/>
      <c r="O262" s="223"/>
      <c r="P262" s="223"/>
      <c r="Q262" s="223"/>
      <c r="R262" s="223"/>
      <c r="S262" s="223"/>
      <c r="T262" s="224"/>
      <c r="AT262" s="225" t="s">
        <v>224</v>
      </c>
      <c r="AU262" s="225" t="s">
        <v>88</v>
      </c>
      <c r="AV262" s="15" t="s">
        <v>222</v>
      </c>
      <c r="AW262" s="15" t="s">
        <v>36</v>
      </c>
      <c r="AX262" s="15" t="s">
        <v>82</v>
      </c>
      <c r="AY262" s="225" t="s">
        <v>214</v>
      </c>
    </row>
    <row r="263" spans="1:65" s="2" customFormat="1" ht="14.45" customHeight="1">
      <c r="A263" s="36"/>
      <c r="B263" s="37"/>
      <c r="C263" s="180" t="s">
        <v>461</v>
      </c>
      <c r="D263" s="180" t="s">
        <v>217</v>
      </c>
      <c r="E263" s="181" t="s">
        <v>1508</v>
      </c>
      <c r="F263" s="182" t="s">
        <v>1509</v>
      </c>
      <c r="G263" s="183" t="s">
        <v>220</v>
      </c>
      <c r="H263" s="184">
        <v>16.484000000000002</v>
      </c>
      <c r="I263" s="185"/>
      <c r="J263" s="186">
        <f>ROUND(I263*H263,2)</f>
        <v>0</v>
      </c>
      <c r="K263" s="182" t="s">
        <v>19</v>
      </c>
      <c r="L263" s="41"/>
      <c r="M263" s="187" t="s">
        <v>19</v>
      </c>
      <c r="N263" s="188" t="s">
        <v>47</v>
      </c>
      <c r="O263" s="66"/>
      <c r="P263" s="189">
        <f>O263*H263</f>
        <v>0</v>
      </c>
      <c r="Q263" s="189">
        <v>1.481E-2</v>
      </c>
      <c r="R263" s="189">
        <f>Q263*H263</f>
        <v>0.24412804000000002</v>
      </c>
      <c r="S263" s="189">
        <v>0</v>
      </c>
      <c r="T263" s="190">
        <f>S263*H263</f>
        <v>0</v>
      </c>
      <c r="U263" s="36"/>
      <c r="V263" s="36"/>
      <c r="W263" s="36"/>
      <c r="X263" s="36"/>
      <c r="Y263" s="36"/>
      <c r="Z263" s="36"/>
      <c r="AA263" s="36"/>
      <c r="AB263" s="36"/>
      <c r="AC263" s="36"/>
      <c r="AD263" s="36"/>
      <c r="AE263" s="36"/>
      <c r="AR263" s="191" t="s">
        <v>299</v>
      </c>
      <c r="AT263" s="191" t="s">
        <v>217</v>
      </c>
      <c r="AU263" s="191" t="s">
        <v>88</v>
      </c>
      <c r="AY263" s="19" t="s">
        <v>214</v>
      </c>
      <c r="BE263" s="192">
        <f>IF(N263="základní",J263,0)</f>
        <v>0</v>
      </c>
      <c r="BF263" s="192">
        <f>IF(N263="snížená",J263,0)</f>
        <v>0</v>
      </c>
      <c r="BG263" s="192">
        <f>IF(N263="zákl. přenesená",J263,0)</f>
        <v>0</v>
      </c>
      <c r="BH263" s="192">
        <f>IF(N263="sníž. přenesená",J263,0)</f>
        <v>0</v>
      </c>
      <c r="BI263" s="192">
        <f>IF(N263="nulová",J263,0)</f>
        <v>0</v>
      </c>
      <c r="BJ263" s="19" t="s">
        <v>88</v>
      </c>
      <c r="BK263" s="192">
        <f>ROUND(I263*H263,2)</f>
        <v>0</v>
      </c>
      <c r="BL263" s="19" t="s">
        <v>299</v>
      </c>
      <c r="BM263" s="191" t="s">
        <v>1510</v>
      </c>
    </row>
    <row r="264" spans="1:65" s="13" customFormat="1" ht="11.25">
      <c r="B264" s="193"/>
      <c r="C264" s="194"/>
      <c r="D264" s="195" t="s">
        <v>224</v>
      </c>
      <c r="E264" s="196" t="s">
        <v>19</v>
      </c>
      <c r="F264" s="197" t="s">
        <v>257</v>
      </c>
      <c r="G264" s="194"/>
      <c r="H264" s="196" t="s">
        <v>19</v>
      </c>
      <c r="I264" s="198"/>
      <c r="J264" s="194"/>
      <c r="K264" s="194"/>
      <c r="L264" s="199"/>
      <c r="M264" s="200"/>
      <c r="N264" s="201"/>
      <c r="O264" s="201"/>
      <c r="P264" s="201"/>
      <c r="Q264" s="201"/>
      <c r="R264" s="201"/>
      <c r="S264" s="201"/>
      <c r="T264" s="202"/>
      <c r="AT264" s="203" t="s">
        <v>224</v>
      </c>
      <c r="AU264" s="203" t="s">
        <v>88</v>
      </c>
      <c r="AV264" s="13" t="s">
        <v>82</v>
      </c>
      <c r="AW264" s="13" t="s">
        <v>36</v>
      </c>
      <c r="AX264" s="13" t="s">
        <v>75</v>
      </c>
      <c r="AY264" s="203" t="s">
        <v>214</v>
      </c>
    </row>
    <row r="265" spans="1:65" s="14" customFormat="1" ht="11.25">
      <c r="B265" s="204"/>
      <c r="C265" s="205"/>
      <c r="D265" s="195" t="s">
        <v>224</v>
      </c>
      <c r="E265" s="206" t="s">
        <v>19</v>
      </c>
      <c r="F265" s="207" t="s">
        <v>1511</v>
      </c>
      <c r="G265" s="205"/>
      <c r="H265" s="208">
        <v>16.484000000000002</v>
      </c>
      <c r="I265" s="209"/>
      <c r="J265" s="205"/>
      <c r="K265" s="205"/>
      <c r="L265" s="210"/>
      <c r="M265" s="211"/>
      <c r="N265" s="212"/>
      <c r="O265" s="212"/>
      <c r="P265" s="212"/>
      <c r="Q265" s="212"/>
      <c r="R265" s="212"/>
      <c r="S265" s="212"/>
      <c r="T265" s="213"/>
      <c r="AT265" s="214" t="s">
        <v>224</v>
      </c>
      <c r="AU265" s="214" t="s">
        <v>88</v>
      </c>
      <c r="AV265" s="14" t="s">
        <v>88</v>
      </c>
      <c r="AW265" s="14" t="s">
        <v>36</v>
      </c>
      <c r="AX265" s="14" t="s">
        <v>75</v>
      </c>
      <c r="AY265" s="214" t="s">
        <v>214</v>
      </c>
    </row>
    <row r="266" spans="1:65" s="13" customFormat="1" ht="11.25">
      <c r="B266" s="193"/>
      <c r="C266" s="194"/>
      <c r="D266" s="195" t="s">
        <v>224</v>
      </c>
      <c r="E266" s="196" t="s">
        <v>19</v>
      </c>
      <c r="F266" s="197" t="s">
        <v>428</v>
      </c>
      <c r="G266" s="194"/>
      <c r="H266" s="196" t="s">
        <v>19</v>
      </c>
      <c r="I266" s="198"/>
      <c r="J266" s="194"/>
      <c r="K266" s="194"/>
      <c r="L266" s="199"/>
      <c r="M266" s="200"/>
      <c r="N266" s="201"/>
      <c r="O266" s="201"/>
      <c r="P266" s="201"/>
      <c r="Q266" s="201"/>
      <c r="R266" s="201"/>
      <c r="S266" s="201"/>
      <c r="T266" s="202"/>
      <c r="AT266" s="203" t="s">
        <v>224</v>
      </c>
      <c r="AU266" s="203" t="s">
        <v>88</v>
      </c>
      <c r="AV266" s="13" t="s">
        <v>82</v>
      </c>
      <c r="AW266" s="13" t="s">
        <v>36</v>
      </c>
      <c r="AX266" s="13" t="s">
        <v>75</v>
      </c>
      <c r="AY266" s="203" t="s">
        <v>214</v>
      </c>
    </row>
    <row r="267" spans="1:65" s="15" customFormat="1" ht="11.25">
      <c r="B267" s="215"/>
      <c r="C267" s="216"/>
      <c r="D267" s="195" t="s">
        <v>224</v>
      </c>
      <c r="E267" s="217" t="s">
        <v>19</v>
      </c>
      <c r="F267" s="218" t="s">
        <v>228</v>
      </c>
      <c r="G267" s="216"/>
      <c r="H267" s="219">
        <v>16.484000000000002</v>
      </c>
      <c r="I267" s="220"/>
      <c r="J267" s="216"/>
      <c r="K267" s="216"/>
      <c r="L267" s="221"/>
      <c r="M267" s="222"/>
      <c r="N267" s="223"/>
      <c r="O267" s="223"/>
      <c r="P267" s="223"/>
      <c r="Q267" s="223"/>
      <c r="R267" s="223"/>
      <c r="S267" s="223"/>
      <c r="T267" s="224"/>
      <c r="AT267" s="225" t="s">
        <v>224</v>
      </c>
      <c r="AU267" s="225" t="s">
        <v>88</v>
      </c>
      <c r="AV267" s="15" t="s">
        <v>222</v>
      </c>
      <c r="AW267" s="15" t="s">
        <v>36</v>
      </c>
      <c r="AX267" s="15" t="s">
        <v>82</v>
      </c>
      <c r="AY267" s="225" t="s">
        <v>214</v>
      </c>
    </row>
    <row r="268" spans="1:65" s="2" customFormat="1" ht="14.45" customHeight="1">
      <c r="A268" s="36"/>
      <c r="B268" s="37"/>
      <c r="C268" s="180" t="s">
        <v>466</v>
      </c>
      <c r="D268" s="180" t="s">
        <v>217</v>
      </c>
      <c r="E268" s="181" t="s">
        <v>1512</v>
      </c>
      <c r="F268" s="182" t="s">
        <v>1513</v>
      </c>
      <c r="G268" s="183" t="s">
        <v>220</v>
      </c>
      <c r="H268" s="184">
        <v>5.5759999999999996</v>
      </c>
      <c r="I268" s="185"/>
      <c r="J268" s="186">
        <f>ROUND(I268*H268,2)</f>
        <v>0</v>
      </c>
      <c r="K268" s="182" t="s">
        <v>19</v>
      </c>
      <c r="L268" s="41"/>
      <c r="M268" s="187" t="s">
        <v>19</v>
      </c>
      <c r="N268" s="188" t="s">
        <v>47</v>
      </c>
      <c r="O268" s="66"/>
      <c r="P268" s="189">
        <f>O268*H268</f>
        <v>0</v>
      </c>
      <c r="Q268" s="189">
        <v>1.481E-2</v>
      </c>
      <c r="R268" s="189">
        <f>Q268*H268</f>
        <v>8.2580559999999997E-2</v>
      </c>
      <c r="S268" s="189">
        <v>0</v>
      </c>
      <c r="T268" s="190">
        <f>S268*H268</f>
        <v>0</v>
      </c>
      <c r="U268" s="36"/>
      <c r="V268" s="36"/>
      <c r="W268" s="36"/>
      <c r="X268" s="36"/>
      <c r="Y268" s="36"/>
      <c r="Z268" s="36"/>
      <c r="AA268" s="36"/>
      <c r="AB268" s="36"/>
      <c r="AC268" s="36"/>
      <c r="AD268" s="36"/>
      <c r="AE268" s="36"/>
      <c r="AR268" s="191" t="s">
        <v>299</v>
      </c>
      <c r="AT268" s="191" t="s">
        <v>217</v>
      </c>
      <c r="AU268" s="191" t="s">
        <v>88</v>
      </c>
      <c r="AY268" s="19" t="s">
        <v>214</v>
      </c>
      <c r="BE268" s="192">
        <f>IF(N268="základní",J268,0)</f>
        <v>0</v>
      </c>
      <c r="BF268" s="192">
        <f>IF(N268="snížená",J268,0)</f>
        <v>0</v>
      </c>
      <c r="BG268" s="192">
        <f>IF(N268="zákl. přenesená",J268,0)</f>
        <v>0</v>
      </c>
      <c r="BH268" s="192">
        <f>IF(N268="sníž. přenesená",J268,0)</f>
        <v>0</v>
      </c>
      <c r="BI268" s="192">
        <f>IF(N268="nulová",J268,0)</f>
        <v>0</v>
      </c>
      <c r="BJ268" s="19" t="s">
        <v>88</v>
      </c>
      <c r="BK268" s="192">
        <f>ROUND(I268*H268,2)</f>
        <v>0</v>
      </c>
      <c r="BL268" s="19" t="s">
        <v>299</v>
      </c>
      <c r="BM268" s="191" t="s">
        <v>1514</v>
      </c>
    </row>
    <row r="269" spans="1:65" s="13" customFormat="1" ht="11.25">
      <c r="B269" s="193"/>
      <c r="C269" s="194"/>
      <c r="D269" s="195" t="s">
        <v>224</v>
      </c>
      <c r="E269" s="196" t="s">
        <v>19</v>
      </c>
      <c r="F269" s="197" t="s">
        <v>257</v>
      </c>
      <c r="G269" s="194"/>
      <c r="H269" s="196" t="s">
        <v>19</v>
      </c>
      <c r="I269" s="198"/>
      <c r="J269" s="194"/>
      <c r="K269" s="194"/>
      <c r="L269" s="199"/>
      <c r="M269" s="200"/>
      <c r="N269" s="201"/>
      <c r="O269" s="201"/>
      <c r="P269" s="201"/>
      <c r="Q269" s="201"/>
      <c r="R269" s="201"/>
      <c r="S269" s="201"/>
      <c r="T269" s="202"/>
      <c r="AT269" s="203" t="s">
        <v>224</v>
      </c>
      <c r="AU269" s="203" t="s">
        <v>88</v>
      </c>
      <c r="AV269" s="13" t="s">
        <v>82</v>
      </c>
      <c r="AW269" s="13" t="s">
        <v>36</v>
      </c>
      <c r="AX269" s="13" t="s">
        <v>75</v>
      </c>
      <c r="AY269" s="203" t="s">
        <v>214</v>
      </c>
    </row>
    <row r="270" spans="1:65" s="14" customFormat="1" ht="11.25">
      <c r="B270" s="204"/>
      <c r="C270" s="205"/>
      <c r="D270" s="195" t="s">
        <v>224</v>
      </c>
      <c r="E270" s="206" t="s">
        <v>19</v>
      </c>
      <c r="F270" s="207" t="s">
        <v>1515</v>
      </c>
      <c r="G270" s="205"/>
      <c r="H270" s="208">
        <v>5.5759999999999996</v>
      </c>
      <c r="I270" s="209"/>
      <c r="J270" s="205"/>
      <c r="K270" s="205"/>
      <c r="L270" s="210"/>
      <c r="M270" s="211"/>
      <c r="N270" s="212"/>
      <c r="O270" s="212"/>
      <c r="P270" s="212"/>
      <c r="Q270" s="212"/>
      <c r="R270" s="212"/>
      <c r="S270" s="212"/>
      <c r="T270" s="213"/>
      <c r="AT270" s="214" t="s">
        <v>224</v>
      </c>
      <c r="AU270" s="214" t="s">
        <v>88</v>
      </c>
      <c r="AV270" s="14" t="s">
        <v>88</v>
      </c>
      <c r="AW270" s="14" t="s">
        <v>36</v>
      </c>
      <c r="AX270" s="14" t="s">
        <v>82</v>
      </c>
      <c r="AY270" s="214" t="s">
        <v>214</v>
      </c>
    </row>
    <row r="271" spans="1:65" s="2" customFormat="1" ht="14.45" customHeight="1">
      <c r="A271" s="36"/>
      <c r="B271" s="37"/>
      <c r="C271" s="180" t="s">
        <v>476</v>
      </c>
      <c r="D271" s="180" t="s">
        <v>217</v>
      </c>
      <c r="E271" s="181" t="s">
        <v>462</v>
      </c>
      <c r="F271" s="182" t="s">
        <v>463</v>
      </c>
      <c r="G271" s="183" t="s">
        <v>220</v>
      </c>
      <c r="H271" s="184">
        <v>6.7149999999999999</v>
      </c>
      <c r="I271" s="185"/>
      <c r="J271" s="186">
        <f>ROUND(I271*H271,2)</f>
        <v>0</v>
      </c>
      <c r="K271" s="182" t="s">
        <v>19</v>
      </c>
      <c r="L271" s="41"/>
      <c r="M271" s="187" t="s">
        <v>19</v>
      </c>
      <c r="N271" s="188" t="s">
        <v>47</v>
      </c>
      <c r="O271" s="66"/>
      <c r="P271" s="189">
        <f>O271*H271</f>
        <v>0</v>
      </c>
      <c r="Q271" s="189">
        <v>1.28764E-2</v>
      </c>
      <c r="R271" s="189">
        <f>Q271*H271</f>
        <v>8.6465026E-2</v>
      </c>
      <c r="S271" s="189">
        <v>0</v>
      </c>
      <c r="T271" s="190">
        <f>S271*H271</f>
        <v>0</v>
      </c>
      <c r="U271" s="36"/>
      <c r="V271" s="36"/>
      <c r="W271" s="36"/>
      <c r="X271" s="36"/>
      <c r="Y271" s="36"/>
      <c r="Z271" s="36"/>
      <c r="AA271" s="36"/>
      <c r="AB271" s="36"/>
      <c r="AC271" s="36"/>
      <c r="AD271" s="36"/>
      <c r="AE271" s="36"/>
      <c r="AR271" s="191" t="s">
        <v>299</v>
      </c>
      <c r="AT271" s="191" t="s">
        <v>217</v>
      </c>
      <c r="AU271" s="191" t="s">
        <v>88</v>
      </c>
      <c r="AY271" s="19" t="s">
        <v>214</v>
      </c>
      <c r="BE271" s="192">
        <f>IF(N271="základní",J271,0)</f>
        <v>0</v>
      </c>
      <c r="BF271" s="192">
        <f>IF(N271="snížená",J271,0)</f>
        <v>0</v>
      </c>
      <c r="BG271" s="192">
        <f>IF(N271="zákl. přenesená",J271,0)</f>
        <v>0</v>
      </c>
      <c r="BH271" s="192">
        <f>IF(N271="sníž. přenesená",J271,0)</f>
        <v>0</v>
      </c>
      <c r="BI271" s="192">
        <f>IF(N271="nulová",J271,0)</f>
        <v>0</v>
      </c>
      <c r="BJ271" s="19" t="s">
        <v>88</v>
      </c>
      <c r="BK271" s="192">
        <f>ROUND(I271*H271,2)</f>
        <v>0</v>
      </c>
      <c r="BL271" s="19" t="s">
        <v>299</v>
      </c>
      <c r="BM271" s="191" t="s">
        <v>464</v>
      </c>
    </row>
    <row r="272" spans="1:65" s="13" customFormat="1" ht="11.25">
      <c r="B272" s="193"/>
      <c r="C272" s="194"/>
      <c r="D272" s="195" t="s">
        <v>224</v>
      </c>
      <c r="E272" s="196" t="s">
        <v>19</v>
      </c>
      <c r="F272" s="197" t="s">
        <v>257</v>
      </c>
      <c r="G272" s="194"/>
      <c r="H272" s="196" t="s">
        <v>19</v>
      </c>
      <c r="I272" s="198"/>
      <c r="J272" s="194"/>
      <c r="K272" s="194"/>
      <c r="L272" s="199"/>
      <c r="M272" s="200"/>
      <c r="N272" s="201"/>
      <c r="O272" s="201"/>
      <c r="P272" s="201"/>
      <c r="Q272" s="201"/>
      <c r="R272" s="201"/>
      <c r="S272" s="201"/>
      <c r="T272" s="202"/>
      <c r="AT272" s="203" t="s">
        <v>224</v>
      </c>
      <c r="AU272" s="203" t="s">
        <v>88</v>
      </c>
      <c r="AV272" s="13" t="s">
        <v>82</v>
      </c>
      <c r="AW272" s="13" t="s">
        <v>36</v>
      </c>
      <c r="AX272" s="13" t="s">
        <v>75</v>
      </c>
      <c r="AY272" s="203" t="s">
        <v>214</v>
      </c>
    </row>
    <row r="273" spans="1:65" s="14" customFormat="1" ht="11.25">
      <c r="B273" s="204"/>
      <c r="C273" s="205"/>
      <c r="D273" s="195" t="s">
        <v>224</v>
      </c>
      <c r="E273" s="206" t="s">
        <v>19</v>
      </c>
      <c r="F273" s="207" t="s">
        <v>1516</v>
      </c>
      <c r="G273" s="205"/>
      <c r="H273" s="208">
        <v>6.7149999999999999</v>
      </c>
      <c r="I273" s="209"/>
      <c r="J273" s="205"/>
      <c r="K273" s="205"/>
      <c r="L273" s="210"/>
      <c r="M273" s="211"/>
      <c r="N273" s="212"/>
      <c r="O273" s="212"/>
      <c r="P273" s="212"/>
      <c r="Q273" s="212"/>
      <c r="R273" s="212"/>
      <c r="S273" s="212"/>
      <c r="T273" s="213"/>
      <c r="AT273" s="214" t="s">
        <v>224</v>
      </c>
      <c r="AU273" s="214" t="s">
        <v>88</v>
      </c>
      <c r="AV273" s="14" t="s">
        <v>88</v>
      </c>
      <c r="AW273" s="14" t="s">
        <v>36</v>
      </c>
      <c r="AX273" s="14" t="s">
        <v>82</v>
      </c>
      <c r="AY273" s="214" t="s">
        <v>214</v>
      </c>
    </row>
    <row r="274" spans="1:65" s="2" customFormat="1" ht="24.2" customHeight="1">
      <c r="A274" s="36"/>
      <c r="B274" s="37"/>
      <c r="C274" s="180" t="s">
        <v>480</v>
      </c>
      <c r="D274" s="180" t="s">
        <v>217</v>
      </c>
      <c r="E274" s="181" t="s">
        <v>467</v>
      </c>
      <c r="F274" s="182" t="s">
        <v>468</v>
      </c>
      <c r="G274" s="183" t="s">
        <v>220</v>
      </c>
      <c r="H274" s="184">
        <v>195.35599999999999</v>
      </c>
      <c r="I274" s="185"/>
      <c r="J274" s="186">
        <f>ROUND(I274*H274,2)</f>
        <v>0</v>
      </c>
      <c r="K274" s="182" t="s">
        <v>221</v>
      </c>
      <c r="L274" s="41"/>
      <c r="M274" s="187" t="s">
        <v>19</v>
      </c>
      <c r="N274" s="188" t="s">
        <v>47</v>
      </c>
      <c r="O274" s="66"/>
      <c r="P274" s="189">
        <f>O274*H274</f>
        <v>0</v>
      </c>
      <c r="Q274" s="189">
        <v>1E-4</v>
      </c>
      <c r="R274" s="189">
        <f>Q274*H274</f>
        <v>1.95356E-2</v>
      </c>
      <c r="S274" s="189">
        <v>0</v>
      </c>
      <c r="T274" s="190">
        <f>S274*H274</f>
        <v>0</v>
      </c>
      <c r="U274" s="36"/>
      <c r="V274" s="36"/>
      <c r="W274" s="36"/>
      <c r="X274" s="36"/>
      <c r="Y274" s="36"/>
      <c r="Z274" s="36"/>
      <c r="AA274" s="36"/>
      <c r="AB274" s="36"/>
      <c r="AC274" s="36"/>
      <c r="AD274" s="36"/>
      <c r="AE274" s="36"/>
      <c r="AR274" s="191" t="s">
        <v>299</v>
      </c>
      <c r="AT274" s="191" t="s">
        <v>217</v>
      </c>
      <c r="AU274" s="191" t="s">
        <v>88</v>
      </c>
      <c r="AY274" s="19" t="s">
        <v>214</v>
      </c>
      <c r="BE274" s="192">
        <f>IF(N274="základní",J274,0)</f>
        <v>0</v>
      </c>
      <c r="BF274" s="192">
        <f>IF(N274="snížená",J274,0)</f>
        <v>0</v>
      </c>
      <c r="BG274" s="192">
        <f>IF(N274="zákl. přenesená",J274,0)</f>
        <v>0</v>
      </c>
      <c r="BH274" s="192">
        <f>IF(N274="sníž. přenesená",J274,0)</f>
        <v>0</v>
      </c>
      <c r="BI274" s="192">
        <f>IF(N274="nulová",J274,0)</f>
        <v>0</v>
      </c>
      <c r="BJ274" s="19" t="s">
        <v>88</v>
      </c>
      <c r="BK274" s="192">
        <f>ROUND(I274*H274,2)</f>
        <v>0</v>
      </c>
      <c r="BL274" s="19" t="s">
        <v>299</v>
      </c>
      <c r="BM274" s="191" t="s">
        <v>469</v>
      </c>
    </row>
    <row r="275" spans="1:65" s="13" customFormat="1" ht="11.25">
      <c r="B275" s="193"/>
      <c r="C275" s="194"/>
      <c r="D275" s="195" t="s">
        <v>224</v>
      </c>
      <c r="E275" s="196" t="s">
        <v>19</v>
      </c>
      <c r="F275" s="197" t="s">
        <v>470</v>
      </c>
      <c r="G275" s="194"/>
      <c r="H275" s="196" t="s">
        <v>19</v>
      </c>
      <c r="I275" s="198"/>
      <c r="J275" s="194"/>
      <c r="K275" s="194"/>
      <c r="L275" s="199"/>
      <c r="M275" s="200"/>
      <c r="N275" s="201"/>
      <c r="O275" s="201"/>
      <c r="P275" s="201"/>
      <c r="Q275" s="201"/>
      <c r="R275" s="201"/>
      <c r="S275" s="201"/>
      <c r="T275" s="202"/>
      <c r="AT275" s="203" t="s">
        <v>224</v>
      </c>
      <c r="AU275" s="203" t="s">
        <v>88</v>
      </c>
      <c r="AV275" s="13" t="s">
        <v>82</v>
      </c>
      <c r="AW275" s="13" t="s">
        <v>36</v>
      </c>
      <c r="AX275" s="13" t="s">
        <v>75</v>
      </c>
      <c r="AY275" s="203" t="s">
        <v>214</v>
      </c>
    </row>
    <row r="276" spans="1:65" s="14" customFormat="1" ht="11.25">
      <c r="B276" s="204"/>
      <c r="C276" s="205"/>
      <c r="D276" s="195" t="s">
        <v>224</v>
      </c>
      <c r="E276" s="206" t="s">
        <v>19</v>
      </c>
      <c r="F276" s="207" t="s">
        <v>1517</v>
      </c>
      <c r="G276" s="205"/>
      <c r="H276" s="208">
        <v>118.029</v>
      </c>
      <c r="I276" s="209"/>
      <c r="J276" s="205"/>
      <c r="K276" s="205"/>
      <c r="L276" s="210"/>
      <c r="M276" s="211"/>
      <c r="N276" s="212"/>
      <c r="O276" s="212"/>
      <c r="P276" s="212"/>
      <c r="Q276" s="212"/>
      <c r="R276" s="212"/>
      <c r="S276" s="212"/>
      <c r="T276" s="213"/>
      <c r="AT276" s="214" t="s">
        <v>224</v>
      </c>
      <c r="AU276" s="214" t="s">
        <v>88</v>
      </c>
      <c r="AV276" s="14" t="s">
        <v>88</v>
      </c>
      <c r="AW276" s="14" t="s">
        <v>36</v>
      </c>
      <c r="AX276" s="14" t="s">
        <v>75</v>
      </c>
      <c r="AY276" s="214" t="s">
        <v>214</v>
      </c>
    </row>
    <row r="277" spans="1:65" s="13" customFormat="1" ht="11.25">
      <c r="B277" s="193"/>
      <c r="C277" s="194"/>
      <c r="D277" s="195" t="s">
        <v>224</v>
      </c>
      <c r="E277" s="196" t="s">
        <v>19</v>
      </c>
      <c r="F277" s="197" t="s">
        <v>472</v>
      </c>
      <c r="G277" s="194"/>
      <c r="H277" s="196" t="s">
        <v>19</v>
      </c>
      <c r="I277" s="198"/>
      <c r="J277" s="194"/>
      <c r="K277" s="194"/>
      <c r="L277" s="199"/>
      <c r="M277" s="200"/>
      <c r="N277" s="201"/>
      <c r="O277" s="201"/>
      <c r="P277" s="201"/>
      <c r="Q277" s="201"/>
      <c r="R277" s="201"/>
      <c r="S277" s="201"/>
      <c r="T277" s="202"/>
      <c r="AT277" s="203" t="s">
        <v>224</v>
      </c>
      <c r="AU277" s="203" t="s">
        <v>88</v>
      </c>
      <c r="AV277" s="13" t="s">
        <v>82</v>
      </c>
      <c r="AW277" s="13" t="s">
        <v>36</v>
      </c>
      <c r="AX277" s="13" t="s">
        <v>75</v>
      </c>
      <c r="AY277" s="203" t="s">
        <v>214</v>
      </c>
    </row>
    <row r="278" spans="1:65" s="14" customFormat="1" ht="11.25">
      <c r="B278" s="204"/>
      <c r="C278" s="205"/>
      <c r="D278" s="195" t="s">
        <v>224</v>
      </c>
      <c r="E278" s="206" t="s">
        <v>19</v>
      </c>
      <c r="F278" s="207" t="s">
        <v>1518</v>
      </c>
      <c r="G278" s="205"/>
      <c r="H278" s="208">
        <v>43.987000000000002</v>
      </c>
      <c r="I278" s="209"/>
      <c r="J278" s="205"/>
      <c r="K278" s="205"/>
      <c r="L278" s="210"/>
      <c r="M278" s="211"/>
      <c r="N278" s="212"/>
      <c r="O278" s="212"/>
      <c r="P278" s="212"/>
      <c r="Q278" s="212"/>
      <c r="R278" s="212"/>
      <c r="S278" s="212"/>
      <c r="T278" s="213"/>
      <c r="AT278" s="214" t="s">
        <v>224</v>
      </c>
      <c r="AU278" s="214" t="s">
        <v>88</v>
      </c>
      <c r="AV278" s="14" t="s">
        <v>88</v>
      </c>
      <c r="AW278" s="14" t="s">
        <v>36</v>
      </c>
      <c r="AX278" s="14" t="s">
        <v>75</v>
      </c>
      <c r="AY278" s="214" t="s">
        <v>214</v>
      </c>
    </row>
    <row r="279" spans="1:65" s="13" customFormat="1" ht="11.25">
      <c r="B279" s="193"/>
      <c r="C279" s="194"/>
      <c r="D279" s="195" t="s">
        <v>224</v>
      </c>
      <c r="E279" s="196" t="s">
        <v>19</v>
      </c>
      <c r="F279" s="197" t="s">
        <v>474</v>
      </c>
      <c r="G279" s="194"/>
      <c r="H279" s="196" t="s">
        <v>19</v>
      </c>
      <c r="I279" s="198"/>
      <c r="J279" s="194"/>
      <c r="K279" s="194"/>
      <c r="L279" s="199"/>
      <c r="M279" s="200"/>
      <c r="N279" s="201"/>
      <c r="O279" s="201"/>
      <c r="P279" s="201"/>
      <c r="Q279" s="201"/>
      <c r="R279" s="201"/>
      <c r="S279" s="201"/>
      <c r="T279" s="202"/>
      <c r="AT279" s="203" t="s">
        <v>224</v>
      </c>
      <c r="AU279" s="203" t="s">
        <v>88</v>
      </c>
      <c r="AV279" s="13" t="s">
        <v>82</v>
      </c>
      <c r="AW279" s="13" t="s">
        <v>36</v>
      </c>
      <c r="AX279" s="13" t="s">
        <v>75</v>
      </c>
      <c r="AY279" s="203" t="s">
        <v>214</v>
      </c>
    </row>
    <row r="280" spans="1:65" s="14" customFormat="1" ht="11.25">
      <c r="B280" s="204"/>
      <c r="C280" s="205"/>
      <c r="D280" s="195" t="s">
        <v>224</v>
      </c>
      <c r="E280" s="206" t="s">
        <v>19</v>
      </c>
      <c r="F280" s="207" t="s">
        <v>1519</v>
      </c>
      <c r="G280" s="205"/>
      <c r="H280" s="208">
        <v>13.74</v>
      </c>
      <c r="I280" s="209"/>
      <c r="J280" s="205"/>
      <c r="K280" s="205"/>
      <c r="L280" s="210"/>
      <c r="M280" s="211"/>
      <c r="N280" s="212"/>
      <c r="O280" s="212"/>
      <c r="P280" s="212"/>
      <c r="Q280" s="212"/>
      <c r="R280" s="212"/>
      <c r="S280" s="212"/>
      <c r="T280" s="213"/>
      <c r="AT280" s="214" t="s">
        <v>224</v>
      </c>
      <c r="AU280" s="214" t="s">
        <v>88</v>
      </c>
      <c r="AV280" s="14" t="s">
        <v>88</v>
      </c>
      <c r="AW280" s="14" t="s">
        <v>36</v>
      </c>
      <c r="AX280" s="14" t="s">
        <v>75</v>
      </c>
      <c r="AY280" s="214" t="s">
        <v>214</v>
      </c>
    </row>
    <row r="281" spans="1:65" s="14" customFormat="1" ht="11.25">
      <c r="B281" s="204"/>
      <c r="C281" s="205"/>
      <c r="D281" s="195" t="s">
        <v>224</v>
      </c>
      <c r="E281" s="206" t="s">
        <v>19</v>
      </c>
      <c r="F281" s="207" t="s">
        <v>1520</v>
      </c>
      <c r="G281" s="205"/>
      <c r="H281" s="208">
        <v>19.600000000000001</v>
      </c>
      <c r="I281" s="209"/>
      <c r="J281" s="205"/>
      <c r="K281" s="205"/>
      <c r="L281" s="210"/>
      <c r="M281" s="211"/>
      <c r="N281" s="212"/>
      <c r="O281" s="212"/>
      <c r="P281" s="212"/>
      <c r="Q281" s="212"/>
      <c r="R281" s="212"/>
      <c r="S281" s="212"/>
      <c r="T281" s="213"/>
      <c r="AT281" s="214" t="s">
        <v>224</v>
      </c>
      <c r="AU281" s="214" t="s">
        <v>88</v>
      </c>
      <c r="AV281" s="14" t="s">
        <v>88</v>
      </c>
      <c r="AW281" s="14" t="s">
        <v>36</v>
      </c>
      <c r="AX281" s="14" t="s">
        <v>75</v>
      </c>
      <c r="AY281" s="214" t="s">
        <v>214</v>
      </c>
    </row>
    <row r="282" spans="1:65" s="15" customFormat="1" ht="11.25">
      <c r="B282" s="215"/>
      <c r="C282" s="216"/>
      <c r="D282" s="195" t="s">
        <v>224</v>
      </c>
      <c r="E282" s="217" t="s">
        <v>19</v>
      </c>
      <c r="F282" s="218" t="s">
        <v>228</v>
      </c>
      <c r="G282" s="216"/>
      <c r="H282" s="219">
        <v>195.35599999999999</v>
      </c>
      <c r="I282" s="220"/>
      <c r="J282" s="216"/>
      <c r="K282" s="216"/>
      <c r="L282" s="221"/>
      <c r="M282" s="222"/>
      <c r="N282" s="223"/>
      <c r="O282" s="223"/>
      <c r="P282" s="223"/>
      <c r="Q282" s="223"/>
      <c r="R282" s="223"/>
      <c r="S282" s="223"/>
      <c r="T282" s="224"/>
      <c r="AT282" s="225" t="s">
        <v>224</v>
      </c>
      <c r="AU282" s="225" t="s">
        <v>88</v>
      </c>
      <c r="AV282" s="15" t="s">
        <v>222</v>
      </c>
      <c r="AW282" s="15" t="s">
        <v>36</v>
      </c>
      <c r="AX282" s="15" t="s">
        <v>82</v>
      </c>
      <c r="AY282" s="225" t="s">
        <v>214</v>
      </c>
    </row>
    <row r="283" spans="1:65" s="2" customFormat="1" ht="24.2" customHeight="1">
      <c r="A283" s="36"/>
      <c r="B283" s="37"/>
      <c r="C283" s="180" t="s">
        <v>485</v>
      </c>
      <c r="D283" s="180" t="s">
        <v>217</v>
      </c>
      <c r="E283" s="181" t="s">
        <v>477</v>
      </c>
      <c r="F283" s="182" t="s">
        <v>478</v>
      </c>
      <c r="G283" s="183" t="s">
        <v>220</v>
      </c>
      <c r="H283" s="184">
        <v>195.35599999999999</v>
      </c>
      <c r="I283" s="185"/>
      <c r="J283" s="186">
        <f>ROUND(I283*H283,2)</f>
        <v>0</v>
      </c>
      <c r="K283" s="182" t="s">
        <v>221</v>
      </c>
      <c r="L283" s="41"/>
      <c r="M283" s="187" t="s">
        <v>19</v>
      </c>
      <c r="N283" s="188" t="s">
        <v>47</v>
      </c>
      <c r="O283" s="66"/>
      <c r="P283" s="189">
        <f>O283*H283</f>
        <v>0</v>
      </c>
      <c r="Q283" s="189">
        <v>1.6000000000000001E-3</v>
      </c>
      <c r="R283" s="189">
        <f>Q283*H283</f>
        <v>0.3125696</v>
      </c>
      <c r="S283" s="189">
        <v>0</v>
      </c>
      <c r="T283" s="190">
        <f>S283*H283</f>
        <v>0</v>
      </c>
      <c r="U283" s="36"/>
      <c r="V283" s="36"/>
      <c r="W283" s="36"/>
      <c r="X283" s="36"/>
      <c r="Y283" s="36"/>
      <c r="Z283" s="36"/>
      <c r="AA283" s="36"/>
      <c r="AB283" s="36"/>
      <c r="AC283" s="36"/>
      <c r="AD283" s="36"/>
      <c r="AE283" s="36"/>
      <c r="AR283" s="191" t="s">
        <v>299</v>
      </c>
      <c r="AT283" s="191" t="s">
        <v>217</v>
      </c>
      <c r="AU283" s="191" t="s">
        <v>88</v>
      </c>
      <c r="AY283" s="19" t="s">
        <v>214</v>
      </c>
      <c r="BE283" s="192">
        <f>IF(N283="základní",J283,0)</f>
        <v>0</v>
      </c>
      <c r="BF283" s="192">
        <f>IF(N283="snížená",J283,0)</f>
        <v>0</v>
      </c>
      <c r="BG283" s="192">
        <f>IF(N283="zákl. přenesená",J283,0)</f>
        <v>0</v>
      </c>
      <c r="BH283" s="192">
        <f>IF(N283="sníž. přenesená",J283,0)</f>
        <v>0</v>
      </c>
      <c r="BI283" s="192">
        <f>IF(N283="nulová",J283,0)</f>
        <v>0</v>
      </c>
      <c r="BJ283" s="19" t="s">
        <v>88</v>
      </c>
      <c r="BK283" s="192">
        <f>ROUND(I283*H283,2)</f>
        <v>0</v>
      </c>
      <c r="BL283" s="19" t="s">
        <v>299</v>
      </c>
      <c r="BM283" s="191" t="s">
        <v>1521</v>
      </c>
    </row>
    <row r="284" spans="1:65" s="13" customFormat="1" ht="11.25">
      <c r="B284" s="193"/>
      <c r="C284" s="194"/>
      <c r="D284" s="195" t="s">
        <v>224</v>
      </c>
      <c r="E284" s="196" t="s">
        <v>19</v>
      </c>
      <c r="F284" s="197" t="s">
        <v>470</v>
      </c>
      <c r="G284" s="194"/>
      <c r="H284" s="196" t="s">
        <v>19</v>
      </c>
      <c r="I284" s="198"/>
      <c r="J284" s="194"/>
      <c r="K284" s="194"/>
      <c r="L284" s="199"/>
      <c r="M284" s="200"/>
      <c r="N284" s="201"/>
      <c r="O284" s="201"/>
      <c r="P284" s="201"/>
      <c r="Q284" s="201"/>
      <c r="R284" s="201"/>
      <c r="S284" s="201"/>
      <c r="T284" s="202"/>
      <c r="AT284" s="203" t="s">
        <v>224</v>
      </c>
      <c r="AU284" s="203" t="s">
        <v>88</v>
      </c>
      <c r="AV284" s="13" t="s">
        <v>82</v>
      </c>
      <c r="AW284" s="13" t="s">
        <v>36</v>
      </c>
      <c r="AX284" s="13" t="s">
        <v>75</v>
      </c>
      <c r="AY284" s="203" t="s">
        <v>214</v>
      </c>
    </row>
    <row r="285" spans="1:65" s="14" customFormat="1" ht="11.25">
      <c r="B285" s="204"/>
      <c r="C285" s="205"/>
      <c r="D285" s="195" t="s">
        <v>224</v>
      </c>
      <c r="E285" s="206" t="s">
        <v>19</v>
      </c>
      <c r="F285" s="207" t="s">
        <v>1517</v>
      </c>
      <c r="G285" s="205"/>
      <c r="H285" s="208">
        <v>118.029</v>
      </c>
      <c r="I285" s="209"/>
      <c r="J285" s="205"/>
      <c r="K285" s="205"/>
      <c r="L285" s="210"/>
      <c r="M285" s="211"/>
      <c r="N285" s="212"/>
      <c r="O285" s="212"/>
      <c r="P285" s="212"/>
      <c r="Q285" s="212"/>
      <c r="R285" s="212"/>
      <c r="S285" s="212"/>
      <c r="T285" s="213"/>
      <c r="AT285" s="214" t="s">
        <v>224</v>
      </c>
      <c r="AU285" s="214" t="s">
        <v>88</v>
      </c>
      <c r="AV285" s="14" t="s">
        <v>88</v>
      </c>
      <c r="AW285" s="14" t="s">
        <v>36</v>
      </c>
      <c r="AX285" s="14" t="s">
        <v>75</v>
      </c>
      <c r="AY285" s="214" t="s">
        <v>214</v>
      </c>
    </row>
    <row r="286" spans="1:65" s="13" customFormat="1" ht="11.25">
      <c r="B286" s="193"/>
      <c r="C286" s="194"/>
      <c r="D286" s="195" t="s">
        <v>224</v>
      </c>
      <c r="E286" s="196" t="s">
        <v>19</v>
      </c>
      <c r="F286" s="197" t="s">
        <v>472</v>
      </c>
      <c r="G286" s="194"/>
      <c r="H286" s="196" t="s">
        <v>19</v>
      </c>
      <c r="I286" s="198"/>
      <c r="J286" s="194"/>
      <c r="K286" s="194"/>
      <c r="L286" s="199"/>
      <c r="M286" s="200"/>
      <c r="N286" s="201"/>
      <c r="O286" s="201"/>
      <c r="P286" s="201"/>
      <c r="Q286" s="201"/>
      <c r="R286" s="201"/>
      <c r="S286" s="201"/>
      <c r="T286" s="202"/>
      <c r="AT286" s="203" t="s">
        <v>224</v>
      </c>
      <c r="AU286" s="203" t="s">
        <v>88</v>
      </c>
      <c r="AV286" s="13" t="s">
        <v>82</v>
      </c>
      <c r="AW286" s="13" t="s">
        <v>36</v>
      </c>
      <c r="AX286" s="13" t="s">
        <v>75</v>
      </c>
      <c r="AY286" s="203" t="s">
        <v>214</v>
      </c>
    </row>
    <row r="287" spans="1:65" s="14" customFormat="1" ht="11.25">
      <c r="B287" s="204"/>
      <c r="C287" s="205"/>
      <c r="D287" s="195" t="s">
        <v>224</v>
      </c>
      <c r="E287" s="206" t="s">
        <v>19</v>
      </c>
      <c r="F287" s="207" t="s">
        <v>1518</v>
      </c>
      <c r="G287" s="205"/>
      <c r="H287" s="208">
        <v>43.987000000000002</v>
      </c>
      <c r="I287" s="209"/>
      <c r="J287" s="205"/>
      <c r="K287" s="205"/>
      <c r="L287" s="210"/>
      <c r="M287" s="211"/>
      <c r="N287" s="212"/>
      <c r="O287" s="212"/>
      <c r="P287" s="212"/>
      <c r="Q287" s="212"/>
      <c r="R287" s="212"/>
      <c r="S287" s="212"/>
      <c r="T287" s="213"/>
      <c r="AT287" s="214" t="s">
        <v>224</v>
      </c>
      <c r="AU287" s="214" t="s">
        <v>88</v>
      </c>
      <c r="AV287" s="14" t="s">
        <v>88</v>
      </c>
      <c r="AW287" s="14" t="s">
        <v>36</v>
      </c>
      <c r="AX287" s="14" t="s">
        <v>75</v>
      </c>
      <c r="AY287" s="214" t="s">
        <v>214</v>
      </c>
    </row>
    <row r="288" spans="1:65" s="13" customFormat="1" ht="11.25">
      <c r="B288" s="193"/>
      <c r="C288" s="194"/>
      <c r="D288" s="195" t="s">
        <v>224</v>
      </c>
      <c r="E288" s="196" t="s">
        <v>19</v>
      </c>
      <c r="F288" s="197" t="s">
        <v>474</v>
      </c>
      <c r="G288" s="194"/>
      <c r="H288" s="196" t="s">
        <v>19</v>
      </c>
      <c r="I288" s="198"/>
      <c r="J288" s="194"/>
      <c r="K288" s="194"/>
      <c r="L288" s="199"/>
      <c r="M288" s="200"/>
      <c r="N288" s="201"/>
      <c r="O288" s="201"/>
      <c r="P288" s="201"/>
      <c r="Q288" s="201"/>
      <c r="R288" s="201"/>
      <c r="S288" s="201"/>
      <c r="T288" s="202"/>
      <c r="AT288" s="203" t="s">
        <v>224</v>
      </c>
      <c r="AU288" s="203" t="s">
        <v>88</v>
      </c>
      <c r="AV288" s="13" t="s">
        <v>82</v>
      </c>
      <c r="AW288" s="13" t="s">
        <v>36</v>
      </c>
      <c r="AX288" s="13" t="s">
        <v>75</v>
      </c>
      <c r="AY288" s="203" t="s">
        <v>214</v>
      </c>
    </row>
    <row r="289" spans="1:65" s="14" customFormat="1" ht="11.25">
      <c r="B289" s="204"/>
      <c r="C289" s="205"/>
      <c r="D289" s="195" t="s">
        <v>224</v>
      </c>
      <c r="E289" s="206" t="s">
        <v>19</v>
      </c>
      <c r="F289" s="207" t="s">
        <v>1519</v>
      </c>
      <c r="G289" s="205"/>
      <c r="H289" s="208">
        <v>13.74</v>
      </c>
      <c r="I289" s="209"/>
      <c r="J289" s="205"/>
      <c r="K289" s="205"/>
      <c r="L289" s="210"/>
      <c r="M289" s="211"/>
      <c r="N289" s="212"/>
      <c r="O289" s="212"/>
      <c r="P289" s="212"/>
      <c r="Q289" s="212"/>
      <c r="R289" s="212"/>
      <c r="S289" s="212"/>
      <c r="T289" s="213"/>
      <c r="AT289" s="214" t="s">
        <v>224</v>
      </c>
      <c r="AU289" s="214" t="s">
        <v>88</v>
      </c>
      <c r="AV289" s="14" t="s">
        <v>88</v>
      </c>
      <c r="AW289" s="14" t="s">
        <v>36</v>
      </c>
      <c r="AX289" s="14" t="s">
        <v>75</v>
      </c>
      <c r="AY289" s="214" t="s">
        <v>214</v>
      </c>
    </row>
    <row r="290" spans="1:65" s="14" customFormat="1" ht="11.25">
      <c r="B290" s="204"/>
      <c r="C290" s="205"/>
      <c r="D290" s="195" t="s">
        <v>224</v>
      </c>
      <c r="E290" s="206" t="s">
        <v>19</v>
      </c>
      <c r="F290" s="207" t="s">
        <v>1520</v>
      </c>
      <c r="G290" s="205"/>
      <c r="H290" s="208">
        <v>19.600000000000001</v>
      </c>
      <c r="I290" s="209"/>
      <c r="J290" s="205"/>
      <c r="K290" s="205"/>
      <c r="L290" s="210"/>
      <c r="M290" s="211"/>
      <c r="N290" s="212"/>
      <c r="O290" s="212"/>
      <c r="P290" s="212"/>
      <c r="Q290" s="212"/>
      <c r="R290" s="212"/>
      <c r="S290" s="212"/>
      <c r="T290" s="213"/>
      <c r="AT290" s="214" t="s">
        <v>224</v>
      </c>
      <c r="AU290" s="214" t="s">
        <v>88</v>
      </c>
      <c r="AV290" s="14" t="s">
        <v>88</v>
      </c>
      <c r="AW290" s="14" t="s">
        <v>36</v>
      </c>
      <c r="AX290" s="14" t="s">
        <v>75</v>
      </c>
      <c r="AY290" s="214" t="s">
        <v>214</v>
      </c>
    </row>
    <row r="291" spans="1:65" s="15" customFormat="1" ht="11.25">
      <c r="B291" s="215"/>
      <c r="C291" s="216"/>
      <c r="D291" s="195" t="s">
        <v>224</v>
      </c>
      <c r="E291" s="217" t="s">
        <v>19</v>
      </c>
      <c r="F291" s="218" t="s">
        <v>228</v>
      </c>
      <c r="G291" s="216"/>
      <c r="H291" s="219">
        <v>195.35599999999999</v>
      </c>
      <c r="I291" s="220"/>
      <c r="J291" s="216"/>
      <c r="K291" s="216"/>
      <c r="L291" s="221"/>
      <c r="M291" s="222"/>
      <c r="N291" s="223"/>
      <c r="O291" s="223"/>
      <c r="P291" s="223"/>
      <c r="Q291" s="223"/>
      <c r="R291" s="223"/>
      <c r="S291" s="223"/>
      <c r="T291" s="224"/>
      <c r="AT291" s="225" t="s">
        <v>224</v>
      </c>
      <c r="AU291" s="225" t="s">
        <v>88</v>
      </c>
      <c r="AV291" s="15" t="s">
        <v>222</v>
      </c>
      <c r="AW291" s="15" t="s">
        <v>36</v>
      </c>
      <c r="AX291" s="15" t="s">
        <v>82</v>
      </c>
      <c r="AY291" s="225" t="s">
        <v>214</v>
      </c>
    </row>
    <row r="292" spans="1:65" s="2" customFormat="1" ht="14.45" customHeight="1">
      <c r="A292" s="36"/>
      <c r="B292" s="37"/>
      <c r="C292" s="180" t="s">
        <v>491</v>
      </c>
      <c r="D292" s="180" t="s">
        <v>217</v>
      </c>
      <c r="E292" s="181" t="s">
        <v>481</v>
      </c>
      <c r="F292" s="182" t="s">
        <v>482</v>
      </c>
      <c r="G292" s="183" t="s">
        <v>220</v>
      </c>
      <c r="H292" s="184">
        <v>6.2370000000000001</v>
      </c>
      <c r="I292" s="185"/>
      <c r="J292" s="186">
        <f>ROUND(I292*H292,2)</f>
        <v>0</v>
      </c>
      <c r="K292" s="182" t="s">
        <v>19</v>
      </c>
      <c r="L292" s="41"/>
      <c r="M292" s="187" t="s">
        <v>19</v>
      </c>
      <c r="N292" s="188" t="s">
        <v>47</v>
      </c>
      <c r="O292" s="66"/>
      <c r="P292" s="189">
        <f>O292*H292</f>
        <v>0</v>
      </c>
      <c r="Q292" s="189">
        <v>1.61742E-2</v>
      </c>
      <c r="R292" s="189">
        <f>Q292*H292</f>
        <v>0.1008784854</v>
      </c>
      <c r="S292" s="189">
        <v>0</v>
      </c>
      <c r="T292" s="190">
        <f>S292*H292</f>
        <v>0</v>
      </c>
      <c r="U292" s="36"/>
      <c r="V292" s="36"/>
      <c r="W292" s="36"/>
      <c r="X292" s="36"/>
      <c r="Y292" s="36"/>
      <c r="Z292" s="36"/>
      <c r="AA292" s="36"/>
      <c r="AB292" s="36"/>
      <c r="AC292" s="36"/>
      <c r="AD292" s="36"/>
      <c r="AE292" s="36"/>
      <c r="AR292" s="191" t="s">
        <v>299</v>
      </c>
      <c r="AT292" s="191" t="s">
        <v>217</v>
      </c>
      <c r="AU292" s="191" t="s">
        <v>88</v>
      </c>
      <c r="AY292" s="19" t="s">
        <v>214</v>
      </c>
      <c r="BE292" s="192">
        <f>IF(N292="základní",J292,0)</f>
        <v>0</v>
      </c>
      <c r="BF292" s="192">
        <f>IF(N292="snížená",J292,0)</f>
        <v>0</v>
      </c>
      <c r="BG292" s="192">
        <f>IF(N292="zákl. přenesená",J292,0)</f>
        <v>0</v>
      </c>
      <c r="BH292" s="192">
        <f>IF(N292="sníž. přenesená",J292,0)</f>
        <v>0</v>
      </c>
      <c r="BI292" s="192">
        <f>IF(N292="nulová",J292,0)</f>
        <v>0</v>
      </c>
      <c r="BJ292" s="19" t="s">
        <v>88</v>
      </c>
      <c r="BK292" s="192">
        <f>ROUND(I292*H292,2)</f>
        <v>0</v>
      </c>
      <c r="BL292" s="19" t="s">
        <v>299</v>
      </c>
      <c r="BM292" s="191" t="s">
        <v>483</v>
      </c>
    </row>
    <row r="293" spans="1:65" s="13" customFormat="1" ht="11.25">
      <c r="B293" s="193"/>
      <c r="C293" s="194"/>
      <c r="D293" s="195" t="s">
        <v>224</v>
      </c>
      <c r="E293" s="196" t="s">
        <v>19</v>
      </c>
      <c r="F293" s="197" t="s">
        <v>257</v>
      </c>
      <c r="G293" s="194"/>
      <c r="H293" s="196" t="s">
        <v>19</v>
      </c>
      <c r="I293" s="198"/>
      <c r="J293" s="194"/>
      <c r="K293" s="194"/>
      <c r="L293" s="199"/>
      <c r="M293" s="200"/>
      <c r="N293" s="201"/>
      <c r="O293" s="201"/>
      <c r="P293" s="201"/>
      <c r="Q293" s="201"/>
      <c r="R293" s="201"/>
      <c r="S293" s="201"/>
      <c r="T293" s="202"/>
      <c r="AT293" s="203" t="s">
        <v>224</v>
      </c>
      <c r="AU293" s="203" t="s">
        <v>88</v>
      </c>
      <c r="AV293" s="13" t="s">
        <v>82</v>
      </c>
      <c r="AW293" s="13" t="s">
        <v>36</v>
      </c>
      <c r="AX293" s="13" t="s">
        <v>75</v>
      </c>
      <c r="AY293" s="203" t="s">
        <v>214</v>
      </c>
    </row>
    <row r="294" spans="1:65" s="14" customFormat="1" ht="11.25">
      <c r="B294" s="204"/>
      <c r="C294" s="205"/>
      <c r="D294" s="195" t="s">
        <v>224</v>
      </c>
      <c r="E294" s="206" t="s">
        <v>19</v>
      </c>
      <c r="F294" s="207" t="s">
        <v>1522</v>
      </c>
      <c r="G294" s="205"/>
      <c r="H294" s="208">
        <v>6.2370000000000001</v>
      </c>
      <c r="I294" s="209"/>
      <c r="J294" s="205"/>
      <c r="K294" s="205"/>
      <c r="L294" s="210"/>
      <c r="M294" s="211"/>
      <c r="N294" s="212"/>
      <c r="O294" s="212"/>
      <c r="P294" s="212"/>
      <c r="Q294" s="212"/>
      <c r="R294" s="212"/>
      <c r="S294" s="212"/>
      <c r="T294" s="213"/>
      <c r="AT294" s="214" t="s">
        <v>224</v>
      </c>
      <c r="AU294" s="214" t="s">
        <v>88</v>
      </c>
      <c r="AV294" s="14" t="s">
        <v>88</v>
      </c>
      <c r="AW294" s="14" t="s">
        <v>36</v>
      </c>
      <c r="AX294" s="14" t="s">
        <v>82</v>
      </c>
      <c r="AY294" s="214" t="s">
        <v>214</v>
      </c>
    </row>
    <row r="295" spans="1:65" s="2" customFormat="1" ht="14.45" customHeight="1">
      <c r="A295" s="36"/>
      <c r="B295" s="37"/>
      <c r="C295" s="180" t="s">
        <v>496</v>
      </c>
      <c r="D295" s="180" t="s">
        <v>217</v>
      </c>
      <c r="E295" s="181" t="s">
        <v>486</v>
      </c>
      <c r="F295" s="182" t="s">
        <v>487</v>
      </c>
      <c r="G295" s="183" t="s">
        <v>220</v>
      </c>
      <c r="H295" s="184">
        <v>8.6509999999999998</v>
      </c>
      <c r="I295" s="185"/>
      <c r="J295" s="186">
        <f>ROUND(I295*H295,2)</f>
        <v>0</v>
      </c>
      <c r="K295" s="182" t="s">
        <v>19</v>
      </c>
      <c r="L295" s="41"/>
      <c r="M295" s="187" t="s">
        <v>19</v>
      </c>
      <c r="N295" s="188" t="s">
        <v>47</v>
      </c>
      <c r="O295" s="66"/>
      <c r="P295" s="189">
        <f>O295*H295</f>
        <v>0</v>
      </c>
      <c r="Q295" s="189">
        <v>1.932E-2</v>
      </c>
      <c r="R295" s="189">
        <f>Q295*H295</f>
        <v>0.16713732000000001</v>
      </c>
      <c r="S295" s="189">
        <v>0</v>
      </c>
      <c r="T295" s="190">
        <f>S295*H295</f>
        <v>0</v>
      </c>
      <c r="U295" s="36"/>
      <c r="V295" s="36"/>
      <c r="W295" s="36"/>
      <c r="X295" s="36"/>
      <c r="Y295" s="36"/>
      <c r="Z295" s="36"/>
      <c r="AA295" s="36"/>
      <c r="AB295" s="36"/>
      <c r="AC295" s="36"/>
      <c r="AD295" s="36"/>
      <c r="AE295" s="36"/>
      <c r="AR295" s="191" t="s">
        <v>299</v>
      </c>
      <c r="AT295" s="191" t="s">
        <v>217</v>
      </c>
      <c r="AU295" s="191" t="s">
        <v>88</v>
      </c>
      <c r="AY295" s="19" t="s">
        <v>214</v>
      </c>
      <c r="BE295" s="192">
        <f>IF(N295="základní",J295,0)</f>
        <v>0</v>
      </c>
      <c r="BF295" s="192">
        <f>IF(N295="snížená",J295,0)</f>
        <v>0</v>
      </c>
      <c r="BG295" s="192">
        <f>IF(N295="zákl. přenesená",J295,0)</f>
        <v>0</v>
      </c>
      <c r="BH295" s="192">
        <f>IF(N295="sníž. přenesená",J295,0)</f>
        <v>0</v>
      </c>
      <c r="BI295" s="192">
        <f>IF(N295="nulová",J295,0)</f>
        <v>0</v>
      </c>
      <c r="BJ295" s="19" t="s">
        <v>88</v>
      </c>
      <c r="BK295" s="192">
        <f>ROUND(I295*H295,2)</f>
        <v>0</v>
      </c>
      <c r="BL295" s="19" t="s">
        <v>299</v>
      </c>
      <c r="BM295" s="191" t="s">
        <v>488</v>
      </c>
    </row>
    <row r="296" spans="1:65" s="13" customFormat="1" ht="11.25">
      <c r="B296" s="193"/>
      <c r="C296" s="194"/>
      <c r="D296" s="195" t="s">
        <v>224</v>
      </c>
      <c r="E296" s="196" t="s">
        <v>19</v>
      </c>
      <c r="F296" s="197" t="s">
        <v>257</v>
      </c>
      <c r="G296" s="194"/>
      <c r="H296" s="196" t="s">
        <v>19</v>
      </c>
      <c r="I296" s="198"/>
      <c r="J296" s="194"/>
      <c r="K296" s="194"/>
      <c r="L296" s="199"/>
      <c r="M296" s="200"/>
      <c r="N296" s="201"/>
      <c r="O296" s="201"/>
      <c r="P296" s="201"/>
      <c r="Q296" s="201"/>
      <c r="R296" s="201"/>
      <c r="S296" s="201"/>
      <c r="T296" s="202"/>
      <c r="AT296" s="203" t="s">
        <v>224</v>
      </c>
      <c r="AU296" s="203" t="s">
        <v>88</v>
      </c>
      <c r="AV296" s="13" t="s">
        <v>82</v>
      </c>
      <c r="AW296" s="13" t="s">
        <v>36</v>
      </c>
      <c r="AX296" s="13" t="s">
        <v>75</v>
      </c>
      <c r="AY296" s="203" t="s">
        <v>214</v>
      </c>
    </row>
    <row r="297" spans="1:65" s="14" customFormat="1" ht="11.25">
      <c r="B297" s="204"/>
      <c r="C297" s="205"/>
      <c r="D297" s="195" t="s">
        <v>224</v>
      </c>
      <c r="E297" s="206" t="s">
        <v>19</v>
      </c>
      <c r="F297" s="207" t="s">
        <v>1523</v>
      </c>
      <c r="G297" s="205"/>
      <c r="H297" s="208">
        <v>8.6509999999999998</v>
      </c>
      <c r="I297" s="209"/>
      <c r="J297" s="205"/>
      <c r="K297" s="205"/>
      <c r="L297" s="210"/>
      <c r="M297" s="211"/>
      <c r="N297" s="212"/>
      <c r="O297" s="212"/>
      <c r="P297" s="212"/>
      <c r="Q297" s="212"/>
      <c r="R297" s="212"/>
      <c r="S297" s="212"/>
      <c r="T297" s="213"/>
      <c r="AT297" s="214" t="s">
        <v>224</v>
      </c>
      <c r="AU297" s="214" t="s">
        <v>88</v>
      </c>
      <c r="AV297" s="14" t="s">
        <v>88</v>
      </c>
      <c r="AW297" s="14" t="s">
        <v>36</v>
      </c>
      <c r="AX297" s="14" t="s">
        <v>75</v>
      </c>
      <c r="AY297" s="214" t="s">
        <v>214</v>
      </c>
    </row>
    <row r="298" spans="1:65" s="13" customFormat="1" ht="11.25">
      <c r="B298" s="193"/>
      <c r="C298" s="194"/>
      <c r="D298" s="195" t="s">
        <v>224</v>
      </c>
      <c r="E298" s="196" t="s">
        <v>19</v>
      </c>
      <c r="F298" s="197" t="s">
        <v>428</v>
      </c>
      <c r="G298" s="194"/>
      <c r="H298" s="196" t="s">
        <v>19</v>
      </c>
      <c r="I298" s="198"/>
      <c r="J298" s="194"/>
      <c r="K298" s="194"/>
      <c r="L298" s="199"/>
      <c r="M298" s="200"/>
      <c r="N298" s="201"/>
      <c r="O298" s="201"/>
      <c r="P298" s="201"/>
      <c r="Q298" s="201"/>
      <c r="R298" s="201"/>
      <c r="S298" s="201"/>
      <c r="T298" s="202"/>
      <c r="AT298" s="203" t="s">
        <v>224</v>
      </c>
      <c r="AU298" s="203" t="s">
        <v>88</v>
      </c>
      <c r="AV298" s="13" t="s">
        <v>82</v>
      </c>
      <c r="AW298" s="13" t="s">
        <v>36</v>
      </c>
      <c r="AX298" s="13" t="s">
        <v>75</v>
      </c>
      <c r="AY298" s="203" t="s">
        <v>214</v>
      </c>
    </row>
    <row r="299" spans="1:65" s="15" customFormat="1" ht="11.25">
      <c r="B299" s="215"/>
      <c r="C299" s="216"/>
      <c r="D299" s="195" t="s">
        <v>224</v>
      </c>
      <c r="E299" s="217" t="s">
        <v>19</v>
      </c>
      <c r="F299" s="218" t="s">
        <v>228</v>
      </c>
      <c r="G299" s="216"/>
      <c r="H299" s="219">
        <v>8.6509999999999998</v>
      </c>
      <c r="I299" s="220"/>
      <c r="J299" s="216"/>
      <c r="K299" s="216"/>
      <c r="L299" s="221"/>
      <c r="M299" s="222"/>
      <c r="N299" s="223"/>
      <c r="O299" s="223"/>
      <c r="P299" s="223"/>
      <c r="Q299" s="223"/>
      <c r="R299" s="223"/>
      <c r="S299" s="223"/>
      <c r="T299" s="224"/>
      <c r="AT299" s="225" t="s">
        <v>224</v>
      </c>
      <c r="AU299" s="225" t="s">
        <v>88</v>
      </c>
      <c r="AV299" s="15" t="s">
        <v>222</v>
      </c>
      <c r="AW299" s="15" t="s">
        <v>36</v>
      </c>
      <c r="AX299" s="15" t="s">
        <v>82</v>
      </c>
      <c r="AY299" s="225" t="s">
        <v>214</v>
      </c>
    </row>
    <row r="300" spans="1:65" s="2" customFormat="1" ht="24.2" customHeight="1">
      <c r="A300" s="36"/>
      <c r="B300" s="37"/>
      <c r="C300" s="180" t="s">
        <v>502</v>
      </c>
      <c r="D300" s="180" t="s">
        <v>217</v>
      </c>
      <c r="E300" s="181" t="s">
        <v>497</v>
      </c>
      <c r="F300" s="182" t="s">
        <v>498</v>
      </c>
      <c r="G300" s="183" t="s">
        <v>220</v>
      </c>
      <c r="H300" s="184">
        <v>180.047</v>
      </c>
      <c r="I300" s="185"/>
      <c r="J300" s="186">
        <f>ROUND(I300*H300,2)</f>
        <v>0</v>
      </c>
      <c r="K300" s="182" t="s">
        <v>221</v>
      </c>
      <c r="L300" s="41"/>
      <c r="M300" s="187" t="s">
        <v>19</v>
      </c>
      <c r="N300" s="188" t="s">
        <v>47</v>
      </c>
      <c r="O300" s="66"/>
      <c r="P300" s="189">
        <f>O300*H300</f>
        <v>0</v>
      </c>
      <c r="Q300" s="189">
        <v>1E-4</v>
      </c>
      <c r="R300" s="189">
        <f>Q300*H300</f>
        <v>1.8004700000000002E-2</v>
      </c>
      <c r="S300" s="189">
        <v>0</v>
      </c>
      <c r="T300" s="190">
        <f>S300*H300</f>
        <v>0</v>
      </c>
      <c r="U300" s="36"/>
      <c r="V300" s="36"/>
      <c r="W300" s="36"/>
      <c r="X300" s="36"/>
      <c r="Y300" s="36"/>
      <c r="Z300" s="36"/>
      <c r="AA300" s="36"/>
      <c r="AB300" s="36"/>
      <c r="AC300" s="36"/>
      <c r="AD300" s="36"/>
      <c r="AE300" s="36"/>
      <c r="AR300" s="191" t="s">
        <v>299</v>
      </c>
      <c r="AT300" s="191" t="s">
        <v>217</v>
      </c>
      <c r="AU300" s="191" t="s">
        <v>88</v>
      </c>
      <c r="AY300" s="19" t="s">
        <v>214</v>
      </c>
      <c r="BE300" s="192">
        <f>IF(N300="základní",J300,0)</f>
        <v>0</v>
      </c>
      <c r="BF300" s="192">
        <f>IF(N300="snížená",J300,0)</f>
        <v>0</v>
      </c>
      <c r="BG300" s="192">
        <f>IF(N300="zákl. přenesená",J300,0)</f>
        <v>0</v>
      </c>
      <c r="BH300" s="192">
        <f>IF(N300="sníž. přenesená",J300,0)</f>
        <v>0</v>
      </c>
      <c r="BI300" s="192">
        <f>IF(N300="nulová",J300,0)</f>
        <v>0</v>
      </c>
      <c r="BJ300" s="19" t="s">
        <v>88</v>
      </c>
      <c r="BK300" s="192">
        <f>ROUND(I300*H300,2)</f>
        <v>0</v>
      </c>
      <c r="BL300" s="19" t="s">
        <v>299</v>
      </c>
      <c r="BM300" s="191" t="s">
        <v>499</v>
      </c>
    </row>
    <row r="301" spans="1:65" s="13" customFormat="1" ht="11.25">
      <c r="B301" s="193"/>
      <c r="C301" s="194"/>
      <c r="D301" s="195" t="s">
        <v>224</v>
      </c>
      <c r="E301" s="196" t="s">
        <v>19</v>
      </c>
      <c r="F301" s="197" t="s">
        <v>351</v>
      </c>
      <c r="G301" s="194"/>
      <c r="H301" s="196" t="s">
        <v>19</v>
      </c>
      <c r="I301" s="198"/>
      <c r="J301" s="194"/>
      <c r="K301" s="194"/>
      <c r="L301" s="199"/>
      <c r="M301" s="200"/>
      <c r="N301" s="201"/>
      <c r="O301" s="201"/>
      <c r="P301" s="201"/>
      <c r="Q301" s="201"/>
      <c r="R301" s="201"/>
      <c r="S301" s="201"/>
      <c r="T301" s="202"/>
      <c r="AT301" s="203" t="s">
        <v>224</v>
      </c>
      <c r="AU301" s="203" t="s">
        <v>88</v>
      </c>
      <c r="AV301" s="13" t="s">
        <v>82</v>
      </c>
      <c r="AW301" s="13" t="s">
        <v>36</v>
      </c>
      <c r="AX301" s="13" t="s">
        <v>75</v>
      </c>
      <c r="AY301" s="203" t="s">
        <v>214</v>
      </c>
    </row>
    <row r="302" spans="1:65" s="14" customFormat="1" ht="11.25">
      <c r="B302" s="204"/>
      <c r="C302" s="205"/>
      <c r="D302" s="195" t="s">
        <v>224</v>
      </c>
      <c r="E302" s="206" t="s">
        <v>19</v>
      </c>
      <c r="F302" s="207" t="s">
        <v>1524</v>
      </c>
      <c r="G302" s="205"/>
      <c r="H302" s="208">
        <v>82.549000000000007</v>
      </c>
      <c r="I302" s="209"/>
      <c r="J302" s="205"/>
      <c r="K302" s="205"/>
      <c r="L302" s="210"/>
      <c r="M302" s="211"/>
      <c r="N302" s="212"/>
      <c r="O302" s="212"/>
      <c r="P302" s="212"/>
      <c r="Q302" s="212"/>
      <c r="R302" s="212"/>
      <c r="S302" s="212"/>
      <c r="T302" s="213"/>
      <c r="AT302" s="214" t="s">
        <v>224</v>
      </c>
      <c r="AU302" s="214" t="s">
        <v>88</v>
      </c>
      <c r="AV302" s="14" t="s">
        <v>88</v>
      </c>
      <c r="AW302" s="14" t="s">
        <v>36</v>
      </c>
      <c r="AX302" s="14" t="s">
        <v>75</v>
      </c>
      <c r="AY302" s="214" t="s">
        <v>214</v>
      </c>
    </row>
    <row r="303" spans="1:65" s="14" customFormat="1" ht="11.25">
      <c r="B303" s="204"/>
      <c r="C303" s="205"/>
      <c r="D303" s="195" t="s">
        <v>224</v>
      </c>
      <c r="E303" s="206" t="s">
        <v>19</v>
      </c>
      <c r="F303" s="207" t="s">
        <v>1525</v>
      </c>
      <c r="G303" s="205"/>
      <c r="H303" s="208">
        <v>73.08</v>
      </c>
      <c r="I303" s="209"/>
      <c r="J303" s="205"/>
      <c r="K303" s="205"/>
      <c r="L303" s="210"/>
      <c r="M303" s="211"/>
      <c r="N303" s="212"/>
      <c r="O303" s="212"/>
      <c r="P303" s="212"/>
      <c r="Q303" s="212"/>
      <c r="R303" s="212"/>
      <c r="S303" s="212"/>
      <c r="T303" s="213"/>
      <c r="AT303" s="214" t="s">
        <v>224</v>
      </c>
      <c r="AU303" s="214" t="s">
        <v>88</v>
      </c>
      <c r="AV303" s="14" t="s">
        <v>88</v>
      </c>
      <c r="AW303" s="14" t="s">
        <v>36</v>
      </c>
      <c r="AX303" s="14" t="s">
        <v>75</v>
      </c>
      <c r="AY303" s="214" t="s">
        <v>214</v>
      </c>
    </row>
    <row r="304" spans="1:65" s="14" customFormat="1" ht="11.25">
      <c r="B304" s="204"/>
      <c r="C304" s="205"/>
      <c r="D304" s="195" t="s">
        <v>224</v>
      </c>
      <c r="E304" s="206" t="s">
        <v>19</v>
      </c>
      <c r="F304" s="207" t="s">
        <v>1526</v>
      </c>
      <c r="G304" s="205"/>
      <c r="H304" s="208">
        <v>24.417999999999999</v>
      </c>
      <c r="I304" s="209"/>
      <c r="J304" s="205"/>
      <c r="K304" s="205"/>
      <c r="L304" s="210"/>
      <c r="M304" s="211"/>
      <c r="N304" s="212"/>
      <c r="O304" s="212"/>
      <c r="P304" s="212"/>
      <c r="Q304" s="212"/>
      <c r="R304" s="212"/>
      <c r="S304" s="212"/>
      <c r="T304" s="213"/>
      <c r="AT304" s="214" t="s">
        <v>224</v>
      </c>
      <c r="AU304" s="214" t="s">
        <v>88</v>
      </c>
      <c r="AV304" s="14" t="s">
        <v>88</v>
      </c>
      <c r="AW304" s="14" t="s">
        <v>36</v>
      </c>
      <c r="AX304" s="14" t="s">
        <v>75</v>
      </c>
      <c r="AY304" s="214" t="s">
        <v>214</v>
      </c>
    </row>
    <row r="305" spans="1:65" s="15" customFormat="1" ht="11.25">
      <c r="B305" s="215"/>
      <c r="C305" s="216"/>
      <c r="D305" s="195" t="s">
        <v>224</v>
      </c>
      <c r="E305" s="217" t="s">
        <v>19</v>
      </c>
      <c r="F305" s="218" t="s">
        <v>228</v>
      </c>
      <c r="G305" s="216"/>
      <c r="H305" s="219">
        <v>180.04700000000003</v>
      </c>
      <c r="I305" s="220"/>
      <c r="J305" s="216"/>
      <c r="K305" s="216"/>
      <c r="L305" s="221"/>
      <c r="M305" s="222"/>
      <c r="N305" s="223"/>
      <c r="O305" s="223"/>
      <c r="P305" s="223"/>
      <c r="Q305" s="223"/>
      <c r="R305" s="223"/>
      <c r="S305" s="223"/>
      <c r="T305" s="224"/>
      <c r="AT305" s="225" t="s">
        <v>224</v>
      </c>
      <c r="AU305" s="225" t="s">
        <v>88</v>
      </c>
      <c r="AV305" s="15" t="s">
        <v>222</v>
      </c>
      <c r="AW305" s="15" t="s">
        <v>36</v>
      </c>
      <c r="AX305" s="15" t="s">
        <v>82</v>
      </c>
      <c r="AY305" s="225" t="s">
        <v>214</v>
      </c>
    </row>
    <row r="306" spans="1:65" s="2" customFormat="1" ht="24.2" customHeight="1">
      <c r="A306" s="36"/>
      <c r="B306" s="37"/>
      <c r="C306" s="180" t="s">
        <v>506</v>
      </c>
      <c r="D306" s="180" t="s">
        <v>217</v>
      </c>
      <c r="E306" s="181" t="s">
        <v>503</v>
      </c>
      <c r="F306" s="182" t="s">
        <v>504</v>
      </c>
      <c r="G306" s="183" t="s">
        <v>220</v>
      </c>
      <c r="H306" s="184">
        <v>180.047</v>
      </c>
      <c r="I306" s="185"/>
      <c r="J306" s="186">
        <f>ROUND(I306*H306,2)</f>
        <v>0</v>
      </c>
      <c r="K306" s="182" t="s">
        <v>221</v>
      </c>
      <c r="L306" s="41"/>
      <c r="M306" s="187" t="s">
        <v>19</v>
      </c>
      <c r="N306" s="188" t="s">
        <v>47</v>
      </c>
      <c r="O306" s="66"/>
      <c r="P306" s="189">
        <f>O306*H306</f>
        <v>0</v>
      </c>
      <c r="Q306" s="189">
        <v>0</v>
      </c>
      <c r="R306" s="189">
        <f>Q306*H306</f>
        <v>0</v>
      </c>
      <c r="S306" s="189">
        <v>0</v>
      </c>
      <c r="T306" s="190">
        <f>S306*H306</f>
        <v>0</v>
      </c>
      <c r="U306" s="36"/>
      <c r="V306" s="36"/>
      <c r="W306" s="36"/>
      <c r="X306" s="36"/>
      <c r="Y306" s="36"/>
      <c r="Z306" s="36"/>
      <c r="AA306" s="36"/>
      <c r="AB306" s="36"/>
      <c r="AC306" s="36"/>
      <c r="AD306" s="36"/>
      <c r="AE306" s="36"/>
      <c r="AR306" s="191" t="s">
        <v>299</v>
      </c>
      <c r="AT306" s="191" t="s">
        <v>217</v>
      </c>
      <c r="AU306" s="191" t="s">
        <v>88</v>
      </c>
      <c r="AY306" s="19" t="s">
        <v>214</v>
      </c>
      <c r="BE306" s="192">
        <f>IF(N306="základní",J306,0)</f>
        <v>0</v>
      </c>
      <c r="BF306" s="192">
        <f>IF(N306="snížená",J306,0)</f>
        <v>0</v>
      </c>
      <c r="BG306" s="192">
        <f>IF(N306="zákl. přenesená",J306,0)</f>
        <v>0</v>
      </c>
      <c r="BH306" s="192">
        <f>IF(N306="sníž. přenesená",J306,0)</f>
        <v>0</v>
      </c>
      <c r="BI306" s="192">
        <f>IF(N306="nulová",J306,0)</f>
        <v>0</v>
      </c>
      <c r="BJ306" s="19" t="s">
        <v>88</v>
      </c>
      <c r="BK306" s="192">
        <f>ROUND(I306*H306,2)</f>
        <v>0</v>
      </c>
      <c r="BL306" s="19" t="s">
        <v>299</v>
      </c>
      <c r="BM306" s="191" t="s">
        <v>505</v>
      </c>
    </row>
    <row r="307" spans="1:65" s="13" customFormat="1" ht="11.25">
      <c r="B307" s="193"/>
      <c r="C307" s="194"/>
      <c r="D307" s="195" t="s">
        <v>224</v>
      </c>
      <c r="E307" s="196" t="s">
        <v>19</v>
      </c>
      <c r="F307" s="197" t="s">
        <v>351</v>
      </c>
      <c r="G307" s="194"/>
      <c r="H307" s="196" t="s">
        <v>19</v>
      </c>
      <c r="I307" s="198"/>
      <c r="J307" s="194"/>
      <c r="K307" s="194"/>
      <c r="L307" s="199"/>
      <c r="M307" s="200"/>
      <c r="N307" s="201"/>
      <c r="O307" s="201"/>
      <c r="P307" s="201"/>
      <c r="Q307" s="201"/>
      <c r="R307" s="201"/>
      <c r="S307" s="201"/>
      <c r="T307" s="202"/>
      <c r="AT307" s="203" t="s">
        <v>224</v>
      </c>
      <c r="AU307" s="203" t="s">
        <v>88</v>
      </c>
      <c r="AV307" s="13" t="s">
        <v>82</v>
      </c>
      <c r="AW307" s="13" t="s">
        <v>36</v>
      </c>
      <c r="AX307" s="13" t="s">
        <v>75</v>
      </c>
      <c r="AY307" s="203" t="s">
        <v>214</v>
      </c>
    </row>
    <row r="308" spans="1:65" s="14" customFormat="1" ht="11.25">
      <c r="B308" s="204"/>
      <c r="C308" s="205"/>
      <c r="D308" s="195" t="s">
        <v>224</v>
      </c>
      <c r="E308" s="206" t="s">
        <v>19</v>
      </c>
      <c r="F308" s="207" t="s">
        <v>1524</v>
      </c>
      <c r="G308" s="205"/>
      <c r="H308" s="208">
        <v>82.549000000000007</v>
      </c>
      <c r="I308" s="209"/>
      <c r="J308" s="205"/>
      <c r="K308" s="205"/>
      <c r="L308" s="210"/>
      <c r="M308" s="211"/>
      <c r="N308" s="212"/>
      <c r="O308" s="212"/>
      <c r="P308" s="212"/>
      <c r="Q308" s="212"/>
      <c r="R308" s="212"/>
      <c r="S308" s="212"/>
      <c r="T308" s="213"/>
      <c r="AT308" s="214" t="s">
        <v>224</v>
      </c>
      <c r="AU308" s="214" t="s">
        <v>88</v>
      </c>
      <c r="AV308" s="14" t="s">
        <v>88</v>
      </c>
      <c r="AW308" s="14" t="s">
        <v>36</v>
      </c>
      <c r="AX308" s="14" t="s">
        <v>75</v>
      </c>
      <c r="AY308" s="214" t="s">
        <v>214</v>
      </c>
    </row>
    <row r="309" spans="1:65" s="14" customFormat="1" ht="11.25">
      <c r="B309" s="204"/>
      <c r="C309" s="205"/>
      <c r="D309" s="195" t="s">
        <v>224</v>
      </c>
      <c r="E309" s="206" t="s">
        <v>19</v>
      </c>
      <c r="F309" s="207" t="s">
        <v>1525</v>
      </c>
      <c r="G309" s="205"/>
      <c r="H309" s="208">
        <v>73.08</v>
      </c>
      <c r="I309" s="209"/>
      <c r="J309" s="205"/>
      <c r="K309" s="205"/>
      <c r="L309" s="210"/>
      <c r="M309" s="211"/>
      <c r="N309" s="212"/>
      <c r="O309" s="212"/>
      <c r="P309" s="212"/>
      <c r="Q309" s="212"/>
      <c r="R309" s="212"/>
      <c r="S309" s="212"/>
      <c r="T309" s="213"/>
      <c r="AT309" s="214" t="s">
        <v>224</v>
      </c>
      <c r="AU309" s="214" t="s">
        <v>88</v>
      </c>
      <c r="AV309" s="14" t="s">
        <v>88</v>
      </c>
      <c r="AW309" s="14" t="s">
        <v>36</v>
      </c>
      <c r="AX309" s="14" t="s">
        <v>75</v>
      </c>
      <c r="AY309" s="214" t="s">
        <v>214</v>
      </c>
    </row>
    <row r="310" spans="1:65" s="14" customFormat="1" ht="11.25">
      <c r="B310" s="204"/>
      <c r="C310" s="205"/>
      <c r="D310" s="195" t="s">
        <v>224</v>
      </c>
      <c r="E310" s="206" t="s">
        <v>19</v>
      </c>
      <c r="F310" s="207" t="s">
        <v>1526</v>
      </c>
      <c r="G310" s="205"/>
      <c r="H310" s="208">
        <v>24.417999999999999</v>
      </c>
      <c r="I310" s="209"/>
      <c r="J310" s="205"/>
      <c r="K310" s="205"/>
      <c r="L310" s="210"/>
      <c r="M310" s="211"/>
      <c r="N310" s="212"/>
      <c r="O310" s="212"/>
      <c r="P310" s="212"/>
      <c r="Q310" s="212"/>
      <c r="R310" s="212"/>
      <c r="S310" s="212"/>
      <c r="T310" s="213"/>
      <c r="AT310" s="214" t="s">
        <v>224</v>
      </c>
      <c r="AU310" s="214" t="s">
        <v>88</v>
      </c>
      <c r="AV310" s="14" t="s">
        <v>88</v>
      </c>
      <c r="AW310" s="14" t="s">
        <v>36</v>
      </c>
      <c r="AX310" s="14" t="s">
        <v>75</v>
      </c>
      <c r="AY310" s="214" t="s">
        <v>214</v>
      </c>
    </row>
    <row r="311" spans="1:65" s="15" customFormat="1" ht="11.25">
      <c r="B311" s="215"/>
      <c r="C311" s="216"/>
      <c r="D311" s="195" t="s">
        <v>224</v>
      </c>
      <c r="E311" s="217" t="s">
        <v>19</v>
      </c>
      <c r="F311" s="218" t="s">
        <v>228</v>
      </c>
      <c r="G311" s="216"/>
      <c r="H311" s="219">
        <v>180.04700000000003</v>
      </c>
      <c r="I311" s="220"/>
      <c r="J311" s="216"/>
      <c r="K311" s="216"/>
      <c r="L311" s="221"/>
      <c r="M311" s="222"/>
      <c r="N311" s="223"/>
      <c r="O311" s="223"/>
      <c r="P311" s="223"/>
      <c r="Q311" s="223"/>
      <c r="R311" s="223"/>
      <c r="S311" s="223"/>
      <c r="T311" s="224"/>
      <c r="AT311" s="225" t="s">
        <v>224</v>
      </c>
      <c r="AU311" s="225" t="s">
        <v>88</v>
      </c>
      <c r="AV311" s="15" t="s">
        <v>222</v>
      </c>
      <c r="AW311" s="15" t="s">
        <v>36</v>
      </c>
      <c r="AX311" s="15" t="s">
        <v>82</v>
      </c>
      <c r="AY311" s="225" t="s">
        <v>214</v>
      </c>
    </row>
    <row r="312" spans="1:65" s="2" customFormat="1" ht="14.45" customHeight="1">
      <c r="A312" s="36"/>
      <c r="B312" s="37"/>
      <c r="C312" s="230" t="s">
        <v>511</v>
      </c>
      <c r="D312" s="230" t="s">
        <v>336</v>
      </c>
      <c r="E312" s="231" t="s">
        <v>507</v>
      </c>
      <c r="F312" s="232" t="s">
        <v>508</v>
      </c>
      <c r="G312" s="233" t="s">
        <v>220</v>
      </c>
      <c r="H312" s="234">
        <v>198.05199999999999</v>
      </c>
      <c r="I312" s="235"/>
      <c r="J312" s="236">
        <f>ROUND(I312*H312,2)</f>
        <v>0</v>
      </c>
      <c r="K312" s="232" t="s">
        <v>19</v>
      </c>
      <c r="L312" s="237"/>
      <c r="M312" s="238" t="s">
        <v>19</v>
      </c>
      <c r="N312" s="239" t="s">
        <v>47</v>
      </c>
      <c r="O312" s="66"/>
      <c r="P312" s="189">
        <f>O312*H312</f>
        <v>0</v>
      </c>
      <c r="Q312" s="189">
        <v>8.0000000000000007E-5</v>
      </c>
      <c r="R312" s="189">
        <f>Q312*H312</f>
        <v>1.5844159999999999E-2</v>
      </c>
      <c r="S312" s="189">
        <v>0</v>
      </c>
      <c r="T312" s="190">
        <f>S312*H312</f>
        <v>0</v>
      </c>
      <c r="U312" s="36"/>
      <c r="V312" s="36"/>
      <c r="W312" s="36"/>
      <c r="X312" s="36"/>
      <c r="Y312" s="36"/>
      <c r="Z312" s="36"/>
      <c r="AA312" s="36"/>
      <c r="AB312" s="36"/>
      <c r="AC312" s="36"/>
      <c r="AD312" s="36"/>
      <c r="AE312" s="36"/>
      <c r="AR312" s="191" t="s">
        <v>339</v>
      </c>
      <c r="AT312" s="191" t="s">
        <v>336</v>
      </c>
      <c r="AU312" s="191" t="s">
        <v>88</v>
      </c>
      <c r="AY312" s="19" t="s">
        <v>214</v>
      </c>
      <c r="BE312" s="192">
        <f>IF(N312="základní",J312,0)</f>
        <v>0</v>
      </c>
      <c r="BF312" s="192">
        <f>IF(N312="snížená",J312,0)</f>
        <v>0</v>
      </c>
      <c r="BG312" s="192">
        <f>IF(N312="zákl. přenesená",J312,0)</f>
        <v>0</v>
      </c>
      <c r="BH312" s="192">
        <f>IF(N312="sníž. přenesená",J312,0)</f>
        <v>0</v>
      </c>
      <c r="BI312" s="192">
        <f>IF(N312="nulová",J312,0)</f>
        <v>0</v>
      </c>
      <c r="BJ312" s="19" t="s">
        <v>88</v>
      </c>
      <c r="BK312" s="192">
        <f>ROUND(I312*H312,2)</f>
        <v>0</v>
      </c>
      <c r="BL312" s="19" t="s">
        <v>299</v>
      </c>
      <c r="BM312" s="191" t="s">
        <v>509</v>
      </c>
    </row>
    <row r="313" spans="1:65" s="14" customFormat="1" ht="11.25">
      <c r="B313" s="204"/>
      <c r="C313" s="205"/>
      <c r="D313" s="195" t="s">
        <v>224</v>
      </c>
      <c r="E313" s="205"/>
      <c r="F313" s="207" t="s">
        <v>1527</v>
      </c>
      <c r="G313" s="205"/>
      <c r="H313" s="208">
        <v>198.05199999999999</v>
      </c>
      <c r="I313" s="209"/>
      <c r="J313" s="205"/>
      <c r="K313" s="205"/>
      <c r="L313" s="210"/>
      <c r="M313" s="211"/>
      <c r="N313" s="212"/>
      <c r="O313" s="212"/>
      <c r="P313" s="212"/>
      <c r="Q313" s="212"/>
      <c r="R313" s="212"/>
      <c r="S313" s="212"/>
      <c r="T313" s="213"/>
      <c r="AT313" s="214" t="s">
        <v>224</v>
      </c>
      <c r="AU313" s="214" t="s">
        <v>88</v>
      </c>
      <c r="AV313" s="14" t="s">
        <v>88</v>
      </c>
      <c r="AW313" s="14" t="s">
        <v>4</v>
      </c>
      <c r="AX313" s="14" t="s">
        <v>82</v>
      </c>
      <c r="AY313" s="214" t="s">
        <v>214</v>
      </c>
    </row>
    <row r="314" spans="1:65" s="2" customFormat="1" ht="24.2" customHeight="1">
      <c r="A314" s="36"/>
      <c r="B314" s="37"/>
      <c r="C314" s="180" t="s">
        <v>515</v>
      </c>
      <c r="D314" s="180" t="s">
        <v>217</v>
      </c>
      <c r="E314" s="181" t="s">
        <v>512</v>
      </c>
      <c r="F314" s="182" t="s">
        <v>513</v>
      </c>
      <c r="G314" s="183" t="s">
        <v>220</v>
      </c>
      <c r="H314" s="184">
        <v>82.549000000000007</v>
      </c>
      <c r="I314" s="185"/>
      <c r="J314" s="186">
        <f>ROUND(I314*H314,2)</f>
        <v>0</v>
      </c>
      <c r="K314" s="182" t="s">
        <v>221</v>
      </c>
      <c r="L314" s="41"/>
      <c r="M314" s="187" t="s">
        <v>19</v>
      </c>
      <c r="N314" s="188" t="s">
        <v>47</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299</v>
      </c>
      <c r="AT314" s="191" t="s">
        <v>217</v>
      </c>
      <c r="AU314" s="191" t="s">
        <v>88</v>
      </c>
      <c r="AY314" s="19" t="s">
        <v>214</v>
      </c>
      <c r="BE314" s="192">
        <f>IF(N314="základní",J314,0)</f>
        <v>0</v>
      </c>
      <c r="BF314" s="192">
        <f>IF(N314="snížená",J314,0)</f>
        <v>0</v>
      </c>
      <c r="BG314" s="192">
        <f>IF(N314="zákl. přenesená",J314,0)</f>
        <v>0</v>
      </c>
      <c r="BH314" s="192">
        <f>IF(N314="sníž. přenesená",J314,0)</f>
        <v>0</v>
      </c>
      <c r="BI314" s="192">
        <f>IF(N314="nulová",J314,0)</f>
        <v>0</v>
      </c>
      <c r="BJ314" s="19" t="s">
        <v>88</v>
      </c>
      <c r="BK314" s="192">
        <f>ROUND(I314*H314,2)</f>
        <v>0</v>
      </c>
      <c r="BL314" s="19" t="s">
        <v>299</v>
      </c>
      <c r="BM314" s="191" t="s">
        <v>514</v>
      </c>
    </row>
    <row r="315" spans="1:65" s="13" customFormat="1" ht="11.25">
      <c r="B315" s="193"/>
      <c r="C315" s="194"/>
      <c r="D315" s="195" t="s">
        <v>224</v>
      </c>
      <c r="E315" s="196" t="s">
        <v>19</v>
      </c>
      <c r="F315" s="197" t="s">
        <v>351</v>
      </c>
      <c r="G315" s="194"/>
      <c r="H315" s="196" t="s">
        <v>19</v>
      </c>
      <c r="I315" s="198"/>
      <c r="J315" s="194"/>
      <c r="K315" s="194"/>
      <c r="L315" s="199"/>
      <c r="M315" s="200"/>
      <c r="N315" s="201"/>
      <c r="O315" s="201"/>
      <c r="P315" s="201"/>
      <c r="Q315" s="201"/>
      <c r="R315" s="201"/>
      <c r="S315" s="201"/>
      <c r="T315" s="202"/>
      <c r="AT315" s="203" t="s">
        <v>224</v>
      </c>
      <c r="AU315" s="203" t="s">
        <v>88</v>
      </c>
      <c r="AV315" s="13" t="s">
        <v>82</v>
      </c>
      <c r="AW315" s="13" t="s">
        <v>36</v>
      </c>
      <c r="AX315" s="13" t="s">
        <v>75</v>
      </c>
      <c r="AY315" s="203" t="s">
        <v>214</v>
      </c>
    </row>
    <row r="316" spans="1:65" s="14" customFormat="1" ht="11.25">
      <c r="B316" s="204"/>
      <c r="C316" s="205"/>
      <c r="D316" s="195" t="s">
        <v>224</v>
      </c>
      <c r="E316" s="206" t="s">
        <v>19</v>
      </c>
      <c r="F316" s="207" t="s">
        <v>1524</v>
      </c>
      <c r="G316" s="205"/>
      <c r="H316" s="208">
        <v>82.549000000000007</v>
      </c>
      <c r="I316" s="209"/>
      <c r="J316" s="205"/>
      <c r="K316" s="205"/>
      <c r="L316" s="210"/>
      <c r="M316" s="211"/>
      <c r="N316" s="212"/>
      <c r="O316" s="212"/>
      <c r="P316" s="212"/>
      <c r="Q316" s="212"/>
      <c r="R316" s="212"/>
      <c r="S316" s="212"/>
      <c r="T316" s="213"/>
      <c r="AT316" s="214" t="s">
        <v>224</v>
      </c>
      <c r="AU316" s="214" t="s">
        <v>88</v>
      </c>
      <c r="AV316" s="14" t="s">
        <v>88</v>
      </c>
      <c r="AW316" s="14" t="s">
        <v>36</v>
      </c>
      <c r="AX316" s="14" t="s">
        <v>82</v>
      </c>
      <c r="AY316" s="214" t="s">
        <v>214</v>
      </c>
    </row>
    <row r="317" spans="1:65" s="2" customFormat="1" ht="14.45" customHeight="1">
      <c r="A317" s="36"/>
      <c r="B317" s="37"/>
      <c r="C317" s="230" t="s">
        <v>519</v>
      </c>
      <c r="D317" s="230" t="s">
        <v>336</v>
      </c>
      <c r="E317" s="231" t="s">
        <v>516</v>
      </c>
      <c r="F317" s="232" t="s">
        <v>517</v>
      </c>
      <c r="G317" s="233" t="s">
        <v>220</v>
      </c>
      <c r="H317" s="234">
        <v>84.2</v>
      </c>
      <c r="I317" s="235"/>
      <c r="J317" s="236">
        <f>ROUND(I317*H317,2)</f>
        <v>0</v>
      </c>
      <c r="K317" s="232" t="s">
        <v>221</v>
      </c>
      <c r="L317" s="237"/>
      <c r="M317" s="238" t="s">
        <v>19</v>
      </c>
      <c r="N317" s="239" t="s">
        <v>47</v>
      </c>
      <c r="O317" s="66"/>
      <c r="P317" s="189">
        <f>O317*H317</f>
        <v>0</v>
      </c>
      <c r="Q317" s="189">
        <v>2.8E-3</v>
      </c>
      <c r="R317" s="189">
        <f>Q317*H317</f>
        <v>0.23576</v>
      </c>
      <c r="S317" s="189">
        <v>0</v>
      </c>
      <c r="T317" s="190">
        <f>S317*H317</f>
        <v>0</v>
      </c>
      <c r="U317" s="36"/>
      <c r="V317" s="36"/>
      <c r="W317" s="36"/>
      <c r="X317" s="36"/>
      <c r="Y317" s="36"/>
      <c r="Z317" s="36"/>
      <c r="AA317" s="36"/>
      <c r="AB317" s="36"/>
      <c r="AC317" s="36"/>
      <c r="AD317" s="36"/>
      <c r="AE317" s="36"/>
      <c r="AR317" s="191" t="s">
        <v>339</v>
      </c>
      <c r="AT317" s="191" t="s">
        <v>336</v>
      </c>
      <c r="AU317" s="191" t="s">
        <v>88</v>
      </c>
      <c r="AY317" s="19" t="s">
        <v>214</v>
      </c>
      <c r="BE317" s="192">
        <f>IF(N317="základní",J317,0)</f>
        <v>0</v>
      </c>
      <c r="BF317" s="192">
        <f>IF(N317="snížená",J317,0)</f>
        <v>0</v>
      </c>
      <c r="BG317" s="192">
        <f>IF(N317="zákl. přenesená",J317,0)</f>
        <v>0</v>
      </c>
      <c r="BH317" s="192">
        <f>IF(N317="sníž. přenesená",J317,0)</f>
        <v>0</v>
      </c>
      <c r="BI317" s="192">
        <f>IF(N317="nulová",J317,0)</f>
        <v>0</v>
      </c>
      <c r="BJ317" s="19" t="s">
        <v>88</v>
      </c>
      <c r="BK317" s="192">
        <f>ROUND(I317*H317,2)</f>
        <v>0</v>
      </c>
      <c r="BL317" s="19" t="s">
        <v>299</v>
      </c>
      <c r="BM317" s="191" t="s">
        <v>518</v>
      </c>
    </row>
    <row r="318" spans="1:65" s="14" customFormat="1" ht="11.25">
      <c r="B318" s="204"/>
      <c r="C318" s="205"/>
      <c r="D318" s="195" t="s">
        <v>224</v>
      </c>
      <c r="E318" s="205"/>
      <c r="F318" s="207" t="s">
        <v>1528</v>
      </c>
      <c r="G318" s="205"/>
      <c r="H318" s="208">
        <v>84.2</v>
      </c>
      <c r="I318" s="209"/>
      <c r="J318" s="205"/>
      <c r="K318" s="205"/>
      <c r="L318" s="210"/>
      <c r="M318" s="211"/>
      <c r="N318" s="212"/>
      <c r="O318" s="212"/>
      <c r="P318" s="212"/>
      <c r="Q318" s="212"/>
      <c r="R318" s="212"/>
      <c r="S318" s="212"/>
      <c r="T318" s="213"/>
      <c r="AT318" s="214" t="s">
        <v>224</v>
      </c>
      <c r="AU318" s="214" t="s">
        <v>88</v>
      </c>
      <c r="AV318" s="14" t="s">
        <v>88</v>
      </c>
      <c r="AW318" s="14" t="s">
        <v>4</v>
      </c>
      <c r="AX318" s="14" t="s">
        <v>82</v>
      </c>
      <c r="AY318" s="214" t="s">
        <v>214</v>
      </c>
    </row>
    <row r="319" spans="1:65" s="2" customFormat="1" ht="24.2" customHeight="1">
      <c r="A319" s="36"/>
      <c r="B319" s="37"/>
      <c r="C319" s="180" t="s">
        <v>522</v>
      </c>
      <c r="D319" s="180" t="s">
        <v>217</v>
      </c>
      <c r="E319" s="181" t="s">
        <v>512</v>
      </c>
      <c r="F319" s="182" t="s">
        <v>513</v>
      </c>
      <c r="G319" s="183" t="s">
        <v>220</v>
      </c>
      <c r="H319" s="184">
        <v>170.578</v>
      </c>
      <c r="I319" s="185"/>
      <c r="J319" s="186">
        <f>ROUND(I319*H319,2)</f>
        <v>0</v>
      </c>
      <c r="K319" s="182" t="s">
        <v>221</v>
      </c>
      <c r="L319" s="41"/>
      <c r="M319" s="187" t="s">
        <v>19</v>
      </c>
      <c r="N319" s="188" t="s">
        <v>47</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299</v>
      </c>
      <c r="AT319" s="191" t="s">
        <v>217</v>
      </c>
      <c r="AU319" s="191" t="s">
        <v>88</v>
      </c>
      <c r="AY319" s="19" t="s">
        <v>214</v>
      </c>
      <c r="BE319" s="192">
        <f>IF(N319="základní",J319,0)</f>
        <v>0</v>
      </c>
      <c r="BF319" s="192">
        <f>IF(N319="snížená",J319,0)</f>
        <v>0</v>
      </c>
      <c r="BG319" s="192">
        <f>IF(N319="zákl. přenesená",J319,0)</f>
        <v>0</v>
      </c>
      <c r="BH319" s="192">
        <f>IF(N319="sníž. přenesená",J319,0)</f>
        <v>0</v>
      </c>
      <c r="BI319" s="192">
        <f>IF(N319="nulová",J319,0)</f>
        <v>0</v>
      </c>
      <c r="BJ319" s="19" t="s">
        <v>88</v>
      </c>
      <c r="BK319" s="192">
        <f>ROUND(I319*H319,2)</f>
        <v>0</v>
      </c>
      <c r="BL319" s="19" t="s">
        <v>299</v>
      </c>
      <c r="BM319" s="191" t="s">
        <v>520</v>
      </c>
    </row>
    <row r="320" spans="1:65" s="13" customFormat="1" ht="11.25">
      <c r="B320" s="193"/>
      <c r="C320" s="194"/>
      <c r="D320" s="195" t="s">
        <v>224</v>
      </c>
      <c r="E320" s="196" t="s">
        <v>19</v>
      </c>
      <c r="F320" s="197" t="s">
        <v>351</v>
      </c>
      <c r="G320" s="194"/>
      <c r="H320" s="196" t="s">
        <v>19</v>
      </c>
      <c r="I320" s="198"/>
      <c r="J320" s="194"/>
      <c r="K320" s="194"/>
      <c r="L320" s="199"/>
      <c r="M320" s="200"/>
      <c r="N320" s="201"/>
      <c r="O320" s="201"/>
      <c r="P320" s="201"/>
      <c r="Q320" s="201"/>
      <c r="R320" s="201"/>
      <c r="S320" s="201"/>
      <c r="T320" s="202"/>
      <c r="AT320" s="203" t="s">
        <v>224</v>
      </c>
      <c r="AU320" s="203" t="s">
        <v>88</v>
      </c>
      <c r="AV320" s="13" t="s">
        <v>82</v>
      </c>
      <c r="AW320" s="13" t="s">
        <v>36</v>
      </c>
      <c r="AX320" s="13" t="s">
        <v>75</v>
      </c>
      <c r="AY320" s="203" t="s">
        <v>214</v>
      </c>
    </row>
    <row r="321" spans="1:65" s="14" customFormat="1" ht="11.25">
      <c r="B321" s="204"/>
      <c r="C321" s="205"/>
      <c r="D321" s="195" t="s">
        <v>224</v>
      </c>
      <c r="E321" s="206" t="s">
        <v>19</v>
      </c>
      <c r="F321" s="207" t="s">
        <v>1529</v>
      </c>
      <c r="G321" s="205"/>
      <c r="H321" s="208">
        <v>146.16</v>
      </c>
      <c r="I321" s="209"/>
      <c r="J321" s="205"/>
      <c r="K321" s="205"/>
      <c r="L321" s="210"/>
      <c r="M321" s="211"/>
      <c r="N321" s="212"/>
      <c r="O321" s="212"/>
      <c r="P321" s="212"/>
      <c r="Q321" s="212"/>
      <c r="R321" s="212"/>
      <c r="S321" s="212"/>
      <c r="T321" s="213"/>
      <c r="AT321" s="214" t="s">
        <v>224</v>
      </c>
      <c r="AU321" s="214" t="s">
        <v>88</v>
      </c>
      <c r="AV321" s="14" t="s">
        <v>88</v>
      </c>
      <c r="AW321" s="14" t="s">
        <v>36</v>
      </c>
      <c r="AX321" s="14" t="s">
        <v>75</v>
      </c>
      <c r="AY321" s="214" t="s">
        <v>214</v>
      </c>
    </row>
    <row r="322" spans="1:65" s="14" customFormat="1" ht="11.25">
      <c r="B322" s="204"/>
      <c r="C322" s="205"/>
      <c r="D322" s="195" t="s">
        <v>224</v>
      </c>
      <c r="E322" s="206" t="s">
        <v>19</v>
      </c>
      <c r="F322" s="207" t="s">
        <v>1526</v>
      </c>
      <c r="G322" s="205"/>
      <c r="H322" s="208">
        <v>24.417999999999999</v>
      </c>
      <c r="I322" s="209"/>
      <c r="J322" s="205"/>
      <c r="K322" s="205"/>
      <c r="L322" s="210"/>
      <c r="M322" s="211"/>
      <c r="N322" s="212"/>
      <c r="O322" s="212"/>
      <c r="P322" s="212"/>
      <c r="Q322" s="212"/>
      <c r="R322" s="212"/>
      <c r="S322" s="212"/>
      <c r="T322" s="213"/>
      <c r="AT322" s="214" t="s">
        <v>224</v>
      </c>
      <c r="AU322" s="214" t="s">
        <v>88</v>
      </c>
      <c r="AV322" s="14" t="s">
        <v>88</v>
      </c>
      <c r="AW322" s="14" t="s">
        <v>36</v>
      </c>
      <c r="AX322" s="14" t="s">
        <v>75</v>
      </c>
      <c r="AY322" s="214" t="s">
        <v>214</v>
      </c>
    </row>
    <row r="323" spans="1:65" s="15" customFormat="1" ht="11.25">
      <c r="B323" s="215"/>
      <c r="C323" s="216"/>
      <c r="D323" s="195" t="s">
        <v>224</v>
      </c>
      <c r="E323" s="217" t="s">
        <v>19</v>
      </c>
      <c r="F323" s="218" t="s">
        <v>228</v>
      </c>
      <c r="G323" s="216"/>
      <c r="H323" s="219">
        <v>170.578</v>
      </c>
      <c r="I323" s="220"/>
      <c r="J323" s="216"/>
      <c r="K323" s="216"/>
      <c r="L323" s="221"/>
      <c r="M323" s="222"/>
      <c r="N323" s="223"/>
      <c r="O323" s="223"/>
      <c r="P323" s="223"/>
      <c r="Q323" s="223"/>
      <c r="R323" s="223"/>
      <c r="S323" s="223"/>
      <c r="T323" s="224"/>
      <c r="AT323" s="225" t="s">
        <v>224</v>
      </c>
      <c r="AU323" s="225" t="s">
        <v>88</v>
      </c>
      <c r="AV323" s="15" t="s">
        <v>222</v>
      </c>
      <c r="AW323" s="15" t="s">
        <v>36</v>
      </c>
      <c r="AX323" s="15" t="s">
        <v>82</v>
      </c>
      <c r="AY323" s="225" t="s">
        <v>214</v>
      </c>
    </row>
    <row r="324" spans="1:65" s="2" customFormat="1" ht="14.45" customHeight="1">
      <c r="A324" s="36"/>
      <c r="B324" s="37"/>
      <c r="C324" s="230" t="s">
        <v>527</v>
      </c>
      <c r="D324" s="230" t="s">
        <v>336</v>
      </c>
      <c r="E324" s="231" t="s">
        <v>523</v>
      </c>
      <c r="F324" s="232" t="s">
        <v>524</v>
      </c>
      <c r="G324" s="233" t="s">
        <v>220</v>
      </c>
      <c r="H324" s="234">
        <v>173.99</v>
      </c>
      <c r="I324" s="235"/>
      <c r="J324" s="236">
        <f>ROUND(I324*H324,2)</f>
        <v>0</v>
      </c>
      <c r="K324" s="232" t="s">
        <v>221</v>
      </c>
      <c r="L324" s="237"/>
      <c r="M324" s="238" t="s">
        <v>19</v>
      </c>
      <c r="N324" s="239" t="s">
        <v>47</v>
      </c>
      <c r="O324" s="66"/>
      <c r="P324" s="189">
        <f>O324*H324</f>
        <v>0</v>
      </c>
      <c r="Q324" s="189">
        <v>4.7999999999999996E-3</v>
      </c>
      <c r="R324" s="189">
        <f>Q324*H324</f>
        <v>0.83515200000000001</v>
      </c>
      <c r="S324" s="189">
        <v>0</v>
      </c>
      <c r="T324" s="190">
        <f>S324*H324</f>
        <v>0</v>
      </c>
      <c r="U324" s="36"/>
      <c r="V324" s="36"/>
      <c r="W324" s="36"/>
      <c r="X324" s="36"/>
      <c r="Y324" s="36"/>
      <c r="Z324" s="36"/>
      <c r="AA324" s="36"/>
      <c r="AB324" s="36"/>
      <c r="AC324" s="36"/>
      <c r="AD324" s="36"/>
      <c r="AE324" s="36"/>
      <c r="AR324" s="191" t="s">
        <v>339</v>
      </c>
      <c r="AT324" s="191" t="s">
        <v>336</v>
      </c>
      <c r="AU324" s="191" t="s">
        <v>88</v>
      </c>
      <c r="AY324" s="19" t="s">
        <v>214</v>
      </c>
      <c r="BE324" s="192">
        <f>IF(N324="základní",J324,0)</f>
        <v>0</v>
      </c>
      <c r="BF324" s="192">
        <f>IF(N324="snížená",J324,0)</f>
        <v>0</v>
      </c>
      <c r="BG324" s="192">
        <f>IF(N324="zákl. přenesená",J324,0)</f>
        <v>0</v>
      </c>
      <c r="BH324" s="192">
        <f>IF(N324="sníž. přenesená",J324,0)</f>
        <v>0</v>
      </c>
      <c r="BI324" s="192">
        <f>IF(N324="nulová",J324,0)</f>
        <v>0</v>
      </c>
      <c r="BJ324" s="19" t="s">
        <v>88</v>
      </c>
      <c r="BK324" s="192">
        <f>ROUND(I324*H324,2)</f>
        <v>0</v>
      </c>
      <c r="BL324" s="19" t="s">
        <v>299</v>
      </c>
      <c r="BM324" s="191" t="s">
        <v>525</v>
      </c>
    </row>
    <row r="325" spans="1:65" s="14" customFormat="1" ht="11.25">
      <c r="B325" s="204"/>
      <c r="C325" s="205"/>
      <c r="D325" s="195" t="s">
        <v>224</v>
      </c>
      <c r="E325" s="205"/>
      <c r="F325" s="207" t="s">
        <v>1530</v>
      </c>
      <c r="G325" s="205"/>
      <c r="H325" s="208">
        <v>173.99</v>
      </c>
      <c r="I325" s="209"/>
      <c r="J325" s="205"/>
      <c r="K325" s="205"/>
      <c r="L325" s="210"/>
      <c r="M325" s="211"/>
      <c r="N325" s="212"/>
      <c r="O325" s="212"/>
      <c r="P325" s="212"/>
      <c r="Q325" s="212"/>
      <c r="R325" s="212"/>
      <c r="S325" s="212"/>
      <c r="T325" s="213"/>
      <c r="AT325" s="214" t="s">
        <v>224</v>
      </c>
      <c r="AU325" s="214" t="s">
        <v>88</v>
      </c>
      <c r="AV325" s="14" t="s">
        <v>88</v>
      </c>
      <c r="AW325" s="14" t="s">
        <v>4</v>
      </c>
      <c r="AX325" s="14" t="s">
        <v>82</v>
      </c>
      <c r="AY325" s="214" t="s">
        <v>214</v>
      </c>
    </row>
    <row r="326" spans="1:65" s="2" customFormat="1" ht="24.2" customHeight="1">
      <c r="A326" s="36"/>
      <c r="B326" s="37"/>
      <c r="C326" s="180" t="s">
        <v>529</v>
      </c>
      <c r="D326" s="180" t="s">
        <v>217</v>
      </c>
      <c r="E326" s="181" t="s">
        <v>512</v>
      </c>
      <c r="F326" s="182" t="s">
        <v>513</v>
      </c>
      <c r="G326" s="183" t="s">
        <v>220</v>
      </c>
      <c r="H326" s="184">
        <v>24.417999999999999</v>
      </c>
      <c r="I326" s="185"/>
      <c r="J326" s="186">
        <f>ROUND(I326*H326,2)</f>
        <v>0</v>
      </c>
      <c r="K326" s="182" t="s">
        <v>221</v>
      </c>
      <c r="L326" s="41"/>
      <c r="M326" s="187" t="s">
        <v>19</v>
      </c>
      <c r="N326" s="188" t="s">
        <v>47</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299</v>
      </c>
      <c r="AT326" s="191" t="s">
        <v>217</v>
      </c>
      <c r="AU326" s="191" t="s">
        <v>88</v>
      </c>
      <c r="AY326" s="19" t="s">
        <v>214</v>
      </c>
      <c r="BE326" s="192">
        <f>IF(N326="základní",J326,0)</f>
        <v>0</v>
      </c>
      <c r="BF326" s="192">
        <f>IF(N326="snížená",J326,0)</f>
        <v>0</v>
      </c>
      <c r="BG326" s="192">
        <f>IF(N326="zákl. přenesená",J326,0)</f>
        <v>0</v>
      </c>
      <c r="BH326" s="192">
        <f>IF(N326="sníž. přenesená",J326,0)</f>
        <v>0</v>
      </c>
      <c r="BI326" s="192">
        <f>IF(N326="nulová",J326,0)</f>
        <v>0</v>
      </c>
      <c r="BJ326" s="19" t="s">
        <v>88</v>
      </c>
      <c r="BK326" s="192">
        <f>ROUND(I326*H326,2)</f>
        <v>0</v>
      </c>
      <c r="BL326" s="19" t="s">
        <v>299</v>
      </c>
      <c r="BM326" s="191" t="s">
        <v>528</v>
      </c>
    </row>
    <row r="327" spans="1:65" s="13" customFormat="1" ht="11.25">
      <c r="B327" s="193"/>
      <c r="C327" s="194"/>
      <c r="D327" s="195" t="s">
        <v>224</v>
      </c>
      <c r="E327" s="196" t="s">
        <v>19</v>
      </c>
      <c r="F327" s="197" t="s">
        <v>351</v>
      </c>
      <c r="G327" s="194"/>
      <c r="H327" s="196" t="s">
        <v>19</v>
      </c>
      <c r="I327" s="198"/>
      <c r="J327" s="194"/>
      <c r="K327" s="194"/>
      <c r="L327" s="199"/>
      <c r="M327" s="200"/>
      <c r="N327" s="201"/>
      <c r="O327" s="201"/>
      <c r="P327" s="201"/>
      <c r="Q327" s="201"/>
      <c r="R327" s="201"/>
      <c r="S327" s="201"/>
      <c r="T327" s="202"/>
      <c r="AT327" s="203" t="s">
        <v>224</v>
      </c>
      <c r="AU327" s="203" t="s">
        <v>88</v>
      </c>
      <c r="AV327" s="13" t="s">
        <v>82</v>
      </c>
      <c r="AW327" s="13" t="s">
        <v>36</v>
      </c>
      <c r="AX327" s="13" t="s">
        <v>75</v>
      </c>
      <c r="AY327" s="203" t="s">
        <v>214</v>
      </c>
    </row>
    <row r="328" spans="1:65" s="14" customFormat="1" ht="11.25">
      <c r="B328" s="204"/>
      <c r="C328" s="205"/>
      <c r="D328" s="195" t="s">
        <v>224</v>
      </c>
      <c r="E328" s="206" t="s">
        <v>19</v>
      </c>
      <c r="F328" s="207" t="s">
        <v>1526</v>
      </c>
      <c r="G328" s="205"/>
      <c r="H328" s="208">
        <v>24.417999999999999</v>
      </c>
      <c r="I328" s="209"/>
      <c r="J328" s="205"/>
      <c r="K328" s="205"/>
      <c r="L328" s="210"/>
      <c r="M328" s="211"/>
      <c r="N328" s="212"/>
      <c r="O328" s="212"/>
      <c r="P328" s="212"/>
      <c r="Q328" s="212"/>
      <c r="R328" s="212"/>
      <c r="S328" s="212"/>
      <c r="T328" s="213"/>
      <c r="AT328" s="214" t="s">
        <v>224</v>
      </c>
      <c r="AU328" s="214" t="s">
        <v>88</v>
      </c>
      <c r="AV328" s="14" t="s">
        <v>88</v>
      </c>
      <c r="AW328" s="14" t="s">
        <v>36</v>
      </c>
      <c r="AX328" s="14" t="s">
        <v>82</v>
      </c>
      <c r="AY328" s="214" t="s">
        <v>214</v>
      </c>
    </row>
    <row r="329" spans="1:65" s="2" customFormat="1" ht="14.45" customHeight="1">
      <c r="A329" s="36"/>
      <c r="B329" s="37"/>
      <c r="C329" s="230" t="s">
        <v>534</v>
      </c>
      <c r="D329" s="230" t="s">
        <v>336</v>
      </c>
      <c r="E329" s="231" t="s">
        <v>530</v>
      </c>
      <c r="F329" s="232" t="s">
        <v>531</v>
      </c>
      <c r="G329" s="233" t="s">
        <v>220</v>
      </c>
      <c r="H329" s="234">
        <v>24.905999999999999</v>
      </c>
      <c r="I329" s="235"/>
      <c r="J329" s="236">
        <f>ROUND(I329*H329,2)</f>
        <v>0</v>
      </c>
      <c r="K329" s="232" t="s">
        <v>221</v>
      </c>
      <c r="L329" s="237"/>
      <c r="M329" s="238" t="s">
        <v>19</v>
      </c>
      <c r="N329" s="239" t="s">
        <v>47</v>
      </c>
      <c r="O329" s="66"/>
      <c r="P329" s="189">
        <f>O329*H329</f>
        <v>0</v>
      </c>
      <c r="Q329" s="189">
        <v>2.2399999999999998E-3</v>
      </c>
      <c r="R329" s="189">
        <f>Q329*H329</f>
        <v>5.5789439999999996E-2</v>
      </c>
      <c r="S329" s="189">
        <v>0</v>
      </c>
      <c r="T329" s="190">
        <f>S329*H329</f>
        <v>0</v>
      </c>
      <c r="U329" s="36"/>
      <c r="V329" s="36"/>
      <c r="W329" s="36"/>
      <c r="X329" s="36"/>
      <c r="Y329" s="36"/>
      <c r="Z329" s="36"/>
      <c r="AA329" s="36"/>
      <c r="AB329" s="36"/>
      <c r="AC329" s="36"/>
      <c r="AD329" s="36"/>
      <c r="AE329" s="36"/>
      <c r="AR329" s="191" t="s">
        <v>339</v>
      </c>
      <c r="AT329" s="191" t="s">
        <v>336</v>
      </c>
      <c r="AU329" s="191" t="s">
        <v>88</v>
      </c>
      <c r="AY329" s="19" t="s">
        <v>214</v>
      </c>
      <c r="BE329" s="192">
        <f>IF(N329="základní",J329,0)</f>
        <v>0</v>
      </c>
      <c r="BF329" s="192">
        <f>IF(N329="snížená",J329,0)</f>
        <v>0</v>
      </c>
      <c r="BG329" s="192">
        <f>IF(N329="zákl. přenesená",J329,0)</f>
        <v>0</v>
      </c>
      <c r="BH329" s="192">
        <f>IF(N329="sníž. přenesená",J329,0)</f>
        <v>0</v>
      </c>
      <c r="BI329" s="192">
        <f>IF(N329="nulová",J329,0)</f>
        <v>0</v>
      </c>
      <c r="BJ329" s="19" t="s">
        <v>88</v>
      </c>
      <c r="BK329" s="192">
        <f>ROUND(I329*H329,2)</f>
        <v>0</v>
      </c>
      <c r="BL329" s="19" t="s">
        <v>299</v>
      </c>
      <c r="BM329" s="191" t="s">
        <v>532</v>
      </c>
    </row>
    <row r="330" spans="1:65" s="14" customFormat="1" ht="11.25">
      <c r="B330" s="204"/>
      <c r="C330" s="205"/>
      <c r="D330" s="195" t="s">
        <v>224</v>
      </c>
      <c r="E330" s="205"/>
      <c r="F330" s="207" t="s">
        <v>1531</v>
      </c>
      <c r="G330" s="205"/>
      <c r="H330" s="208">
        <v>24.905999999999999</v>
      </c>
      <c r="I330" s="209"/>
      <c r="J330" s="205"/>
      <c r="K330" s="205"/>
      <c r="L330" s="210"/>
      <c r="M330" s="211"/>
      <c r="N330" s="212"/>
      <c r="O330" s="212"/>
      <c r="P330" s="212"/>
      <c r="Q330" s="212"/>
      <c r="R330" s="212"/>
      <c r="S330" s="212"/>
      <c r="T330" s="213"/>
      <c r="AT330" s="214" t="s">
        <v>224</v>
      </c>
      <c r="AU330" s="214" t="s">
        <v>88</v>
      </c>
      <c r="AV330" s="14" t="s">
        <v>88</v>
      </c>
      <c r="AW330" s="14" t="s">
        <v>4</v>
      </c>
      <c r="AX330" s="14" t="s">
        <v>82</v>
      </c>
      <c r="AY330" s="214" t="s">
        <v>214</v>
      </c>
    </row>
    <row r="331" spans="1:65" s="2" customFormat="1" ht="14.45" customHeight="1">
      <c r="A331" s="36"/>
      <c r="B331" s="37"/>
      <c r="C331" s="180" t="s">
        <v>538</v>
      </c>
      <c r="D331" s="180" t="s">
        <v>217</v>
      </c>
      <c r="E331" s="181" t="s">
        <v>535</v>
      </c>
      <c r="F331" s="182" t="s">
        <v>536</v>
      </c>
      <c r="G331" s="183" t="s">
        <v>220</v>
      </c>
      <c r="H331" s="184">
        <v>180.047</v>
      </c>
      <c r="I331" s="185"/>
      <c r="J331" s="186">
        <f>ROUND(I331*H331,2)</f>
        <v>0</v>
      </c>
      <c r="K331" s="182" t="s">
        <v>221</v>
      </c>
      <c r="L331" s="41"/>
      <c r="M331" s="187" t="s">
        <v>19</v>
      </c>
      <c r="N331" s="188" t="s">
        <v>47</v>
      </c>
      <c r="O331" s="66"/>
      <c r="P331" s="189">
        <f>O331*H331</f>
        <v>0</v>
      </c>
      <c r="Q331" s="189">
        <v>1.6000000000000001E-3</v>
      </c>
      <c r="R331" s="189">
        <f>Q331*H331</f>
        <v>0.28807520000000003</v>
      </c>
      <c r="S331" s="189">
        <v>0</v>
      </c>
      <c r="T331" s="190">
        <f>S331*H331</f>
        <v>0</v>
      </c>
      <c r="U331" s="36"/>
      <c r="V331" s="36"/>
      <c r="W331" s="36"/>
      <c r="X331" s="36"/>
      <c r="Y331" s="36"/>
      <c r="Z331" s="36"/>
      <c r="AA331" s="36"/>
      <c r="AB331" s="36"/>
      <c r="AC331" s="36"/>
      <c r="AD331" s="36"/>
      <c r="AE331" s="36"/>
      <c r="AR331" s="191" t="s">
        <v>299</v>
      </c>
      <c r="AT331" s="191" t="s">
        <v>217</v>
      </c>
      <c r="AU331" s="191" t="s">
        <v>88</v>
      </c>
      <c r="AY331" s="19" t="s">
        <v>214</v>
      </c>
      <c r="BE331" s="192">
        <f>IF(N331="základní",J331,0)</f>
        <v>0</v>
      </c>
      <c r="BF331" s="192">
        <f>IF(N331="snížená",J331,0)</f>
        <v>0</v>
      </c>
      <c r="BG331" s="192">
        <f>IF(N331="zákl. přenesená",J331,0)</f>
        <v>0</v>
      </c>
      <c r="BH331" s="192">
        <f>IF(N331="sníž. přenesená",J331,0)</f>
        <v>0</v>
      </c>
      <c r="BI331" s="192">
        <f>IF(N331="nulová",J331,0)</f>
        <v>0</v>
      </c>
      <c r="BJ331" s="19" t="s">
        <v>88</v>
      </c>
      <c r="BK331" s="192">
        <f>ROUND(I331*H331,2)</f>
        <v>0</v>
      </c>
      <c r="BL331" s="19" t="s">
        <v>299</v>
      </c>
      <c r="BM331" s="191" t="s">
        <v>1532</v>
      </c>
    </row>
    <row r="332" spans="1:65" s="13" customFormat="1" ht="11.25">
      <c r="B332" s="193"/>
      <c r="C332" s="194"/>
      <c r="D332" s="195" t="s">
        <v>224</v>
      </c>
      <c r="E332" s="196" t="s">
        <v>19</v>
      </c>
      <c r="F332" s="197" t="s">
        <v>351</v>
      </c>
      <c r="G332" s="194"/>
      <c r="H332" s="196" t="s">
        <v>19</v>
      </c>
      <c r="I332" s="198"/>
      <c r="J332" s="194"/>
      <c r="K332" s="194"/>
      <c r="L332" s="199"/>
      <c r="M332" s="200"/>
      <c r="N332" s="201"/>
      <c r="O332" s="201"/>
      <c r="P332" s="201"/>
      <c r="Q332" s="201"/>
      <c r="R332" s="201"/>
      <c r="S332" s="201"/>
      <c r="T332" s="202"/>
      <c r="AT332" s="203" t="s">
        <v>224</v>
      </c>
      <c r="AU332" s="203" t="s">
        <v>88</v>
      </c>
      <c r="AV332" s="13" t="s">
        <v>82</v>
      </c>
      <c r="AW332" s="13" t="s">
        <v>36</v>
      </c>
      <c r="AX332" s="13" t="s">
        <v>75</v>
      </c>
      <c r="AY332" s="203" t="s">
        <v>214</v>
      </c>
    </row>
    <row r="333" spans="1:65" s="14" customFormat="1" ht="11.25">
      <c r="B333" s="204"/>
      <c r="C333" s="205"/>
      <c r="D333" s="195" t="s">
        <v>224</v>
      </c>
      <c r="E333" s="206" t="s">
        <v>19</v>
      </c>
      <c r="F333" s="207" t="s">
        <v>1524</v>
      </c>
      <c r="G333" s="205"/>
      <c r="H333" s="208">
        <v>82.549000000000007</v>
      </c>
      <c r="I333" s="209"/>
      <c r="J333" s="205"/>
      <c r="K333" s="205"/>
      <c r="L333" s="210"/>
      <c r="M333" s="211"/>
      <c r="N333" s="212"/>
      <c r="O333" s="212"/>
      <c r="P333" s="212"/>
      <c r="Q333" s="212"/>
      <c r="R333" s="212"/>
      <c r="S333" s="212"/>
      <c r="T333" s="213"/>
      <c r="AT333" s="214" t="s">
        <v>224</v>
      </c>
      <c r="AU333" s="214" t="s">
        <v>88</v>
      </c>
      <c r="AV333" s="14" t="s">
        <v>88</v>
      </c>
      <c r="AW333" s="14" t="s">
        <v>36</v>
      </c>
      <c r="AX333" s="14" t="s">
        <v>75</v>
      </c>
      <c r="AY333" s="214" t="s">
        <v>214</v>
      </c>
    </row>
    <row r="334" spans="1:65" s="14" customFormat="1" ht="11.25">
      <c r="B334" s="204"/>
      <c r="C334" s="205"/>
      <c r="D334" s="195" t="s">
        <v>224</v>
      </c>
      <c r="E334" s="206" t="s">
        <v>19</v>
      </c>
      <c r="F334" s="207" t="s">
        <v>1525</v>
      </c>
      <c r="G334" s="205"/>
      <c r="H334" s="208">
        <v>73.08</v>
      </c>
      <c r="I334" s="209"/>
      <c r="J334" s="205"/>
      <c r="K334" s="205"/>
      <c r="L334" s="210"/>
      <c r="M334" s="211"/>
      <c r="N334" s="212"/>
      <c r="O334" s="212"/>
      <c r="P334" s="212"/>
      <c r="Q334" s="212"/>
      <c r="R334" s="212"/>
      <c r="S334" s="212"/>
      <c r="T334" s="213"/>
      <c r="AT334" s="214" t="s">
        <v>224</v>
      </c>
      <c r="AU334" s="214" t="s">
        <v>88</v>
      </c>
      <c r="AV334" s="14" t="s">
        <v>88</v>
      </c>
      <c r="AW334" s="14" t="s">
        <v>36</v>
      </c>
      <c r="AX334" s="14" t="s">
        <v>75</v>
      </c>
      <c r="AY334" s="214" t="s">
        <v>214</v>
      </c>
    </row>
    <row r="335" spans="1:65" s="14" customFormat="1" ht="11.25">
      <c r="B335" s="204"/>
      <c r="C335" s="205"/>
      <c r="D335" s="195" t="s">
        <v>224</v>
      </c>
      <c r="E335" s="206" t="s">
        <v>19</v>
      </c>
      <c r="F335" s="207" t="s">
        <v>1526</v>
      </c>
      <c r="G335" s="205"/>
      <c r="H335" s="208">
        <v>24.417999999999999</v>
      </c>
      <c r="I335" s="209"/>
      <c r="J335" s="205"/>
      <c r="K335" s="205"/>
      <c r="L335" s="210"/>
      <c r="M335" s="211"/>
      <c r="N335" s="212"/>
      <c r="O335" s="212"/>
      <c r="P335" s="212"/>
      <c r="Q335" s="212"/>
      <c r="R335" s="212"/>
      <c r="S335" s="212"/>
      <c r="T335" s="213"/>
      <c r="AT335" s="214" t="s">
        <v>224</v>
      </c>
      <c r="AU335" s="214" t="s">
        <v>88</v>
      </c>
      <c r="AV335" s="14" t="s">
        <v>88</v>
      </c>
      <c r="AW335" s="14" t="s">
        <v>36</v>
      </c>
      <c r="AX335" s="14" t="s">
        <v>75</v>
      </c>
      <c r="AY335" s="214" t="s">
        <v>214</v>
      </c>
    </row>
    <row r="336" spans="1:65" s="15" customFormat="1" ht="11.25">
      <c r="B336" s="215"/>
      <c r="C336" s="216"/>
      <c r="D336" s="195" t="s">
        <v>224</v>
      </c>
      <c r="E336" s="217" t="s">
        <v>19</v>
      </c>
      <c r="F336" s="218" t="s">
        <v>228</v>
      </c>
      <c r="G336" s="216"/>
      <c r="H336" s="219">
        <v>180.04700000000003</v>
      </c>
      <c r="I336" s="220"/>
      <c r="J336" s="216"/>
      <c r="K336" s="216"/>
      <c r="L336" s="221"/>
      <c r="M336" s="222"/>
      <c r="N336" s="223"/>
      <c r="O336" s="223"/>
      <c r="P336" s="223"/>
      <c r="Q336" s="223"/>
      <c r="R336" s="223"/>
      <c r="S336" s="223"/>
      <c r="T336" s="224"/>
      <c r="AT336" s="225" t="s">
        <v>224</v>
      </c>
      <c r="AU336" s="225" t="s">
        <v>88</v>
      </c>
      <c r="AV336" s="15" t="s">
        <v>222</v>
      </c>
      <c r="AW336" s="15" t="s">
        <v>36</v>
      </c>
      <c r="AX336" s="15" t="s">
        <v>82</v>
      </c>
      <c r="AY336" s="225" t="s">
        <v>214</v>
      </c>
    </row>
    <row r="337" spans="1:65" s="2" customFormat="1" ht="14.45" customHeight="1">
      <c r="A337" s="36"/>
      <c r="B337" s="37"/>
      <c r="C337" s="180" t="s">
        <v>542</v>
      </c>
      <c r="D337" s="180" t="s">
        <v>217</v>
      </c>
      <c r="E337" s="181" t="s">
        <v>539</v>
      </c>
      <c r="F337" s="182" t="s">
        <v>540</v>
      </c>
      <c r="G337" s="183" t="s">
        <v>220</v>
      </c>
      <c r="H337" s="184">
        <v>180.047</v>
      </c>
      <c r="I337" s="185"/>
      <c r="J337" s="186">
        <f>ROUND(I337*H337,2)</f>
        <v>0</v>
      </c>
      <c r="K337" s="182" t="s">
        <v>19</v>
      </c>
      <c r="L337" s="41"/>
      <c r="M337" s="187" t="s">
        <v>19</v>
      </c>
      <c r="N337" s="188" t="s">
        <v>47</v>
      </c>
      <c r="O337" s="66"/>
      <c r="P337" s="189">
        <f>O337*H337</f>
        <v>0</v>
      </c>
      <c r="Q337" s="189">
        <v>2.1319999999999999E-2</v>
      </c>
      <c r="R337" s="189">
        <f>Q337*H337</f>
        <v>3.8386020399999996</v>
      </c>
      <c r="S337" s="189">
        <v>0</v>
      </c>
      <c r="T337" s="190">
        <f>S337*H337</f>
        <v>0</v>
      </c>
      <c r="U337" s="36"/>
      <c r="V337" s="36"/>
      <c r="W337" s="36"/>
      <c r="X337" s="36"/>
      <c r="Y337" s="36"/>
      <c r="Z337" s="36"/>
      <c r="AA337" s="36"/>
      <c r="AB337" s="36"/>
      <c r="AC337" s="36"/>
      <c r="AD337" s="36"/>
      <c r="AE337" s="36"/>
      <c r="AR337" s="191" t="s">
        <v>299</v>
      </c>
      <c r="AT337" s="191" t="s">
        <v>217</v>
      </c>
      <c r="AU337" s="191" t="s">
        <v>88</v>
      </c>
      <c r="AY337" s="19" t="s">
        <v>214</v>
      </c>
      <c r="BE337" s="192">
        <f>IF(N337="základní",J337,0)</f>
        <v>0</v>
      </c>
      <c r="BF337" s="192">
        <f>IF(N337="snížená",J337,0)</f>
        <v>0</v>
      </c>
      <c r="BG337" s="192">
        <f>IF(N337="zákl. přenesená",J337,0)</f>
        <v>0</v>
      </c>
      <c r="BH337" s="192">
        <f>IF(N337="sníž. přenesená",J337,0)</f>
        <v>0</v>
      </c>
      <c r="BI337" s="192">
        <f>IF(N337="nulová",J337,0)</f>
        <v>0</v>
      </c>
      <c r="BJ337" s="19" t="s">
        <v>88</v>
      </c>
      <c r="BK337" s="192">
        <f>ROUND(I337*H337,2)</f>
        <v>0</v>
      </c>
      <c r="BL337" s="19" t="s">
        <v>299</v>
      </c>
      <c r="BM337" s="191" t="s">
        <v>541</v>
      </c>
    </row>
    <row r="338" spans="1:65" s="13" customFormat="1" ht="11.25">
      <c r="B338" s="193"/>
      <c r="C338" s="194"/>
      <c r="D338" s="195" t="s">
        <v>224</v>
      </c>
      <c r="E338" s="196" t="s">
        <v>19</v>
      </c>
      <c r="F338" s="197" t="s">
        <v>351</v>
      </c>
      <c r="G338" s="194"/>
      <c r="H338" s="196" t="s">
        <v>19</v>
      </c>
      <c r="I338" s="198"/>
      <c r="J338" s="194"/>
      <c r="K338" s="194"/>
      <c r="L338" s="199"/>
      <c r="M338" s="200"/>
      <c r="N338" s="201"/>
      <c r="O338" s="201"/>
      <c r="P338" s="201"/>
      <c r="Q338" s="201"/>
      <c r="R338" s="201"/>
      <c r="S338" s="201"/>
      <c r="T338" s="202"/>
      <c r="AT338" s="203" t="s">
        <v>224</v>
      </c>
      <c r="AU338" s="203" t="s">
        <v>88</v>
      </c>
      <c r="AV338" s="13" t="s">
        <v>82</v>
      </c>
      <c r="AW338" s="13" t="s">
        <v>36</v>
      </c>
      <c r="AX338" s="13" t="s">
        <v>75</v>
      </c>
      <c r="AY338" s="203" t="s">
        <v>214</v>
      </c>
    </row>
    <row r="339" spans="1:65" s="14" customFormat="1" ht="11.25">
      <c r="B339" s="204"/>
      <c r="C339" s="205"/>
      <c r="D339" s="195" t="s">
        <v>224</v>
      </c>
      <c r="E339" s="206" t="s">
        <v>19</v>
      </c>
      <c r="F339" s="207" t="s">
        <v>1524</v>
      </c>
      <c r="G339" s="205"/>
      <c r="H339" s="208">
        <v>82.549000000000007</v>
      </c>
      <c r="I339" s="209"/>
      <c r="J339" s="205"/>
      <c r="K339" s="205"/>
      <c r="L339" s="210"/>
      <c r="M339" s="211"/>
      <c r="N339" s="212"/>
      <c r="O339" s="212"/>
      <c r="P339" s="212"/>
      <c r="Q339" s="212"/>
      <c r="R339" s="212"/>
      <c r="S339" s="212"/>
      <c r="T339" s="213"/>
      <c r="AT339" s="214" t="s">
        <v>224</v>
      </c>
      <c r="AU339" s="214" t="s">
        <v>88</v>
      </c>
      <c r="AV339" s="14" t="s">
        <v>88</v>
      </c>
      <c r="AW339" s="14" t="s">
        <v>36</v>
      </c>
      <c r="AX339" s="14" t="s">
        <v>75</v>
      </c>
      <c r="AY339" s="214" t="s">
        <v>214</v>
      </c>
    </row>
    <row r="340" spans="1:65" s="14" customFormat="1" ht="11.25">
      <c r="B340" s="204"/>
      <c r="C340" s="205"/>
      <c r="D340" s="195" t="s">
        <v>224</v>
      </c>
      <c r="E340" s="206" t="s">
        <v>19</v>
      </c>
      <c r="F340" s="207" t="s">
        <v>1525</v>
      </c>
      <c r="G340" s="205"/>
      <c r="H340" s="208">
        <v>73.08</v>
      </c>
      <c r="I340" s="209"/>
      <c r="J340" s="205"/>
      <c r="K340" s="205"/>
      <c r="L340" s="210"/>
      <c r="M340" s="211"/>
      <c r="N340" s="212"/>
      <c r="O340" s="212"/>
      <c r="P340" s="212"/>
      <c r="Q340" s="212"/>
      <c r="R340" s="212"/>
      <c r="S340" s="212"/>
      <c r="T340" s="213"/>
      <c r="AT340" s="214" t="s">
        <v>224</v>
      </c>
      <c r="AU340" s="214" t="s">
        <v>88</v>
      </c>
      <c r="AV340" s="14" t="s">
        <v>88</v>
      </c>
      <c r="AW340" s="14" t="s">
        <v>36</v>
      </c>
      <c r="AX340" s="14" t="s">
        <v>75</v>
      </c>
      <c r="AY340" s="214" t="s">
        <v>214</v>
      </c>
    </row>
    <row r="341" spans="1:65" s="14" customFormat="1" ht="11.25">
      <c r="B341" s="204"/>
      <c r="C341" s="205"/>
      <c r="D341" s="195" t="s">
        <v>224</v>
      </c>
      <c r="E341" s="206" t="s">
        <v>19</v>
      </c>
      <c r="F341" s="207" t="s">
        <v>1526</v>
      </c>
      <c r="G341" s="205"/>
      <c r="H341" s="208">
        <v>24.417999999999999</v>
      </c>
      <c r="I341" s="209"/>
      <c r="J341" s="205"/>
      <c r="K341" s="205"/>
      <c r="L341" s="210"/>
      <c r="M341" s="211"/>
      <c r="N341" s="212"/>
      <c r="O341" s="212"/>
      <c r="P341" s="212"/>
      <c r="Q341" s="212"/>
      <c r="R341" s="212"/>
      <c r="S341" s="212"/>
      <c r="T341" s="213"/>
      <c r="AT341" s="214" t="s">
        <v>224</v>
      </c>
      <c r="AU341" s="214" t="s">
        <v>88</v>
      </c>
      <c r="AV341" s="14" t="s">
        <v>88</v>
      </c>
      <c r="AW341" s="14" t="s">
        <v>36</v>
      </c>
      <c r="AX341" s="14" t="s">
        <v>75</v>
      </c>
      <c r="AY341" s="214" t="s">
        <v>214</v>
      </c>
    </row>
    <row r="342" spans="1:65" s="15" customFormat="1" ht="11.25">
      <c r="B342" s="215"/>
      <c r="C342" s="216"/>
      <c r="D342" s="195" t="s">
        <v>224</v>
      </c>
      <c r="E342" s="217" t="s">
        <v>19</v>
      </c>
      <c r="F342" s="218" t="s">
        <v>228</v>
      </c>
      <c r="G342" s="216"/>
      <c r="H342" s="219">
        <v>180.04700000000003</v>
      </c>
      <c r="I342" s="220"/>
      <c r="J342" s="216"/>
      <c r="K342" s="216"/>
      <c r="L342" s="221"/>
      <c r="M342" s="222"/>
      <c r="N342" s="223"/>
      <c r="O342" s="223"/>
      <c r="P342" s="223"/>
      <c r="Q342" s="223"/>
      <c r="R342" s="223"/>
      <c r="S342" s="223"/>
      <c r="T342" s="224"/>
      <c r="AT342" s="225" t="s">
        <v>224</v>
      </c>
      <c r="AU342" s="225" t="s">
        <v>88</v>
      </c>
      <c r="AV342" s="15" t="s">
        <v>222</v>
      </c>
      <c r="AW342" s="15" t="s">
        <v>36</v>
      </c>
      <c r="AX342" s="15" t="s">
        <v>82</v>
      </c>
      <c r="AY342" s="225" t="s">
        <v>214</v>
      </c>
    </row>
    <row r="343" spans="1:65" s="2" customFormat="1" ht="24.2" customHeight="1">
      <c r="A343" s="36"/>
      <c r="B343" s="37"/>
      <c r="C343" s="180" t="s">
        <v>549</v>
      </c>
      <c r="D343" s="180" t="s">
        <v>217</v>
      </c>
      <c r="E343" s="181" t="s">
        <v>543</v>
      </c>
      <c r="F343" s="182" t="s">
        <v>544</v>
      </c>
      <c r="G343" s="183" t="s">
        <v>220</v>
      </c>
      <c r="H343" s="184">
        <v>7.5</v>
      </c>
      <c r="I343" s="185"/>
      <c r="J343" s="186">
        <f>ROUND(I343*H343,2)</f>
        <v>0</v>
      </c>
      <c r="K343" s="182" t="s">
        <v>19</v>
      </c>
      <c r="L343" s="41"/>
      <c r="M343" s="187" t="s">
        <v>19</v>
      </c>
      <c r="N343" s="188" t="s">
        <v>47</v>
      </c>
      <c r="O343" s="66"/>
      <c r="P343" s="189">
        <f>O343*H343</f>
        <v>0</v>
      </c>
      <c r="Q343" s="189">
        <v>2.1319999999999999E-2</v>
      </c>
      <c r="R343" s="189">
        <f>Q343*H343</f>
        <v>0.15989999999999999</v>
      </c>
      <c r="S343" s="189">
        <v>0</v>
      </c>
      <c r="T343" s="190">
        <f>S343*H343</f>
        <v>0</v>
      </c>
      <c r="U343" s="36"/>
      <c r="V343" s="36"/>
      <c r="W343" s="36"/>
      <c r="X343" s="36"/>
      <c r="Y343" s="36"/>
      <c r="Z343" s="36"/>
      <c r="AA343" s="36"/>
      <c r="AB343" s="36"/>
      <c r="AC343" s="36"/>
      <c r="AD343" s="36"/>
      <c r="AE343" s="36"/>
      <c r="AR343" s="191" t="s">
        <v>299</v>
      </c>
      <c r="AT343" s="191" t="s">
        <v>217</v>
      </c>
      <c r="AU343" s="191" t="s">
        <v>88</v>
      </c>
      <c r="AY343" s="19" t="s">
        <v>214</v>
      </c>
      <c r="BE343" s="192">
        <f>IF(N343="základní",J343,0)</f>
        <v>0</v>
      </c>
      <c r="BF343" s="192">
        <f>IF(N343="snížená",J343,0)</f>
        <v>0</v>
      </c>
      <c r="BG343" s="192">
        <f>IF(N343="zákl. přenesená",J343,0)</f>
        <v>0</v>
      </c>
      <c r="BH343" s="192">
        <f>IF(N343="sníž. přenesená",J343,0)</f>
        <v>0</v>
      </c>
      <c r="BI343" s="192">
        <f>IF(N343="nulová",J343,0)</f>
        <v>0</v>
      </c>
      <c r="BJ343" s="19" t="s">
        <v>88</v>
      </c>
      <c r="BK343" s="192">
        <f>ROUND(I343*H343,2)</f>
        <v>0</v>
      </c>
      <c r="BL343" s="19" t="s">
        <v>299</v>
      </c>
      <c r="BM343" s="191" t="s">
        <v>1533</v>
      </c>
    </row>
    <row r="344" spans="1:65" s="13" customFormat="1" ht="11.25">
      <c r="B344" s="193"/>
      <c r="C344" s="194"/>
      <c r="D344" s="195" t="s">
        <v>224</v>
      </c>
      <c r="E344" s="196" t="s">
        <v>19</v>
      </c>
      <c r="F344" s="197" t="s">
        <v>546</v>
      </c>
      <c r="G344" s="194"/>
      <c r="H344" s="196" t="s">
        <v>19</v>
      </c>
      <c r="I344" s="198"/>
      <c r="J344" s="194"/>
      <c r="K344" s="194"/>
      <c r="L344" s="199"/>
      <c r="M344" s="200"/>
      <c r="N344" s="201"/>
      <c r="O344" s="201"/>
      <c r="P344" s="201"/>
      <c r="Q344" s="201"/>
      <c r="R344" s="201"/>
      <c r="S344" s="201"/>
      <c r="T344" s="202"/>
      <c r="AT344" s="203" t="s">
        <v>224</v>
      </c>
      <c r="AU344" s="203" t="s">
        <v>88</v>
      </c>
      <c r="AV344" s="13" t="s">
        <v>82</v>
      </c>
      <c r="AW344" s="13" t="s">
        <v>36</v>
      </c>
      <c r="AX344" s="13" t="s">
        <v>75</v>
      </c>
      <c r="AY344" s="203" t="s">
        <v>214</v>
      </c>
    </row>
    <row r="345" spans="1:65" s="14" customFormat="1" ht="11.25">
      <c r="B345" s="204"/>
      <c r="C345" s="205"/>
      <c r="D345" s="195" t="s">
        <v>224</v>
      </c>
      <c r="E345" s="206" t="s">
        <v>19</v>
      </c>
      <c r="F345" s="207" t="s">
        <v>1534</v>
      </c>
      <c r="G345" s="205"/>
      <c r="H345" s="208">
        <v>3.83</v>
      </c>
      <c r="I345" s="209"/>
      <c r="J345" s="205"/>
      <c r="K345" s="205"/>
      <c r="L345" s="210"/>
      <c r="M345" s="211"/>
      <c r="N345" s="212"/>
      <c r="O345" s="212"/>
      <c r="P345" s="212"/>
      <c r="Q345" s="212"/>
      <c r="R345" s="212"/>
      <c r="S345" s="212"/>
      <c r="T345" s="213"/>
      <c r="AT345" s="214" t="s">
        <v>224</v>
      </c>
      <c r="AU345" s="214" t="s">
        <v>88</v>
      </c>
      <c r="AV345" s="14" t="s">
        <v>88</v>
      </c>
      <c r="AW345" s="14" t="s">
        <v>36</v>
      </c>
      <c r="AX345" s="14" t="s">
        <v>75</v>
      </c>
      <c r="AY345" s="214" t="s">
        <v>214</v>
      </c>
    </row>
    <row r="346" spans="1:65" s="14" customFormat="1" ht="11.25">
      <c r="B346" s="204"/>
      <c r="C346" s="205"/>
      <c r="D346" s="195" t="s">
        <v>224</v>
      </c>
      <c r="E346" s="206" t="s">
        <v>19</v>
      </c>
      <c r="F346" s="207" t="s">
        <v>1535</v>
      </c>
      <c r="G346" s="205"/>
      <c r="H346" s="208">
        <v>3.67</v>
      </c>
      <c r="I346" s="209"/>
      <c r="J346" s="205"/>
      <c r="K346" s="205"/>
      <c r="L346" s="210"/>
      <c r="M346" s="211"/>
      <c r="N346" s="212"/>
      <c r="O346" s="212"/>
      <c r="P346" s="212"/>
      <c r="Q346" s="212"/>
      <c r="R346" s="212"/>
      <c r="S346" s="212"/>
      <c r="T346" s="213"/>
      <c r="AT346" s="214" t="s">
        <v>224</v>
      </c>
      <c r="AU346" s="214" t="s">
        <v>88</v>
      </c>
      <c r="AV346" s="14" t="s">
        <v>88</v>
      </c>
      <c r="AW346" s="14" t="s">
        <v>36</v>
      </c>
      <c r="AX346" s="14" t="s">
        <v>75</v>
      </c>
      <c r="AY346" s="214" t="s">
        <v>214</v>
      </c>
    </row>
    <row r="347" spans="1:65" s="15" customFormat="1" ht="11.25">
      <c r="B347" s="215"/>
      <c r="C347" s="216"/>
      <c r="D347" s="195" t="s">
        <v>224</v>
      </c>
      <c r="E347" s="217" t="s">
        <v>19</v>
      </c>
      <c r="F347" s="218" t="s">
        <v>228</v>
      </c>
      <c r="G347" s="216"/>
      <c r="H347" s="219">
        <v>7.5</v>
      </c>
      <c r="I347" s="220"/>
      <c r="J347" s="216"/>
      <c r="K347" s="216"/>
      <c r="L347" s="221"/>
      <c r="M347" s="222"/>
      <c r="N347" s="223"/>
      <c r="O347" s="223"/>
      <c r="P347" s="223"/>
      <c r="Q347" s="223"/>
      <c r="R347" s="223"/>
      <c r="S347" s="223"/>
      <c r="T347" s="224"/>
      <c r="AT347" s="225" t="s">
        <v>224</v>
      </c>
      <c r="AU347" s="225" t="s">
        <v>88</v>
      </c>
      <c r="AV347" s="15" t="s">
        <v>222</v>
      </c>
      <c r="AW347" s="15" t="s">
        <v>36</v>
      </c>
      <c r="AX347" s="15" t="s">
        <v>82</v>
      </c>
      <c r="AY347" s="225" t="s">
        <v>214</v>
      </c>
    </row>
    <row r="348" spans="1:65" s="2" customFormat="1" ht="14.45" customHeight="1">
      <c r="A348" s="36"/>
      <c r="B348" s="37"/>
      <c r="C348" s="180" t="s">
        <v>555</v>
      </c>
      <c r="D348" s="180" t="s">
        <v>217</v>
      </c>
      <c r="E348" s="181" t="s">
        <v>550</v>
      </c>
      <c r="F348" s="182" t="s">
        <v>551</v>
      </c>
      <c r="G348" s="183" t="s">
        <v>220</v>
      </c>
      <c r="H348" s="184">
        <v>43.987000000000002</v>
      </c>
      <c r="I348" s="185"/>
      <c r="J348" s="186">
        <f>ROUND(I348*H348,2)</f>
        <v>0</v>
      </c>
      <c r="K348" s="182" t="s">
        <v>221</v>
      </c>
      <c r="L348" s="41"/>
      <c r="M348" s="187" t="s">
        <v>19</v>
      </c>
      <c r="N348" s="188" t="s">
        <v>47</v>
      </c>
      <c r="O348" s="66"/>
      <c r="P348" s="189">
        <f>O348*H348</f>
        <v>0</v>
      </c>
      <c r="Q348" s="189">
        <v>1.702E-2</v>
      </c>
      <c r="R348" s="189">
        <f>Q348*H348</f>
        <v>0.7486587400000001</v>
      </c>
      <c r="S348" s="189">
        <v>0</v>
      </c>
      <c r="T348" s="190">
        <f>S348*H348</f>
        <v>0</v>
      </c>
      <c r="U348" s="36"/>
      <c r="V348" s="36"/>
      <c r="W348" s="36"/>
      <c r="X348" s="36"/>
      <c r="Y348" s="36"/>
      <c r="Z348" s="36"/>
      <c r="AA348" s="36"/>
      <c r="AB348" s="36"/>
      <c r="AC348" s="36"/>
      <c r="AD348" s="36"/>
      <c r="AE348" s="36"/>
      <c r="AR348" s="191" t="s">
        <v>299</v>
      </c>
      <c r="AT348" s="191" t="s">
        <v>217</v>
      </c>
      <c r="AU348" s="191" t="s">
        <v>88</v>
      </c>
      <c r="AY348" s="19" t="s">
        <v>214</v>
      </c>
      <c r="BE348" s="192">
        <f>IF(N348="základní",J348,0)</f>
        <v>0</v>
      </c>
      <c r="BF348" s="192">
        <f>IF(N348="snížená",J348,0)</f>
        <v>0</v>
      </c>
      <c r="BG348" s="192">
        <f>IF(N348="zákl. přenesená",J348,0)</f>
        <v>0</v>
      </c>
      <c r="BH348" s="192">
        <f>IF(N348="sníž. přenesená",J348,0)</f>
        <v>0</v>
      </c>
      <c r="BI348" s="192">
        <f>IF(N348="nulová",J348,0)</f>
        <v>0</v>
      </c>
      <c r="BJ348" s="19" t="s">
        <v>88</v>
      </c>
      <c r="BK348" s="192">
        <f>ROUND(I348*H348,2)</f>
        <v>0</v>
      </c>
      <c r="BL348" s="19" t="s">
        <v>299</v>
      </c>
      <c r="BM348" s="191" t="s">
        <v>552</v>
      </c>
    </row>
    <row r="349" spans="1:65" s="13" customFormat="1" ht="11.25">
      <c r="B349" s="193"/>
      <c r="C349" s="194"/>
      <c r="D349" s="195" t="s">
        <v>224</v>
      </c>
      <c r="E349" s="196" t="s">
        <v>19</v>
      </c>
      <c r="F349" s="197" t="s">
        <v>546</v>
      </c>
      <c r="G349" s="194"/>
      <c r="H349" s="196" t="s">
        <v>19</v>
      </c>
      <c r="I349" s="198"/>
      <c r="J349" s="194"/>
      <c r="K349" s="194"/>
      <c r="L349" s="199"/>
      <c r="M349" s="200"/>
      <c r="N349" s="201"/>
      <c r="O349" s="201"/>
      <c r="P349" s="201"/>
      <c r="Q349" s="201"/>
      <c r="R349" s="201"/>
      <c r="S349" s="201"/>
      <c r="T349" s="202"/>
      <c r="AT349" s="203" t="s">
        <v>224</v>
      </c>
      <c r="AU349" s="203" t="s">
        <v>88</v>
      </c>
      <c r="AV349" s="13" t="s">
        <v>82</v>
      </c>
      <c r="AW349" s="13" t="s">
        <v>36</v>
      </c>
      <c r="AX349" s="13" t="s">
        <v>75</v>
      </c>
      <c r="AY349" s="203" t="s">
        <v>214</v>
      </c>
    </row>
    <row r="350" spans="1:65" s="14" customFormat="1" ht="11.25">
      <c r="B350" s="204"/>
      <c r="C350" s="205"/>
      <c r="D350" s="195" t="s">
        <v>224</v>
      </c>
      <c r="E350" s="206" t="s">
        <v>19</v>
      </c>
      <c r="F350" s="207" t="s">
        <v>1536</v>
      </c>
      <c r="G350" s="205"/>
      <c r="H350" s="208">
        <v>22.806999999999999</v>
      </c>
      <c r="I350" s="209"/>
      <c r="J350" s="205"/>
      <c r="K350" s="205"/>
      <c r="L350" s="210"/>
      <c r="M350" s="211"/>
      <c r="N350" s="212"/>
      <c r="O350" s="212"/>
      <c r="P350" s="212"/>
      <c r="Q350" s="212"/>
      <c r="R350" s="212"/>
      <c r="S350" s="212"/>
      <c r="T350" s="213"/>
      <c r="AT350" s="214" t="s">
        <v>224</v>
      </c>
      <c r="AU350" s="214" t="s">
        <v>88</v>
      </c>
      <c r="AV350" s="14" t="s">
        <v>88</v>
      </c>
      <c r="AW350" s="14" t="s">
        <v>36</v>
      </c>
      <c r="AX350" s="14" t="s">
        <v>75</v>
      </c>
      <c r="AY350" s="214" t="s">
        <v>214</v>
      </c>
    </row>
    <row r="351" spans="1:65" s="14" customFormat="1" ht="11.25">
      <c r="B351" s="204"/>
      <c r="C351" s="205"/>
      <c r="D351" s="195" t="s">
        <v>224</v>
      </c>
      <c r="E351" s="206" t="s">
        <v>19</v>
      </c>
      <c r="F351" s="207" t="s">
        <v>1537</v>
      </c>
      <c r="G351" s="205"/>
      <c r="H351" s="208">
        <v>21.18</v>
      </c>
      <c r="I351" s="209"/>
      <c r="J351" s="205"/>
      <c r="K351" s="205"/>
      <c r="L351" s="210"/>
      <c r="M351" s="211"/>
      <c r="N351" s="212"/>
      <c r="O351" s="212"/>
      <c r="P351" s="212"/>
      <c r="Q351" s="212"/>
      <c r="R351" s="212"/>
      <c r="S351" s="212"/>
      <c r="T351" s="213"/>
      <c r="AT351" s="214" t="s">
        <v>224</v>
      </c>
      <c r="AU351" s="214" t="s">
        <v>88</v>
      </c>
      <c r="AV351" s="14" t="s">
        <v>88</v>
      </c>
      <c r="AW351" s="14" t="s">
        <v>36</v>
      </c>
      <c r="AX351" s="14" t="s">
        <v>75</v>
      </c>
      <c r="AY351" s="214" t="s">
        <v>214</v>
      </c>
    </row>
    <row r="352" spans="1:65" s="15" customFormat="1" ht="11.25">
      <c r="B352" s="215"/>
      <c r="C352" s="216"/>
      <c r="D352" s="195" t="s">
        <v>224</v>
      </c>
      <c r="E352" s="217" t="s">
        <v>19</v>
      </c>
      <c r="F352" s="218" t="s">
        <v>228</v>
      </c>
      <c r="G352" s="216"/>
      <c r="H352" s="219">
        <v>43.986999999999995</v>
      </c>
      <c r="I352" s="220"/>
      <c r="J352" s="216"/>
      <c r="K352" s="216"/>
      <c r="L352" s="221"/>
      <c r="M352" s="222"/>
      <c r="N352" s="223"/>
      <c r="O352" s="223"/>
      <c r="P352" s="223"/>
      <c r="Q352" s="223"/>
      <c r="R352" s="223"/>
      <c r="S352" s="223"/>
      <c r="T352" s="224"/>
      <c r="AT352" s="225" t="s">
        <v>224</v>
      </c>
      <c r="AU352" s="225" t="s">
        <v>88</v>
      </c>
      <c r="AV352" s="15" t="s">
        <v>222</v>
      </c>
      <c r="AW352" s="15" t="s">
        <v>36</v>
      </c>
      <c r="AX352" s="15" t="s">
        <v>82</v>
      </c>
      <c r="AY352" s="225" t="s">
        <v>214</v>
      </c>
    </row>
    <row r="353" spans="1:65" s="2" customFormat="1" ht="24.2" customHeight="1">
      <c r="A353" s="36"/>
      <c r="B353" s="37"/>
      <c r="C353" s="180" t="s">
        <v>561</v>
      </c>
      <c r="D353" s="180" t="s">
        <v>217</v>
      </c>
      <c r="E353" s="181" t="s">
        <v>562</v>
      </c>
      <c r="F353" s="182" t="s">
        <v>563</v>
      </c>
      <c r="G353" s="183" t="s">
        <v>220</v>
      </c>
      <c r="H353" s="184">
        <v>33.340000000000003</v>
      </c>
      <c r="I353" s="185"/>
      <c r="J353" s="186">
        <f>ROUND(I353*H353,2)</f>
        <v>0</v>
      </c>
      <c r="K353" s="182" t="s">
        <v>19</v>
      </c>
      <c r="L353" s="41"/>
      <c r="M353" s="187" t="s">
        <v>19</v>
      </c>
      <c r="N353" s="188" t="s">
        <v>47</v>
      </c>
      <c r="O353" s="66"/>
      <c r="P353" s="189">
        <f>O353*H353</f>
        <v>0</v>
      </c>
      <c r="Q353" s="189">
        <v>1.357E-2</v>
      </c>
      <c r="R353" s="189">
        <f>Q353*H353</f>
        <v>0.45242380000000004</v>
      </c>
      <c r="S353" s="189">
        <v>0</v>
      </c>
      <c r="T353" s="190">
        <f>S353*H353</f>
        <v>0</v>
      </c>
      <c r="U353" s="36"/>
      <c r="V353" s="36"/>
      <c r="W353" s="36"/>
      <c r="X353" s="36"/>
      <c r="Y353" s="36"/>
      <c r="Z353" s="36"/>
      <c r="AA353" s="36"/>
      <c r="AB353" s="36"/>
      <c r="AC353" s="36"/>
      <c r="AD353" s="36"/>
      <c r="AE353" s="36"/>
      <c r="AR353" s="191" t="s">
        <v>299</v>
      </c>
      <c r="AT353" s="191" t="s">
        <v>217</v>
      </c>
      <c r="AU353" s="191" t="s">
        <v>88</v>
      </c>
      <c r="AY353" s="19" t="s">
        <v>214</v>
      </c>
      <c r="BE353" s="192">
        <f>IF(N353="základní",J353,0)</f>
        <v>0</v>
      </c>
      <c r="BF353" s="192">
        <f>IF(N353="snížená",J353,0)</f>
        <v>0</v>
      </c>
      <c r="BG353" s="192">
        <f>IF(N353="zákl. přenesená",J353,0)</f>
        <v>0</v>
      </c>
      <c r="BH353" s="192">
        <f>IF(N353="sníž. přenesená",J353,0)</f>
        <v>0</v>
      </c>
      <c r="BI353" s="192">
        <f>IF(N353="nulová",J353,0)</f>
        <v>0</v>
      </c>
      <c r="BJ353" s="19" t="s">
        <v>88</v>
      </c>
      <c r="BK353" s="192">
        <f>ROUND(I353*H353,2)</f>
        <v>0</v>
      </c>
      <c r="BL353" s="19" t="s">
        <v>299</v>
      </c>
      <c r="BM353" s="191" t="s">
        <v>1538</v>
      </c>
    </row>
    <row r="354" spans="1:65" s="13" customFormat="1" ht="11.25">
      <c r="B354" s="193"/>
      <c r="C354" s="194"/>
      <c r="D354" s="195" t="s">
        <v>224</v>
      </c>
      <c r="E354" s="196" t="s">
        <v>19</v>
      </c>
      <c r="F354" s="197" t="s">
        <v>546</v>
      </c>
      <c r="G354" s="194"/>
      <c r="H354" s="196" t="s">
        <v>19</v>
      </c>
      <c r="I354" s="198"/>
      <c r="J354" s="194"/>
      <c r="K354" s="194"/>
      <c r="L354" s="199"/>
      <c r="M354" s="200"/>
      <c r="N354" s="201"/>
      <c r="O354" s="201"/>
      <c r="P354" s="201"/>
      <c r="Q354" s="201"/>
      <c r="R354" s="201"/>
      <c r="S354" s="201"/>
      <c r="T354" s="202"/>
      <c r="AT354" s="203" t="s">
        <v>224</v>
      </c>
      <c r="AU354" s="203" t="s">
        <v>88</v>
      </c>
      <c r="AV354" s="13" t="s">
        <v>82</v>
      </c>
      <c r="AW354" s="13" t="s">
        <v>36</v>
      </c>
      <c r="AX354" s="13" t="s">
        <v>75</v>
      </c>
      <c r="AY354" s="203" t="s">
        <v>214</v>
      </c>
    </row>
    <row r="355" spans="1:65" s="14" customFormat="1" ht="11.25">
      <c r="B355" s="204"/>
      <c r="C355" s="205"/>
      <c r="D355" s="195" t="s">
        <v>224</v>
      </c>
      <c r="E355" s="206" t="s">
        <v>19</v>
      </c>
      <c r="F355" s="207" t="s">
        <v>1519</v>
      </c>
      <c r="G355" s="205"/>
      <c r="H355" s="208">
        <v>13.74</v>
      </c>
      <c r="I355" s="209"/>
      <c r="J355" s="205"/>
      <c r="K355" s="205"/>
      <c r="L355" s="210"/>
      <c r="M355" s="211"/>
      <c r="N355" s="212"/>
      <c r="O355" s="212"/>
      <c r="P355" s="212"/>
      <c r="Q355" s="212"/>
      <c r="R355" s="212"/>
      <c r="S355" s="212"/>
      <c r="T355" s="213"/>
      <c r="AT355" s="214" t="s">
        <v>224</v>
      </c>
      <c r="AU355" s="214" t="s">
        <v>88</v>
      </c>
      <c r="AV355" s="14" t="s">
        <v>88</v>
      </c>
      <c r="AW355" s="14" t="s">
        <v>36</v>
      </c>
      <c r="AX355" s="14" t="s">
        <v>75</v>
      </c>
      <c r="AY355" s="214" t="s">
        <v>214</v>
      </c>
    </row>
    <row r="356" spans="1:65" s="14" customFormat="1" ht="11.25">
      <c r="B356" s="204"/>
      <c r="C356" s="205"/>
      <c r="D356" s="195" t="s">
        <v>224</v>
      </c>
      <c r="E356" s="206" t="s">
        <v>19</v>
      </c>
      <c r="F356" s="207" t="s">
        <v>1520</v>
      </c>
      <c r="G356" s="205"/>
      <c r="H356" s="208">
        <v>19.600000000000001</v>
      </c>
      <c r="I356" s="209"/>
      <c r="J356" s="205"/>
      <c r="K356" s="205"/>
      <c r="L356" s="210"/>
      <c r="M356" s="211"/>
      <c r="N356" s="212"/>
      <c r="O356" s="212"/>
      <c r="P356" s="212"/>
      <c r="Q356" s="212"/>
      <c r="R356" s="212"/>
      <c r="S356" s="212"/>
      <c r="T356" s="213"/>
      <c r="AT356" s="214" t="s">
        <v>224</v>
      </c>
      <c r="AU356" s="214" t="s">
        <v>88</v>
      </c>
      <c r="AV356" s="14" t="s">
        <v>88</v>
      </c>
      <c r="AW356" s="14" t="s">
        <v>36</v>
      </c>
      <c r="AX356" s="14" t="s">
        <v>75</v>
      </c>
      <c r="AY356" s="214" t="s">
        <v>214</v>
      </c>
    </row>
    <row r="357" spans="1:65" s="15" customFormat="1" ht="11.25">
      <c r="B357" s="215"/>
      <c r="C357" s="216"/>
      <c r="D357" s="195" t="s">
        <v>224</v>
      </c>
      <c r="E357" s="217" t="s">
        <v>19</v>
      </c>
      <c r="F357" s="218" t="s">
        <v>228</v>
      </c>
      <c r="G357" s="216"/>
      <c r="H357" s="219">
        <v>33.340000000000003</v>
      </c>
      <c r="I357" s="220"/>
      <c r="J357" s="216"/>
      <c r="K357" s="216"/>
      <c r="L357" s="221"/>
      <c r="M357" s="222"/>
      <c r="N357" s="223"/>
      <c r="O357" s="223"/>
      <c r="P357" s="223"/>
      <c r="Q357" s="223"/>
      <c r="R357" s="223"/>
      <c r="S357" s="223"/>
      <c r="T357" s="224"/>
      <c r="AT357" s="225" t="s">
        <v>224</v>
      </c>
      <c r="AU357" s="225" t="s">
        <v>88</v>
      </c>
      <c r="AV357" s="15" t="s">
        <v>222</v>
      </c>
      <c r="AW357" s="15" t="s">
        <v>36</v>
      </c>
      <c r="AX357" s="15" t="s">
        <v>82</v>
      </c>
      <c r="AY357" s="225" t="s">
        <v>214</v>
      </c>
    </row>
    <row r="358" spans="1:65" s="2" customFormat="1" ht="14.45" customHeight="1">
      <c r="A358" s="36"/>
      <c r="B358" s="37"/>
      <c r="C358" s="180" t="s">
        <v>565</v>
      </c>
      <c r="D358" s="180" t="s">
        <v>217</v>
      </c>
      <c r="E358" s="181" t="s">
        <v>566</v>
      </c>
      <c r="F358" s="182" t="s">
        <v>567</v>
      </c>
      <c r="G358" s="183" t="s">
        <v>248</v>
      </c>
      <c r="H358" s="184">
        <v>3</v>
      </c>
      <c r="I358" s="185"/>
      <c r="J358" s="186">
        <f>ROUND(I358*H358,2)</f>
        <v>0</v>
      </c>
      <c r="K358" s="182" t="s">
        <v>19</v>
      </c>
      <c r="L358" s="41"/>
      <c r="M358" s="187" t="s">
        <v>19</v>
      </c>
      <c r="N358" s="188" t="s">
        <v>47</v>
      </c>
      <c r="O358" s="66"/>
      <c r="P358" s="189">
        <f>O358*H358</f>
        <v>0</v>
      </c>
      <c r="Q358" s="189">
        <v>3.0000000000000001E-5</v>
      </c>
      <c r="R358" s="189">
        <f>Q358*H358</f>
        <v>9.0000000000000006E-5</v>
      </c>
      <c r="S358" s="189">
        <v>0</v>
      </c>
      <c r="T358" s="190">
        <f>S358*H358</f>
        <v>0</v>
      </c>
      <c r="U358" s="36"/>
      <c r="V358" s="36"/>
      <c r="W358" s="36"/>
      <c r="X358" s="36"/>
      <c r="Y358" s="36"/>
      <c r="Z358" s="36"/>
      <c r="AA358" s="36"/>
      <c r="AB358" s="36"/>
      <c r="AC358" s="36"/>
      <c r="AD358" s="36"/>
      <c r="AE358" s="36"/>
      <c r="AR358" s="191" t="s">
        <v>299</v>
      </c>
      <c r="AT358" s="191" t="s">
        <v>217</v>
      </c>
      <c r="AU358" s="191" t="s">
        <v>88</v>
      </c>
      <c r="AY358" s="19" t="s">
        <v>214</v>
      </c>
      <c r="BE358" s="192">
        <f>IF(N358="základní",J358,0)</f>
        <v>0</v>
      </c>
      <c r="BF358" s="192">
        <f>IF(N358="snížená",J358,0)</f>
        <v>0</v>
      </c>
      <c r="BG358" s="192">
        <f>IF(N358="zákl. přenesená",J358,0)</f>
        <v>0</v>
      </c>
      <c r="BH358" s="192">
        <f>IF(N358="sníž. přenesená",J358,0)</f>
        <v>0</v>
      </c>
      <c r="BI358" s="192">
        <f>IF(N358="nulová",J358,0)</f>
        <v>0</v>
      </c>
      <c r="BJ358" s="19" t="s">
        <v>88</v>
      </c>
      <c r="BK358" s="192">
        <f>ROUND(I358*H358,2)</f>
        <v>0</v>
      </c>
      <c r="BL358" s="19" t="s">
        <v>299</v>
      </c>
      <c r="BM358" s="191" t="s">
        <v>1539</v>
      </c>
    </row>
    <row r="359" spans="1:65" s="2" customFormat="1" ht="14.45" customHeight="1">
      <c r="A359" s="36"/>
      <c r="B359" s="37"/>
      <c r="C359" s="230" t="s">
        <v>569</v>
      </c>
      <c r="D359" s="230" t="s">
        <v>336</v>
      </c>
      <c r="E359" s="231" t="s">
        <v>570</v>
      </c>
      <c r="F359" s="232" t="s">
        <v>571</v>
      </c>
      <c r="G359" s="233" t="s">
        <v>248</v>
      </c>
      <c r="H359" s="234">
        <v>3</v>
      </c>
      <c r="I359" s="235"/>
      <c r="J359" s="236">
        <f>ROUND(I359*H359,2)</f>
        <v>0</v>
      </c>
      <c r="K359" s="232" t="s">
        <v>19</v>
      </c>
      <c r="L359" s="237"/>
      <c r="M359" s="238" t="s">
        <v>19</v>
      </c>
      <c r="N359" s="239" t="s">
        <v>47</v>
      </c>
      <c r="O359" s="66"/>
      <c r="P359" s="189">
        <f>O359*H359</f>
        <v>0</v>
      </c>
      <c r="Q359" s="189">
        <v>1.4E-3</v>
      </c>
      <c r="R359" s="189">
        <f>Q359*H359</f>
        <v>4.1999999999999997E-3</v>
      </c>
      <c r="S359" s="189">
        <v>0</v>
      </c>
      <c r="T359" s="190">
        <f>S359*H359</f>
        <v>0</v>
      </c>
      <c r="U359" s="36"/>
      <c r="V359" s="36"/>
      <c r="W359" s="36"/>
      <c r="X359" s="36"/>
      <c r="Y359" s="36"/>
      <c r="Z359" s="36"/>
      <c r="AA359" s="36"/>
      <c r="AB359" s="36"/>
      <c r="AC359" s="36"/>
      <c r="AD359" s="36"/>
      <c r="AE359" s="36"/>
      <c r="AR359" s="191" t="s">
        <v>339</v>
      </c>
      <c r="AT359" s="191" t="s">
        <v>336</v>
      </c>
      <c r="AU359" s="191" t="s">
        <v>88</v>
      </c>
      <c r="AY359" s="19" t="s">
        <v>214</v>
      </c>
      <c r="BE359" s="192">
        <f>IF(N359="základní",J359,0)</f>
        <v>0</v>
      </c>
      <c r="BF359" s="192">
        <f>IF(N359="snížená",J359,0)</f>
        <v>0</v>
      </c>
      <c r="BG359" s="192">
        <f>IF(N359="zákl. přenesená",J359,0)</f>
        <v>0</v>
      </c>
      <c r="BH359" s="192">
        <f>IF(N359="sníž. přenesená",J359,0)</f>
        <v>0</v>
      </c>
      <c r="BI359" s="192">
        <f>IF(N359="nulová",J359,0)</f>
        <v>0</v>
      </c>
      <c r="BJ359" s="19" t="s">
        <v>88</v>
      </c>
      <c r="BK359" s="192">
        <f>ROUND(I359*H359,2)</f>
        <v>0</v>
      </c>
      <c r="BL359" s="19" t="s">
        <v>299</v>
      </c>
      <c r="BM359" s="191" t="s">
        <v>1540</v>
      </c>
    </row>
    <row r="360" spans="1:65" s="2" customFormat="1" ht="24.2" customHeight="1">
      <c r="A360" s="36"/>
      <c r="B360" s="37"/>
      <c r="C360" s="180" t="s">
        <v>573</v>
      </c>
      <c r="D360" s="180" t="s">
        <v>217</v>
      </c>
      <c r="E360" s="181" t="s">
        <v>574</v>
      </c>
      <c r="F360" s="182" t="s">
        <v>575</v>
      </c>
      <c r="G360" s="183" t="s">
        <v>248</v>
      </c>
      <c r="H360" s="184">
        <v>8</v>
      </c>
      <c r="I360" s="185"/>
      <c r="J360" s="186">
        <f>ROUND(I360*H360,2)</f>
        <v>0</v>
      </c>
      <c r="K360" s="182" t="s">
        <v>221</v>
      </c>
      <c r="L360" s="41"/>
      <c r="M360" s="187" t="s">
        <v>19</v>
      </c>
      <c r="N360" s="188" t="s">
        <v>47</v>
      </c>
      <c r="O360" s="66"/>
      <c r="P360" s="189">
        <f>O360*H360</f>
        <v>0</v>
      </c>
      <c r="Q360" s="189">
        <v>5.28E-3</v>
      </c>
      <c r="R360" s="189">
        <f>Q360*H360</f>
        <v>4.224E-2</v>
      </c>
      <c r="S360" s="189">
        <v>0</v>
      </c>
      <c r="T360" s="190">
        <f>S360*H360</f>
        <v>0</v>
      </c>
      <c r="U360" s="36"/>
      <c r="V360" s="36"/>
      <c r="W360" s="36"/>
      <c r="X360" s="36"/>
      <c r="Y360" s="36"/>
      <c r="Z360" s="36"/>
      <c r="AA360" s="36"/>
      <c r="AB360" s="36"/>
      <c r="AC360" s="36"/>
      <c r="AD360" s="36"/>
      <c r="AE360" s="36"/>
      <c r="AR360" s="191" t="s">
        <v>299</v>
      </c>
      <c r="AT360" s="191" t="s">
        <v>217</v>
      </c>
      <c r="AU360" s="191" t="s">
        <v>88</v>
      </c>
      <c r="AY360" s="19" t="s">
        <v>214</v>
      </c>
      <c r="BE360" s="192">
        <f>IF(N360="základní",J360,0)</f>
        <v>0</v>
      </c>
      <c r="BF360" s="192">
        <f>IF(N360="snížená",J360,0)</f>
        <v>0</v>
      </c>
      <c r="BG360" s="192">
        <f>IF(N360="zákl. přenesená",J360,0)</f>
        <v>0</v>
      </c>
      <c r="BH360" s="192">
        <f>IF(N360="sníž. přenesená",J360,0)</f>
        <v>0</v>
      </c>
      <c r="BI360" s="192">
        <f>IF(N360="nulová",J360,0)</f>
        <v>0</v>
      </c>
      <c r="BJ360" s="19" t="s">
        <v>88</v>
      </c>
      <c r="BK360" s="192">
        <f>ROUND(I360*H360,2)</f>
        <v>0</v>
      </c>
      <c r="BL360" s="19" t="s">
        <v>299</v>
      </c>
      <c r="BM360" s="191" t="s">
        <v>576</v>
      </c>
    </row>
    <row r="361" spans="1:65" s="13" customFormat="1" ht="11.25">
      <c r="B361" s="193"/>
      <c r="C361" s="194"/>
      <c r="D361" s="195" t="s">
        <v>224</v>
      </c>
      <c r="E361" s="196" t="s">
        <v>19</v>
      </c>
      <c r="F361" s="197" t="s">
        <v>257</v>
      </c>
      <c r="G361" s="194"/>
      <c r="H361" s="196" t="s">
        <v>19</v>
      </c>
      <c r="I361" s="198"/>
      <c r="J361" s="194"/>
      <c r="K361" s="194"/>
      <c r="L361" s="199"/>
      <c r="M361" s="200"/>
      <c r="N361" s="201"/>
      <c r="O361" s="201"/>
      <c r="P361" s="201"/>
      <c r="Q361" s="201"/>
      <c r="R361" s="201"/>
      <c r="S361" s="201"/>
      <c r="T361" s="202"/>
      <c r="AT361" s="203" t="s">
        <v>224</v>
      </c>
      <c r="AU361" s="203" t="s">
        <v>88</v>
      </c>
      <c r="AV361" s="13" t="s">
        <v>82</v>
      </c>
      <c r="AW361" s="13" t="s">
        <v>36</v>
      </c>
      <c r="AX361" s="13" t="s">
        <v>75</v>
      </c>
      <c r="AY361" s="203" t="s">
        <v>214</v>
      </c>
    </row>
    <row r="362" spans="1:65" s="14" customFormat="1" ht="11.25">
      <c r="B362" s="204"/>
      <c r="C362" s="205"/>
      <c r="D362" s="195" t="s">
        <v>224</v>
      </c>
      <c r="E362" s="206" t="s">
        <v>19</v>
      </c>
      <c r="F362" s="207" t="s">
        <v>1541</v>
      </c>
      <c r="G362" s="205"/>
      <c r="H362" s="208">
        <v>3</v>
      </c>
      <c r="I362" s="209"/>
      <c r="J362" s="205"/>
      <c r="K362" s="205"/>
      <c r="L362" s="210"/>
      <c r="M362" s="211"/>
      <c r="N362" s="212"/>
      <c r="O362" s="212"/>
      <c r="P362" s="212"/>
      <c r="Q362" s="212"/>
      <c r="R362" s="212"/>
      <c r="S362" s="212"/>
      <c r="T362" s="213"/>
      <c r="AT362" s="214" t="s">
        <v>224</v>
      </c>
      <c r="AU362" s="214" t="s">
        <v>88</v>
      </c>
      <c r="AV362" s="14" t="s">
        <v>88</v>
      </c>
      <c r="AW362" s="14" t="s">
        <v>36</v>
      </c>
      <c r="AX362" s="14" t="s">
        <v>75</v>
      </c>
      <c r="AY362" s="214" t="s">
        <v>214</v>
      </c>
    </row>
    <row r="363" spans="1:65" s="14" customFormat="1" ht="11.25">
      <c r="B363" s="204"/>
      <c r="C363" s="205"/>
      <c r="D363" s="195" t="s">
        <v>224</v>
      </c>
      <c r="E363" s="206" t="s">
        <v>19</v>
      </c>
      <c r="F363" s="207" t="s">
        <v>1542</v>
      </c>
      <c r="G363" s="205"/>
      <c r="H363" s="208">
        <v>5</v>
      </c>
      <c r="I363" s="209"/>
      <c r="J363" s="205"/>
      <c r="K363" s="205"/>
      <c r="L363" s="210"/>
      <c r="M363" s="211"/>
      <c r="N363" s="212"/>
      <c r="O363" s="212"/>
      <c r="P363" s="212"/>
      <c r="Q363" s="212"/>
      <c r="R363" s="212"/>
      <c r="S363" s="212"/>
      <c r="T363" s="213"/>
      <c r="AT363" s="214" t="s">
        <v>224</v>
      </c>
      <c r="AU363" s="214" t="s">
        <v>88</v>
      </c>
      <c r="AV363" s="14" t="s">
        <v>88</v>
      </c>
      <c r="AW363" s="14" t="s">
        <v>36</v>
      </c>
      <c r="AX363" s="14" t="s">
        <v>75</v>
      </c>
      <c r="AY363" s="214" t="s">
        <v>214</v>
      </c>
    </row>
    <row r="364" spans="1:65" s="15" customFormat="1" ht="11.25">
      <c r="B364" s="215"/>
      <c r="C364" s="216"/>
      <c r="D364" s="195" t="s">
        <v>224</v>
      </c>
      <c r="E364" s="217" t="s">
        <v>19</v>
      </c>
      <c r="F364" s="218" t="s">
        <v>228</v>
      </c>
      <c r="G364" s="216"/>
      <c r="H364" s="219">
        <v>8</v>
      </c>
      <c r="I364" s="220"/>
      <c r="J364" s="216"/>
      <c r="K364" s="216"/>
      <c r="L364" s="221"/>
      <c r="M364" s="222"/>
      <c r="N364" s="223"/>
      <c r="O364" s="223"/>
      <c r="P364" s="223"/>
      <c r="Q364" s="223"/>
      <c r="R364" s="223"/>
      <c r="S364" s="223"/>
      <c r="T364" s="224"/>
      <c r="AT364" s="225" t="s">
        <v>224</v>
      </c>
      <c r="AU364" s="225" t="s">
        <v>88</v>
      </c>
      <c r="AV364" s="15" t="s">
        <v>222</v>
      </c>
      <c r="AW364" s="15" t="s">
        <v>36</v>
      </c>
      <c r="AX364" s="15" t="s">
        <v>82</v>
      </c>
      <c r="AY364" s="225" t="s">
        <v>214</v>
      </c>
    </row>
    <row r="365" spans="1:65" s="2" customFormat="1" ht="24.2" customHeight="1">
      <c r="A365" s="36"/>
      <c r="B365" s="37"/>
      <c r="C365" s="180" t="s">
        <v>579</v>
      </c>
      <c r="D365" s="180" t="s">
        <v>217</v>
      </c>
      <c r="E365" s="181" t="s">
        <v>580</v>
      </c>
      <c r="F365" s="182" t="s">
        <v>581</v>
      </c>
      <c r="G365" s="183" t="s">
        <v>331</v>
      </c>
      <c r="H365" s="184">
        <v>19.7</v>
      </c>
      <c r="I365" s="185"/>
      <c r="J365" s="186">
        <f>ROUND(I365*H365,2)</f>
        <v>0</v>
      </c>
      <c r="K365" s="182" t="s">
        <v>221</v>
      </c>
      <c r="L365" s="41"/>
      <c r="M365" s="187" t="s">
        <v>19</v>
      </c>
      <c r="N365" s="188" t="s">
        <v>47</v>
      </c>
      <c r="O365" s="66"/>
      <c r="P365" s="189">
        <f>O365*H365</f>
        <v>0</v>
      </c>
      <c r="Q365" s="189">
        <v>5.5399999999999998E-3</v>
      </c>
      <c r="R365" s="189">
        <f>Q365*H365</f>
        <v>0.10913799999999999</v>
      </c>
      <c r="S365" s="189">
        <v>0</v>
      </c>
      <c r="T365" s="190">
        <f>S365*H365</f>
        <v>0</v>
      </c>
      <c r="U365" s="36"/>
      <c r="V365" s="36"/>
      <c r="W365" s="36"/>
      <c r="X365" s="36"/>
      <c r="Y365" s="36"/>
      <c r="Z365" s="36"/>
      <c r="AA365" s="36"/>
      <c r="AB365" s="36"/>
      <c r="AC365" s="36"/>
      <c r="AD365" s="36"/>
      <c r="AE365" s="36"/>
      <c r="AR365" s="191" t="s">
        <v>299</v>
      </c>
      <c r="AT365" s="191" t="s">
        <v>217</v>
      </c>
      <c r="AU365" s="191" t="s">
        <v>88</v>
      </c>
      <c r="AY365" s="19" t="s">
        <v>214</v>
      </c>
      <c r="BE365" s="192">
        <f>IF(N365="základní",J365,0)</f>
        <v>0</v>
      </c>
      <c r="BF365" s="192">
        <f>IF(N365="snížená",J365,0)</f>
        <v>0</v>
      </c>
      <c r="BG365" s="192">
        <f>IF(N365="zákl. přenesená",J365,0)</f>
        <v>0</v>
      </c>
      <c r="BH365" s="192">
        <f>IF(N365="sníž. přenesená",J365,0)</f>
        <v>0</v>
      </c>
      <c r="BI365" s="192">
        <f>IF(N365="nulová",J365,0)</f>
        <v>0</v>
      </c>
      <c r="BJ365" s="19" t="s">
        <v>88</v>
      </c>
      <c r="BK365" s="192">
        <f>ROUND(I365*H365,2)</f>
        <v>0</v>
      </c>
      <c r="BL365" s="19" t="s">
        <v>299</v>
      </c>
      <c r="BM365" s="191" t="s">
        <v>582</v>
      </c>
    </row>
    <row r="366" spans="1:65" s="14" customFormat="1" ht="11.25">
      <c r="B366" s="204"/>
      <c r="C366" s="205"/>
      <c r="D366" s="195" t="s">
        <v>224</v>
      </c>
      <c r="E366" s="206" t="s">
        <v>19</v>
      </c>
      <c r="F366" s="207" t="s">
        <v>1543</v>
      </c>
      <c r="G366" s="205"/>
      <c r="H366" s="208">
        <v>19.7</v>
      </c>
      <c r="I366" s="209"/>
      <c r="J366" s="205"/>
      <c r="K366" s="205"/>
      <c r="L366" s="210"/>
      <c r="M366" s="211"/>
      <c r="N366" s="212"/>
      <c r="O366" s="212"/>
      <c r="P366" s="212"/>
      <c r="Q366" s="212"/>
      <c r="R366" s="212"/>
      <c r="S366" s="212"/>
      <c r="T366" s="213"/>
      <c r="AT366" s="214" t="s">
        <v>224</v>
      </c>
      <c r="AU366" s="214" t="s">
        <v>88</v>
      </c>
      <c r="AV366" s="14" t="s">
        <v>88</v>
      </c>
      <c r="AW366" s="14" t="s">
        <v>36</v>
      </c>
      <c r="AX366" s="14" t="s">
        <v>82</v>
      </c>
      <c r="AY366" s="214" t="s">
        <v>214</v>
      </c>
    </row>
    <row r="367" spans="1:65" s="2" customFormat="1" ht="14.45" customHeight="1">
      <c r="A367" s="36"/>
      <c r="B367" s="37"/>
      <c r="C367" s="180" t="s">
        <v>584</v>
      </c>
      <c r="D367" s="180" t="s">
        <v>217</v>
      </c>
      <c r="E367" s="181" t="s">
        <v>585</v>
      </c>
      <c r="F367" s="182" t="s">
        <v>586</v>
      </c>
      <c r="G367" s="183" t="s">
        <v>220</v>
      </c>
      <c r="H367" s="184">
        <v>129.41999999999999</v>
      </c>
      <c r="I367" s="185"/>
      <c r="J367" s="186">
        <f>ROUND(I367*H367,2)</f>
        <v>0</v>
      </c>
      <c r="K367" s="182" t="s">
        <v>19</v>
      </c>
      <c r="L367" s="41"/>
      <c r="M367" s="187" t="s">
        <v>19</v>
      </c>
      <c r="N367" s="188" t="s">
        <v>47</v>
      </c>
      <c r="O367" s="66"/>
      <c r="P367" s="189">
        <f>O367*H367</f>
        <v>0</v>
      </c>
      <c r="Q367" s="189">
        <v>2.63E-2</v>
      </c>
      <c r="R367" s="189">
        <f>Q367*H367</f>
        <v>3.4037459999999999</v>
      </c>
      <c r="S367" s="189">
        <v>0</v>
      </c>
      <c r="T367" s="190">
        <f>S367*H367</f>
        <v>0</v>
      </c>
      <c r="U367" s="36"/>
      <c r="V367" s="36"/>
      <c r="W367" s="36"/>
      <c r="X367" s="36"/>
      <c r="Y367" s="36"/>
      <c r="Z367" s="36"/>
      <c r="AA367" s="36"/>
      <c r="AB367" s="36"/>
      <c r="AC367" s="36"/>
      <c r="AD367" s="36"/>
      <c r="AE367" s="36"/>
      <c r="AR367" s="191" t="s">
        <v>299</v>
      </c>
      <c r="AT367" s="191" t="s">
        <v>217</v>
      </c>
      <c r="AU367" s="191" t="s">
        <v>88</v>
      </c>
      <c r="AY367" s="19" t="s">
        <v>214</v>
      </c>
      <c r="BE367" s="192">
        <f>IF(N367="základní",J367,0)</f>
        <v>0</v>
      </c>
      <c r="BF367" s="192">
        <f>IF(N367="snížená",J367,0)</f>
        <v>0</v>
      </c>
      <c r="BG367" s="192">
        <f>IF(N367="zákl. přenesená",J367,0)</f>
        <v>0</v>
      </c>
      <c r="BH367" s="192">
        <f>IF(N367="sníž. přenesená",J367,0)</f>
        <v>0</v>
      </c>
      <c r="BI367" s="192">
        <f>IF(N367="nulová",J367,0)</f>
        <v>0</v>
      </c>
      <c r="BJ367" s="19" t="s">
        <v>88</v>
      </c>
      <c r="BK367" s="192">
        <f>ROUND(I367*H367,2)</f>
        <v>0</v>
      </c>
      <c r="BL367" s="19" t="s">
        <v>299</v>
      </c>
      <c r="BM367" s="191" t="s">
        <v>587</v>
      </c>
    </row>
    <row r="368" spans="1:65" s="13" customFormat="1" ht="11.25">
      <c r="B368" s="193"/>
      <c r="C368" s="194"/>
      <c r="D368" s="195" t="s">
        <v>224</v>
      </c>
      <c r="E368" s="196" t="s">
        <v>19</v>
      </c>
      <c r="F368" s="197" t="s">
        <v>257</v>
      </c>
      <c r="G368" s="194"/>
      <c r="H368" s="196" t="s">
        <v>19</v>
      </c>
      <c r="I368" s="198"/>
      <c r="J368" s="194"/>
      <c r="K368" s="194"/>
      <c r="L368" s="199"/>
      <c r="M368" s="200"/>
      <c r="N368" s="201"/>
      <c r="O368" s="201"/>
      <c r="P368" s="201"/>
      <c r="Q368" s="201"/>
      <c r="R368" s="201"/>
      <c r="S368" s="201"/>
      <c r="T368" s="202"/>
      <c r="AT368" s="203" t="s">
        <v>224</v>
      </c>
      <c r="AU368" s="203" t="s">
        <v>88</v>
      </c>
      <c r="AV368" s="13" t="s">
        <v>82</v>
      </c>
      <c r="AW368" s="13" t="s">
        <v>36</v>
      </c>
      <c r="AX368" s="13" t="s">
        <v>75</v>
      </c>
      <c r="AY368" s="203" t="s">
        <v>214</v>
      </c>
    </row>
    <row r="369" spans="1:65" s="14" customFormat="1" ht="11.25">
      <c r="B369" s="204"/>
      <c r="C369" s="205"/>
      <c r="D369" s="195" t="s">
        <v>224</v>
      </c>
      <c r="E369" s="206" t="s">
        <v>19</v>
      </c>
      <c r="F369" s="207" t="s">
        <v>1466</v>
      </c>
      <c r="G369" s="205"/>
      <c r="H369" s="208">
        <v>55.63</v>
      </c>
      <c r="I369" s="209"/>
      <c r="J369" s="205"/>
      <c r="K369" s="205"/>
      <c r="L369" s="210"/>
      <c r="M369" s="211"/>
      <c r="N369" s="212"/>
      <c r="O369" s="212"/>
      <c r="P369" s="212"/>
      <c r="Q369" s="212"/>
      <c r="R369" s="212"/>
      <c r="S369" s="212"/>
      <c r="T369" s="213"/>
      <c r="AT369" s="214" t="s">
        <v>224</v>
      </c>
      <c r="AU369" s="214" t="s">
        <v>88</v>
      </c>
      <c r="AV369" s="14" t="s">
        <v>88</v>
      </c>
      <c r="AW369" s="14" t="s">
        <v>36</v>
      </c>
      <c r="AX369" s="14" t="s">
        <v>75</v>
      </c>
      <c r="AY369" s="214" t="s">
        <v>214</v>
      </c>
    </row>
    <row r="370" spans="1:65" s="14" customFormat="1" ht="11.25">
      <c r="B370" s="204"/>
      <c r="C370" s="205"/>
      <c r="D370" s="195" t="s">
        <v>224</v>
      </c>
      <c r="E370" s="206" t="s">
        <v>19</v>
      </c>
      <c r="F370" s="207" t="s">
        <v>1467</v>
      </c>
      <c r="G370" s="205"/>
      <c r="H370" s="208">
        <v>73.790000000000006</v>
      </c>
      <c r="I370" s="209"/>
      <c r="J370" s="205"/>
      <c r="K370" s="205"/>
      <c r="L370" s="210"/>
      <c r="M370" s="211"/>
      <c r="N370" s="212"/>
      <c r="O370" s="212"/>
      <c r="P370" s="212"/>
      <c r="Q370" s="212"/>
      <c r="R370" s="212"/>
      <c r="S370" s="212"/>
      <c r="T370" s="213"/>
      <c r="AT370" s="214" t="s">
        <v>224</v>
      </c>
      <c r="AU370" s="214" t="s">
        <v>88</v>
      </c>
      <c r="AV370" s="14" t="s">
        <v>88</v>
      </c>
      <c r="AW370" s="14" t="s">
        <v>36</v>
      </c>
      <c r="AX370" s="14" t="s">
        <v>75</v>
      </c>
      <c r="AY370" s="214" t="s">
        <v>214</v>
      </c>
    </row>
    <row r="371" spans="1:65" s="15" customFormat="1" ht="11.25">
      <c r="B371" s="215"/>
      <c r="C371" s="216"/>
      <c r="D371" s="195" t="s">
        <v>224</v>
      </c>
      <c r="E371" s="217" t="s">
        <v>19</v>
      </c>
      <c r="F371" s="218" t="s">
        <v>228</v>
      </c>
      <c r="G371" s="216"/>
      <c r="H371" s="219">
        <v>129.42000000000002</v>
      </c>
      <c r="I371" s="220"/>
      <c r="J371" s="216"/>
      <c r="K371" s="216"/>
      <c r="L371" s="221"/>
      <c r="M371" s="222"/>
      <c r="N371" s="223"/>
      <c r="O371" s="223"/>
      <c r="P371" s="223"/>
      <c r="Q371" s="223"/>
      <c r="R371" s="223"/>
      <c r="S371" s="223"/>
      <c r="T371" s="224"/>
      <c r="AT371" s="225" t="s">
        <v>224</v>
      </c>
      <c r="AU371" s="225" t="s">
        <v>88</v>
      </c>
      <c r="AV371" s="15" t="s">
        <v>222</v>
      </c>
      <c r="AW371" s="15" t="s">
        <v>36</v>
      </c>
      <c r="AX371" s="15" t="s">
        <v>82</v>
      </c>
      <c r="AY371" s="225" t="s">
        <v>214</v>
      </c>
    </row>
    <row r="372" spans="1:65" s="2" customFormat="1" ht="24.2" customHeight="1">
      <c r="A372" s="36"/>
      <c r="B372" s="37"/>
      <c r="C372" s="180" t="s">
        <v>588</v>
      </c>
      <c r="D372" s="180" t="s">
        <v>217</v>
      </c>
      <c r="E372" s="181" t="s">
        <v>589</v>
      </c>
      <c r="F372" s="182" t="s">
        <v>590</v>
      </c>
      <c r="G372" s="183" t="s">
        <v>220</v>
      </c>
      <c r="H372" s="184">
        <v>129.41999999999999</v>
      </c>
      <c r="I372" s="185"/>
      <c r="J372" s="186">
        <f>ROUND(I372*H372,2)</f>
        <v>0</v>
      </c>
      <c r="K372" s="182" t="s">
        <v>19</v>
      </c>
      <c r="L372" s="41"/>
      <c r="M372" s="187" t="s">
        <v>19</v>
      </c>
      <c r="N372" s="188" t="s">
        <v>47</v>
      </c>
      <c r="O372" s="66"/>
      <c r="P372" s="189">
        <f>O372*H372</f>
        <v>0</v>
      </c>
      <c r="Q372" s="189">
        <v>4.3360000000000003E-2</v>
      </c>
      <c r="R372" s="189">
        <f>Q372*H372</f>
        <v>5.6116511999999998</v>
      </c>
      <c r="S372" s="189">
        <v>0</v>
      </c>
      <c r="T372" s="190">
        <f>S372*H372</f>
        <v>0</v>
      </c>
      <c r="U372" s="36"/>
      <c r="V372" s="36"/>
      <c r="W372" s="36"/>
      <c r="X372" s="36"/>
      <c r="Y372" s="36"/>
      <c r="Z372" s="36"/>
      <c r="AA372" s="36"/>
      <c r="AB372" s="36"/>
      <c r="AC372" s="36"/>
      <c r="AD372" s="36"/>
      <c r="AE372" s="36"/>
      <c r="AR372" s="191" t="s">
        <v>299</v>
      </c>
      <c r="AT372" s="191" t="s">
        <v>217</v>
      </c>
      <c r="AU372" s="191" t="s">
        <v>88</v>
      </c>
      <c r="AY372" s="19" t="s">
        <v>214</v>
      </c>
      <c r="BE372" s="192">
        <f>IF(N372="základní",J372,0)</f>
        <v>0</v>
      </c>
      <c r="BF372" s="192">
        <f>IF(N372="snížená",J372,0)</f>
        <v>0</v>
      </c>
      <c r="BG372" s="192">
        <f>IF(N372="zákl. přenesená",J372,0)</f>
        <v>0</v>
      </c>
      <c r="BH372" s="192">
        <f>IF(N372="sníž. přenesená",J372,0)</f>
        <v>0</v>
      </c>
      <c r="BI372" s="192">
        <f>IF(N372="nulová",J372,0)</f>
        <v>0</v>
      </c>
      <c r="BJ372" s="19" t="s">
        <v>88</v>
      </c>
      <c r="BK372" s="192">
        <f>ROUND(I372*H372,2)</f>
        <v>0</v>
      </c>
      <c r="BL372" s="19" t="s">
        <v>299</v>
      </c>
      <c r="BM372" s="191" t="s">
        <v>591</v>
      </c>
    </row>
    <row r="373" spans="1:65" s="13" customFormat="1" ht="11.25">
      <c r="B373" s="193"/>
      <c r="C373" s="194"/>
      <c r="D373" s="195" t="s">
        <v>224</v>
      </c>
      <c r="E373" s="196" t="s">
        <v>19</v>
      </c>
      <c r="F373" s="197" t="s">
        <v>257</v>
      </c>
      <c r="G373" s="194"/>
      <c r="H373" s="196" t="s">
        <v>19</v>
      </c>
      <c r="I373" s="198"/>
      <c r="J373" s="194"/>
      <c r="K373" s="194"/>
      <c r="L373" s="199"/>
      <c r="M373" s="200"/>
      <c r="N373" s="201"/>
      <c r="O373" s="201"/>
      <c r="P373" s="201"/>
      <c r="Q373" s="201"/>
      <c r="R373" s="201"/>
      <c r="S373" s="201"/>
      <c r="T373" s="202"/>
      <c r="AT373" s="203" t="s">
        <v>224</v>
      </c>
      <c r="AU373" s="203" t="s">
        <v>88</v>
      </c>
      <c r="AV373" s="13" t="s">
        <v>82</v>
      </c>
      <c r="AW373" s="13" t="s">
        <v>36</v>
      </c>
      <c r="AX373" s="13" t="s">
        <v>75</v>
      </c>
      <c r="AY373" s="203" t="s">
        <v>214</v>
      </c>
    </row>
    <row r="374" spans="1:65" s="14" customFormat="1" ht="11.25">
      <c r="B374" s="204"/>
      <c r="C374" s="205"/>
      <c r="D374" s="195" t="s">
        <v>224</v>
      </c>
      <c r="E374" s="206" t="s">
        <v>19</v>
      </c>
      <c r="F374" s="207" t="s">
        <v>1466</v>
      </c>
      <c r="G374" s="205"/>
      <c r="H374" s="208">
        <v>55.63</v>
      </c>
      <c r="I374" s="209"/>
      <c r="J374" s="205"/>
      <c r="K374" s="205"/>
      <c r="L374" s="210"/>
      <c r="M374" s="211"/>
      <c r="N374" s="212"/>
      <c r="O374" s="212"/>
      <c r="P374" s="212"/>
      <c r="Q374" s="212"/>
      <c r="R374" s="212"/>
      <c r="S374" s="212"/>
      <c r="T374" s="213"/>
      <c r="AT374" s="214" t="s">
        <v>224</v>
      </c>
      <c r="AU374" s="214" t="s">
        <v>88</v>
      </c>
      <c r="AV374" s="14" t="s">
        <v>88</v>
      </c>
      <c r="AW374" s="14" t="s">
        <v>36</v>
      </c>
      <c r="AX374" s="14" t="s">
        <v>75</v>
      </c>
      <c r="AY374" s="214" t="s">
        <v>214</v>
      </c>
    </row>
    <row r="375" spans="1:65" s="14" customFormat="1" ht="11.25">
      <c r="B375" s="204"/>
      <c r="C375" s="205"/>
      <c r="D375" s="195" t="s">
        <v>224</v>
      </c>
      <c r="E375" s="206" t="s">
        <v>19</v>
      </c>
      <c r="F375" s="207" t="s">
        <v>1467</v>
      </c>
      <c r="G375" s="205"/>
      <c r="H375" s="208">
        <v>73.790000000000006</v>
      </c>
      <c r="I375" s="209"/>
      <c r="J375" s="205"/>
      <c r="K375" s="205"/>
      <c r="L375" s="210"/>
      <c r="M375" s="211"/>
      <c r="N375" s="212"/>
      <c r="O375" s="212"/>
      <c r="P375" s="212"/>
      <c r="Q375" s="212"/>
      <c r="R375" s="212"/>
      <c r="S375" s="212"/>
      <c r="T375" s="213"/>
      <c r="AT375" s="214" t="s">
        <v>224</v>
      </c>
      <c r="AU375" s="214" t="s">
        <v>88</v>
      </c>
      <c r="AV375" s="14" t="s">
        <v>88</v>
      </c>
      <c r="AW375" s="14" t="s">
        <v>36</v>
      </c>
      <c r="AX375" s="14" t="s">
        <v>75</v>
      </c>
      <c r="AY375" s="214" t="s">
        <v>214</v>
      </c>
    </row>
    <row r="376" spans="1:65" s="15" customFormat="1" ht="11.25">
      <c r="B376" s="215"/>
      <c r="C376" s="216"/>
      <c r="D376" s="195" t="s">
        <v>224</v>
      </c>
      <c r="E376" s="217" t="s">
        <v>19</v>
      </c>
      <c r="F376" s="218" t="s">
        <v>228</v>
      </c>
      <c r="G376" s="216"/>
      <c r="H376" s="219">
        <v>129.42000000000002</v>
      </c>
      <c r="I376" s="220"/>
      <c r="J376" s="216"/>
      <c r="K376" s="216"/>
      <c r="L376" s="221"/>
      <c r="M376" s="222"/>
      <c r="N376" s="223"/>
      <c r="O376" s="223"/>
      <c r="P376" s="223"/>
      <c r="Q376" s="223"/>
      <c r="R376" s="223"/>
      <c r="S376" s="223"/>
      <c r="T376" s="224"/>
      <c r="AT376" s="225" t="s">
        <v>224</v>
      </c>
      <c r="AU376" s="225" t="s">
        <v>88</v>
      </c>
      <c r="AV376" s="15" t="s">
        <v>222</v>
      </c>
      <c r="AW376" s="15" t="s">
        <v>36</v>
      </c>
      <c r="AX376" s="15" t="s">
        <v>82</v>
      </c>
      <c r="AY376" s="225" t="s">
        <v>214</v>
      </c>
    </row>
    <row r="377" spans="1:65" s="2" customFormat="1" ht="24.2" customHeight="1">
      <c r="A377" s="36"/>
      <c r="B377" s="37"/>
      <c r="C377" s="180" t="s">
        <v>592</v>
      </c>
      <c r="D377" s="180" t="s">
        <v>217</v>
      </c>
      <c r="E377" s="181" t="s">
        <v>593</v>
      </c>
      <c r="F377" s="182" t="s">
        <v>594</v>
      </c>
      <c r="G377" s="183" t="s">
        <v>361</v>
      </c>
      <c r="H377" s="240"/>
      <c r="I377" s="185"/>
      <c r="J377" s="186">
        <f>ROUND(I377*H377,2)</f>
        <v>0</v>
      </c>
      <c r="K377" s="182" t="s">
        <v>221</v>
      </c>
      <c r="L377" s="41"/>
      <c r="M377" s="187" t="s">
        <v>19</v>
      </c>
      <c r="N377" s="188" t="s">
        <v>47</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299</v>
      </c>
      <c r="AT377" s="191" t="s">
        <v>217</v>
      </c>
      <c r="AU377" s="191" t="s">
        <v>88</v>
      </c>
      <c r="AY377" s="19" t="s">
        <v>214</v>
      </c>
      <c r="BE377" s="192">
        <f>IF(N377="základní",J377,0)</f>
        <v>0</v>
      </c>
      <c r="BF377" s="192">
        <f>IF(N377="snížená",J377,0)</f>
        <v>0</v>
      </c>
      <c r="BG377" s="192">
        <f>IF(N377="zákl. přenesená",J377,0)</f>
        <v>0</v>
      </c>
      <c r="BH377" s="192">
        <f>IF(N377="sníž. přenesená",J377,0)</f>
        <v>0</v>
      </c>
      <c r="BI377" s="192">
        <f>IF(N377="nulová",J377,0)</f>
        <v>0</v>
      </c>
      <c r="BJ377" s="19" t="s">
        <v>88</v>
      </c>
      <c r="BK377" s="192">
        <f>ROUND(I377*H377,2)</f>
        <v>0</v>
      </c>
      <c r="BL377" s="19" t="s">
        <v>299</v>
      </c>
      <c r="BM377" s="191" t="s">
        <v>595</v>
      </c>
    </row>
    <row r="378" spans="1:65" s="12" customFormat="1" ht="22.9" customHeight="1">
      <c r="B378" s="164"/>
      <c r="C378" s="165"/>
      <c r="D378" s="166" t="s">
        <v>74</v>
      </c>
      <c r="E378" s="178" t="s">
        <v>596</v>
      </c>
      <c r="F378" s="178" t="s">
        <v>597</v>
      </c>
      <c r="G378" s="165"/>
      <c r="H378" s="165"/>
      <c r="I378" s="168"/>
      <c r="J378" s="179">
        <f>BK378</f>
        <v>0</v>
      </c>
      <c r="K378" s="165"/>
      <c r="L378" s="170"/>
      <c r="M378" s="171"/>
      <c r="N378" s="172"/>
      <c r="O378" s="172"/>
      <c r="P378" s="173">
        <f>SUM(P379:P389)</f>
        <v>0</v>
      </c>
      <c r="Q378" s="172"/>
      <c r="R378" s="173">
        <f>SUM(R379:R389)</f>
        <v>4.6460000000000001E-2</v>
      </c>
      <c r="S378" s="172"/>
      <c r="T378" s="174">
        <f>SUM(T379:T389)</f>
        <v>0.44822299999999998</v>
      </c>
      <c r="AR378" s="175" t="s">
        <v>88</v>
      </c>
      <c r="AT378" s="176" t="s">
        <v>74</v>
      </c>
      <c r="AU378" s="176" t="s">
        <v>82</v>
      </c>
      <c r="AY378" s="175" t="s">
        <v>214</v>
      </c>
      <c r="BK378" s="177">
        <f>SUM(BK379:BK389)</f>
        <v>0</v>
      </c>
    </row>
    <row r="379" spans="1:65" s="2" customFormat="1" ht="14.45" customHeight="1">
      <c r="A379" s="36"/>
      <c r="B379" s="37"/>
      <c r="C379" s="180" t="s">
        <v>598</v>
      </c>
      <c r="D379" s="180" t="s">
        <v>217</v>
      </c>
      <c r="E379" s="181" t="s">
        <v>599</v>
      </c>
      <c r="F379" s="182" t="s">
        <v>600</v>
      </c>
      <c r="G379" s="183" t="s">
        <v>220</v>
      </c>
      <c r="H379" s="184">
        <v>7.1</v>
      </c>
      <c r="I379" s="185"/>
      <c r="J379" s="186">
        <f>ROUND(I379*H379,2)</f>
        <v>0</v>
      </c>
      <c r="K379" s="182" t="s">
        <v>19</v>
      </c>
      <c r="L379" s="41"/>
      <c r="M379" s="187" t="s">
        <v>19</v>
      </c>
      <c r="N379" s="188" t="s">
        <v>47</v>
      </c>
      <c r="O379" s="66"/>
      <c r="P379" s="189">
        <f>O379*H379</f>
        <v>0</v>
      </c>
      <c r="Q379" s="189">
        <v>0</v>
      </c>
      <c r="R379" s="189">
        <f>Q379*H379</f>
        <v>0</v>
      </c>
      <c r="S379" s="189">
        <v>6.3E-2</v>
      </c>
      <c r="T379" s="190">
        <f>S379*H379</f>
        <v>0.44729999999999998</v>
      </c>
      <c r="U379" s="36"/>
      <c r="V379" s="36"/>
      <c r="W379" s="36"/>
      <c r="X379" s="36"/>
      <c r="Y379" s="36"/>
      <c r="Z379" s="36"/>
      <c r="AA379" s="36"/>
      <c r="AB379" s="36"/>
      <c r="AC379" s="36"/>
      <c r="AD379" s="36"/>
      <c r="AE379" s="36"/>
      <c r="AR379" s="191" t="s">
        <v>299</v>
      </c>
      <c r="AT379" s="191" t="s">
        <v>217</v>
      </c>
      <c r="AU379" s="191" t="s">
        <v>88</v>
      </c>
      <c r="AY379" s="19" t="s">
        <v>214</v>
      </c>
      <c r="BE379" s="192">
        <f>IF(N379="základní",J379,0)</f>
        <v>0</v>
      </c>
      <c r="BF379" s="192">
        <f>IF(N379="snížená",J379,0)</f>
        <v>0</v>
      </c>
      <c r="BG379" s="192">
        <f>IF(N379="zákl. přenesená",J379,0)</f>
        <v>0</v>
      </c>
      <c r="BH379" s="192">
        <f>IF(N379="sníž. přenesená",J379,0)</f>
        <v>0</v>
      </c>
      <c r="BI379" s="192">
        <f>IF(N379="nulová",J379,0)</f>
        <v>0</v>
      </c>
      <c r="BJ379" s="19" t="s">
        <v>88</v>
      </c>
      <c r="BK379" s="192">
        <f>ROUND(I379*H379,2)</f>
        <v>0</v>
      </c>
      <c r="BL379" s="19" t="s">
        <v>299</v>
      </c>
      <c r="BM379" s="191" t="s">
        <v>601</v>
      </c>
    </row>
    <row r="380" spans="1:65" s="14" customFormat="1" ht="11.25">
      <c r="B380" s="204"/>
      <c r="C380" s="205"/>
      <c r="D380" s="195" t="s">
        <v>224</v>
      </c>
      <c r="E380" s="206" t="s">
        <v>19</v>
      </c>
      <c r="F380" s="207" t="s">
        <v>1485</v>
      </c>
      <c r="G380" s="205"/>
      <c r="H380" s="208">
        <v>7.1</v>
      </c>
      <c r="I380" s="209"/>
      <c r="J380" s="205"/>
      <c r="K380" s="205"/>
      <c r="L380" s="210"/>
      <c r="M380" s="211"/>
      <c r="N380" s="212"/>
      <c r="O380" s="212"/>
      <c r="P380" s="212"/>
      <c r="Q380" s="212"/>
      <c r="R380" s="212"/>
      <c r="S380" s="212"/>
      <c r="T380" s="213"/>
      <c r="AT380" s="214" t="s">
        <v>224</v>
      </c>
      <c r="AU380" s="214" t="s">
        <v>88</v>
      </c>
      <c r="AV380" s="14" t="s">
        <v>88</v>
      </c>
      <c r="AW380" s="14" t="s">
        <v>36</v>
      </c>
      <c r="AX380" s="14" t="s">
        <v>82</v>
      </c>
      <c r="AY380" s="214" t="s">
        <v>214</v>
      </c>
    </row>
    <row r="381" spans="1:65" s="2" customFormat="1" ht="14.45" customHeight="1">
      <c r="A381" s="36"/>
      <c r="B381" s="37"/>
      <c r="C381" s="180" t="s">
        <v>602</v>
      </c>
      <c r="D381" s="180" t="s">
        <v>217</v>
      </c>
      <c r="E381" s="181" t="s">
        <v>603</v>
      </c>
      <c r="F381" s="182" t="s">
        <v>604</v>
      </c>
      <c r="G381" s="183" t="s">
        <v>220</v>
      </c>
      <c r="H381" s="184">
        <v>7.1</v>
      </c>
      <c r="I381" s="185"/>
      <c r="J381" s="186">
        <f>ROUND(I381*H381,2)</f>
        <v>0</v>
      </c>
      <c r="K381" s="182" t="s">
        <v>221</v>
      </c>
      <c r="L381" s="41"/>
      <c r="M381" s="187" t="s">
        <v>19</v>
      </c>
      <c r="N381" s="188" t="s">
        <v>47</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299</v>
      </c>
      <c r="AT381" s="191" t="s">
        <v>217</v>
      </c>
      <c r="AU381" s="191" t="s">
        <v>88</v>
      </c>
      <c r="AY381" s="19" t="s">
        <v>214</v>
      </c>
      <c r="BE381" s="192">
        <f>IF(N381="základní",J381,0)</f>
        <v>0</v>
      </c>
      <c r="BF381" s="192">
        <f>IF(N381="snížená",J381,0)</f>
        <v>0</v>
      </c>
      <c r="BG381" s="192">
        <f>IF(N381="zákl. přenesená",J381,0)</f>
        <v>0</v>
      </c>
      <c r="BH381" s="192">
        <f>IF(N381="sníž. přenesená",J381,0)</f>
        <v>0</v>
      </c>
      <c r="BI381" s="192">
        <f>IF(N381="nulová",J381,0)</f>
        <v>0</v>
      </c>
      <c r="BJ381" s="19" t="s">
        <v>88</v>
      </c>
      <c r="BK381" s="192">
        <f>ROUND(I381*H381,2)</f>
        <v>0</v>
      </c>
      <c r="BL381" s="19" t="s">
        <v>299</v>
      </c>
      <c r="BM381" s="191" t="s">
        <v>605</v>
      </c>
    </row>
    <row r="382" spans="1:65" s="2" customFormat="1" ht="24.2" customHeight="1">
      <c r="A382" s="36"/>
      <c r="B382" s="37"/>
      <c r="C382" s="180" t="s">
        <v>606</v>
      </c>
      <c r="D382" s="180" t="s">
        <v>217</v>
      </c>
      <c r="E382" s="181" t="s">
        <v>607</v>
      </c>
      <c r="F382" s="182" t="s">
        <v>608</v>
      </c>
      <c r="G382" s="183" t="s">
        <v>248</v>
      </c>
      <c r="H382" s="184">
        <v>10</v>
      </c>
      <c r="I382" s="185"/>
      <c r="J382" s="186">
        <f>ROUND(I382*H382,2)</f>
        <v>0</v>
      </c>
      <c r="K382" s="182" t="s">
        <v>19</v>
      </c>
      <c r="L382" s="41"/>
      <c r="M382" s="187" t="s">
        <v>19</v>
      </c>
      <c r="N382" s="188" t="s">
        <v>47</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299</v>
      </c>
      <c r="AT382" s="191" t="s">
        <v>217</v>
      </c>
      <c r="AU382" s="191" t="s">
        <v>88</v>
      </c>
      <c r="AY382" s="19" t="s">
        <v>214</v>
      </c>
      <c r="BE382" s="192">
        <f>IF(N382="základní",J382,0)</f>
        <v>0</v>
      </c>
      <c r="BF382" s="192">
        <f>IF(N382="snížená",J382,0)</f>
        <v>0</v>
      </c>
      <c r="BG382" s="192">
        <f>IF(N382="zákl. přenesená",J382,0)</f>
        <v>0</v>
      </c>
      <c r="BH382" s="192">
        <f>IF(N382="sníž. přenesená",J382,0)</f>
        <v>0</v>
      </c>
      <c r="BI382" s="192">
        <f>IF(N382="nulová",J382,0)</f>
        <v>0</v>
      </c>
      <c r="BJ382" s="19" t="s">
        <v>88</v>
      </c>
      <c r="BK382" s="192">
        <f>ROUND(I382*H382,2)</f>
        <v>0</v>
      </c>
      <c r="BL382" s="19" t="s">
        <v>299</v>
      </c>
      <c r="BM382" s="191" t="s">
        <v>609</v>
      </c>
    </row>
    <row r="383" spans="1:65" s="14" customFormat="1" ht="11.25">
      <c r="B383" s="204"/>
      <c r="C383" s="205"/>
      <c r="D383" s="195" t="s">
        <v>224</v>
      </c>
      <c r="E383" s="206" t="s">
        <v>19</v>
      </c>
      <c r="F383" s="207" t="s">
        <v>1544</v>
      </c>
      <c r="G383" s="205"/>
      <c r="H383" s="208">
        <v>10</v>
      </c>
      <c r="I383" s="209"/>
      <c r="J383" s="205"/>
      <c r="K383" s="205"/>
      <c r="L383" s="210"/>
      <c r="M383" s="211"/>
      <c r="N383" s="212"/>
      <c r="O383" s="212"/>
      <c r="P383" s="212"/>
      <c r="Q383" s="212"/>
      <c r="R383" s="212"/>
      <c r="S383" s="212"/>
      <c r="T383" s="213"/>
      <c r="AT383" s="214" t="s">
        <v>224</v>
      </c>
      <c r="AU383" s="214" t="s">
        <v>88</v>
      </c>
      <c r="AV383" s="14" t="s">
        <v>88</v>
      </c>
      <c r="AW383" s="14" t="s">
        <v>36</v>
      </c>
      <c r="AX383" s="14" t="s">
        <v>82</v>
      </c>
      <c r="AY383" s="214" t="s">
        <v>214</v>
      </c>
    </row>
    <row r="384" spans="1:65" s="2" customFormat="1" ht="14.45" customHeight="1">
      <c r="A384" s="36"/>
      <c r="B384" s="37"/>
      <c r="C384" s="230" t="s">
        <v>611</v>
      </c>
      <c r="D384" s="230" t="s">
        <v>336</v>
      </c>
      <c r="E384" s="231" t="s">
        <v>612</v>
      </c>
      <c r="F384" s="232" t="s">
        <v>613</v>
      </c>
      <c r="G384" s="233" t="s">
        <v>248</v>
      </c>
      <c r="H384" s="234">
        <v>10</v>
      </c>
      <c r="I384" s="235"/>
      <c r="J384" s="236">
        <f>ROUND(I384*H384,2)</f>
        <v>0</v>
      </c>
      <c r="K384" s="232" t="s">
        <v>19</v>
      </c>
      <c r="L384" s="237"/>
      <c r="M384" s="238" t="s">
        <v>19</v>
      </c>
      <c r="N384" s="239" t="s">
        <v>47</v>
      </c>
      <c r="O384" s="66"/>
      <c r="P384" s="189">
        <f>O384*H384</f>
        <v>0</v>
      </c>
      <c r="Q384" s="189">
        <v>4.1000000000000003E-3</v>
      </c>
      <c r="R384" s="189">
        <f>Q384*H384</f>
        <v>4.1000000000000002E-2</v>
      </c>
      <c r="S384" s="189">
        <v>0</v>
      </c>
      <c r="T384" s="190">
        <f>S384*H384</f>
        <v>0</v>
      </c>
      <c r="U384" s="36"/>
      <c r="V384" s="36"/>
      <c r="W384" s="36"/>
      <c r="X384" s="36"/>
      <c r="Y384" s="36"/>
      <c r="Z384" s="36"/>
      <c r="AA384" s="36"/>
      <c r="AB384" s="36"/>
      <c r="AC384" s="36"/>
      <c r="AD384" s="36"/>
      <c r="AE384" s="36"/>
      <c r="AR384" s="191" t="s">
        <v>339</v>
      </c>
      <c r="AT384" s="191" t="s">
        <v>336</v>
      </c>
      <c r="AU384" s="191" t="s">
        <v>88</v>
      </c>
      <c r="AY384" s="19" t="s">
        <v>214</v>
      </c>
      <c r="BE384" s="192">
        <f>IF(N384="základní",J384,0)</f>
        <v>0</v>
      </c>
      <c r="BF384" s="192">
        <f>IF(N384="snížená",J384,0)</f>
        <v>0</v>
      </c>
      <c r="BG384" s="192">
        <f>IF(N384="zákl. přenesená",J384,0)</f>
        <v>0</v>
      </c>
      <c r="BH384" s="192">
        <f>IF(N384="sníž. přenesená",J384,0)</f>
        <v>0</v>
      </c>
      <c r="BI384" s="192">
        <f>IF(N384="nulová",J384,0)</f>
        <v>0</v>
      </c>
      <c r="BJ384" s="19" t="s">
        <v>88</v>
      </c>
      <c r="BK384" s="192">
        <f>ROUND(I384*H384,2)</f>
        <v>0</v>
      </c>
      <c r="BL384" s="19" t="s">
        <v>299</v>
      </c>
      <c r="BM384" s="191" t="s">
        <v>614</v>
      </c>
    </row>
    <row r="385" spans="1:65" s="2" customFormat="1" ht="14.45" customHeight="1">
      <c r="A385" s="36"/>
      <c r="B385" s="37"/>
      <c r="C385" s="180" t="s">
        <v>615</v>
      </c>
      <c r="D385" s="180" t="s">
        <v>217</v>
      </c>
      <c r="E385" s="181" t="s">
        <v>616</v>
      </c>
      <c r="F385" s="182" t="s">
        <v>617</v>
      </c>
      <c r="G385" s="183" t="s">
        <v>220</v>
      </c>
      <c r="H385" s="184">
        <v>7.1</v>
      </c>
      <c r="I385" s="185"/>
      <c r="J385" s="186">
        <f>ROUND(I385*H385,2)</f>
        <v>0</v>
      </c>
      <c r="K385" s="182" t="s">
        <v>221</v>
      </c>
      <c r="L385" s="41"/>
      <c r="M385" s="187" t="s">
        <v>19</v>
      </c>
      <c r="N385" s="188" t="s">
        <v>47</v>
      </c>
      <c r="O385" s="66"/>
      <c r="P385" s="189">
        <f>O385*H385</f>
        <v>0</v>
      </c>
      <c r="Q385" s="189">
        <v>0</v>
      </c>
      <c r="R385" s="189">
        <f>Q385*H385</f>
        <v>0</v>
      </c>
      <c r="S385" s="189">
        <v>1.2999999999999999E-4</v>
      </c>
      <c r="T385" s="190">
        <f>S385*H385</f>
        <v>9.2299999999999988E-4</v>
      </c>
      <c r="U385" s="36"/>
      <c r="V385" s="36"/>
      <c r="W385" s="36"/>
      <c r="X385" s="36"/>
      <c r="Y385" s="36"/>
      <c r="Z385" s="36"/>
      <c r="AA385" s="36"/>
      <c r="AB385" s="36"/>
      <c r="AC385" s="36"/>
      <c r="AD385" s="36"/>
      <c r="AE385" s="36"/>
      <c r="AR385" s="191" t="s">
        <v>299</v>
      </c>
      <c r="AT385" s="191" t="s">
        <v>217</v>
      </c>
      <c r="AU385" s="191" t="s">
        <v>88</v>
      </c>
      <c r="AY385" s="19" t="s">
        <v>214</v>
      </c>
      <c r="BE385" s="192">
        <f>IF(N385="základní",J385,0)</f>
        <v>0</v>
      </c>
      <c r="BF385" s="192">
        <f>IF(N385="snížená",J385,0)</f>
        <v>0</v>
      </c>
      <c r="BG385" s="192">
        <f>IF(N385="zákl. přenesená",J385,0)</f>
        <v>0</v>
      </c>
      <c r="BH385" s="192">
        <f>IF(N385="sníž. přenesená",J385,0)</f>
        <v>0</v>
      </c>
      <c r="BI385" s="192">
        <f>IF(N385="nulová",J385,0)</f>
        <v>0</v>
      </c>
      <c r="BJ385" s="19" t="s">
        <v>88</v>
      </c>
      <c r="BK385" s="192">
        <f>ROUND(I385*H385,2)</f>
        <v>0</v>
      </c>
      <c r="BL385" s="19" t="s">
        <v>299</v>
      </c>
      <c r="BM385" s="191" t="s">
        <v>618</v>
      </c>
    </row>
    <row r="386" spans="1:65" s="14" customFormat="1" ht="11.25">
      <c r="B386" s="204"/>
      <c r="C386" s="205"/>
      <c r="D386" s="195" t="s">
        <v>224</v>
      </c>
      <c r="E386" s="206" t="s">
        <v>19</v>
      </c>
      <c r="F386" s="207" t="s">
        <v>1485</v>
      </c>
      <c r="G386" s="205"/>
      <c r="H386" s="208">
        <v>7.1</v>
      </c>
      <c r="I386" s="209"/>
      <c r="J386" s="205"/>
      <c r="K386" s="205"/>
      <c r="L386" s="210"/>
      <c r="M386" s="211"/>
      <c r="N386" s="212"/>
      <c r="O386" s="212"/>
      <c r="P386" s="212"/>
      <c r="Q386" s="212"/>
      <c r="R386" s="212"/>
      <c r="S386" s="212"/>
      <c r="T386" s="213"/>
      <c r="AT386" s="214" t="s">
        <v>224</v>
      </c>
      <c r="AU386" s="214" t="s">
        <v>88</v>
      </c>
      <c r="AV386" s="14" t="s">
        <v>88</v>
      </c>
      <c r="AW386" s="14" t="s">
        <v>36</v>
      </c>
      <c r="AX386" s="14" t="s">
        <v>82</v>
      </c>
      <c r="AY386" s="214" t="s">
        <v>214</v>
      </c>
    </row>
    <row r="387" spans="1:65" s="2" customFormat="1" ht="14.45" customHeight="1">
      <c r="A387" s="36"/>
      <c r="B387" s="37"/>
      <c r="C387" s="180" t="s">
        <v>619</v>
      </c>
      <c r="D387" s="180" t="s">
        <v>217</v>
      </c>
      <c r="E387" s="181" t="s">
        <v>620</v>
      </c>
      <c r="F387" s="182" t="s">
        <v>621</v>
      </c>
      <c r="G387" s="183" t="s">
        <v>220</v>
      </c>
      <c r="H387" s="184">
        <v>39</v>
      </c>
      <c r="I387" s="185"/>
      <c r="J387" s="186">
        <f>ROUND(I387*H387,2)</f>
        <v>0</v>
      </c>
      <c r="K387" s="182" t="s">
        <v>221</v>
      </c>
      <c r="L387" s="41"/>
      <c r="M387" s="187" t="s">
        <v>19</v>
      </c>
      <c r="N387" s="188" t="s">
        <v>47</v>
      </c>
      <c r="O387" s="66"/>
      <c r="P387" s="189">
        <f>O387*H387</f>
        <v>0</v>
      </c>
      <c r="Q387" s="189">
        <v>1.3999999999999999E-4</v>
      </c>
      <c r="R387" s="189">
        <f>Q387*H387</f>
        <v>5.4599999999999996E-3</v>
      </c>
      <c r="S387" s="189">
        <v>0</v>
      </c>
      <c r="T387" s="190">
        <f>S387*H387</f>
        <v>0</v>
      </c>
      <c r="U387" s="36"/>
      <c r="V387" s="36"/>
      <c r="W387" s="36"/>
      <c r="X387" s="36"/>
      <c r="Y387" s="36"/>
      <c r="Z387" s="36"/>
      <c r="AA387" s="36"/>
      <c r="AB387" s="36"/>
      <c r="AC387" s="36"/>
      <c r="AD387" s="36"/>
      <c r="AE387" s="36"/>
      <c r="AR387" s="191" t="s">
        <v>299</v>
      </c>
      <c r="AT387" s="191" t="s">
        <v>217</v>
      </c>
      <c r="AU387" s="191" t="s">
        <v>88</v>
      </c>
      <c r="AY387" s="19" t="s">
        <v>214</v>
      </c>
      <c r="BE387" s="192">
        <f>IF(N387="základní",J387,0)</f>
        <v>0</v>
      </c>
      <c r="BF387" s="192">
        <f>IF(N387="snížená",J387,0)</f>
        <v>0</v>
      </c>
      <c r="BG387" s="192">
        <f>IF(N387="zákl. přenesená",J387,0)</f>
        <v>0</v>
      </c>
      <c r="BH387" s="192">
        <f>IF(N387="sníž. přenesená",J387,0)</f>
        <v>0</v>
      </c>
      <c r="BI387" s="192">
        <f>IF(N387="nulová",J387,0)</f>
        <v>0</v>
      </c>
      <c r="BJ387" s="19" t="s">
        <v>88</v>
      </c>
      <c r="BK387" s="192">
        <f>ROUND(I387*H387,2)</f>
        <v>0</v>
      </c>
      <c r="BL387" s="19" t="s">
        <v>299</v>
      </c>
      <c r="BM387" s="191" t="s">
        <v>622</v>
      </c>
    </row>
    <row r="388" spans="1:65" s="14" customFormat="1" ht="11.25">
      <c r="B388" s="204"/>
      <c r="C388" s="205"/>
      <c r="D388" s="195" t="s">
        <v>224</v>
      </c>
      <c r="E388" s="206" t="s">
        <v>19</v>
      </c>
      <c r="F388" s="207" t="s">
        <v>1545</v>
      </c>
      <c r="G388" s="205"/>
      <c r="H388" s="208">
        <v>39</v>
      </c>
      <c r="I388" s="209"/>
      <c r="J388" s="205"/>
      <c r="K388" s="205"/>
      <c r="L388" s="210"/>
      <c r="M388" s="211"/>
      <c r="N388" s="212"/>
      <c r="O388" s="212"/>
      <c r="P388" s="212"/>
      <c r="Q388" s="212"/>
      <c r="R388" s="212"/>
      <c r="S388" s="212"/>
      <c r="T388" s="213"/>
      <c r="AT388" s="214" t="s">
        <v>224</v>
      </c>
      <c r="AU388" s="214" t="s">
        <v>88</v>
      </c>
      <c r="AV388" s="14" t="s">
        <v>88</v>
      </c>
      <c r="AW388" s="14" t="s">
        <v>36</v>
      </c>
      <c r="AX388" s="14" t="s">
        <v>82</v>
      </c>
      <c r="AY388" s="214" t="s">
        <v>214</v>
      </c>
    </row>
    <row r="389" spans="1:65" s="2" customFormat="1" ht="24.2" customHeight="1">
      <c r="A389" s="36"/>
      <c r="B389" s="37"/>
      <c r="C389" s="180" t="s">
        <v>624</v>
      </c>
      <c r="D389" s="180" t="s">
        <v>217</v>
      </c>
      <c r="E389" s="181" t="s">
        <v>625</v>
      </c>
      <c r="F389" s="182" t="s">
        <v>626</v>
      </c>
      <c r="G389" s="183" t="s">
        <v>361</v>
      </c>
      <c r="H389" s="240"/>
      <c r="I389" s="185"/>
      <c r="J389" s="186">
        <f>ROUND(I389*H389,2)</f>
        <v>0</v>
      </c>
      <c r="K389" s="182" t="s">
        <v>221</v>
      </c>
      <c r="L389" s="41"/>
      <c r="M389" s="187" t="s">
        <v>19</v>
      </c>
      <c r="N389" s="188" t="s">
        <v>47</v>
      </c>
      <c r="O389" s="66"/>
      <c r="P389" s="189">
        <f>O389*H389</f>
        <v>0</v>
      </c>
      <c r="Q389" s="189">
        <v>0</v>
      </c>
      <c r="R389" s="189">
        <f>Q389*H389</f>
        <v>0</v>
      </c>
      <c r="S389" s="189">
        <v>0</v>
      </c>
      <c r="T389" s="190">
        <f>S389*H389</f>
        <v>0</v>
      </c>
      <c r="U389" s="36"/>
      <c r="V389" s="36"/>
      <c r="W389" s="36"/>
      <c r="X389" s="36"/>
      <c r="Y389" s="36"/>
      <c r="Z389" s="36"/>
      <c r="AA389" s="36"/>
      <c r="AB389" s="36"/>
      <c r="AC389" s="36"/>
      <c r="AD389" s="36"/>
      <c r="AE389" s="36"/>
      <c r="AR389" s="191" t="s">
        <v>299</v>
      </c>
      <c r="AT389" s="191" t="s">
        <v>217</v>
      </c>
      <c r="AU389" s="191" t="s">
        <v>88</v>
      </c>
      <c r="AY389" s="19" t="s">
        <v>214</v>
      </c>
      <c r="BE389" s="192">
        <f>IF(N389="základní",J389,0)</f>
        <v>0</v>
      </c>
      <c r="BF389" s="192">
        <f>IF(N389="snížená",J389,0)</f>
        <v>0</v>
      </c>
      <c r="BG389" s="192">
        <f>IF(N389="zákl. přenesená",J389,0)</f>
        <v>0</v>
      </c>
      <c r="BH389" s="192">
        <f>IF(N389="sníž. přenesená",J389,0)</f>
        <v>0</v>
      </c>
      <c r="BI389" s="192">
        <f>IF(N389="nulová",J389,0)</f>
        <v>0</v>
      </c>
      <c r="BJ389" s="19" t="s">
        <v>88</v>
      </c>
      <c r="BK389" s="192">
        <f>ROUND(I389*H389,2)</f>
        <v>0</v>
      </c>
      <c r="BL389" s="19" t="s">
        <v>299</v>
      </c>
      <c r="BM389" s="191" t="s">
        <v>627</v>
      </c>
    </row>
    <row r="390" spans="1:65" s="12" customFormat="1" ht="22.9" customHeight="1">
      <c r="B390" s="164"/>
      <c r="C390" s="165"/>
      <c r="D390" s="166" t="s">
        <v>74</v>
      </c>
      <c r="E390" s="178" t="s">
        <v>628</v>
      </c>
      <c r="F390" s="178" t="s">
        <v>629</v>
      </c>
      <c r="G390" s="165"/>
      <c r="H390" s="165"/>
      <c r="I390" s="168"/>
      <c r="J390" s="179">
        <f>BK390</f>
        <v>0</v>
      </c>
      <c r="K390" s="165"/>
      <c r="L390" s="170"/>
      <c r="M390" s="171"/>
      <c r="N390" s="172"/>
      <c r="O390" s="172"/>
      <c r="P390" s="173">
        <f>SUM(P391:P401)</f>
        <v>0</v>
      </c>
      <c r="Q390" s="172"/>
      <c r="R390" s="173">
        <f>SUM(R391:R401)</f>
        <v>0</v>
      </c>
      <c r="S390" s="172"/>
      <c r="T390" s="174">
        <f>SUM(T391:T401)</f>
        <v>0</v>
      </c>
      <c r="AR390" s="175" t="s">
        <v>88</v>
      </c>
      <c r="AT390" s="176" t="s">
        <v>74</v>
      </c>
      <c r="AU390" s="176" t="s">
        <v>82</v>
      </c>
      <c r="AY390" s="175" t="s">
        <v>214</v>
      </c>
      <c r="BK390" s="177">
        <f>SUM(BK391:BK401)</f>
        <v>0</v>
      </c>
    </row>
    <row r="391" spans="1:65" s="2" customFormat="1" ht="129.4" customHeight="1">
      <c r="A391" s="36"/>
      <c r="B391" s="37"/>
      <c r="C391" s="180" t="s">
        <v>630</v>
      </c>
      <c r="D391" s="180" t="s">
        <v>217</v>
      </c>
      <c r="E391" s="181" t="s">
        <v>631</v>
      </c>
      <c r="F391" s="182" t="s">
        <v>632</v>
      </c>
      <c r="G391" s="183" t="s">
        <v>283</v>
      </c>
      <c r="H391" s="184">
        <v>2</v>
      </c>
      <c r="I391" s="185"/>
      <c r="J391" s="186">
        <f t="shared" ref="J391:J401" si="0">ROUND(I391*H391,2)</f>
        <v>0</v>
      </c>
      <c r="K391" s="182" t="s">
        <v>19</v>
      </c>
      <c r="L391" s="41"/>
      <c r="M391" s="187" t="s">
        <v>19</v>
      </c>
      <c r="N391" s="188" t="s">
        <v>47</v>
      </c>
      <c r="O391" s="66"/>
      <c r="P391" s="189">
        <f t="shared" ref="P391:P401" si="1">O391*H391</f>
        <v>0</v>
      </c>
      <c r="Q391" s="189">
        <v>0</v>
      </c>
      <c r="R391" s="189">
        <f t="shared" ref="R391:R401" si="2">Q391*H391</f>
        <v>0</v>
      </c>
      <c r="S391" s="189">
        <v>0</v>
      </c>
      <c r="T391" s="190">
        <f t="shared" ref="T391:T401" si="3">S391*H391</f>
        <v>0</v>
      </c>
      <c r="U391" s="36"/>
      <c r="V391" s="36"/>
      <c r="W391" s="36"/>
      <c r="X391" s="36"/>
      <c r="Y391" s="36"/>
      <c r="Z391" s="36"/>
      <c r="AA391" s="36"/>
      <c r="AB391" s="36"/>
      <c r="AC391" s="36"/>
      <c r="AD391" s="36"/>
      <c r="AE391" s="36"/>
      <c r="AR391" s="191" t="s">
        <v>299</v>
      </c>
      <c r="AT391" s="191" t="s">
        <v>217</v>
      </c>
      <c r="AU391" s="191" t="s">
        <v>88</v>
      </c>
      <c r="AY391" s="19" t="s">
        <v>214</v>
      </c>
      <c r="BE391" s="192">
        <f t="shared" ref="BE391:BE401" si="4">IF(N391="základní",J391,0)</f>
        <v>0</v>
      </c>
      <c r="BF391" s="192">
        <f t="shared" ref="BF391:BF401" si="5">IF(N391="snížená",J391,0)</f>
        <v>0</v>
      </c>
      <c r="BG391" s="192">
        <f t="shared" ref="BG391:BG401" si="6">IF(N391="zákl. přenesená",J391,0)</f>
        <v>0</v>
      </c>
      <c r="BH391" s="192">
        <f t="shared" ref="BH391:BH401" si="7">IF(N391="sníž. přenesená",J391,0)</f>
        <v>0</v>
      </c>
      <c r="BI391" s="192">
        <f t="shared" ref="BI391:BI401" si="8">IF(N391="nulová",J391,0)</f>
        <v>0</v>
      </c>
      <c r="BJ391" s="19" t="s">
        <v>88</v>
      </c>
      <c r="BK391" s="192">
        <f t="shared" ref="BK391:BK401" si="9">ROUND(I391*H391,2)</f>
        <v>0</v>
      </c>
      <c r="BL391" s="19" t="s">
        <v>299</v>
      </c>
      <c r="BM391" s="191" t="s">
        <v>633</v>
      </c>
    </row>
    <row r="392" spans="1:65" s="2" customFormat="1" ht="129.4" customHeight="1">
      <c r="A392" s="36"/>
      <c r="B392" s="37"/>
      <c r="C392" s="180" t="s">
        <v>634</v>
      </c>
      <c r="D392" s="180" t="s">
        <v>217</v>
      </c>
      <c r="E392" s="181" t="s">
        <v>635</v>
      </c>
      <c r="F392" s="182" t="s">
        <v>632</v>
      </c>
      <c r="G392" s="183" t="s">
        <v>283</v>
      </c>
      <c r="H392" s="184">
        <v>2</v>
      </c>
      <c r="I392" s="185"/>
      <c r="J392" s="186">
        <f t="shared" si="0"/>
        <v>0</v>
      </c>
      <c r="K392" s="182" t="s">
        <v>19</v>
      </c>
      <c r="L392" s="41"/>
      <c r="M392" s="187" t="s">
        <v>19</v>
      </c>
      <c r="N392" s="188" t="s">
        <v>47</v>
      </c>
      <c r="O392" s="66"/>
      <c r="P392" s="189">
        <f t="shared" si="1"/>
        <v>0</v>
      </c>
      <c r="Q392" s="189">
        <v>0</v>
      </c>
      <c r="R392" s="189">
        <f t="shared" si="2"/>
        <v>0</v>
      </c>
      <c r="S392" s="189">
        <v>0</v>
      </c>
      <c r="T392" s="190">
        <f t="shared" si="3"/>
        <v>0</v>
      </c>
      <c r="U392" s="36"/>
      <c r="V392" s="36"/>
      <c r="W392" s="36"/>
      <c r="X392" s="36"/>
      <c r="Y392" s="36"/>
      <c r="Z392" s="36"/>
      <c r="AA392" s="36"/>
      <c r="AB392" s="36"/>
      <c r="AC392" s="36"/>
      <c r="AD392" s="36"/>
      <c r="AE392" s="36"/>
      <c r="AR392" s="191" t="s">
        <v>299</v>
      </c>
      <c r="AT392" s="191" t="s">
        <v>217</v>
      </c>
      <c r="AU392" s="191" t="s">
        <v>88</v>
      </c>
      <c r="AY392" s="19" t="s">
        <v>214</v>
      </c>
      <c r="BE392" s="192">
        <f t="shared" si="4"/>
        <v>0</v>
      </c>
      <c r="BF392" s="192">
        <f t="shared" si="5"/>
        <v>0</v>
      </c>
      <c r="BG392" s="192">
        <f t="shared" si="6"/>
        <v>0</v>
      </c>
      <c r="BH392" s="192">
        <f t="shared" si="7"/>
        <v>0</v>
      </c>
      <c r="BI392" s="192">
        <f t="shared" si="8"/>
        <v>0</v>
      </c>
      <c r="BJ392" s="19" t="s">
        <v>88</v>
      </c>
      <c r="BK392" s="192">
        <f t="shared" si="9"/>
        <v>0</v>
      </c>
      <c r="BL392" s="19" t="s">
        <v>299</v>
      </c>
      <c r="BM392" s="191" t="s">
        <v>636</v>
      </c>
    </row>
    <row r="393" spans="1:65" s="2" customFormat="1" ht="114.95" customHeight="1">
      <c r="A393" s="36"/>
      <c r="B393" s="37"/>
      <c r="C393" s="180" t="s">
        <v>816</v>
      </c>
      <c r="D393" s="180" t="s">
        <v>217</v>
      </c>
      <c r="E393" s="181" t="s">
        <v>1546</v>
      </c>
      <c r="F393" s="182" t="s">
        <v>639</v>
      </c>
      <c r="G393" s="183" t="s">
        <v>283</v>
      </c>
      <c r="H393" s="184">
        <v>1</v>
      </c>
      <c r="I393" s="185"/>
      <c r="J393" s="186">
        <f t="shared" si="0"/>
        <v>0</v>
      </c>
      <c r="K393" s="182" t="s">
        <v>19</v>
      </c>
      <c r="L393" s="41"/>
      <c r="M393" s="187" t="s">
        <v>19</v>
      </c>
      <c r="N393" s="188" t="s">
        <v>47</v>
      </c>
      <c r="O393" s="66"/>
      <c r="P393" s="189">
        <f t="shared" si="1"/>
        <v>0</v>
      </c>
      <c r="Q393" s="189">
        <v>0</v>
      </c>
      <c r="R393" s="189">
        <f t="shared" si="2"/>
        <v>0</v>
      </c>
      <c r="S393" s="189">
        <v>0</v>
      </c>
      <c r="T393" s="190">
        <f t="shared" si="3"/>
        <v>0</v>
      </c>
      <c r="U393" s="36"/>
      <c r="V393" s="36"/>
      <c r="W393" s="36"/>
      <c r="X393" s="36"/>
      <c r="Y393" s="36"/>
      <c r="Z393" s="36"/>
      <c r="AA393" s="36"/>
      <c r="AB393" s="36"/>
      <c r="AC393" s="36"/>
      <c r="AD393" s="36"/>
      <c r="AE393" s="36"/>
      <c r="AR393" s="191" t="s">
        <v>299</v>
      </c>
      <c r="AT393" s="191" t="s">
        <v>217</v>
      </c>
      <c r="AU393" s="191" t="s">
        <v>88</v>
      </c>
      <c r="AY393" s="19" t="s">
        <v>214</v>
      </c>
      <c r="BE393" s="192">
        <f t="shared" si="4"/>
        <v>0</v>
      </c>
      <c r="BF393" s="192">
        <f t="shared" si="5"/>
        <v>0</v>
      </c>
      <c r="BG393" s="192">
        <f t="shared" si="6"/>
        <v>0</v>
      </c>
      <c r="BH393" s="192">
        <f t="shared" si="7"/>
        <v>0</v>
      </c>
      <c r="BI393" s="192">
        <f t="shared" si="8"/>
        <v>0</v>
      </c>
      <c r="BJ393" s="19" t="s">
        <v>88</v>
      </c>
      <c r="BK393" s="192">
        <f t="shared" si="9"/>
        <v>0</v>
      </c>
      <c r="BL393" s="19" t="s">
        <v>299</v>
      </c>
      <c r="BM393" s="191" t="s">
        <v>1547</v>
      </c>
    </row>
    <row r="394" spans="1:65" s="2" customFormat="1" ht="114.95" customHeight="1">
      <c r="A394" s="36"/>
      <c r="B394" s="37"/>
      <c r="C394" s="180" t="s">
        <v>637</v>
      </c>
      <c r="D394" s="180" t="s">
        <v>217</v>
      </c>
      <c r="E394" s="181" t="s">
        <v>638</v>
      </c>
      <c r="F394" s="182" t="s">
        <v>639</v>
      </c>
      <c r="G394" s="183" t="s">
        <v>283</v>
      </c>
      <c r="H394" s="184">
        <v>2</v>
      </c>
      <c r="I394" s="185"/>
      <c r="J394" s="186">
        <f t="shared" si="0"/>
        <v>0</v>
      </c>
      <c r="K394" s="182" t="s">
        <v>19</v>
      </c>
      <c r="L394" s="41"/>
      <c r="M394" s="187" t="s">
        <v>19</v>
      </c>
      <c r="N394" s="188" t="s">
        <v>47</v>
      </c>
      <c r="O394" s="66"/>
      <c r="P394" s="189">
        <f t="shared" si="1"/>
        <v>0</v>
      </c>
      <c r="Q394" s="189">
        <v>0</v>
      </c>
      <c r="R394" s="189">
        <f t="shared" si="2"/>
        <v>0</v>
      </c>
      <c r="S394" s="189">
        <v>0</v>
      </c>
      <c r="T394" s="190">
        <f t="shared" si="3"/>
        <v>0</v>
      </c>
      <c r="U394" s="36"/>
      <c r="V394" s="36"/>
      <c r="W394" s="36"/>
      <c r="X394" s="36"/>
      <c r="Y394" s="36"/>
      <c r="Z394" s="36"/>
      <c r="AA394" s="36"/>
      <c r="AB394" s="36"/>
      <c r="AC394" s="36"/>
      <c r="AD394" s="36"/>
      <c r="AE394" s="36"/>
      <c r="AR394" s="191" t="s">
        <v>299</v>
      </c>
      <c r="AT394" s="191" t="s">
        <v>217</v>
      </c>
      <c r="AU394" s="191" t="s">
        <v>88</v>
      </c>
      <c r="AY394" s="19" t="s">
        <v>214</v>
      </c>
      <c r="BE394" s="192">
        <f t="shared" si="4"/>
        <v>0</v>
      </c>
      <c r="BF394" s="192">
        <f t="shared" si="5"/>
        <v>0</v>
      </c>
      <c r="BG394" s="192">
        <f t="shared" si="6"/>
        <v>0</v>
      </c>
      <c r="BH394" s="192">
        <f t="shared" si="7"/>
        <v>0</v>
      </c>
      <c r="BI394" s="192">
        <f t="shared" si="8"/>
        <v>0</v>
      </c>
      <c r="BJ394" s="19" t="s">
        <v>88</v>
      </c>
      <c r="BK394" s="192">
        <f t="shared" si="9"/>
        <v>0</v>
      </c>
      <c r="BL394" s="19" t="s">
        <v>299</v>
      </c>
      <c r="BM394" s="191" t="s">
        <v>640</v>
      </c>
    </row>
    <row r="395" spans="1:65" s="2" customFormat="1" ht="129.4" customHeight="1">
      <c r="A395" s="36"/>
      <c r="B395" s="37"/>
      <c r="C395" s="180" t="s">
        <v>645</v>
      </c>
      <c r="D395" s="180" t="s">
        <v>217</v>
      </c>
      <c r="E395" s="181" t="s">
        <v>646</v>
      </c>
      <c r="F395" s="182" t="s">
        <v>643</v>
      </c>
      <c r="G395" s="183" t="s">
        <v>283</v>
      </c>
      <c r="H395" s="184">
        <v>2</v>
      </c>
      <c r="I395" s="185"/>
      <c r="J395" s="186">
        <f t="shared" si="0"/>
        <v>0</v>
      </c>
      <c r="K395" s="182" t="s">
        <v>19</v>
      </c>
      <c r="L395" s="41"/>
      <c r="M395" s="187" t="s">
        <v>19</v>
      </c>
      <c r="N395" s="188" t="s">
        <v>47</v>
      </c>
      <c r="O395" s="66"/>
      <c r="P395" s="189">
        <f t="shared" si="1"/>
        <v>0</v>
      </c>
      <c r="Q395" s="189">
        <v>0</v>
      </c>
      <c r="R395" s="189">
        <f t="shared" si="2"/>
        <v>0</v>
      </c>
      <c r="S395" s="189">
        <v>0</v>
      </c>
      <c r="T395" s="190">
        <f t="shared" si="3"/>
        <v>0</v>
      </c>
      <c r="U395" s="36"/>
      <c r="V395" s="36"/>
      <c r="W395" s="36"/>
      <c r="X395" s="36"/>
      <c r="Y395" s="36"/>
      <c r="Z395" s="36"/>
      <c r="AA395" s="36"/>
      <c r="AB395" s="36"/>
      <c r="AC395" s="36"/>
      <c r="AD395" s="36"/>
      <c r="AE395" s="36"/>
      <c r="AR395" s="191" t="s">
        <v>299</v>
      </c>
      <c r="AT395" s="191" t="s">
        <v>217</v>
      </c>
      <c r="AU395" s="191" t="s">
        <v>88</v>
      </c>
      <c r="AY395" s="19" t="s">
        <v>214</v>
      </c>
      <c r="BE395" s="192">
        <f t="shared" si="4"/>
        <v>0</v>
      </c>
      <c r="BF395" s="192">
        <f t="shared" si="5"/>
        <v>0</v>
      </c>
      <c r="BG395" s="192">
        <f t="shared" si="6"/>
        <v>0</v>
      </c>
      <c r="BH395" s="192">
        <f t="shared" si="7"/>
        <v>0</v>
      </c>
      <c r="BI395" s="192">
        <f t="shared" si="8"/>
        <v>0</v>
      </c>
      <c r="BJ395" s="19" t="s">
        <v>88</v>
      </c>
      <c r="BK395" s="192">
        <f t="shared" si="9"/>
        <v>0</v>
      </c>
      <c r="BL395" s="19" t="s">
        <v>299</v>
      </c>
      <c r="BM395" s="191" t="s">
        <v>647</v>
      </c>
    </row>
    <row r="396" spans="1:65" s="2" customFormat="1" ht="62.65" customHeight="1">
      <c r="A396" s="36"/>
      <c r="B396" s="37"/>
      <c r="C396" s="180" t="s">
        <v>648</v>
      </c>
      <c r="D396" s="180" t="s">
        <v>217</v>
      </c>
      <c r="E396" s="181" t="s">
        <v>649</v>
      </c>
      <c r="F396" s="182" t="s">
        <v>650</v>
      </c>
      <c r="G396" s="183" t="s">
        <v>283</v>
      </c>
      <c r="H396" s="184">
        <v>1</v>
      </c>
      <c r="I396" s="185"/>
      <c r="J396" s="186">
        <f t="shared" si="0"/>
        <v>0</v>
      </c>
      <c r="K396" s="182" t="s">
        <v>19</v>
      </c>
      <c r="L396" s="41"/>
      <c r="M396" s="187" t="s">
        <v>19</v>
      </c>
      <c r="N396" s="188" t="s">
        <v>47</v>
      </c>
      <c r="O396" s="66"/>
      <c r="P396" s="189">
        <f t="shared" si="1"/>
        <v>0</v>
      </c>
      <c r="Q396" s="189">
        <v>0</v>
      </c>
      <c r="R396" s="189">
        <f t="shared" si="2"/>
        <v>0</v>
      </c>
      <c r="S396" s="189">
        <v>0</v>
      </c>
      <c r="T396" s="190">
        <f t="shared" si="3"/>
        <v>0</v>
      </c>
      <c r="U396" s="36"/>
      <c r="V396" s="36"/>
      <c r="W396" s="36"/>
      <c r="X396" s="36"/>
      <c r="Y396" s="36"/>
      <c r="Z396" s="36"/>
      <c r="AA396" s="36"/>
      <c r="AB396" s="36"/>
      <c r="AC396" s="36"/>
      <c r="AD396" s="36"/>
      <c r="AE396" s="36"/>
      <c r="AR396" s="191" t="s">
        <v>299</v>
      </c>
      <c r="AT396" s="191" t="s">
        <v>217</v>
      </c>
      <c r="AU396" s="191" t="s">
        <v>88</v>
      </c>
      <c r="AY396" s="19" t="s">
        <v>214</v>
      </c>
      <c r="BE396" s="192">
        <f t="shared" si="4"/>
        <v>0</v>
      </c>
      <c r="BF396" s="192">
        <f t="shared" si="5"/>
        <v>0</v>
      </c>
      <c r="BG396" s="192">
        <f t="shared" si="6"/>
        <v>0</v>
      </c>
      <c r="BH396" s="192">
        <f t="shared" si="7"/>
        <v>0</v>
      </c>
      <c r="BI396" s="192">
        <f t="shared" si="8"/>
        <v>0</v>
      </c>
      <c r="BJ396" s="19" t="s">
        <v>88</v>
      </c>
      <c r="BK396" s="192">
        <f t="shared" si="9"/>
        <v>0</v>
      </c>
      <c r="BL396" s="19" t="s">
        <v>299</v>
      </c>
      <c r="BM396" s="191" t="s">
        <v>651</v>
      </c>
    </row>
    <row r="397" spans="1:65" s="2" customFormat="1" ht="62.65" customHeight="1">
      <c r="A397" s="36"/>
      <c r="B397" s="37"/>
      <c r="C397" s="180" t="s">
        <v>652</v>
      </c>
      <c r="D397" s="180" t="s">
        <v>217</v>
      </c>
      <c r="E397" s="181" t="s">
        <v>653</v>
      </c>
      <c r="F397" s="182" t="s">
        <v>650</v>
      </c>
      <c r="G397" s="183" t="s">
        <v>283</v>
      </c>
      <c r="H397" s="184">
        <v>1</v>
      </c>
      <c r="I397" s="185"/>
      <c r="J397" s="186">
        <f t="shared" si="0"/>
        <v>0</v>
      </c>
      <c r="K397" s="182" t="s">
        <v>19</v>
      </c>
      <c r="L397" s="41"/>
      <c r="M397" s="187" t="s">
        <v>19</v>
      </c>
      <c r="N397" s="188" t="s">
        <v>47</v>
      </c>
      <c r="O397" s="66"/>
      <c r="P397" s="189">
        <f t="shared" si="1"/>
        <v>0</v>
      </c>
      <c r="Q397" s="189">
        <v>0</v>
      </c>
      <c r="R397" s="189">
        <f t="shared" si="2"/>
        <v>0</v>
      </c>
      <c r="S397" s="189">
        <v>0</v>
      </c>
      <c r="T397" s="190">
        <f t="shared" si="3"/>
        <v>0</v>
      </c>
      <c r="U397" s="36"/>
      <c r="V397" s="36"/>
      <c r="W397" s="36"/>
      <c r="X397" s="36"/>
      <c r="Y397" s="36"/>
      <c r="Z397" s="36"/>
      <c r="AA397" s="36"/>
      <c r="AB397" s="36"/>
      <c r="AC397" s="36"/>
      <c r="AD397" s="36"/>
      <c r="AE397" s="36"/>
      <c r="AR397" s="191" t="s">
        <v>299</v>
      </c>
      <c r="AT397" s="191" t="s">
        <v>217</v>
      </c>
      <c r="AU397" s="191" t="s">
        <v>88</v>
      </c>
      <c r="AY397" s="19" t="s">
        <v>214</v>
      </c>
      <c r="BE397" s="192">
        <f t="shared" si="4"/>
        <v>0</v>
      </c>
      <c r="BF397" s="192">
        <f t="shared" si="5"/>
        <v>0</v>
      </c>
      <c r="BG397" s="192">
        <f t="shared" si="6"/>
        <v>0</v>
      </c>
      <c r="BH397" s="192">
        <f t="shared" si="7"/>
        <v>0</v>
      </c>
      <c r="BI397" s="192">
        <f t="shared" si="8"/>
        <v>0</v>
      </c>
      <c r="BJ397" s="19" t="s">
        <v>88</v>
      </c>
      <c r="BK397" s="192">
        <f t="shared" si="9"/>
        <v>0</v>
      </c>
      <c r="BL397" s="19" t="s">
        <v>299</v>
      </c>
      <c r="BM397" s="191" t="s">
        <v>654</v>
      </c>
    </row>
    <row r="398" spans="1:65" s="2" customFormat="1" ht="218.65" customHeight="1">
      <c r="A398" s="36"/>
      <c r="B398" s="37"/>
      <c r="C398" s="180" t="s">
        <v>655</v>
      </c>
      <c r="D398" s="180" t="s">
        <v>217</v>
      </c>
      <c r="E398" s="181" t="s">
        <v>656</v>
      </c>
      <c r="F398" s="182" t="s">
        <v>657</v>
      </c>
      <c r="G398" s="183" t="s">
        <v>283</v>
      </c>
      <c r="H398" s="184">
        <v>1</v>
      </c>
      <c r="I398" s="185"/>
      <c r="J398" s="186">
        <f t="shared" si="0"/>
        <v>0</v>
      </c>
      <c r="K398" s="182" t="s">
        <v>19</v>
      </c>
      <c r="L398" s="41"/>
      <c r="M398" s="187" t="s">
        <v>19</v>
      </c>
      <c r="N398" s="188" t="s">
        <v>47</v>
      </c>
      <c r="O398" s="66"/>
      <c r="P398" s="189">
        <f t="shared" si="1"/>
        <v>0</v>
      </c>
      <c r="Q398" s="189">
        <v>0</v>
      </c>
      <c r="R398" s="189">
        <f t="shared" si="2"/>
        <v>0</v>
      </c>
      <c r="S398" s="189">
        <v>0</v>
      </c>
      <c r="T398" s="190">
        <f t="shared" si="3"/>
        <v>0</v>
      </c>
      <c r="U398" s="36"/>
      <c r="V398" s="36"/>
      <c r="W398" s="36"/>
      <c r="X398" s="36"/>
      <c r="Y398" s="36"/>
      <c r="Z398" s="36"/>
      <c r="AA398" s="36"/>
      <c r="AB398" s="36"/>
      <c r="AC398" s="36"/>
      <c r="AD398" s="36"/>
      <c r="AE398" s="36"/>
      <c r="AR398" s="191" t="s">
        <v>299</v>
      </c>
      <c r="AT398" s="191" t="s">
        <v>217</v>
      </c>
      <c r="AU398" s="191" t="s">
        <v>88</v>
      </c>
      <c r="AY398" s="19" t="s">
        <v>214</v>
      </c>
      <c r="BE398" s="192">
        <f t="shared" si="4"/>
        <v>0</v>
      </c>
      <c r="BF398" s="192">
        <f t="shared" si="5"/>
        <v>0</v>
      </c>
      <c r="BG398" s="192">
        <f t="shared" si="6"/>
        <v>0</v>
      </c>
      <c r="BH398" s="192">
        <f t="shared" si="7"/>
        <v>0</v>
      </c>
      <c r="BI398" s="192">
        <f t="shared" si="8"/>
        <v>0</v>
      </c>
      <c r="BJ398" s="19" t="s">
        <v>88</v>
      </c>
      <c r="BK398" s="192">
        <f t="shared" si="9"/>
        <v>0</v>
      </c>
      <c r="BL398" s="19" t="s">
        <v>299</v>
      </c>
      <c r="BM398" s="191" t="s">
        <v>658</v>
      </c>
    </row>
    <row r="399" spans="1:65" s="2" customFormat="1" ht="204.95" customHeight="1">
      <c r="A399" s="36"/>
      <c r="B399" s="37"/>
      <c r="C399" s="180" t="s">
        <v>659</v>
      </c>
      <c r="D399" s="180" t="s">
        <v>217</v>
      </c>
      <c r="E399" s="181" t="s">
        <v>660</v>
      </c>
      <c r="F399" s="182" t="s">
        <v>661</v>
      </c>
      <c r="G399" s="183" t="s">
        <v>283</v>
      </c>
      <c r="H399" s="184">
        <v>1</v>
      </c>
      <c r="I399" s="185"/>
      <c r="J399" s="186">
        <f t="shared" si="0"/>
        <v>0</v>
      </c>
      <c r="K399" s="182" t="s">
        <v>19</v>
      </c>
      <c r="L399" s="41"/>
      <c r="M399" s="187" t="s">
        <v>19</v>
      </c>
      <c r="N399" s="188" t="s">
        <v>47</v>
      </c>
      <c r="O399" s="66"/>
      <c r="P399" s="189">
        <f t="shared" si="1"/>
        <v>0</v>
      </c>
      <c r="Q399" s="189">
        <v>0</v>
      </c>
      <c r="R399" s="189">
        <f t="shared" si="2"/>
        <v>0</v>
      </c>
      <c r="S399" s="189">
        <v>0</v>
      </c>
      <c r="T399" s="190">
        <f t="shared" si="3"/>
        <v>0</v>
      </c>
      <c r="U399" s="36"/>
      <c r="V399" s="36"/>
      <c r="W399" s="36"/>
      <c r="X399" s="36"/>
      <c r="Y399" s="36"/>
      <c r="Z399" s="36"/>
      <c r="AA399" s="36"/>
      <c r="AB399" s="36"/>
      <c r="AC399" s="36"/>
      <c r="AD399" s="36"/>
      <c r="AE399" s="36"/>
      <c r="AR399" s="191" t="s">
        <v>299</v>
      </c>
      <c r="AT399" s="191" t="s">
        <v>217</v>
      </c>
      <c r="AU399" s="191" t="s">
        <v>88</v>
      </c>
      <c r="AY399" s="19" t="s">
        <v>214</v>
      </c>
      <c r="BE399" s="192">
        <f t="shared" si="4"/>
        <v>0</v>
      </c>
      <c r="BF399" s="192">
        <f t="shared" si="5"/>
        <v>0</v>
      </c>
      <c r="BG399" s="192">
        <f t="shared" si="6"/>
        <v>0</v>
      </c>
      <c r="BH399" s="192">
        <f t="shared" si="7"/>
        <v>0</v>
      </c>
      <c r="BI399" s="192">
        <f t="shared" si="8"/>
        <v>0</v>
      </c>
      <c r="BJ399" s="19" t="s">
        <v>88</v>
      </c>
      <c r="BK399" s="192">
        <f t="shared" si="9"/>
        <v>0</v>
      </c>
      <c r="BL399" s="19" t="s">
        <v>299</v>
      </c>
      <c r="BM399" s="191" t="s">
        <v>662</v>
      </c>
    </row>
    <row r="400" spans="1:65" s="2" customFormat="1" ht="62.65" customHeight="1">
      <c r="A400" s="36"/>
      <c r="B400" s="37"/>
      <c r="C400" s="180" t="s">
        <v>663</v>
      </c>
      <c r="D400" s="180" t="s">
        <v>217</v>
      </c>
      <c r="E400" s="181" t="s">
        <v>664</v>
      </c>
      <c r="F400" s="182" t="s">
        <v>665</v>
      </c>
      <c r="G400" s="183" t="s">
        <v>283</v>
      </c>
      <c r="H400" s="184">
        <v>5</v>
      </c>
      <c r="I400" s="185"/>
      <c r="J400" s="186">
        <f t="shared" si="0"/>
        <v>0</v>
      </c>
      <c r="K400" s="182" t="s">
        <v>19</v>
      </c>
      <c r="L400" s="41"/>
      <c r="M400" s="187" t="s">
        <v>19</v>
      </c>
      <c r="N400" s="188" t="s">
        <v>47</v>
      </c>
      <c r="O400" s="66"/>
      <c r="P400" s="189">
        <f t="shared" si="1"/>
        <v>0</v>
      </c>
      <c r="Q400" s="189">
        <v>0</v>
      </c>
      <c r="R400" s="189">
        <f t="shared" si="2"/>
        <v>0</v>
      </c>
      <c r="S400" s="189">
        <v>0</v>
      </c>
      <c r="T400" s="190">
        <f t="shared" si="3"/>
        <v>0</v>
      </c>
      <c r="U400" s="36"/>
      <c r="V400" s="36"/>
      <c r="W400" s="36"/>
      <c r="X400" s="36"/>
      <c r="Y400" s="36"/>
      <c r="Z400" s="36"/>
      <c r="AA400" s="36"/>
      <c r="AB400" s="36"/>
      <c r="AC400" s="36"/>
      <c r="AD400" s="36"/>
      <c r="AE400" s="36"/>
      <c r="AR400" s="191" t="s">
        <v>299</v>
      </c>
      <c r="AT400" s="191" t="s">
        <v>217</v>
      </c>
      <c r="AU400" s="191" t="s">
        <v>88</v>
      </c>
      <c r="AY400" s="19" t="s">
        <v>214</v>
      </c>
      <c r="BE400" s="192">
        <f t="shared" si="4"/>
        <v>0</v>
      </c>
      <c r="BF400" s="192">
        <f t="shared" si="5"/>
        <v>0</v>
      </c>
      <c r="BG400" s="192">
        <f t="shared" si="6"/>
        <v>0</v>
      </c>
      <c r="BH400" s="192">
        <f t="shared" si="7"/>
        <v>0</v>
      </c>
      <c r="BI400" s="192">
        <f t="shared" si="8"/>
        <v>0</v>
      </c>
      <c r="BJ400" s="19" t="s">
        <v>88</v>
      </c>
      <c r="BK400" s="192">
        <f t="shared" si="9"/>
        <v>0</v>
      </c>
      <c r="BL400" s="19" t="s">
        <v>299</v>
      </c>
      <c r="BM400" s="191" t="s">
        <v>666</v>
      </c>
    </row>
    <row r="401" spans="1:65" s="2" customFormat="1" ht="24.2" customHeight="1">
      <c r="A401" s="36"/>
      <c r="B401" s="37"/>
      <c r="C401" s="180" t="s">
        <v>667</v>
      </c>
      <c r="D401" s="180" t="s">
        <v>217</v>
      </c>
      <c r="E401" s="181" t="s">
        <v>668</v>
      </c>
      <c r="F401" s="182" t="s">
        <v>669</v>
      </c>
      <c r="G401" s="183" t="s">
        <v>361</v>
      </c>
      <c r="H401" s="240"/>
      <c r="I401" s="185"/>
      <c r="J401" s="186">
        <f t="shared" si="0"/>
        <v>0</v>
      </c>
      <c r="K401" s="182" t="s">
        <v>221</v>
      </c>
      <c r="L401" s="41"/>
      <c r="M401" s="187" t="s">
        <v>19</v>
      </c>
      <c r="N401" s="188" t="s">
        <v>47</v>
      </c>
      <c r="O401" s="66"/>
      <c r="P401" s="189">
        <f t="shared" si="1"/>
        <v>0</v>
      </c>
      <c r="Q401" s="189">
        <v>0</v>
      </c>
      <c r="R401" s="189">
        <f t="shared" si="2"/>
        <v>0</v>
      </c>
      <c r="S401" s="189">
        <v>0</v>
      </c>
      <c r="T401" s="190">
        <f t="shared" si="3"/>
        <v>0</v>
      </c>
      <c r="U401" s="36"/>
      <c r="V401" s="36"/>
      <c r="W401" s="36"/>
      <c r="X401" s="36"/>
      <c r="Y401" s="36"/>
      <c r="Z401" s="36"/>
      <c r="AA401" s="36"/>
      <c r="AB401" s="36"/>
      <c r="AC401" s="36"/>
      <c r="AD401" s="36"/>
      <c r="AE401" s="36"/>
      <c r="AR401" s="191" t="s">
        <v>299</v>
      </c>
      <c r="AT401" s="191" t="s">
        <v>217</v>
      </c>
      <c r="AU401" s="191" t="s">
        <v>88</v>
      </c>
      <c r="AY401" s="19" t="s">
        <v>214</v>
      </c>
      <c r="BE401" s="192">
        <f t="shared" si="4"/>
        <v>0</v>
      </c>
      <c r="BF401" s="192">
        <f t="shared" si="5"/>
        <v>0</v>
      </c>
      <c r="BG401" s="192">
        <f t="shared" si="6"/>
        <v>0</v>
      </c>
      <c r="BH401" s="192">
        <f t="shared" si="7"/>
        <v>0</v>
      </c>
      <c r="BI401" s="192">
        <f t="shared" si="8"/>
        <v>0</v>
      </c>
      <c r="BJ401" s="19" t="s">
        <v>88</v>
      </c>
      <c r="BK401" s="192">
        <f t="shared" si="9"/>
        <v>0</v>
      </c>
      <c r="BL401" s="19" t="s">
        <v>299</v>
      </c>
      <c r="BM401" s="191" t="s">
        <v>670</v>
      </c>
    </row>
    <row r="402" spans="1:65" s="12" customFormat="1" ht="22.9" customHeight="1">
      <c r="B402" s="164"/>
      <c r="C402" s="165"/>
      <c r="D402" s="166" t="s">
        <v>74</v>
      </c>
      <c r="E402" s="178" t="s">
        <v>681</v>
      </c>
      <c r="F402" s="178" t="s">
        <v>682</v>
      </c>
      <c r="G402" s="165"/>
      <c r="H402" s="165"/>
      <c r="I402" s="168"/>
      <c r="J402" s="179">
        <f>BK402</f>
        <v>0</v>
      </c>
      <c r="K402" s="165"/>
      <c r="L402" s="170"/>
      <c r="M402" s="171"/>
      <c r="N402" s="172"/>
      <c r="O402" s="172"/>
      <c r="P402" s="173">
        <f>SUM(P403:P428)</f>
        <v>0</v>
      </c>
      <c r="Q402" s="172"/>
      <c r="R402" s="173">
        <f>SUM(R403:R428)</f>
        <v>0.34177249999999998</v>
      </c>
      <c r="S402" s="172"/>
      <c r="T402" s="174">
        <f>SUM(T403:T428)</f>
        <v>0</v>
      </c>
      <c r="AR402" s="175" t="s">
        <v>88</v>
      </c>
      <c r="AT402" s="176" t="s">
        <v>74</v>
      </c>
      <c r="AU402" s="176" t="s">
        <v>82</v>
      </c>
      <c r="AY402" s="175" t="s">
        <v>214</v>
      </c>
      <c r="BK402" s="177">
        <f>SUM(BK403:BK428)</f>
        <v>0</v>
      </c>
    </row>
    <row r="403" spans="1:65" s="2" customFormat="1" ht="14.45" customHeight="1">
      <c r="A403" s="36"/>
      <c r="B403" s="37"/>
      <c r="C403" s="180" t="s">
        <v>673</v>
      </c>
      <c r="D403" s="180" t="s">
        <v>217</v>
      </c>
      <c r="E403" s="181" t="s">
        <v>684</v>
      </c>
      <c r="F403" s="182" t="s">
        <v>685</v>
      </c>
      <c r="G403" s="183" t="s">
        <v>220</v>
      </c>
      <c r="H403" s="184">
        <v>9.0500000000000007</v>
      </c>
      <c r="I403" s="185"/>
      <c r="J403" s="186">
        <f>ROUND(I403*H403,2)</f>
        <v>0</v>
      </c>
      <c r="K403" s="182" t="s">
        <v>221</v>
      </c>
      <c r="L403" s="41"/>
      <c r="M403" s="187" t="s">
        <v>19</v>
      </c>
      <c r="N403" s="188" t="s">
        <v>47</v>
      </c>
      <c r="O403" s="66"/>
      <c r="P403" s="189">
        <f>O403*H403</f>
        <v>0</v>
      </c>
      <c r="Q403" s="189">
        <v>2.9999999999999997E-4</v>
      </c>
      <c r="R403" s="189">
        <f>Q403*H403</f>
        <v>2.715E-3</v>
      </c>
      <c r="S403" s="189">
        <v>0</v>
      </c>
      <c r="T403" s="190">
        <f>S403*H403</f>
        <v>0</v>
      </c>
      <c r="U403" s="36"/>
      <c r="V403" s="36"/>
      <c r="W403" s="36"/>
      <c r="X403" s="36"/>
      <c r="Y403" s="36"/>
      <c r="Z403" s="36"/>
      <c r="AA403" s="36"/>
      <c r="AB403" s="36"/>
      <c r="AC403" s="36"/>
      <c r="AD403" s="36"/>
      <c r="AE403" s="36"/>
      <c r="AR403" s="191" t="s">
        <v>299</v>
      </c>
      <c r="AT403" s="191" t="s">
        <v>217</v>
      </c>
      <c r="AU403" s="191" t="s">
        <v>88</v>
      </c>
      <c r="AY403" s="19" t="s">
        <v>214</v>
      </c>
      <c r="BE403" s="192">
        <f>IF(N403="základní",J403,0)</f>
        <v>0</v>
      </c>
      <c r="BF403" s="192">
        <f>IF(N403="snížená",J403,0)</f>
        <v>0</v>
      </c>
      <c r="BG403" s="192">
        <f>IF(N403="zákl. přenesená",J403,0)</f>
        <v>0</v>
      </c>
      <c r="BH403" s="192">
        <f>IF(N403="sníž. přenesená",J403,0)</f>
        <v>0</v>
      </c>
      <c r="BI403" s="192">
        <f>IF(N403="nulová",J403,0)</f>
        <v>0</v>
      </c>
      <c r="BJ403" s="19" t="s">
        <v>88</v>
      </c>
      <c r="BK403" s="192">
        <f>ROUND(I403*H403,2)</f>
        <v>0</v>
      </c>
      <c r="BL403" s="19" t="s">
        <v>299</v>
      </c>
      <c r="BM403" s="191" t="s">
        <v>686</v>
      </c>
    </row>
    <row r="404" spans="1:65" s="13" customFormat="1" ht="11.25">
      <c r="B404" s="193"/>
      <c r="C404" s="194"/>
      <c r="D404" s="195" t="s">
        <v>224</v>
      </c>
      <c r="E404" s="196" t="s">
        <v>19</v>
      </c>
      <c r="F404" s="197" t="s">
        <v>257</v>
      </c>
      <c r="G404" s="194"/>
      <c r="H404" s="196" t="s">
        <v>19</v>
      </c>
      <c r="I404" s="198"/>
      <c r="J404" s="194"/>
      <c r="K404" s="194"/>
      <c r="L404" s="199"/>
      <c r="M404" s="200"/>
      <c r="N404" s="201"/>
      <c r="O404" s="201"/>
      <c r="P404" s="201"/>
      <c r="Q404" s="201"/>
      <c r="R404" s="201"/>
      <c r="S404" s="201"/>
      <c r="T404" s="202"/>
      <c r="AT404" s="203" t="s">
        <v>224</v>
      </c>
      <c r="AU404" s="203" t="s">
        <v>88</v>
      </c>
      <c r="AV404" s="13" t="s">
        <v>82</v>
      </c>
      <c r="AW404" s="13" t="s">
        <v>36</v>
      </c>
      <c r="AX404" s="13" t="s">
        <v>75</v>
      </c>
      <c r="AY404" s="203" t="s">
        <v>214</v>
      </c>
    </row>
    <row r="405" spans="1:65" s="14" customFormat="1" ht="11.25">
      <c r="B405" s="204"/>
      <c r="C405" s="205"/>
      <c r="D405" s="195" t="s">
        <v>224</v>
      </c>
      <c r="E405" s="206" t="s">
        <v>19</v>
      </c>
      <c r="F405" s="207" t="s">
        <v>1534</v>
      </c>
      <c r="G405" s="205"/>
      <c r="H405" s="208">
        <v>3.83</v>
      </c>
      <c r="I405" s="209"/>
      <c r="J405" s="205"/>
      <c r="K405" s="205"/>
      <c r="L405" s="210"/>
      <c r="M405" s="211"/>
      <c r="N405" s="212"/>
      <c r="O405" s="212"/>
      <c r="P405" s="212"/>
      <c r="Q405" s="212"/>
      <c r="R405" s="212"/>
      <c r="S405" s="212"/>
      <c r="T405" s="213"/>
      <c r="AT405" s="214" t="s">
        <v>224</v>
      </c>
      <c r="AU405" s="214" t="s">
        <v>88</v>
      </c>
      <c r="AV405" s="14" t="s">
        <v>88</v>
      </c>
      <c r="AW405" s="14" t="s">
        <v>36</v>
      </c>
      <c r="AX405" s="14" t="s">
        <v>75</v>
      </c>
      <c r="AY405" s="214" t="s">
        <v>214</v>
      </c>
    </row>
    <row r="406" spans="1:65" s="14" customFormat="1" ht="11.25">
      <c r="B406" s="204"/>
      <c r="C406" s="205"/>
      <c r="D406" s="195" t="s">
        <v>224</v>
      </c>
      <c r="E406" s="206" t="s">
        <v>19</v>
      </c>
      <c r="F406" s="207" t="s">
        <v>1548</v>
      </c>
      <c r="G406" s="205"/>
      <c r="H406" s="208">
        <v>5.22</v>
      </c>
      <c r="I406" s="209"/>
      <c r="J406" s="205"/>
      <c r="K406" s="205"/>
      <c r="L406" s="210"/>
      <c r="M406" s="211"/>
      <c r="N406" s="212"/>
      <c r="O406" s="212"/>
      <c r="P406" s="212"/>
      <c r="Q406" s="212"/>
      <c r="R406" s="212"/>
      <c r="S406" s="212"/>
      <c r="T406" s="213"/>
      <c r="AT406" s="214" t="s">
        <v>224</v>
      </c>
      <c r="AU406" s="214" t="s">
        <v>88</v>
      </c>
      <c r="AV406" s="14" t="s">
        <v>88</v>
      </c>
      <c r="AW406" s="14" t="s">
        <v>36</v>
      </c>
      <c r="AX406" s="14" t="s">
        <v>75</v>
      </c>
      <c r="AY406" s="214" t="s">
        <v>214</v>
      </c>
    </row>
    <row r="407" spans="1:65" s="15" customFormat="1" ht="11.25">
      <c r="B407" s="215"/>
      <c r="C407" s="216"/>
      <c r="D407" s="195" t="s">
        <v>224</v>
      </c>
      <c r="E407" s="217" t="s">
        <v>19</v>
      </c>
      <c r="F407" s="218" t="s">
        <v>228</v>
      </c>
      <c r="G407" s="216"/>
      <c r="H407" s="219">
        <v>9.0500000000000007</v>
      </c>
      <c r="I407" s="220"/>
      <c r="J407" s="216"/>
      <c r="K407" s="216"/>
      <c r="L407" s="221"/>
      <c r="M407" s="222"/>
      <c r="N407" s="223"/>
      <c r="O407" s="223"/>
      <c r="P407" s="223"/>
      <c r="Q407" s="223"/>
      <c r="R407" s="223"/>
      <c r="S407" s="223"/>
      <c r="T407" s="224"/>
      <c r="AT407" s="225" t="s">
        <v>224</v>
      </c>
      <c r="AU407" s="225" t="s">
        <v>88</v>
      </c>
      <c r="AV407" s="15" t="s">
        <v>222</v>
      </c>
      <c r="AW407" s="15" t="s">
        <v>36</v>
      </c>
      <c r="AX407" s="15" t="s">
        <v>82</v>
      </c>
      <c r="AY407" s="225" t="s">
        <v>214</v>
      </c>
    </row>
    <row r="408" spans="1:65" s="2" customFormat="1" ht="24.2" customHeight="1">
      <c r="A408" s="36"/>
      <c r="B408" s="37"/>
      <c r="C408" s="180" t="s">
        <v>677</v>
      </c>
      <c r="D408" s="180" t="s">
        <v>217</v>
      </c>
      <c r="E408" s="181" t="s">
        <v>688</v>
      </c>
      <c r="F408" s="182" t="s">
        <v>689</v>
      </c>
      <c r="G408" s="183" t="s">
        <v>220</v>
      </c>
      <c r="H408" s="184">
        <v>9.0500000000000007</v>
      </c>
      <c r="I408" s="185"/>
      <c r="J408" s="186">
        <f>ROUND(I408*H408,2)</f>
        <v>0</v>
      </c>
      <c r="K408" s="182" t="s">
        <v>19</v>
      </c>
      <c r="L408" s="41"/>
      <c r="M408" s="187" t="s">
        <v>19</v>
      </c>
      <c r="N408" s="188" t="s">
        <v>47</v>
      </c>
      <c r="O408" s="66"/>
      <c r="P408" s="189">
        <f>O408*H408</f>
        <v>0</v>
      </c>
      <c r="Q408" s="189">
        <v>8.9999999999999993E-3</v>
      </c>
      <c r="R408" s="189">
        <f>Q408*H408</f>
        <v>8.1449999999999995E-2</v>
      </c>
      <c r="S408" s="189">
        <v>0</v>
      </c>
      <c r="T408" s="190">
        <f>S408*H408</f>
        <v>0</v>
      </c>
      <c r="U408" s="36"/>
      <c r="V408" s="36"/>
      <c r="W408" s="36"/>
      <c r="X408" s="36"/>
      <c r="Y408" s="36"/>
      <c r="Z408" s="36"/>
      <c r="AA408" s="36"/>
      <c r="AB408" s="36"/>
      <c r="AC408" s="36"/>
      <c r="AD408" s="36"/>
      <c r="AE408" s="36"/>
      <c r="AR408" s="191" t="s">
        <v>299</v>
      </c>
      <c r="AT408" s="191" t="s">
        <v>217</v>
      </c>
      <c r="AU408" s="191" t="s">
        <v>88</v>
      </c>
      <c r="AY408" s="19" t="s">
        <v>214</v>
      </c>
      <c r="BE408" s="192">
        <f>IF(N408="základní",J408,0)</f>
        <v>0</v>
      </c>
      <c r="BF408" s="192">
        <f>IF(N408="snížená",J408,0)</f>
        <v>0</v>
      </c>
      <c r="BG408" s="192">
        <f>IF(N408="zákl. přenesená",J408,0)</f>
        <v>0</v>
      </c>
      <c r="BH408" s="192">
        <f>IF(N408="sníž. přenesená",J408,0)</f>
        <v>0</v>
      </c>
      <c r="BI408" s="192">
        <f>IF(N408="nulová",J408,0)</f>
        <v>0</v>
      </c>
      <c r="BJ408" s="19" t="s">
        <v>88</v>
      </c>
      <c r="BK408" s="192">
        <f>ROUND(I408*H408,2)</f>
        <v>0</v>
      </c>
      <c r="BL408" s="19" t="s">
        <v>299</v>
      </c>
      <c r="BM408" s="191" t="s">
        <v>690</v>
      </c>
    </row>
    <row r="409" spans="1:65" s="13" customFormat="1" ht="11.25">
      <c r="B409" s="193"/>
      <c r="C409" s="194"/>
      <c r="D409" s="195" t="s">
        <v>224</v>
      </c>
      <c r="E409" s="196" t="s">
        <v>19</v>
      </c>
      <c r="F409" s="197" t="s">
        <v>257</v>
      </c>
      <c r="G409" s="194"/>
      <c r="H409" s="196" t="s">
        <v>19</v>
      </c>
      <c r="I409" s="198"/>
      <c r="J409" s="194"/>
      <c r="K409" s="194"/>
      <c r="L409" s="199"/>
      <c r="M409" s="200"/>
      <c r="N409" s="201"/>
      <c r="O409" s="201"/>
      <c r="P409" s="201"/>
      <c r="Q409" s="201"/>
      <c r="R409" s="201"/>
      <c r="S409" s="201"/>
      <c r="T409" s="202"/>
      <c r="AT409" s="203" t="s">
        <v>224</v>
      </c>
      <c r="AU409" s="203" t="s">
        <v>88</v>
      </c>
      <c r="AV409" s="13" t="s">
        <v>82</v>
      </c>
      <c r="AW409" s="13" t="s">
        <v>36</v>
      </c>
      <c r="AX409" s="13" t="s">
        <v>75</v>
      </c>
      <c r="AY409" s="203" t="s">
        <v>214</v>
      </c>
    </row>
    <row r="410" spans="1:65" s="14" customFormat="1" ht="11.25">
      <c r="B410" s="204"/>
      <c r="C410" s="205"/>
      <c r="D410" s="195" t="s">
        <v>224</v>
      </c>
      <c r="E410" s="206" t="s">
        <v>19</v>
      </c>
      <c r="F410" s="207" t="s">
        <v>1534</v>
      </c>
      <c r="G410" s="205"/>
      <c r="H410" s="208">
        <v>3.83</v>
      </c>
      <c r="I410" s="209"/>
      <c r="J410" s="205"/>
      <c r="K410" s="205"/>
      <c r="L410" s="210"/>
      <c r="M410" s="211"/>
      <c r="N410" s="212"/>
      <c r="O410" s="212"/>
      <c r="P410" s="212"/>
      <c r="Q410" s="212"/>
      <c r="R410" s="212"/>
      <c r="S410" s="212"/>
      <c r="T410" s="213"/>
      <c r="AT410" s="214" t="s">
        <v>224</v>
      </c>
      <c r="AU410" s="214" t="s">
        <v>88</v>
      </c>
      <c r="AV410" s="14" t="s">
        <v>88</v>
      </c>
      <c r="AW410" s="14" t="s">
        <v>36</v>
      </c>
      <c r="AX410" s="14" t="s">
        <v>75</v>
      </c>
      <c r="AY410" s="214" t="s">
        <v>214</v>
      </c>
    </row>
    <row r="411" spans="1:65" s="14" customFormat="1" ht="11.25">
      <c r="B411" s="204"/>
      <c r="C411" s="205"/>
      <c r="D411" s="195" t="s">
        <v>224</v>
      </c>
      <c r="E411" s="206" t="s">
        <v>19</v>
      </c>
      <c r="F411" s="207" t="s">
        <v>1548</v>
      </c>
      <c r="G411" s="205"/>
      <c r="H411" s="208">
        <v>5.22</v>
      </c>
      <c r="I411" s="209"/>
      <c r="J411" s="205"/>
      <c r="K411" s="205"/>
      <c r="L411" s="210"/>
      <c r="M411" s="211"/>
      <c r="N411" s="212"/>
      <c r="O411" s="212"/>
      <c r="P411" s="212"/>
      <c r="Q411" s="212"/>
      <c r="R411" s="212"/>
      <c r="S411" s="212"/>
      <c r="T411" s="213"/>
      <c r="AT411" s="214" t="s">
        <v>224</v>
      </c>
      <c r="AU411" s="214" t="s">
        <v>88</v>
      </c>
      <c r="AV411" s="14" t="s">
        <v>88</v>
      </c>
      <c r="AW411" s="14" t="s">
        <v>36</v>
      </c>
      <c r="AX411" s="14" t="s">
        <v>75</v>
      </c>
      <c r="AY411" s="214" t="s">
        <v>214</v>
      </c>
    </row>
    <row r="412" spans="1:65" s="15" customFormat="1" ht="11.25">
      <c r="B412" s="215"/>
      <c r="C412" s="216"/>
      <c r="D412" s="195" t="s">
        <v>224</v>
      </c>
      <c r="E412" s="217" t="s">
        <v>19</v>
      </c>
      <c r="F412" s="218" t="s">
        <v>228</v>
      </c>
      <c r="G412" s="216"/>
      <c r="H412" s="219">
        <v>9.0500000000000007</v>
      </c>
      <c r="I412" s="220"/>
      <c r="J412" s="216"/>
      <c r="K412" s="216"/>
      <c r="L412" s="221"/>
      <c r="M412" s="222"/>
      <c r="N412" s="223"/>
      <c r="O412" s="223"/>
      <c r="P412" s="223"/>
      <c r="Q412" s="223"/>
      <c r="R412" s="223"/>
      <c r="S412" s="223"/>
      <c r="T412" s="224"/>
      <c r="AT412" s="225" t="s">
        <v>224</v>
      </c>
      <c r="AU412" s="225" t="s">
        <v>88</v>
      </c>
      <c r="AV412" s="15" t="s">
        <v>222</v>
      </c>
      <c r="AW412" s="15" t="s">
        <v>36</v>
      </c>
      <c r="AX412" s="15" t="s">
        <v>82</v>
      </c>
      <c r="AY412" s="225" t="s">
        <v>214</v>
      </c>
    </row>
    <row r="413" spans="1:65" s="2" customFormat="1" ht="14.45" customHeight="1">
      <c r="A413" s="36"/>
      <c r="B413" s="37"/>
      <c r="C413" s="230" t="s">
        <v>683</v>
      </c>
      <c r="D413" s="230" t="s">
        <v>336</v>
      </c>
      <c r="E413" s="231" t="s">
        <v>692</v>
      </c>
      <c r="F413" s="232" t="s">
        <v>693</v>
      </c>
      <c r="G413" s="233" t="s">
        <v>220</v>
      </c>
      <c r="H413" s="234">
        <v>10.407999999999999</v>
      </c>
      <c r="I413" s="235"/>
      <c r="J413" s="236">
        <f>ROUND(I413*H413,2)</f>
        <v>0</v>
      </c>
      <c r="K413" s="232" t="s">
        <v>19</v>
      </c>
      <c r="L413" s="237"/>
      <c r="M413" s="238" t="s">
        <v>19</v>
      </c>
      <c r="N413" s="239" t="s">
        <v>47</v>
      </c>
      <c r="O413" s="66"/>
      <c r="P413" s="189">
        <f>O413*H413</f>
        <v>0</v>
      </c>
      <c r="Q413" s="189">
        <v>2.3E-2</v>
      </c>
      <c r="R413" s="189">
        <f>Q413*H413</f>
        <v>0.23938399999999999</v>
      </c>
      <c r="S413" s="189">
        <v>0</v>
      </c>
      <c r="T413" s="190">
        <f>S413*H413</f>
        <v>0</v>
      </c>
      <c r="U413" s="36"/>
      <c r="V413" s="36"/>
      <c r="W413" s="36"/>
      <c r="X413" s="36"/>
      <c r="Y413" s="36"/>
      <c r="Z413" s="36"/>
      <c r="AA413" s="36"/>
      <c r="AB413" s="36"/>
      <c r="AC413" s="36"/>
      <c r="AD413" s="36"/>
      <c r="AE413" s="36"/>
      <c r="AR413" s="191" t="s">
        <v>339</v>
      </c>
      <c r="AT413" s="191" t="s">
        <v>336</v>
      </c>
      <c r="AU413" s="191" t="s">
        <v>88</v>
      </c>
      <c r="AY413" s="19" t="s">
        <v>214</v>
      </c>
      <c r="BE413" s="192">
        <f>IF(N413="základní",J413,0)</f>
        <v>0</v>
      </c>
      <c r="BF413" s="192">
        <f>IF(N413="snížená",J413,0)</f>
        <v>0</v>
      </c>
      <c r="BG413" s="192">
        <f>IF(N413="zákl. přenesená",J413,0)</f>
        <v>0</v>
      </c>
      <c r="BH413" s="192">
        <f>IF(N413="sníž. přenesená",J413,0)</f>
        <v>0</v>
      </c>
      <c r="BI413" s="192">
        <f>IF(N413="nulová",J413,0)</f>
        <v>0</v>
      </c>
      <c r="BJ413" s="19" t="s">
        <v>88</v>
      </c>
      <c r="BK413" s="192">
        <f>ROUND(I413*H413,2)</f>
        <v>0</v>
      </c>
      <c r="BL413" s="19" t="s">
        <v>299</v>
      </c>
      <c r="BM413" s="191" t="s">
        <v>694</v>
      </c>
    </row>
    <row r="414" spans="1:65" s="14" customFormat="1" ht="11.25">
      <c r="B414" s="204"/>
      <c r="C414" s="205"/>
      <c r="D414" s="195" t="s">
        <v>224</v>
      </c>
      <c r="E414" s="205"/>
      <c r="F414" s="207" t="s">
        <v>1549</v>
      </c>
      <c r="G414" s="205"/>
      <c r="H414" s="208">
        <v>10.407999999999999</v>
      </c>
      <c r="I414" s="209"/>
      <c r="J414" s="205"/>
      <c r="K414" s="205"/>
      <c r="L414" s="210"/>
      <c r="M414" s="211"/>
      <c r="N414" s="212"/>
      <c r="O414" s="212"/>
      <c r="P414" s="212"/>
      <c r="Q414" s="212"/>
      <c r="R414" s="212"/>
      <c r="S414" s="212"/>
      <c r="T414" s="213"/>
      <c r="AT414" s="214" t="s">
        <v>224</v>
      </c>
      <c r="AU414" s="214" t="s">
        <v>88</v>
      </c>
      <c r="AV414" s="14" t="s">
        <v>88</v>
      </c>
      <c r="AW414" s="14" t="s">
        <v>4</v>
      </c>
      <c r="AX414" s="14" t="s">
        <v>82</v>
      </c>
      <c r="AY414" s="214" t="s">
        <v>214</v>
      </c>
    </row>
    <row r="415" spans="1:65" s="2" customFormat="1" ht="24.2" customHeight="1">
      <c r="A415" s="36"/>
      <c r="B415" s="37"/>
      <c r="C415" s="180" t="s">
        <v>687</v>
      </c>
      <c r="D415" s="180" t="s">
        <v>217</v>
      </c>
      <c r="E415" s="181" t="s">
        <v>697</v>
      </c>
      <c r="F415" s="182" t="s">
        <v>698</v>
      </c>
      <c r="G415" s="183" t="s">
        <v>220</v>
      </c>
      <c r="H415" s="184">
        <v>9.0500000000000007</v>
      </c>
      <c r="I415" s="185"/>
      <c r="J415" s="186">
        <f>ROUND(I415*H415,2)</f>
        <v>0</v>
      </c>
      <c r="K415" s="182" t="s">
        <v>221</v>
      </c>
      <c r="L415" s="41"/>
      <c r="M415" s="187" t="s">
        <v>19</v>
      </c>
      <c r="N415" s="188" t="s">
        <v>47</v>
      </c>
      <c r="O415" s="66"/>
      <c r="P415" s="189">
        <f>O415*H415</f>
        <v>0</v>
      </c>
      <c r="Q415" s="189">
        <v>0</v>
      </c>
      <c r="R415" s="189">
        <f>Q415*H415</f>
        <v>0</v>
      </c>
      <c r="S415" s="189">
        <v>0</v>
      </c>
      <c r="T415" s="190">
        <f>S415*H415</f>
        <v>0</v>
      </c>
      <c r="U415" s="36"/>
      <c r="V415" s="36"/>
      <c r="W415" s="36"/>
      <c r="X415" s="36"/>
      <c r="Y415" s="36"/>
      <c r="Z415" s="36"/>
      <c r="AA415" s="36"/>
      <c r="AB415" s="36"/>
      <c r="AC415" s="36"/>
      <c r="AD415" s="36"/>
      <c r="AE415" s="36"/>
      <c r="AR415" s="191" t="s">
        <v>299</v>
      </c>
      <c r="AT415" s="191" t="s">
        <v>217</v>
      </c>
      <c r="AU415" s="191" t="s">
        <v>88</v>
      </c>
      <c r="AY415" s="19" t="s">
        <v>214</v>
      </c>
      <c r="BE415" s="192">
        <f>IF(N415="základní",J415,0)</f>
        <v>0</v>
      </c>
      <c r="BF415" s="192">
        <f>IF(N415="snížená",J415,0)</f>
        <v>0</v>
      </c>
      <c r="BG415" s="192">
        <f>IF(N415="zákl. přenesená",J415,0)</f>
        <v>0</v>
      </c>
      <c r="BH415" s="192">
        <f>IF(N415="sníž. přenesená",J415,0)</f>
        <v>0</v>
      </c>
      <c r="BI415" s="192">
        <f>IF(N415="nulová",J415,0)</f>
        <v>0</v>
      </c>
      <c r="BJ415" s="19" t="s">
        <v>88</v>
      </c>
      <c r="BK415" s="192">
        <f>ROUND(I415*H415,2)</f>
        <v>0</v>
      </c>
      <c r="BL415" s="19" t="s">
        <v>299</v>
      </c>
      <c r="BM415" s="191" t="s">
        <v>699</v>
      </c>
    </row>
    <row r="416" spans="1:65" s="13" customFormat="1" ht="11.25">
      <c r="B416" s="193"/>
      <c r="C416" s="194"/>
      <c r="D416" s="195" t="s">
        <v>224</v>
      </c>
      <c r="E416" s="196" t="s">
        <v>19</v>
      </c>
      <c r="F416" s="197" t="s">
        <v>257</v>
      </c>
      <c r="G416" s="194"/>
      <c r="H416" s="196" t="s">
        <v>19</v>
      </c>
      <c r="I416" s="198"/>
      <c r="J416" s="194"/>
      <c r="K416" s="194"/>
      <c r="L416" s="199"/>
      <c r="M416" s="200"/>
      <c r="N416" s="201"/>
      <c r="O416" s="201"/>
      <c r="P416" s="201"/>
      <c r="Q416" s="201"/>
      <c r="R416" s="201"/>
      <c r="S416" s="201"/>
      <c r="T416" s="202"/>
      <c r="AT416" s="203" t="s">
        <v>224</v>
      </c>
      <c r="AU416" s="203" t="s">
        <v>88</v>
      </c>
      <c r="AV416" s="13" t="s">
        <v>82</v>
      </c>
      <c r="AW416" s="13" t="s">
        <v>36</v>
      </c>
      <c r="AX416" s="13" t="s">
        <v>75</v>
      </c>
      <c r="AY416" s="203" t="s">
        <v>214</v>
      </c>
    </row>
    <row r="417" spans="1:65" s="14" customFormat="1" ht="11.25">
      <c r="B417" s="204"/>
      <c r="C417" s="205"/>
      <c r="D417" s="195" t="s">
        <v>224</v>
      </c>
      <c r="E417" s="206" t="s">
        <v>19</v>
      </c>
      <c r="F417" s="207" t="s">
        <v>1534</v>
      </c>
      <c r="G417" s="205"/>
      <c r="H417" s="208">
        <v>3.83</v>
      </c>
      <c r="I417" s="209"/>
      <c r="J417" s="205"/>
      <c r="K417" s="205"/>
      <c r="L417" s="210"/>
      <c r="M417" s="211"/>
      <c r="N417" s="212"/>
      <c r="O417" s="212"/>
      <c r="P417" s="212"/>
      <c r="Q417" s="212"/>
      <c r="R417" s="212"/>
      <c r="S417" s="212"/>
      <c r="T417" s="213"/>
      <c r="AT417" s="214" t="s">
        <v>224</v>
      </c>
      <c r="AU417" s="214" t="s">
        <v>88</v>
      </c>
      <c r="AV417" s="14" t="s">
        <v>88</v>
      </c>
      <c r="AW417" s="14" t="s">
        <v>36</v>
      </c>
      <c r="AX417" s="14" t="s">
        <v>75</v>
      </c>
      <c r="AY417" s="214" t="s">
        <v>214</v>
      </c>
    </row>
    <row r="418" spans="1:65" s="14" customFormat="1" ht="11.25">
      <c r="B418" s="204"/>
      <c r="C418" s="205"/>
      <c r="D418" s="195" t="s">
        <v>224</v>
      </c>
      <c r="E418" s="206" t="s">
        <v>19</v>
      </c>
      <c r="F418" s="207" t="s">
        <v>1548</v>
      </c>
      <c r="G418" s="205"/>
      <c r="H418" s="208">
        <v>5.22</v>
      </c>
      <c r="I418" s="209"/>
      <c r="J418" s="205"/>
      <c r="K418" s="205"/>
      <c r="L418" s="210"/>
      <c r="M418" s="211"/>
      <c r="N418" s="212"/>
      <c r="O418" s="212"/>
      <c r="P418" s="212"/>
      <c r="Q418" s="212"/>
      <c r="R418" s="212"/>
      <c r="S418" s="212"/>
      <c r="T418" s="213"/>
      <c r="AT418" s="214" t="s">
        <v>224</v>
      </c>
      <c r="AU418" s="214" t="s">
        <v>88</v>
      </c>
      <c r="AV418" s="14" t="s">
        <v>88</v>
      </c>
      <c r="AW418" s="14" t="s">
        <v>36</v>
      </c>
      <c r="AX418" s="14" t="s">
        <v>75</v>
      </c>
      <c r="AY418" s="214" t="s">
        <v>214</v>
      </c>
    </row>
    <row r="419" spans="1:65" s="15" customFormat="1" ht="11.25">
      <c r="B419" s="215"/>
      <c r="C419" s="216"/>
      <c r="D419" s="195" t="s">
        <v>224</v>
      </c>
      <c r="E419" s="217" t="s">
        <v>19</v>
      </c>
      <c r="F419" s="218" t="s">
        <v>228</v>
      </c>
      <c r="G419" s="216"/>
      <c r="H419" s="219">
        <v>9.0500000000000007</v>
      </c>
      <c r="I419" s="220"/>
      <c r="J419" s="216"/>
      <c r="K419" s="216"/>
      <c r="L419" s="221"/>
      <c r="M419" s="222"/>
      <c r="N419" s="223"/>
      <c r="O419" s="223"/>
      <c r="P419" s="223"/>
      <c r="Q419" s="223"/>
      <c r="R419" s="223"/>
      <c r="S419" s="223"/>
      <c r="T419" s="224"/>
      <c r="AT419" s="225" t="s">
        <v>224</v>
      </c>
      <c r="AU419" s="225" t="s">
        <v>88</v>
      </c>
      <c r="AV419" s="15" t="s">
        <v>222</v>
      </c>
      <c r="AW419" s="15" t="s">
        <v>36</v>
      </c>
      <c r="AX419" s="15" t="s">
        <v>82</v>
      </c>
      <c r="AY419" s="225" t="s">
        <v>214</v>
      </c>
    </row>
    <row r="420" spans="1:65" s="2" customFormat="1" ht="24.2" customHeight="1">
      <c r="A420" s="36"/>
      <c r="B420" s="37"/>
      <c r="C420" s="180" t="s">
        <v>691</v>
      </c>
      <c r="D420" s="180" t="s">
        <v>217</v>
      </c>
      <c r="E420" s="181" t="s">
        <v>701</v>
      </c>
      <c r="F420" s="182" t="s">
        <v>702</v>
      </c>
      <c r="G420" s="183" t="s">
        <v>220</v>
      </c>
      <c r="H420" s="184">
        <v>9.0500000000000007</v>
      </c>
      <c r="I420" s="185"/>
      <c r="J420" s="186">
        <f>ROUND(I420*H420,2)</f>
        <v>0</v>
      </c>
      <c r="K420" s="182" t="s">
        <v>221</v>
      </c>
      <c r="L420" s="41"/>
      <c r="M420" s="187" t="s">
        <v>19</v>
      </c>
      <c r="N420" s="188" t="s">
        <v>47</v>
      </c>
      <c r="O420" s="66"/>
      <c r="P420" s="189">
        <f>O420*H420</f>
        <v>0</v>
      </c>
      <c r="Q420" s="189">
        <v>0</v>
      </c>
      <c r="R420" s="189">
        <f>Q420*H420</f>
        <v>0</v>
      </c>
      <c r="S420" s="189">
        <v>0</v>
      </c>
      <c r="T420" s="190">
        <f>S420*H420</f>
        <v>0</v>
      </c>
      <c r="U420" s="36"/>
      <c r="V420" s="36"/>
      <c r="W420" s="36"/>
      <c r="X420" s="36"/>
      <c r="Y420" s="36"/>
      <c r="Z420" s="36"/>
      <c r="AA420" s="36"/>
      <c r="AB420" s="36"/>
      <c r="AC420" s="36"/>
      <c r="AD420" s="36"/>
      <c r="AE420" s="36"/>
      <c r="AR420" s="191" t="s">
        <v>299</v>
      </c>
      <c r="AT420" s="191" t="s">
        <v>217</v>
      </c>
      <c r="AU420" s="191" t="s">
        <v>88</v>
      </c>
      <c r="AY420" s="19" t="s">
        <v>214</v>
      </c>
      <c r="BE420" s="192">
        <f>IF(N420="základní",J420,0)</f>
        <v>0</v>
      </c>
      <c r="BF420" s="192">
        <f>IF(N420="snížená",J420,0)</f>
        <v>0</v>
      </c>
      <c r="BG420" s="192">
        <f>IF(N420="zákl. přenesená",J420,0)</f>
        <v>0</v>
      </c>
      <c r="BH420" s="192">
        <f>IF(N420="sníž. přenesená",J420,0)</f>
        <v>0</v>
      </c>
      <c r="BI420" s="192">
        <f>IF(N420="nulová",J420,0)</f>
        <v>0</v>
      </c>
      <c r="BJ420" s="19" t="s">
        <v>88</v>
      </c>
      <c r="BK420" s="192">
        <f>ROUND(I420*H420,2)</f>
        <v>0</v>
      </c>
      <c r="BL420" s="19" t="s">
        <v>299</v>
      </c>
      <c r="BM420" s="191" t="s">
        <v>703</v>
      </c>
    </row>
    <row r="421" spans="1:65" s="2" customFormat="1" ht="14.45" customHeight="1">
      <c r="A421" s="36"/>
      <c r="B421" s="37"/>
      <c r="C421" s="180" t="s">
        <v>696</v>
      </c>
      <c r="D421" s="180" t="s">
        <v>217</v>
      </c>
      <c r="E421" s="181" t="s">
        <v>705</v>
      </c>
      <c r="F421" s="182" t="s">
        <v>706</v>
      </c>
      <c r="G421" s="183" t="s">
        <v>220</v>
      </c>
      <c r="H421" s="184">
        <v>9.0500000000000007</v>
      </c>
      <c r="I421" s="185"/>
      <c r="J421" s="186">
        <f>ROUND(I421*H421,2)</f>
        <v>0</v>
      </c>
      <c r="K421" s="182" t="s">
        <v>221</v>
      </c>
      <c r="L421" s="41"/>
      <c r="M421" s="187" t="s">
        <v>19</v>
      </c>
      <c r="N421" s="188" t="s">
        <v>47</v>
      </c>
      <c r="O421" s="66"/>
      <c r="P421" s="189">
        <f>O421*H421</f>
        <v>0</v>
      </c>
      <c r="Q421" s="189">
        <v>0</v>
      </c>
      <c r="R421" s="189">
        <f>Q421*H421</f>
        <v>0</v>
      </c>
      <c r="S421" s="189">
        <v>0</v>
      </c>
      <c r="T421" s="190">
        <f>S421*H421</f>
        <v>0</v>
      </c>
      <c r="U421" s="36"/>
      <c r="V421" s="36"/>
      <c r="W421" s="36"/>
      <c r="X421" s="36"/>
      <c r="Y421" s="36"/>
      <c r="Z421" s="36"/>
      <c r="AA421" s="36"/>
      <c r="AB421" s="36"/>
      <c r="AC421" s="36"/>
      <c r="AD421" s="36"/>
      <c r="AE421" s="36"/>
      <c r="AR421" s="191" t="s">
        <v>299</v>
      </c>
      <c r="AT421" s="191" t="s">
        <v>217</v>
      </c>
      <c r="AU421" s="191" t="s">
        <v>88</v>
      </c>
      <c r="AY421" s="19" t="s">
        <v>214</v>
      </c>
      <c r="BE421" s="192">
        <f>IF(N421="základní",J421,0)</f>
        <v>0</v>
      </c>
      <c r="BF421" s="192">
        <f>IF(N421="snížená",J421,0)</f>
        <v>0</v>
      </c>
      <c r="BG421" s="192">
        <f>IF(N421="zákl. přenesená",J421,0)</f>
        <v>0</v>
      </c>
      <c r="BH421" s="192">
        <f>IF(N421="sníž. přenesená",J421,0)</f>
        <v>0</v>
      </c>
      <c r="BI421" s="192">
        <f>IF(N421="nulová",J421,0)</f>
        <v>0</v>
      </c>
      <c r="BJ421" s="19" t="s">
        <v>88</v>
      </c>
      <c r="BK421" s="192">
        <f>ROUND(I421*H421,2)</f>
        <v>0</v>
      </c>
      <c r="BL421" s="19" t="s">
        <v>299</v>
      </c>
      <c r="BM421" s="191" t="s">
        <v>1550</v>
      </c>
    </row>
    <row r="422" spans="1:65" s="15" customFormat="1" ht="11.25">
      <c r="B422" s="215"/>
      <c r="C422" s="216"/>
      <c r="D422" s="195" t="s">
        <v>224</v>
      </c>
      <c r="E422" s="217" t="s">
        <v>19</v>
      </c>
      <c r="F422" s="218" t="s">
        <v>228</v>
      </c>
      <c r="G422" s="216"/>
      <c r="H422" s="219">
        <v>9.0500000000000007</v>
      </c>
      <c r="I422" s="220"/>
      <c r="J422" s="216"/>
      <c r="K422" s="216"/>
      <c r="L422" s="221"/>
      <c r="M422" s="222"/>
      <c r="N422" s="223"/>
      <c r="O422" s="223"/>
      <c r="P422" s="223"/>
      <c r="Q422" s="223"/>
      <c r="R422" s="223"/>
      <c r="S422" s="223"/>
      <c r="T422" s="224"/>
      <c r="AT422" s="225" t="s">
        <v>224</v>
      </c>
      <c r="AU422" s="225" t="s">
        <v>88</v>
      </c>
      <c r="AV422" s="15" t="s">
        <v>222</v>
      </c>
      <c r="AW422" s="15" t="s">
        <v>36</v>
      </c>
      <c r="AX422" s="15" t="s">
        <v>75</v>
      </c>
      <c r="AY422" s="225" t="s">
        <v>214</v>
      </c>
    </row>
    <row r="423" spans="1:65" s="2" customFormat="1" ht="14.45" customHeight="1">
      <c r="A423" s="36"/>
      <c r="B423" s="37"/>
      <c r="C423" s="180" t="s">
        <v>700</v>
      </c>
      <c r="D423" s="180" t="s">
        <v>217</v>
      </c>
      <c r="E423" s="181" t="s">
        <v>709</v>
      </c>
      <c r="F423" s="182" t="s">
        <v>710</v>
      </c>
      <c r="G423" s="183" t="s">
        <v>220</v>
      </c>
      <c r="H423" s="184">
        <v>12.148999999999999</v>
      </c>
      <c r="I423" s="185"/>
      <c r="J423" s="186">
        <f>ROUND(I423*H423,2)</f>
        <v>0</v>
      </c>
      <c r="K423" s="182" t="s">
        <v>221</v>
      </c>
      <c r="L423" s="41"/>
      <c r="M423" s="187" t="s">
        <v>19</v>
      </c>
      <c r="N423" s="188" t="s">
        <v>47</v>
      </c>
      <c r="O423" s="66"/>
      <c r="P423" s="189">
        <f>O423*H423</f>
        <v>0</v>
      </c>
      <c r="Q423" s="189">
        <v>1.5E-3</v>
      </c>
      <c r="R423" s="189">
        <f>Q423*H423</f>
        <v>1.82235E-2</v>
      </c>
      <c r="S423" s="189">
        <v>0</v>
      </c>
      <c r="T423" s="190">
        <f>S423*H423</f>
        <v>0</v>
      </c>
      <c r="U423" s="36"/>
      <c r="V423" s="36"/>
      <c r="W423" s="36"/>
      <c r="X423" s="36"/>
      <c r="Y423" s="36"/>
      <c r="Z423" s="36"/>
      <c r="AA423" s="36"/>
      <c r="AB423" s="36"/>
      <c r="AC423" s="36"/>
      <c r="AD423" s="36"/>
      <c r="AE423" s="36"/>
      <c r="AR423" s="191" t="s">
        <v>299</v>
      </c>
      <c r="AT423" s="191" t="s">
        <v>217</v>
      </c>
      <c r="AU423" s="191" t="s">
        <v>88</v>
      </c>
      <c r="AY423" s="19" t="s">
        <v>214</v>
      </c>
      <c r="BE423" s="192">
        <f>IF(N423="základní",J423,0)</f>
        <v>0</v>
      </c>
      <c r="BF423" s="192">
        <f>IF(N423="snížená",J423,0)</f>
        <v>0</v>
      </c>
      <c r="BG423" s="192">
        <f>IF(N423="zákl. přenesená",J423,0)</f>
        <v>0</v>
      </c>
      <c r="BH423" s="192">
        <f>IF(N423="sníž. přenesená",J423,0)</f>
        <v>0</v>
      </c>
      <c r="BI423" s="192">
        <f>IF(N423="nulová",J423,0)</f>
        <v>0</v>
      </c>
      <c r="BJ423" s="19" t="s">
        <v>88</v>
      </c>
      <c r="BK423" s="192">
        <f>ROUND(I423*H423,2)</f>
        <v>0</v>
      </c>
      <c r="BL423" s="19" t="s">
        <v>299</v>
      </c>
      <c r="BM423" s="191" t="s">
        <v>711</v>
      </c>
    </row>
    <row r="424" spans="1:65" s="13" customFormat="1" ht="11.25">
      <c r="B424" s="193"/>
      <c r="C424" s="194"/>
      <c r="D424" s="195" t="s">
        <v>224</v>
      </c>
      <c r="E424" s="196" t="s">
        <v>19</v>
      </c>
      <c r="F424" s="197" t="s">
        <v>257</v>
      </c>
      <c r="G424" s="194"/>
      <c r="H424" s="196" t="s">
        <v>19</v>
      </c>
      <c r="I424" s="198"/>
      <c r="J424" s="194"/>
      <c r="K424" s="194"/>
      <c r="L424" s="199"/>
      <c r="M424" s="200"/>
      <c r="N424" s="201"/>
      <c r="O424" s="201"/>
      <c r="P424" s="201"/>
      <c r="Q424" s="201"/>
      <c r="R424" s="201"/>
      <c r="S424" s="201"/>
      <c r="T424" s="202"/>
      <c r="AT424" s="203" t="s">
        <v>224</v>
      </c>
      <c r="AU424" s="203" t="s">
        <v>88</v>
      </c>
      <c r="AV424" s="13" t="s">
        <v>82</v>
      </c>
      <c r="AW424" s="13" t="s">
        <v>36</v>
      </c>
      <c r="AX424" s="13" t="s">
        <v>75</v>
      </c>
      <c r="AY424" s="203" t="s">
        <v>214</v>
      </c>
    </row>
    <row r="425" spans="1:65" s="14" customFormat="1" ht="11.25">
      <c r="B425" s="204"/>
      <c r="C425" s="205"/>
      <c r="D425" s="195" t="s">
        <v>224</v>
      </c>
      <c r="E425" s="206" t="s">
        <v>19</v>
      </c>
      <c r="F425" s="207" t="s">
        <v>1551</v>
      </c>
      <c r="G425" s="205"/>
      <c r="H425" s="208">
        <v>5.0090000000000003</v>
      </c>
      <c r="I425" s="209"/>
      <c r="J425" s="205"/>
      <c r="K425" s="205"/>
      <c r="L425" s="210"/>
      <c r="M425" s="211"/>
      <c r="N425" s="212"/>
      <c r="O425" s="212"/>
      <c r="P425" s="212"/>
      <c r="Q425" s="212"/>
      <c r="R425" s="212"/>
      <c r="S425" s="212"/>
      <c r="T425" s="213"/>
      <c r="AT425" s="214" t="s">
        <v>224</v>
      </c>
      <c r="AU425" s="214" t="s">
        <v>88</v>
      </c>
      <c r="AV425" s="14" t="s">
        <v>88</v>
      </c>
      <c r="AW425" s="14" t="s">
        <v>36</v>
      </c>
      <c r="AX425" s="14" t="s">
        <v>75</v>
      </c>
      <c r="AY425" s="214" t="s">
        <v>214</v>
      </c>
    </row>
    <row r="426" spans="1:65" s="14" customFormat="1" ht="11.25">
      <c r="B426" s="204"/>
      <c r="C426" s="205"/>
      <c r="D426" s="195" t="s">
        <v>224</v>
      </c>
      <c r="E426" s="206" t="s">
        <v>19</v>
      </c>
      <c r="F426" s="207" t="s">
        <v>1552</v>
      </c>
      <c r="G426" s="205"/>
      <c r="H426" s="208">
        <v>7.14</v>
      </c>
      <c r="I426" s="209"/>
      <c r="J426" s="205"/>
      <c r="K426" s="205"/>
      <c r="L426" s="210"/>
      <c r="M426" s="211"/>
      <c r="N426" s="212"/>
      <c r="O426" s="212"/>
      <c r="P426" s="212"/>
      <c r="Q426" s="212"/>
      <c r="R426" s="212"/>
      <c r="S426" s="212"/>
      <c r="T426" s="213"/>
      <c r="AT426" s="214" t="s">
        <v>224</v>
      </c>
      <c r="AU426" s="214" t="s">
        <v>88</v>
      </c>
      <c r="AV426" s="14" t="s">
        <v>88</v>
      </c>
      <c r="AW426" s="14" t="s">
        <v>36</v>
      </c>
      <c r="AX426" s="14" t="s">
        <v>75</v>
      </c>
      <c r="AY426" s="214" t="s">
        <v>214</v>
      </c>
    </row>
    <row r="427" spans="1:65" s="15" customFormat="1" ht="11.25">
      <c r="B427" s="215"/>
      <c r="C427" s="216"/>
      <c r="D427" s="195" t="s">
        <v>224</v>
      </c>
      <c r="E427" s="217" t="s">
        <v>19</v>
      </c>
      <c r="F427" s="218" t="s">
        <v>228</v>
      </c>
      <c r="G427" s="216"/>
      <c r="H427" s="219">
        <v>12.149000000000001</v>
      </c>
      <c r="I427" s="220"/>
      <c r="J427" s="216"/>
      <c r="K427" s="216"/>
      <c r="L427" s="221"/>
      <c r="M427" s="222"/>
      <c r="N427" s="223"/>
      <c r="O427" s="223"/>
      <c r="P427" s="223"/>
      <c r="Q427" s="223"/>
      <c r="R427" s="223"/>
      <c r="S427" s="223"/>
      <c r="T427" s="224"/>
      <c r="AT427" s="225" t="s">
        <v>224</v>
      </c>
      <c r="AU427" s="225" t="s">
        <v>88</v>
      </c>
      <c r="AV427" s="15" t="s">
        <v>222</v>
      </c>
      <c r="AW427" s="15" t="s">
        <v>36</v>
      </c>
      <c r="AX427" s="15" t="s">
        <v>82</v>
      </c>
      <c r="AY427" s="225" t="s">
        <v>214</v>
      </c>
    </row>
    <row r="428" spans="1:65" s="2" customFormat="1" ht="24.2" customHeight="1">
      <c r="A428" s="36"/>
      <c r="B428" s="37"/>
      <c r="C428" s="180" t="s">
        <v>704</v>
      </c>
      <c r="D428" s="180" t="s">
        <v>217</v>
      </c>
      <c r="E428" s="181" t="s">
        <v>715</v>
      </c>
      <c r="F428" s="182" t="s">
        <v>716</v>
      </c>
      <c r="G428" s="183" t="s">
        <v>361</v>
      </c>
      <c r="H428" s="240"/>
      <c r="I428" s="185"/>
      <c r="J428" s="186">
        <f>ROUND(I428*H428,2)</f>
        <v>0</v>
      </c>
      <c r="K428" s="182" t="s">
        <v>221</v>
      </c>
      <c r="L428" s="41"/>
      <c r="M428" s="187" t="s">
        <v>19</v>
      </c>
      <c r="N428" s="188" t="s">
        <v>47</v>
      </c>
      <c r="O428" s="66"/>
      <c r="P428" s="189">
        <f>O428*H428</f>
        <v>0</v>
      </c>
      <c r="Q428" s="189">
        <v>0</v>
      </c>
      <c r="R428" s="189">
        <f>Q428*H428</f>
        <v>0</v>
      </c>
      <c r="S428" s="189">
        <v>0</v>
      </c>
      <c r="T428" s="190">
        <f>S428*H428</f>
        <v>0</v>
      </c>
      <c r="U428" s="36"/>
      <c r="V428" s="36"/>
      <c r="W428" s="36"/>
      <c r="X428" s="36"/>
      <c r="Y428" s="36"/>
      <c r="Z428" s="36"/>
      <c r="AA428" s="36"/>
      <c r="AB428" s="36"/>
      <c r="AC428" s="36"/>
      <c r="AD428" s="36"/>
      <c r="AE428" s="36"/>
      <c r="AR428" s="191" t="s">
        <v>299</v>
      </c>
      <c r="AT428" s="191" t="s">
        <v>217</v>
      </c>
      <c r="AU428" s="191" t="s">
        <v>88</v>
      </c>
      <c r="AY428" s="19" t="s">
        <v>214</v>
      </c>
      <c r="BE428" s="192">
        <f>IF(N428="základní",J428,0)</f>
        <v>0</v>
      </c>
      <c r="BF428" s="192">
        <f>IF(N428="snížená",J428,0)</f>
        <v>0</v>
      </c>
      <c r="BG428" s="192">
        <f>IF(N428="zákl. přenesená",J428,0)</f>
        <v>0</v>
      </c>
      <c r="BH428" s="192">
        <f>IF(N428="sníž. přenesená",J428,0)</f>
        <v>0</v>
      </c>
      <c r="BI428" s="192">
        <f>IF(N428="nulová",J428,0)</f>
        <v>0</v>
      </c>
      <c r="BJ428" s="19" t="s">
        <v>88</v>
      </c>
      <c r="BK428" s="192">
        <f>ROUND(I428*H428,2)</f>
        <v>0</v>
      </c>
      <c r="BL428" s="19" t="s">
        <v>299</v>
      </c>
      <c r="BM428" s="191" t="s">
        <v>717</v>
      </c>
    </row>
    <row r="429" spans="1:65" s="12" customFormat="1" ht="22.9" customHeight="1">
      <c r="B429" s="164"/>
      <c r="C429" s="165"/>
      <c r="D429" s="166" t="s">
        <v>74</v>
      </c>
      <c r="E429" s="178" t="s">
        <v>718</v>
      </c>
      <c r="F429" s="178" t="s">
        <v>719</v>
      </c>
      <c r="G429" s="165"/>
      <c r="H429" s="165"/>
      <c r="I429" s="168"/>
      <c r="J429" s="179">
        <f>BK429</f>
        <v>0</v>
      </c>
      <c r="K429" s="165"/>
      <c r="L429" s="170"/>
      <c r="M429" s="171"/>
      <c r="N429" s="172"/>
      <c r="O429" s="172"/>
      <c r="P429" s="173">
        <f>SUM(P430:P441)</f>
        <v>0</v>
      </c>
      <c r="Q429" s="172"/>
      <c r="R429" s="173">
        <f>SUM(R430:R441)</f>
        <v>1.9114755999999999</v>
      </c>
      <c r="S429" s="172"/>
      <c r="T429" s="174">
        <f>SUM(T430:T441)</f>
        <v>0</v>
      </c>
      <c r="AR429" s="175" t="s">
        <v>88</v>
      </c>
      <c r="AT429" s="176" t="s">
        <v>74</v>
      </c>
      <c r="AU429" s="176" t="s">
        <v>82</v>
      </c>
      <c r="AY429" s="175" t="s">
        <v>214</v>
      </c>
      <c r="BK429" s="177">
        <f>SUM(BK430:BK441)</f>
        <v>0</v>
      </c>
    </row>
    <row r="430" spans="1:65" s="2" customFormat="1" ht="37.9" customHeight="1">
      <c r="A430" s="36"/>
      <c r="B430" s="37"/>
      <c r="C430" s="180" t="s">
        <v>708</v>
      </c>
      <c r="D430" s="180" t="s">
        <v>217</v>
      </c>
      <c r="E430" s="181" t="s">
        <v>721</v>
      </c>
      <c r="F430" s="182" t="s">
        <v>722</v>
      </c>
      <c r="G430" s="183" t="s">
        <v>220</v>
      </c>
      <c r="H430" s="184">
        <v>120.37</v>
      </c>
      <c r="I430" s="185"/>
      <c r="J430" s="186">
        <f>ROUND(I430*H430,2)</f>
        <v>0</v>
      </c>
      <c r="K430" s="182" t="s">
        <v>19</v>
      </c>
      <c r="L430" s="41"/>
      <c r="M430" s="187" t="s">
        <v>19</v>
      </c>
      <c r="N430" s="188" t="s">
        <v>47</v>
      </c>
      <c r="O430" s="66"/>
      <c r="P430" s="189">
        <f>O430*H430</f>
        <v>0</v>
      </c>
      <c r="Q430" s="189">
        <v>0</v>
      </c>
      <c r="R430" s="189">
        <f>Q430*H430</f>
        <v>0</v>
      </c>
      <c r="S430" s="189">
        <v>0</v>
      </c>
      <c r="T430" s="190">
        <f>S430*H430</f>
        <v>0</v>
      </c>
      <c r="U430" s="36"/>
      <c r="V430" s="36"/>
      <c r="W430" s="36"/>
      <c r="X430" s="36"/>
      <c r="Y430" s="36"/>
      <c r="Z430" s="36"/>
      <c r="AA430" s="36"/>
      <c r="AB430" s="36"/>
      <c r="AC430" s="36"/>
      <c r="AD430" s="36"/>
      <c r="AE430" s="36"/>
      <c r="AR430" s="191" t="s">
        <v>299</v>
      </c>
      <c r="AT430" s="191" t="s">
        <v>217</v>
      </c>
      <c r="AU430" s="191" t="s">
        <v>88</v>
      </c>
      <c r="AY430" s="19" t="s">
        <v>214</v>
      </c>
      <c r="BE430" s="192">
        <f>IF(N430="základní",J430,0)</f>
        <v>0</v>
      </c>
      <c r="BF430" s="192">
        <f>IF(N430="snížená",J430,0)</f>
        <v>0</v>
      </c>
      <c r="BG430" s="192">
        <f>IF(N430="zákl. přenesená",J430,0)</f>
        <v>0</v>
      </c>
      <c r="BH430" s="192">
        <f>IF(N430="sníž. přenesená",J430,0)</f>
        <v>0</v>
      </c>
      <c r="BI430" s="192">
        <f>IF(N430="nulová",J430,0)</f>
        <v>0</v>
      </c>
      <c r="BJ430" s="19" t="s">
        <v>88</v>
      </c>
      <c r="BK430" s="192">
        <f>ROUND(I430*H430,2)</f>
        <v>0</v>
      </c>
      <c r="BL430" s="19" t="s">
        <v>299</v>
      </c>
      <c r="BM430" s="191" t="s">
        <v>1553</v>
      </c>
    </row>
    <row r="431" spans="1:65" s="15" customFormat="1" ht="11.25">
      <c r="B431" s="215"/>
      <c r="C431" s="216"/>
      <c r="D431" s="195" t="s">
        <v>224</v>
      </c>
      <c r="E431" s="217" t="s">
        <v>19</v>
      </c>
      <c r="F431" s="218" t="s">
        <v>228</v>
      </c>
      <c r="G431" s="216"/>
      <c r="H431" s="219">
        <v>120.36999999999999</v>
      </c>
      <c r="I431" s="220"/>
      <c r="J431" s="216"/>
      <c r="K431" s="216"/>
      <c r="L431" s="221"/>
      <c r="M431" s="222"/>
      <c r="N431" s="223"/>
      <c r="O431" s="223"/>
      <c r="P431" s="223"/>
      <c r="Q431" s="223"/>
      <c r="R431" s="223"/>
      <c r="S431" s="223"/>
      <c r="T431" s="224"/>
      <c r="AT431" s="225" t="s">
        <v>224</v>
      </c>
      <c r="AU431" s="225" t="s">
        <v>88</v>
      </c>
      <c r="AV431" s="15" t="s">
        <v>222</v>
      </c>
      <c r="AW431" s="15" t="s">
        <v>36</v>
      </c>
      <c r="AX431" s="15" t="s">
        <v>75</v>
      </c>
      <c r="AY431" s="225" t="s">
        <v>214</v>
      </c>
    </row>
    <row r="432" spans="1:65" s="2" customFormat="1" ht="14.45" customHeight="1">
      <c r="A432" s="36"/>
      <c r="B432" s="37"/>
      <c r="C432" s="180" t="s">
        <v>714</v>
      </c>
      <c r="D432" s="180" t="s">
        <v>217</v>
      </c>
      <c r="E432" s="181" t="s">
        <v>725</v>
      </c>
      <c r="F432" s="182" t="s">
        <v>726</v>
      </c>
      <c r="G432" s="183" t="s">
        <v>220</v>
      </c>
      <c r="H432" s="184">
        <v>120.37</v>
      </c>
      <c r="I432" s="185"/>
      <c r="J432" s="186">
        <f>ROUND(I432*H432,2)</f>
        <v>0</v>
      </c>
      <c r="K432" s="182" t="s">
        <v>19</v>
      </c>
      <c r="L432" s="41"/>
      <c r="M432" s="187" t="s">
        <v>19</v>
      </c>
      <c r="N432" s="188" t="s">
        <v>47</v>
      </c>
      <c r="O432" s="66"/>
      <c r="P432" s="189">
        <f>O432*H432</f>
        <v>0</v>
      </c>
      <c r="Q432" s="189">
        <v>0</v>
      </c>
      <c r="R432" s="189">
        <f>Q432*H432</f>
        <v>0</v>
      </c>
      <c r="S432" s="189">
        <v>0</v>
      </c>
      <c r="T432" s="190">
        <f>S432*H432</f>
        <v>0</v>
      </c>
      <c r="U432" s="36"/>
      <c r="V432" s="36"/>
      <c r="W432" s="36"/>
      <c r="X432" s="36"/>
      <c r="Y432" s="36"/>
      <c r="Z432" s="36"/>
      <c r="AA432" s="36"/>
      <c r="AB432" s="36"/>
      <c r="AC432" s="36"/>
      <c r="AD432" s="36"/>
      <c r="AE432" s="36"/>
      <c r="AR432" s="191" t="s">
        <v>299</v>
      </c>
      <c r="AT432" s="191" t="s">
        <v>217</v>
      </c>
      <c r="AU432" s="191" t="s">
        <v>88</v>
      </c>
      <c r="AY432" s="19" t="s">
        <v>214</v>
      </c>
      <c r="BE432" s="192">
        <f>IF(N432="základní",J432,0)</f>
        <v>0</v>
      </c>
      <c r="BF432" s="192">
        <f>IF(N432="snížená",J432,0)</f>
        <v>0</v>
      </c>
      <c r="BG432" s="192">
        <f>IF(N432="zákl. přenesená",J432,0)</f>
        <v>0</v>
      </c>
      <c r="BH432" s="192">
        <f>IF(N432="sníž. přenesená",J432,0)</f>
        <v>0</v>
      </c>
      <c r="BI432" s="192">
        <f>IF(N432="nulová",J432,0)</f>
        <v>0</v>
      </c>
      <c r="BJ432" s="19" t="s">
        <v>88</v>
      </c>
      <c r="BK432" s="192">
        <f>ROUND(I432*H432,2)</f>
        <v>0</v>
      </c>
      <c r="BL432" s="19" t="s">
        <v>299</v>
      </c>
      <c r="BM432" s="191" t="s">
        <v>1554</v>
      </c>
    </row>
    <row r="433" spans="1:65" s="15" customFormat="1" ht="11.25">
      <c r="B433" s="215"/>
      <c r="C433" s="216"/>
      <c r="D433" s="195" t="s">
        <v>224</v>
      </c>
      <c r="E433" s="217" t="s">
        <v>19</v>
      </c>
      <c r="F433" s="218" t="s">
        <v>228</v>
      </c>
      <c r="G433" s="216"/>
      <c r="H433" s="219">
        <v>120.36999999999999</v>
      </c>
      <c r="I433" s="220"/>
      <c r="J433" s="216"/>
      <c r="K433" s="216"/>
      <c r="L433" s="221"/>
      <c r="M433" s="222"/>
      <c r="N433" s="223"/>
      <c r="O433" s="223"/>
      <c r="P433" s="223"/>
      <c r="Q433" s="223"/>
      <c r="R433" s="223"/>
      <c r="S433" s="223"/>
      <c r="T433" s="224"/>
      <c r="AT433" s="225" t="s">
        <v>224</v>
      </c>
      <c r="AU433" s="225" t="s">
        <v>88</v>
      </c>
      <c r="AV433" s="15" t="s">
        <v>222</v>
      </c>
      <c r="AW433" s="15" t="s">
        <v>36</v>
      </c>
      <c r="AX433" s="15" t="s">
        <v>75</v>
      </c>
      <c r="AY433" s="225" t="s">
        <v>214</v>
      </c>
    </row>
    <row r="434" spans="1:65" s="2" customFormat="1" ht="14.45" customHeight="1">
      <c r="A434" s="36"/>
      <c r="B434" s="37"/>
      <c r="C434" s="180" t="s">
        <v>720</v>
      </c>
      <c r="D434" s="180" t="s">
        <v>217</v>
      </c>
      <c r="E434" s="181" t="s">
        <v>729</v>
      </c>
      <c r="F434" s="182" t="s">
        <v>730</v>
      </c>
      <c r="G434" s="183" t="s">
        <v>220</v>
      </c>
      <c r="H434" s="184">
        <v>120.37</v>
      </c>
      <c r="I434" s="185"/>
      <c r="J434" s="186">
        <f>ROUND(I434*H434,2)</f>
        <v>0</v>
      </c>
      <c r="K434" s="182" t="s">
        <v>19</v>
      </c>
      <c r="L434" s="41"/>
      <c r="M434" s="187" t="s">
        <v>19</v>
      </c>
      <c r="N434" s="188" t="s">
        <v>47</v>
      </c>
      <c r="O434" s="66"/>
      <c r="P434" s="189">
        <f>O434*H434</f>
        <v>0</v>
      </c>
      <c r="Q434" s="189">
        <v>1.4999999999999999E-2</v>
      </c>
      <c r="R434" s="189">
        <f>Q434*H434</f>
        <v>1.80555</v>
      </c>
      <c r="S434" s="189">
        <v>0</v>
      </c>
      <c r="T434" s="190">
        <f>S434*H434</f>
        <v>0</v>
      </c>
      <c r="U434" s="36"/>
      <c r="V434" s="36"/>
      <c r="W434" s="36"/>
      <c r="X434" s="36"/>
      <c r="Y434" s="36"/>
      <c r="Z434" s="36"/>
      <c r="AA434" s="36"/>
      <c r="AB434" s="36"/>
      <c r="AC434" s="36"/>
      <c r="AD434" s="36"/>
      <c r="AE434" s="36"/>
      <c r="AR434" s="191" t="s">
        <v>299</v>
      </c>
      <c r="AT434" s="191" t="s">
        <v>217</v>
      </c>
      <c r="AU434" s="191" t="s">
        <v>88</v>
      </c>
      <c r="AY434" s="19" t="s">
        <v>214</v>
      </c>
      <c r="BE434" s="192">
        <f>IF(N434="základní",J434,0)</f>
        <v>0</v>
      </c>
      <c r="BF434" s="192">
        <f>IF(N434="snížená",J434,0)</f>
        <v>0</v>
      </c>
      <c r="BG434" s="192">
        <f>IF(N434="zákl. přenesená",J434,0)</f>
        <v>0</v>
      </c>
      <c r="BH434" s="192">
        <f>IF(N434="sníž. přenesená",J434,0)</f>
        <v>0</v>
      </c>
      <c r="BI434" s="192">
        <f>IF(N434="nulová",J434,0)</f>
        <v>0</v>
      </c>
      <c r="BJ434" s="19" t="s">
        <v>88</v>
      </c>
      <c r="BK434" s="192">
        <f>ROUND(I434*H434,2)</f>
        <v>0</v>
      </c>
      <c r="BL434" s="19" t="s">
        <v>299</v>
      </c>
      <c r="BM434" s="191" t="s">
        <v>1555</v>
      </c>
    </row>
    <row r="435" spans="1:65" s="15" customFormat="1" ht="11.25">
      <c r="B435" s="215"/>
      <c r="C435" s="216"/>
      <c r="D435" s="195" t="s">
        <v>224</v>
      </c>
      <c r="E435" s="217" t="s">
        <v>19</v>
      </c>
      <c r="F435" s="218" t="s">
        <v>228</v>
      </c>
      <c r="G435" s="216"/>
      <c r="H435" s="219">
        <v>120.36999999999999</v>
      </c>
      <c r="I435" s="220"/>
      <c r="J435" s="216"/>
      <c r="K435" s="216"/>
      <c r="L435" s="221"/>
      <c r="M435" s="222"/>
      <c r="N435" s="223"/>
      <c r="O435" s="223"/>
      <c r="P435" s="223"/>
      <c r="Q435" s="223"/>
      <c r="R435" s="223"/>
      <c r="S435" s="223"/>
      <c r="T435" s="224"/>
      <c r="AT435" s="225" t="s">
        <v>224</v>
      </c>
      <c r="AU435" s="225" t="s">
        <v>88</v>
      </c>
      <c r="AV435" s="15" t="s">
        <v>222</v>
      </c>
      <c r="AW435" s="15" t="s">
        <v>36</v>
      </c>
      <c r="AX435" s="15" t="s">
        <v>75</v>
      </c>
      <c r="AY435" s="225" t="s">
        <v>214</v>
      </c>
    </row>
    <row r="436" spans="1:65" s="2" customFormat="1" ht="14.45" customHeight="1">
      <c r="A436" s="36"/>
      <c r="B436" s="37"/>
      <c r="C436" s="180" t="s">
        <v>724</v>
      </c>
      <c r="D436" s="180" t="s">
        <v>217</v>
      </c>
      <c r="E436" s="181" t="s">
        <v>733</v>
      </c>
      <c r="F436" s="182" t="s">
        <v>734</v>
      </c>
      <c r="G436" s="183" t="s">
        <v>220</v>
      </c>
      <c r="H436" s="184">
        <v>120.37</v>
      </c>
      <c r="I436" s="185"/>
      <c r="J436" s="186">
        <f>ROUND(I436*H436,2)</f>
        <v>0</v>
      </c>
      <c r="K436" s="182" t="s">
        <v>221</v>
      </c>
      <c r="L436" s="41"/>
      <c r="M436" s="187" t="s">
        <v>19</v>
      </c>
      <c r="N436" s="188" t="s">
        <v>47</v>
      </c>
      <c r="O436" s="66"/>
      <c r="P436" s="189">
        <f>O436*H436</f>
        <v>0</v>
      </c>
      <c r="Q436" s="189">
        <v>0</v>
      </c>
      <c r="R436" s="189">
        <f>Q436*H436</f>
        <v>0</v>
      </c>
      <c r="S436" s="189">
        <v>0</v>
      </c>
      <c r="T436" s="190">
        <f>S436*H436</f>
        <v>0</v>
      </c>
      <c r="U436" s="36"/>
      <c r="V436" s="36"/>
      <c r="W436" s="36"/>
      <c r="X436" s="36"/>
      <c r="Y436" s="36"/>
      <c r="Z436" s="36"/>
      <c r="AA436" s="36"/>
      <c r="AB436" s="36"/>
      <c r="AC436" s="36"/>
      <c r="AD436" s="36"/>
      <c r="AE436" s="36"/>
      <c r="AR436" s="191" t="s">
        <v>299</v>
      </c>
      <c r="AT436" s="191" t="s">
        <v>217</v>
      </c>
      <c r="AU436" s="191" t="s">
        <v>88</v>
      </c>
      <c r="AY436" s="19" t="s">
        <v>214</v>
      </c>
      <c r="BE436" s="192">
        <f>IF(N436="základní",J436,0)</f>
        <v>0</v>
      </c>
      <c r="BF436" s="192">
        <f>IF(N436="snížená",J436,0)</f>
        <v>0</v>
      </c>
      <c r="BG436" s="192">
        <f>IF(N436="zákl. přenesená",J436,0)</f>
        <v>0</v>
      </c>
      <c r="BH436" s="192">
        <f>IF(N436="sníž. přenesená",J436,0)</f>
        <v>0</v>
      </c>
      <c r="BI436" s="192">
        <f>IF(N436="nulová",J436,0)</f>
        <v>0</v>
      </c>
      <c r="BJ436" s="19" t="s">
        <v>88</v>
      </c>
      <c r="BK436" s="192">
        <f>ROUND(I436*H436,2)</f>
        <v>0</v>
      </c>
      <c r="BL436" s="19" t="s">
        <v>299</v>
      </c>
      <c r="BM436" s="191" t="s">
        <v>1556</v>
      </c>
    </row>
    <row r="437" spans="1:65" s="15" customFormat="1" ht="11.25">
      <c r="B437" s="215"/>
      <c r="C437" s="216"/>
      <c r="D437" s="195" t="s">
        <v>224</v>
      </c>
      <c r="E437" s="217" t="s">
        <v>19</v>
      </c>
      <c r="F437" s="218" t="s">
        <v>228</v>
      </c>
      <c r="G437" s="216"/>
      <c r="H437" s="219">
        <v>120.36999999999999</v>
      </c>
      <c r="I437" s="220"/>
      <c r="J437" s="216"/>
      <c r="K437" s="216"/>
      <c r="L437" s="221"/>
      <c r="M437" s="222"/>
      <c r="N437" s="223"/>
      <c r="O437" s="223"/>
      <c r="P437" s="223"/>
      <c r="Q437" s="223"/>
      <c r="R437" s="223"/>
      <c r="S437" s="223"/>
      <c r="T437" s="224"/>
      <c r="AT437" s="225" t="s">
        <v>224</v>
      </c>
      <c r="AU437" s="225" t="s">
        <v>88</v>
      </c>
      <c r="AV437" s="15" t="s">
        <v>222</v>
      </c>
      <c r="AW437" s="15" t="s">
        <v>36</v>
      </c>
      <c r="AX437" s="15" t="s">
        <v>75</v>
      </c>
      <c r="AY437" s="225" t="s">
        <v>214</v>
      </c>
    </row>
    <row r="438" spans="1:65" s="2" customFormat="1" ht="14.45" customHeight="1">
      <c r="A438" s="36"/>
      <c r="B438" s="37"/>
      <c r="C438" s="230" t="s">
        <v>728</v>
      </c>
      <c r="D438" s="230" t="s">
        <v>336</v>
      </c>
      <c r="E438" s="231" t="s">
        <v>737</v>
      </c>
      <c r="F438" s="232" t="s">
        <v>738</v>
      </c>
      <c r="G438" s="233" t="s">
        <v>220</v>
      </c>
      <c r="H438" s="234">
        <v>132.40700000000001</v>
      </c>
      <c r="I438" s="235"/>
      <c r="J438" s="236">
        <f>ROUND(I438*H438,2)</f>
        <v>0</v>
      </c>
      <c r="K438" s="232" t="s">
        <v>221</v>
      </c>
      <c r="L438" s="237"/>
      <c r="M438" s="238" t="s">
        <v>19</v>
      </c>
      <c r="N438" s="239" t="s">
        <v>47</v>
      </c>
      <c r="O438" s="66"/>
      <c r="P438" s="189">
        <f>O438*H438</f>
        <v>0</v>
      </c>
      <c r="Q438" s="189">
        <v>8.0000000000000004E-4</v>
      </c>
      <c r="R438" s="189">
        <f>Q438*H438</f>
        <v>0.10592560000000001</v>
      </c>
      <c r="S438" s="189">
        <v>0</v>
      </c>
      <c r="T438" s="190">
        <f>S438*H438</f>
        <v>0</v>
      </c>
      <c r="U438" s="36"/>
      <c r="V438" s="36"/>
      <c r="W438" s="36"/>
      <c r="X438" s="36"/>
      <c r="Y438" s="36"/>
      <c r="Z438" s="36"/>
      <c r="AA438" s="36"/>
      <c r="AB438" s="36"/>
      <c r="AC438" s="36"/>
      <c r="AD438" s="36"/>
      <c r="AE438" s="36"/>
      <c r="AR438" s="191" t="s">
        <v>339</v>
      </c>
      <c r="AT438" s="191" t="s">
        <v>336</v>
      </c>
      <c r="AU438" s="191" t="s">
        <v>88</v>
      </c>
      <c r="AY438" s="19" t="s">
        <v>214</v>
      </c>
      <c r="BE438" s="192">
        <f>IF(N438="základní",J438,0)</f>
        <v>0</v>
      </c>
      <c r="BF438" s="192">
        <f>IF(N438="snížená",J438,0)</f>
        <v>0</v>
      </c>
      <c r="BG438" s="192">
        <f>IF(N438="zákl. přenesená",J438,0)</f>
        <v>0</v>
      </c>
      <c r="BH438" s="192">
        <f>IF(N438="sníž. přenesená",J438,0)</f>
        <v>0</v>
      </c>
      <c r="BI438" s="192">
        <f>IF(N438="nulová",J438,0)</f>
        <v>0</v>
      </c>
      <c r="BJ438" s="19" t="s">
        <v>88</v>
      </c>
      <c r="BK438" s="192">
        <f>ROUND(I438*H438,2)</f>
        <v>0</v>
      </c>
      <c r="BL438" s="19" t="s">
        <v>299</v>
      </c>
      <c r="BM438" s="191" t="s">
        <v>1557</v>
      </c>
    </row>
    <row r="439" spans="1:65" s="15" customFormat="1" ht="11.25">
      <c r="B439" s="215"/>
      <c r="C439" s="216"/>
      <c r="D439" s="195" t="s">
        <v>224</v>
      </c>
      <c r="E439" s="217" t="s">
        <v>19</v>
      </c>
      <c r="F439" s="218" t="s">
        <v>228</v>
      </c>
      <c r="G439" s="216"/>
      <c r="H439" s="219">
        <v>120.36999999999999</v>
      </c>
      <c r="I439" s="220"/>
      <c r="J439" s="216"/>
      <c r="K439" s="216"/>
      <c r="L439" s="221"/>
      <c r="M439" s="222"/>
      <c r="N439" s="223"/>
      <c r="O439" s="223"/>
      <c r="P439" s="223"/>
      <c r="Q439" s="223"/>
      <c r="R439" s="223"/>
      <c r="S439" s="223"/>
      <c r="T439" s="224"/>
      <c r="AT439" s="225" t="s">
        <v>224</v>
      </c>
      <c r="AU439" s="225" t="s">
        <v>88</v>
      </c>
      <c r="AV439" s="15" t="s">
        <v>222</v>
      </c>
      <c r="AW439" s="15" t="s">
        <v>36</v>
      </c>
      <c r="AX439" s="15" t="s">
        <v>75</v>
      </c>
      <c r="AY439" s="225" t="s">
        <v>214</v>
      </c>
    </row>
    <row r="440" spans="1:65" s="14" customFormat="1" ht="11.25">
      <c r="B440" s="204"/>
      <c r="C440" s="205"/>
      <c r="D440" s="195" t="s">
        <v>224</v>
      </c>
      <c r="E440" s="205"/>
      <c r="F440" s="207" t="s">
        <v>1558</v>
      </c>
      <c r="G440" s="205"/>
      <c r="H440" s="208">
        <v>132.40700000000001</v>
      </c>
      <c r="I440" s="209"/>
      <c r="J440" s="205"/>
      <c r="K440" s="205"/>
      <c r="L440" s="210"/>
      <c r="M440" s="211"/>
      <c r="N440" s="212"/>
      <c r="O440" s="212"/>
      <c r="P440" s="212"/>
      <c r="Q440" s="212"/>
      <c r="R440" s="212"/>
      <c r="S440" s="212"/>
      <c r="T440" s="213"/>
      <c r="AT440" s="214" t="s">
        <v>224</v>
      </c>
      <c r="AU440" s="214" t="s">
        <v>88</v>
      </c>
      <c r="AV440" s="14" t="s">
        <v>88</v>
      </c>
      <c r="AW440" s="14" t="s">
        <v>4</v>
      </c>
      <c r="AX440" s="14" t="s">
        <v>82</v>
      </c>
      <c r="AY440" s="214" t="s">
        <v>214</v>
      </c>
    </row>
    <row r="441" spans="1:65" s="2" customFormat="1" ht="24.2" customHeight="1">
      <c r="A441" s="36"/>
      <c r="B441" s="37"/>
      <c r="C441" s="180" t="s">
        <v>732</v>
      </c>
      <c r="D441" s="180" t="s">
        <v>217</v>
      </c>
      <c r="E441" s="181" t="s">
        <v>742</v>
      </c>
      <c r="F441" s="182" t="s">
        <v>743</v>
      </c>
      <c r="G441" s="183" t="s">
        <v>361</v>
      </c>
      <c r="H441" s="240"/>
      <c r="I441" s="185"/>
      <c r="J441" s="186">
        <f>ROUND(I441*H441,2)</f>
        <v>0</v>
      </c>
      <c r="K441" s="182" t="s">
        <v>221</v>
      </c>
      <c r="L441" s="41"/>
      <c r="M441" s="187" t="s">
        <v>19</v>
      </c>
      <c r="N441" s="188" t="s">
        <v>47</v>
      </c>
      <c r="O441" s="66"/>
      <c r="P441" s="189">
        <f>O441*H441</f>
        <v>0</v>
      </c>
      <c r="Q441" s="189">
        <v>0</v>
      </c>
      <c r="R441" s="189">
        <f>Q441*H441</f>
        <v>0</v>
      </c>
      <c r="S441" s="189">
        <v>0</v>
      </c>
      <c r="T441" s="190">
        <f>S441*H441</f>
        <v>0</v>
      </c>
      <c r="U441" s="36"/>
      <c r="V441" s="36"/>
      <c r="W441" s="36"/>
      <c r="X441" s="36"/>
      <c r="Y441" s="36"/>
      <c r="Z441" s="36"/>
      <c r="AA441" s="36"/>
      <c r="AB441" s="36"/>
      <c r="AC441" s="36"/>
      <c r="AD441" s="36"/>
      <c r="AE441" s="36"/>
      <c r="AR441" s="191" t="s">
        <v>299</v>
      </c>
      <c r="AT441" s="191" t="s">
        <v>217</v>
      </c>
      <c r="AU441" s="191" t="s">
        <v>88</v>
      </c>
      <c r="AY441" s="19" t="s">
        <v>214</v>
      </c>
      <c r="BE441" s="192">
        <f>IF(N441="základní",J441,0)</f>
        <v>0</v>
      </c>
      <c r="BF441" s="192">
        <f>IF(N441="snížená",J441,0)</f>
        <v>0</v>
      </c>
      <c r="BG441" s="192">
        <f>IF(N441="zákl. přenesená",J441,0)</f>
        <v>0</v>
      </c>
      <c r="BH441" s="192">
        <f>IF(N441="sníž. přenesená",J441,0)</f>
        <v>0</v>
      </c>
      <c r="BI441" s="192">
        <f>IF(N441="nulová",J441,0)</f>
        <v>0</v>
      </c>
      <c r="BJ441" s="19" t="s">
        <v>88</v>
      </c>
      <c r="BK441" s="192">
        <f>ROUND(I441*H441,2)</f>
        <v>0</v>
      </c>
      <c r="BL441" s="19" t="s">
        <v>299</v>
      </c>
      <c r="BM441" s="191" t="s">
        <v>1559</v>
      </c>
    </row>
    <row r="442" spans="1:65" s="12" customFormat="1" ht="22.9" customHeight="1">
      <c r="B442" s="164"/>
      <c r="C442" s="165"/>
      <c r="D442" s="166" t="s">
        <v>74</v>
      </c>
      <c r="E442" s="178" t="s">
        <v>745</v>
      </c>
      <c r="F442" s="178" t="s">
        <v>746</v>
      </c>
      <c r="G442" s="165"/>
      <c r="H442" s="165"/>
      <c r="I442" s="168"/>
      <c r="J442" s="179">
        <f>BK442</f>
        <v>0</v>
      </c>
      <c r="K442" s="165"/>
      <c r="L442" s="170"/>
      <c r="M442" s="171"/>
      <c r="N442" s="172"/>
      <c r="O442" s="172"/>
      <c r="P442" s="173">
        <f>SUM(P443:P478)</f>
        <v>0</v>
      </c>
      <c r="Q442" s="172"/>
      <c r="R442" s="173">
        <f>SUM(R443:R478)</f>
        <v>1.2606708</v>
      </c>
      <c r="S442" s="172"/>
      <c r="T442" s="174">
        <f>SUM(T443:T478)</f>
        <v>0</v>
      </c>
      <c r="AR442" s="175" t="s">
        <v>88</v>
      </c>
      <c r="AT442" s="176" t="s">
        <v>74</v>
      </c>
      <c r="AU442" s="176" t="s">
        <v>82</v>
      </c>
      <c r="AY442" s="175" t="s">
        <v>214</v>
      </c>
      <c r="BK442" s="177">
        <f>SUM(BK443:BK478)</f>
        <v>0</v>
      </c>
    </row>
    <row r="443" spans="1:65" s="2" customFormat="1" ht="14.45" customHeight="1">
      <c r="A443" s="36"/>
      <c r="B443" s="37"/>
      <c r="C443" s="180" t="s">
        <v>736</v>
      </c>
      <c r="D443" s="180" t="s">
        <v>217</v>
      </c>
      <c r="E443" s="181" t="s">
        <v>748</v>
      </c>
      <c r="F443" s="182" t="s">
        <v>749</v>
      </c>
      <c r="G443" s="183" t="s">
        <v>220</v>
      </c>
      <c r="H443" s="184">
        <v>15.752000000000001</v>
      </c>
      <c r="I443" s="185"/>
      <c r="J443" s="186">
        <f>ROUND(I443*H443,2)</f>
        <v>0</v>
      </c>
      <c r="K443" s="182" t="s">
        <v>221</v>
      </c>
      <c r="L443" s="41"/>
      <c r="M443" s="187" t="s">
        <v>19</v>
      </c>
      <c r="N443" s="188" t="s">
        <v>47</v>
      </c>
      <c r="O443" s="66"/>
      <c r="P443" s="189">
        <f>O443*H443</f>
        <v>0</v>
      </c>
      <c r="Q443" s="189">
        <v>1.5E-3</v>
      </c>
      <c r="R443" s="189">
        <f>Q443*H443</f>
        <v>2.3628000000000003E-2</v>
      </c>
      <c r="S443" s="189">
        <v>0</v>
      </c>
      <c r="T443" s="190">
        <f>S443*H443</f>
        <v>0</v>
      </c>
      <c r="U443" s="36"/>
      <c r="V443" s="36"/>
      <c r="W443" s="36"/>
      <c r="X443" s="36"/>
      <c r="Y443" s="36"/>
      <c r="Z443" s="36"/>
      <c r="AA443" s="36"/>
      <c r="AB443" s="36"/>
      <c r="AC443" s="36"/>
      <c r="AD443" s="36"/>
      <c r="AE443" s="36"/>
      <c r="AR443" s="191" t="s">
        <v>299</v>
      </c>
      <c r="AT443" s="191" t="s">
        <v>217</v>
      </c>
      <c r="AU443" s="191" t="s">
        <v>88</v>
      </c>
      <c r="AY443" s="19" t="s">
        <v>214</v>
      </c>
      <c r="BE443" s="192">
        <f>IF(N443="základní",J443,0)</f>
        <v>0</v>
      </c>
      <c r="BF443" s="192">
        <f>IF(N443="snížená",J443,0)</f>
        <v>0</v>
      </c>
      <c r="BG443" s="192">
        <f>IF(N443="zákl. přenesená",J443,0)</f>
        <v>0</v>
      </c>
      <c r="BH443" s="192">
        <f>IF(N443="sníž. přenesená",J443,0)</f>
        <v>0</v>
      </c>
      <c r="BI443" s="192">
        <f>IF(N443="nulová",J443,0)</f>
        <v>0</v>
      </c>
      <c r="BJ443" s="19" t="s">
        <v>88</v>
      </c>
      <c r="BK443" s="192">
        <f>ROUND(I443*H443,2)</f>
        <v>0</v>
      </c>
      <c r="BL443" s="19" t="s">
        <v>299</v>
      </c>
      <c r="BM443" s="191" t="s">
        <v>750</v>
      </c>
    </row>
    <row r="444" spans="1:65" s="13" customFormat="1" ht="11.25">
      <c r="B444" s="193"/>
      <c r="C444" s="194"/>
      <c r="D444" s="195" t="s">
        <v>224</v>
      </c>
      <c r="E444" s="196" t="s">
        <v>19</v>
      </c>
      <c r="F444" s="197" t="s">
        <v>751</v>
      </c>
      <c r="G444" s="194"/>
      <c r="H444" s="196" t="s">
        <v>19</v>
      </c>
      <c r="I444" s="198"/>
      <c r="J444" s="194"/>
      <c r="K444" s="194"/>
      <c r="L444" s="199"/>
      <c r="M444" s="200"/>
      <c r="N444" s="201"/>
      <c r="O444" s="201"/>
      <c r="P444" s="201"/>
      <c r="Q444" s="201"/>
      <c r="R444" s="201"/>
      <c r="S444" s="201"/>
      <c r="T444" s="202"/>
      <c r="AT444" s="203" t="s">
        <v>224</v>
      </c>
      <c r="AU444" s="203" t="s">
        <v>88</v>
      </c>
      <c r="AV444" s="13" t="s">
        <v>82</v>
      </c>
      <c r="AW444" s="13" t="s">
        <v>36</v>
      </c>
      <c r="AX444" s="13" t="s">
        <v>75</v>
      </c>
      <c r="AY444" s="203" t="s">
        <v>214</v>
      </c>
    </row>
    <row r="445" spans="1:65" s="14" customFormat="1" ht="11.25">
      <c r="B445" s="204"/>
      <c r="C445" s="205"/>
      <c r="D445" s="195" t="s">
        <v>224</v>
      </c>
      <c r="E445" s="206" t="s">
        <v>19</v>
      </c>
      <c r="F445" s="207" t="s">
        <v>1560</v>
      </c>
      <c r="G445" s="205"/>
      <c r="H445" s="208">
        <v>7.9119999999999999</v>
      </c>
      <c r="I445" s="209"/>
      <c r="J445" s="205"/>
      <c r="K445" s="205"/>
      <c r="L445" s="210"/>
      <c r="M445" s="211"/>
      <c r="N445" s="212"/>
      <c r="O445" s="212"/>
      <c r="P445" s="212"/>
      <c r="Q445" s="212"/>
      <c r="R445" s="212"/>
      <c r="S445" s="212"/>
      <c r="T445" s="213"/>
      <c r="AT445" s="214" t="s">
        <v>224</v>
      </c>
      <c r="AU445" s="214" t="s">
        <v>88</v>
      </c>
      <c r="AV445" s="14" t="s">
        <v>88</v>
      </c>
      <c r="AW445" s="14" t="s">
        <v>36</v>
      </c>
      <c r="AX445" s="14" t="s">
        <v>75</v>
      </c>
      <c r="AY445" s="214" t="s">
        <v>214</v>
      </c>
    </row>
    <row r="446" spans="1:65" s="14" customFormat="1" ht="11.25">
      <c r="B446" s="204"/>
      <c r="C446" s="205"/>
      <c r="D446" s="195" t="s">
        <v>224</v>
      </c>
      <c r="E446" s="206" t="s">
        <v>19</v>
      </c>
      <c r="F446" s="207" t="s">
        <v>1561</v>
      </c>
      <c r="G446" s="205"/>
      <c r="H446" s="208">
        <v>7.84</v>
      </c>
      <c r="I446" s="209"/>
      <c r="J446" s="205"/>
      <c r="K446" s="205"/>
      <c r="L446" s="210"/>
      <c r="M446" s="211"/>
      <c r="N446" s="212"/>
      <c r="O446" s="212"/>
      <c r="P446" s="212"/>
      <c r="Q446" s="212"/>
      <c r="R446" s="212"/>
      <c r="S446" s="212"/>
      <c r="T446" s="213"/>
      <c r="AT446" s="214" t="s">
        <v>224</v>
      </c>
      <c r="AU446" s="214" t="s">
        <v>88</v>
      </c>
      <c r="AV446" s="14" t="s">
        <v>88</v>
      </c>
      <c r="AW446" s="14" t="s">
        <v>36</v>
      </c>
      <c r="AX446" s="14" t="s">
        <v>75</v>
      </c>
      <c r="AY446" s="214" t="s">
        <v>214</v>
      </c>
    </row>
    <row r="447" spans="1:65" s="15" customFormat="1" ht="11.25">
      <c r="B447" s="215"/>
      <c r="C447" s="216"/>
      <c r="D447" s="195" t="s">
        <v>224</v>
      </c>
      <c r="E447" s="217" t="s">
        <v>19</v>
      </c>
      <c r="F447" s="218" t="s">
        <v>228</v>
      </c>
      <c r="G447" s="216"/>
      <c r="H447" s="219">
        <v>15.751999999999999</v>
      </c>
      <c r="I447" s="220"/>
      <c r="J447" s="216"/>
      <c r="K447" s="216"/>
      <c r="L447" s="221"/>
      <c r="M447" s="222"/>
      <c r="N447" s="223"/>
      <c r="O447" s="223"/>
      <c r="P447" s="223"/>
      <c r="Q447" s="223"/>
      <c r="R447" s="223"/>
      <c r="S447" s="223"/>
      <c r="T447" s="224"/>
      <c r="AT447" s="225" t="s">
        <v>224</v>
      </c>
      <c r="AU447" s="225" t="s">
        <v>88</v>
      </c>
      <c r="AV447" s="15" t="s">
        <v>222</v>
      </c>
      <c r="AW447" s="15" t="s">
        <v>36</v>
      </c>
      <c r="AX447" s="15" t="s">
        <v>82</v>
      </c>
      <c r="AY447" s="225" t="s">
        <v>214</v>
      </c>
    </row>
    <row r="448" spans="1:65" s="2" customFormat="1" ht="24.2" customHeight="1">
      <c r="A448" s="36"/>
      <c r="B448" s="37"/>
      <c r="C448" s="180" t="s">
        <v>741</v>
      </c>
      <c r="D448" s="180" t="s">
        <v>217</v>
      </c>
      <c r="E448" s="181" t="s">
        <v>755</v>
      </c>
      <c r="F448" s="182" t="s">
        <v>756</v>
      </c>
      <c r="G448" s="183" t="s">
        <v>220</v>
      </c>
      <c r="H448" s="184">
        <v>3.34</v>
      </c>
      <c r="I448" s="185"/>
      <c r="J448" s="186">
        <f>ROUND(I448*H448,2)</f>
        <v>0</v>
      </c>
      <c r="K448" s="182" t="s">
        <v>221</v>
      </c>
      <c r="L448" s="41"/>
      <c r="M448" s="187" t="s">
        <v>19</v>
      </c>
      <c r="N448" s="188" t="s">
        <v>47</v>
      </c>
      <c r="O448" s="66"/>
      <c r="P448" s="189">
        <f>O448*H448</f>
        <v>0</v>
      </c>
      <c r="Q448" s="189">
        <v>5.0499999999999998E-3</v>
      </c>
      <c r="R448" s="189">
        <f>Q448*H448</f>
        <v>1.6867E-2</v>
      </c>
      <c r="S448" s="189">
        <v>0</v>
      </c>
      <c r="T448" s="190">
        <f>S448*H448</f>
        <v>0</v>
      </c>
      <c r="U448" s="36"/>
      <c r="V448" s="36"/>
      <c r="W448" s="36"/>
      <c r="X448" s="36"/>
      <c r="Y448" s="36"/>
      <c r="Z448" s="36"/>
      <c r="AA448" s="36"/>
      <c r="AB448" s="36"/>
      <c r="AC448" s="36"/>
      <c r="AD448" s="36"/>
      <c r="AE448" s="36"/>
      <c r="AR448" s="191" t="s">
        <v>299</v>
      </c>
      <c r="AT448" s="191" t="s">
        <v>217</v>
      </c>
      <c r="AU448" s="191" t="s">
        <v>88</v>
      </c>
      <c r="AY448" s="19" t="s">
        <v>214</v>
      </c>
      <c r="BE448" s="192">
        <f>IF(N448="základní",J448,0)</f>
        <v>0</v>
      </c>
      <c r="BF448" s="192">
        <f>IF(N448="snížená",J448,0)</f>
        <v>0</v>
      </c>
      <c r="BG448" s="192">
        <f>IF(N448="zákl. přenesená",J448,0)</f>
        <v>0</v>
      </c>
      <c r="BH448" s="192">
        <f>IF(N448="sníž. přenesená",J448,0)</f>
        <v>0</v>
      </c>
      <c r="BI448" s="192">
        <f>IF(N448="nulová",J448,0)</f>
        <v>0</v>
      </c>
      <c r="BJ448" s="19" t="s">
        <v>88</v>
      </c>
      <c r="BK448" s="192">
        <f>ROUND(I448*H448,2)</f>
        <v>0</v>
      </c>
      <c r="BL448" s="19" t="s">
        <v>299</v>
      </c>
      <c r="BM448" s="191" t="s">
        <v>757</v>
      </c>
    </row>
    <row r="449" spans="1:65" s="13" customFormat="1" ht="11.25">
      <c r="B449" s="193"/>
      <c r="C449" s="194"/>
      <c r="D449" s="195" t="s">
        <v>224</v>
      </c>
      <c r="E449" s="196" t="s">
        <v>19</v>
      </c>
      <c r="F449" s="197" t="s">
        <v>758</v>
      </c>
      <c r="G449" s="194"/>
      <c r="H449" s="196" t="s">
        <v>19</v>
      </c>
      <c r="I449" s="198"/>
      <c r="J449" s="194"/>
      <c r="K449" s="194"/>
      <c r="L449" s="199"/>
      <c r="M449" s="200"/>
      <c r="N449" s="201"/>
      <c r="O449" s="201"/>
      <c r="P449" s="201"/>
      <c r="Q449" s="201"/>
      <c r="R449" s="201"/>
      <c r="S449" s="201"/>
      <c r="T449" s="202"/>
      <c r="AT449" s="203" t="s">
        <v>224</v>
      </c>
      <c r="AU449" s="203" t="s">
        <v>88</v>
      </c>
      <c r="AV449" s="13" t="s">
        <v>82</v>
      </c>
      <c r="AW449" s="13" t="s">
        <v>36</v>
      </c>
      <c r="AX449" s="13" t="s">
        <v>75</v>
      </c>
      <c r="AY449" s="203" t="s">
        <v>214</v>
      </c>
    </row>
    <row r="450" spans="1:65" s="14" customFormat="1" ht="11.25">
      <c r="B450" s="204"/>
      <c r="C450" s="205"/>
      <c r="D450" s="195" t="s">
        <v>224</v>
      </c>
      <c r="E450" s="206" t="s">
        <v>19</v>
      </c>
      <c r="F450" s="207" t="s">
        <v>1562</v>
      </c>
      <c r="G450" s="205"/>
      <c r="H450" s="208">
        <v>1.69</v>
      </c>
      <c r="I450" s="209"/>
      <c r="J450" s="205"/>
      <c r="K450" s="205"/>
      <c r="L450" s="210"/>
      <c r="M450" s="211"/>
      <c r="N450" s="212"/>
      <c r="O450" s="212"/>
      <c r="P450" s="212"/>
      <c r="Q450" s="212"/>
      <c r="R450" s="212"/>
      <c r="S450" s="212"/>
      <c r="T450" s="213"/>
      <c r="AT450" s="214" t="s">
        <v>224</v>
      </c>
      <c r="AU450" s="214" t="s">
        <v>88</v>
      </c>
      <c r="AV450" s="14" t="s">
        <v>88</v>
      </c>
      <c r="AW450" s="14" t="s">
        <v>36</v>
      </c>
      <c r="AX450" s="14" t="s">
        <v>75</v>
      </c>
      <c r="AY450" s="214" t="s">
        <v>214</v>
      </c>
    </row>
    <row r="451" spans="1:65" s="14" customFormat="1" ht="11.25">
      <c r="B451" s="204"/>
      <c r="C451" s="205"/>
      <c r="D451" s="195" t="s">
        <v>224</v>
      </c>
      <c r="E451" s="206" t="s">
        <v>19</v>
      </c>
      <c r="F451" s="207" t="s">
        <v>1563</v>
      </c>
      <c r="G451" s="205"/>
      <c r="H451" s="208">
        <v>1.65</v>
      </c>
      <c r="I451" s="209"/>
      <c r="J451" s="205"/>
      <c r="K451" s="205"/>
      <c r="L451" s="210"/>
      <c r="M451" s="211"/>
      <c r="N451" s="212"/>
      <c r="O451" s="212"/>
      <c r="P451" s="212"/>
      <c r="Q451" s="212"/>
      <c r="R451" s="212"/>
      <c r="S451" s="212"/>
      <c r="T451" s="213"/>
      <c r="AT451" s="214" t="s">
        <v>224</v>
      </c>
      <c r="AU451" s="214" t="s">
        <v>88</v>
      </c>
      <c r="AV451" s="14" t="s">
        <v>88</v>
      </c>
      <c r="AW451" s="14" t="s">
        <v>36</v>
      </c>
      <c r="AX451" s="14" t="s">
        <v>75</v>
      </c>
      <c r="AY451" s="214" t="s">
        <v>214</v>
      </c>
    </row>
    <row r="452" spans="1:65" s="15" customFormat="1" ht="11.25">
      <c r="B452" s="215"/>
      <c r="C452" s="216"/>
      <c r="D452" s="195" t="s">
        <v>224</v>
      </c>
      <c r="E452" s="217" t="s">
        <v>19</v>
      </c>
      <c r="F452" s="218" t="s">
        <v>228</v>
      </c>
      <c r="G452" s="216"/>
      <c r="H452" s="219">
        <v>3.34</v>
      </c>
      <c r="I452" s="220"/>
      <c r="J452" s="216"/>
      <c r="K452" s="216"/>
      <c r="L452" s="221"/>
      <c r="M452" s="222"/>
      <c r="N452" s="223"/>
      <c r="O452" s="223"/>
      <c r="P452" s="223"/>
      <c r="Q452" s="223"/>
      <c r="R452" s="223"/>
      <c r="S452" s="223"/>
      <c r="T452" s="224"/>
      <c r="AT452" s="225" t="s">
        <v>224</v>
      </c>
      <c r="AU452" s="225" t="s">
        <v>88</v>
      </c>
      <c r="AV452" s="15" t="s">
        <v>222</v>
      </c>
      <c r="AW452" s="15" t="s">
        <v>36</v>
      </c>
      <c r="AX452" s="15" t="s">
        <v>82</v>
      </c>
      <c r="AY452" s="225" t="s">
        <v>214</v>
      </c>
    </row>
    <row r="453" spans="1:65" s="2" customFormat="1" ht="14.45" customHeight="1">
      <c r="A453" s="36"/>
      <c r="B453" s="37"/>
      <c r="C453" s="230" t="s">
        <v>747</v>
      </c>
      <c r="D453" s="230" t="s">
        <v>336</v>
      </c>
      <c r="E453" s="231" t="s">
        <v>762</v>
      </c>
      <c r="F453" s="232" t="s">
        <v>763</v>
      </c>
      <c r="G453" s="233" t="s">
        <v>220</v>
      </c>
      <c r="H453" s="234">
        <v>3.8410000000000002</v>
      </c>
      <c r="I453" s="235"/>
      <c r="J453" s="236">
        <f>ROUND(I453*H453,2)</f>
        <v>0</v>
      </c>
      <c r="K453" s="232" t="s">
        <v>19</v>
      </c>
      <c r="L453" s="237"/>
      <c r="M453" s="238" t="s">
        <v>19</v>
      </c>
      <c r="N453" s="239" t="s">
        <v>47</v>
      </c>
      <c r="O453" s="66"/>
      <c r="P453" s="189">
        <f>O453*H453</f>
        <v>0</v>
      </c>
      <c r="Q453" s="189">
        <v>9.7999999999999997E-3</v>
      </c>
      <c r="R453" s="189">
        <f>Q453*H453</f>
        <v>3.7641800000000003E-2</v>
      </c>
      <c r="S453" s="189">
        <v>0</v>
      </c>
      <c r="T453" s="190">
        <f>S453*H453</f>
        <v>0</v>
      </c>
      <c r="U453" s="36"/>
      <c r="V453" s="36"/>
      <c r="W453" s="36"/>
      <c r="X453" s="36"/>
      <c r="Y453" s="36"/>
      <c r="Z453" s="36"/>
      <c r="AA453" s="36"/>
      <c r="AB453" s="36"/>
      <c r="AC453" s="36"/>
      <c r="AD453" s="36"/>
      <c r="AE453" s="36"/>
      <c r="AR453" s="191" t="s">
        <v>339</v>
      </c>
      <c r="AT453" s="191" t="s">
        <v>336</v>
      </c>
      <c r="AU453" s="191" t="s">
        <v>88</v>
      </c>
      <c r="AY453" s="19" t="s">
        <v>214</v>
      </c>
      <c r="BE453" s="192">
        <f>IF(N453="základní",J453,0)</f>
        <v>0</v>
      </c>
      <c r="BF453" s="192">
        <f>IF(N453="snížená",J453,0)</f>
        <v>0</v>
      </c>
      <c r="BG453" s="192">
        <f>IF(N453="zákl. přenesená",J453,0)</f>
        <v>0</v>
      </c>
      <c r="BH453" s="192">
        <f>IF(N453="sníž. přenesená",J453,0)</f>
        <v>0</v>
      </c>
      <c r="BI453" s="192">
        <f>IF(N453="nulová",J453,0)</f>
        <v>0</v>
      </c>
      <c r="BJ453" s="19" t="s">
        <v>88</v>
      </c>
      <c r="BK453" s="192">
        <f>ROUND(I453*H453,2)</f>
        <v>0</v>
      </c>
      <c r="BL453" s="19" t="s">
        <v>299</v>
      </c>
      <c r="BM453" s="191" t="s">
        <v>764</v>
      </c>
    </row>
    <row r="454" spans="1:65" s="14" customFormat="1" ht="11.25">
      <c r="B454" s="204"/>
      <c r="C454" s="205"/>
      <c r="D454" s="195" t="s">
        <v>224</v>
      </c>
      <c r="E454" s="205"/>
      <c r="F454" s="207" t="s">
        <v>1564</v>
      </c>
      <c r="G454" s="205"/>
      <c r="H454" s="208">
        <v>3.8410000000000002</v>
      </c>
      <c r="I454" s="209"/>
      <c r="J454" s="205"/>
      <c r="K454" s="205"/>
      <c r="L454" s="210"/>
      <c r="M454" s="211"/>
      <c r="N454" s="212"/>
      <c r="O454" s="212"/>
      <c r="P454" s="212"/>
      <c r="Q454" s="212"/>
      <c r="R454" s="212"/>
      <c r="S454" s="212"/>
      <c r="T454" s="213"/>
      <c r="AT454" s="214" t="s">
        <v>224</v>
      </c>
      <c r="AU454" s="214" t="s">
        <v>88</v>
      </c>
      <c r="AV454" s="14" t="s">
        <v>88</v>
      </c>
      <c r="AW454" s="14" t="s">
        <v>4</v>
      </c>
      <c r="AX454" s="14" t="s">
        <v>82</v>
      </c>
      <c r="AY454" s="214" t="s">
        <v>214</v>
      </c>
    </row>
    <row r="455" spans="1:65" s="2" customFormat="1" ht="24.2" customHeight="1">
      <c r="A455" s="36"/>
      <c r="B455" s="37"/>
      <c r="C455" s="180" t="s">
        <v>754</v>
      </c>
      <c r="D455" s="180" t="s">
        <v>217</v>
      </c>
      <c r="E455" s="181" t="s">
        <v>767</v>
      </c>
      <c r="F455" s="182" t="s">
        <v>768</v>
      </c>
      <c r="G455" s="183" t="s">
        <v>220</v>
      </c>
      <c r="H455" s="184">
        <v>35.74</v>
      </c>
      <c r="I455" s="185"/>
      <c r="J455" s="186">
        <f>ROUND(I455*H455,2)</f>
        <v>0</v>
      </c>
      <c r="K455" s="182" t="s">
        <v>221</v>
      </c>
      <c r="L455" s="41"/>
      <c r="M455" s="187" t="s">
        <v>19</v>
      </c>
      <c r="N455" s="188" t="s">
        <v>47</v>
      </c>
      <c r="O455" s="66"/>
      <c r="P455" s="189">
        <f>O455*H455</f>
        <v>0</v>
      </c>
      <c r="Q455" s="189">
        <v>8.9999999999999993E-3</v>
      </c>
      <c r="R455" s="189">
        <f>Q455*H455</f>
        <v>0.32166</v>
      </c>
      <c r="S455" s="189">
        <v>0</v>
      </c>
      <c r="T455" s="190">
        <f>S455*H455</f>
        <v>0</v>
      </c>
      <c r="U455" s="36"/>
      <c r="V455" s="36"/>
      <c r="W455" s="36"/>
      <c r="X455" s="36"/>
      <c r="Y455" s="36"/>
      <c r="Z455" s="36"/>
      <c r="AA455" s="36"/>
      <c r="AB455" s="36"/>
      <c r="AC455" s="36"/>
      <c r="AD455" s="36"/>
      <c r="AE455" s="36"/>
      <c r="AR455" s="191" t="s">
        <v>299</v>
      </c>
      <c r="AT455" s="191" t="s">
        <v>217</v>
      </c>
      <c r="AU455" s="191" t="s">
        <v>88</v>
      </c>
      <c r="AY455" s="19" t="s">
        <v>214</v>
      </c>
      <c r="BE455" s="192">
        <f>IF(N455="základní",J455,0)</f>
        <v>0</v>
      </c>
      <c r="BF455" s="192">
        <f>IF(N455="snížená",J455,0)</f>
        <v>0</v>
      </c>
      <c r="BG455" s="192">
        <f>IF(N455="zákl. přenesená",J455,0)</f>
        <v>0</v>
      </c>
      <c r="BH455" s="192">
        <f>IF(N455="sníž. přenesená",J455,0)</f>
        <v>0</v>
      </c>
      <c r="BI455" s="192">
        <f>IF(N455="nulová",J455,0)</f>
        <v>0</v>
      </c>
      <c r="BJ455" s="19" t="s">
        <v>88</v>
      </c>
      <c r="BK455" s="192">
        <f>ROUND(I455*H455,2)</f>
        <v>0</v>
      </c>
      <c r="BL455" s="19" t="s">
        <v>299</v>
      </c>
      <c r="BM455" s="191" t="s">
        <v>769</v>
      </c>
    </row>
    <row r="456" spans="1:65" s="13" customFormat="1" ht="11.25">
      <c r="B456" s="193"/>
      <c r="C456" s="194"/>
      <c r="D456" s="195" t="s">
        <v>224</v>
      </c>
      <c r="E456" s="196" t="s">
        <v>19</v>
      </c>
      <c r="F456" s="197" t="s">
        <v>758</v>
      </c>
      <c r="G456" s="194"/>
      <c r="H456" s="196" t="s">
        <v>19</v>
      </c>
      <c r="I456" s="198"/>
      <c r="J456" s="194"/>
      <c r="K456" s="194"/>
      <c r="L456" s="199"/>
      <c r="M456" s="200"/>
      <c r="N456" s="201"/>
      <c r="O456" s="201"/>
      <c r="P456" s="201"/>
      <c r="Q456" s="201"/>
      <c r="R456" s="201"/>
      <c r="S456" s="201"/>
      <c r="T456" s="202"/>
      <c r="AT456" s="203" t="s">
        <v>224</v>
      </c>
      <c r="AU456" s="203" t="s">
        <v>88</v>
      </c>
      <c r="AV456" s="13" t="s">
        <v>82</v>
      </c>
      <c r="AW456" s="13" t="s">
        <v>36</v>
      </c>
      <c r="AX456" s="13" t="s">
        <v>75</v>
      </c>
      <c r="AY456" s="203" t="s">
        <v>214</v>
      </c>
    </row>
    <row r="457" spans="1:65" s="14" customFormat="1" ht="11.25">
      <c r="B457" s="204"/>
      <c r="C457" s="205"/>
      <c r="D457" s="195" t="s">
        <v>224</v>
      </c>
      <c r="E457" s="206" t="s">
        <v>19</v>
      </c>
      <c r="F457" s="207" t="s">
        <v>1565</v>
      </c>
      <c r="G457" s="205"/>
      <c r="H457" s="208">
        <v>14.1</v>
      </c>
      <c r="I457" s="209"/>
      <c r="J457" s="205"/>
      <c r="K457" s="205"/>
      <c r="L457" s="210"/>
      <c r="M457" s="211"/>
      <c r="N457" s="212"/>
      <c r="O457" s="212"/>
      <c r="P457" s="212"/>
      <c r="Q457" s="212"/>
      <c r="R457" s="212"/>
      <c r="S457" s="212"/>
      <c r="T457" s="213"/>
      <c r="AT457" s="214" t="s">
        <v>224</v>
      </c>
      <c r="AU457" s="214" t="s">
        <v>88</v>
      </c>
      <c r="AV457" s="14" t="s">
        <v>88</v>
      </c>
      <c r="AW457" s="14" t="s">
        <v>36</v>
      </c>
      <c r="AX457" s="14" t="s">
        <v>75</v>
      </c>
      <c r="AY457" s="214" t="s">
        <v>214</v>
      </c>
    </row>
    <row r="458" spans="1:65" s="14" customFormat="1" ht="11.25">
      <c r="B458" s="204"/>
      <c r="C458" s="205"/>
      <c r="D458" s="195" t="s">
        <v>224</v>
      </c>
      <c r="E458" s="206" t="s">
        <v>19</v>
      </c>
      <c r="F458" s="207" t="s">
        <v>1566</v>
      </c>
      <c r="G458" s="205"/>
      <c r="H458" s="208">
        <v>13.06</v>
      </c>
      <c r="I458" s="209"/>
      <c r="J458" s="205"/>
      <c r="K458" s="205"/>
      <c r="L458" s="210"/>
      <c r="M458" s="211"/>
      <c r="N458" s="212"/>
      <c r="O458" s="212"/>
      <c r="P458" s="212"/>
      <c r="Q458" s="212"/>
      <c r="R458" s="212"/>
      <c r="S458" s="212"/>
      <c r="T458" s="213"/>
      <c r="AT458" s="214" t="s">
        <v>224</v>
      </c>
      <c r="AU458" s="214" t="s">
        <v>88</v>
      </c>
      <c r="AV458" s="14" t="s">
        <v>88</v>
      </c>
      <c r="AW458" s="14" t="s">
        <v>36</v>
      </c>
      <c r="AX458" s="14" t="s">
        <v>75</v>
      </c>
      <c r="AY458" s="214" t="s">
        <v>214</v>
      </c>
    </row>
    <row r="459" spans="1:65" s="14" customFormat="1" ht="11.25">
      <c r="B459" s="204"/>
      <c r="C459" s="205"/>
      <c r="D459" s="195" t="s">
        <v>224</v>
      </c>
      <c r="E459" s="206" t="s">
        <v>19</v>
      </c>
      <c r="F459" s="207" t="s">
        <v>1567</v>
      </c>
      <c r="G459" s="205"/>
      <c r="H459" s="208">
        <v>8.58</v>
      </c>
      <c r="I459" s="209"/>
      <c r="J459" s="205"/>
      <c r="K459" s="205"/>
      <c r="L459" s="210"/>
      <c r="M459" s="211"/>
      <c r="N459" s="212"/>
      <c r="O459" s="212"/>
      <c r="P459" s="212"/>
      <c r="Q459" s="212"/>
      <c r="R459" s="212"/>
      <c r="S459" s="212"/>
      <c r="T459" s="213"/>
      <c r="AT459" s="214" t="s">
        <v>224</v>
      </c>
      <c r="AU459" s="214" t="s">
        <v>88</v>
      </c>
      <c r="AV459" s="14" t="s">
        <v>88</v>
      </c>
      <c r="AW459" s="14" t="s">
        <v>36</v>
      </c>
      <c r="AX459" s="14" t="s">
        <v>75</v>
      </c>
      <c r="AY459" s="214" t="s">
        <v>214</v>
      </c>
    </row>
    <row r="460" spans="1:65" s="15" customFormat="1" ht="11.25">
      <c r="B460" s="215"/>
      <c r="C460" s="216"/>
      <c r="D460" s="195" t="s">
        <v>224</v>
      </c>
      <c r="E460" s="217" t="s">
        <v>19</v>
      </c>
      <c r="F460" s="218" t="s">
        <v>228</v>
      </c>
      <c r="G460" s="216"/>
      <c r="H460" s="219">
        <v>35.74</v>
      </c>
      <c r="I460" s="220"/>
      <c r="J460" s="216"/>
      <c r="K460" s="216"/>
      <c r="L460" s="221"/>
      <c r="M460" s="222"/>
      <c r="N460" s="223"/>
      <c r="O460" s="223"/>
      <c r="P460" s="223"/>
      <c r="Q460" s="223"/>
      <c r="R460" s="223"/>
      <c r="S460" s="223"/>
      <c r="T460" s="224"/>
      <c r="AT460" s="225" t="s">
        <v>224</v>
      </c>
      <c r="AU460" s="225" t="s">
        <v>88</v>
      </c>
      <c r="AV460" s="15" t="s">
        <v>222</v>
      </c>
      <c r="AW460" s="15" t="s">
        <v>36</v>
      </c>
      <c r="AX460" s="15" t="s">
        <v>82</v>
      </c>
      <c r="AY460" s="225" t="s">
        <v>214</v>
      </c>
    </row>
    <row r="461" spans="1:65" s="2" customFormat="1" ht="14.45" customHeight="1">
      <c r="A461" s="36"/>
      <c r="B461" s="37"/>
      <c r="C461" s="230" t="s">
        <v>761</v>
      </c>
      <c r="D461" s="230" t="s">
        <v>336</v>
      </c>
      <c r="E461" s="231" t="s">
        <v>773</v>
      </c>
      <c r="F461" s="232" t="s">
        <v>774</v>
      </c>
      <c r="G461" s="233" t="s">
        <v>220</v>
      </c>
      <c r="H461" s="234">
        <v>42.887999999999998</v>
      </c>
      <c r="I461" s="235"/>
      <c r="J461" s="236">
        <f>ROUND(I461*H461,2)</f>
        <v>0</v>
      </c>
      <c r="K461" s="232" t="s">
        <v>19</v>
      </c>
      <c r="L461" s="237"/>
      <c r="M461" s="238" t="s">
        <v>19</v>
      </c>
      <c r="N461" s="239" t="s">
        <v>47</v>
      </c>
      <c r="O461" s="66"/>
      <c r="P461" s="189">
        <f>O461*H461</f>
        <v>0</v>
      </c>
      <c r="Q461" s="189">
        <v>0.02</v>
      </c>
      <c r="R461" s="189">
        <f>Q461*H461</f>
        <v>0.85775999999999997</v>
      </c>
      <c r="S461" s="189">
        <v>0</v>
      </c>
      <c r="T461" s="190">
        <f>S461*H461</f>
        <v>0</v>
      </c>
      <c r="U461" s="36"/>
      <c r="V461" s="36"/>
      <c r="W461" s="36"/>
      <c r="X461" s="36"/>
      <c r="Y461" s="36"/>
      <c r="Z461" s="36"/>
      <c r="AA461" s="36"/>
      <c r="AB461" s="36"/>
      <c r="AC461" s="36"/>
      <c r="AD461" s="36"/>
      <c r="AE461" s="36"/>
      <c r="AR461" s="191" t="s">
        <v>339</v>
      </c>
      <c r="AT461" s="191" t="s">
        <v>336</v>
      </c>
      <c r="AU461" s="191" t="s">
        <v>88</v>
      </c>
      <c r="AY461" s="19" t="s">
        <v>214</v>
      </c>
      <c r="BE461" s="192">
        <f>IF(N461="základní",J461,0)</f>
        <v>0</v>
      </c>
      <c r="BF461" s="192">
        <f>IF(N461="snížená",J461,0)</f>
        <v>0</v>
      </c>
      <c r="BG461" s="192">
        <f>IF(N461="zákl. přenesená",J461,0)</f>
        <v>0</v>
      </c>
      <c r="BH461" s="192">
        <f>IF(N461="sníž. přenesená",J461,0)</f>
        <v>0</v>
      </c>
      <c r="BI461" s="192">
        <f>IF(N461="nulová",J461,0)</f>
        <v>0</v>
      </c>
      <c r="BJ461" s="19" t="s">
        <v>88</v>
      </c>
      <c r="BK461" s="192">
        <f>ROUND(I461*H461,2)</f>
        <v>0</v>
      </c>
      <c r="BL461" s="19" t="s">
        <v>299</v>
      </c>
      <c r="BM461" s="191" t="s">
        <v>775</v>
      </c>
    </row>
    <row r="462" spans="1:65" s="14" customFormat="1" ht="11.25">
      <c r="B462" s="204"/>
      <c r="C462" s="205"/>
      <c r="D462" s="195" t="s">
        <v>224</v>
      </c>
      <c r="E462" s="205"/>
      <c r="F462" s="207" t="s">
        <v>1568</v>
      </c>
      <c r="G462" s="205"/>
      <c r="H462" s="208">
        <v>42.887999999999998</v>
      </c>
      <c r="I462" s="209"/>
      <c r="J462" s="205"/>
      <c r="K462" s="205"/>
      <c r="L462" s="210"/>
      <c r="M462" s="211"/>
      <c r="N462" s="212"/>
      <c r="O462" s="212"/>
      <c r="P462" s="212"/>
      <c r="Q462" s="212"/>
      <c r="R462" s="212"/>
      <c r="S462" s="212"/>
      <c r="T462" s="213"/>
      <c r="AT462" s="214" t="s">
        <v>224</v>
      </c>
      <c r="AU462" s="214" t="s">
        <v>88</v>
      </c>
      <c r="AV462" s="14" t="s">
        <v>88</v>
      </c>
      <c r="AW462" s="14" t="s">
        <v>4</v>
      </c>
      <c r="AX462" s="14" t="s">
        <v>82</v>
      </c>
      <c r="AY462" s="214" t="s">
        <v>214</v>
      </c>
    </row>
    <row r="463" spans="1:65" s="2" customFormat="1" ht="14.45" customHeight="1">
      <c r="A463" s="36"/>
      <c r="B463" s="37"/>
      <c r="C463" s="180" t="s">
        <v>766</v>
      </c>
      <c r="D463" s="180" t="s">
        <v>217</v>
      </c>
      <c r="E463" s="181" t="s">
        <v>778</v>
      </c>
      <c r="F463" s="182" t="s">
        <v>779</v>
      </c>
      <c r="G463" s="183" t="s">
        <v>220</v>
      </c>
      <c r="H463" s="184">
        <v>39.08</v>
      </c>
      <c r="I463" s="185"/>
      <c r="J463" s="186">
        <f>ROUND(I463*H463,2)</f>
        <v>0</v>
      </c>
      <c r="K463" s="182" t="s">
        <v>221</v>
      </c>
      <c r="L463" s="41"/>
      <c r="M463" s="187" t="s">
        <v>19</v>
      </c>
      <c r="N463" s="188" t="s">
        <v>47</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299</v>
      </c>
      <c r="AT463" s="191" t="s">
        <v>217</v>
      </c>
      <c r="AU463" s="191" t="s">
        <v>88</v>
      </c>
      <c r="AY463" s="19" t="s">
        <v>214</v>
      </c>
      <c r="BE463" s="192">
        <f>IF(N463="základní",J463,0)</f>
        <v>0</v>
      </c>
      <c r="BF463" s="192">
        <f>IF(N463="snížená",J463,0)</f>
        <v>0</v>
      </c>
      <c r="BG463" s="192">
        <f>IF(N463="zákl. přenesená",J463,0)</f>
        <v>0</v>
      </c>
      <c r="BH463" s="192">
        <f>IF(N463="sníž. přenesená",J463,0)</f>
        <v>0</v>
      </c>
      <c r="BI463" s="192">
        <f>IF(N463="nulová",J463,0)</f>
        <v>0</v>
      </c>
      <c r="BJ463" s="19" t="s">
        <v>88</v>
      </c>
      <c r="BK463" s="192">
        <f>ROUND(I463*H463,2)</f>
        <v>0</v>
      </c>
      <c r="BL463" s="19" t="s">
        <v>299</v>
      </c>
      <c r="BM463" s="191" t="s">
        <v>780</v>
      </c>
    </row>
    <row r="464" spans="1:65" s="13" customFormat="1" ht="11.25">
      <c r="B464" s="193"/>
      <c r="C464" s="194"/>
      <c r="D464" s="195" t="s">
        <v>224</v>
      </c>
      <c r="E464" s="196" t="s">
        <v>19</v>
      </c>
      <c r="F464" s="197" t="s">
        <v>758</v>
      </c>
      <c r="G464" s="194"/>
      <c r="H464" s="196" t="s">
        <v>19</v>
      </c>
      <c r="I464" s="198"/>
      <c r="J464" s="194"/>
      <c r="K464" s="194"/>
      <c r="L464" s="199"/>
      <c r="M464" s="200"/>
      <c r="N464" s="201"/>
      <c r="O464" s="201"/>
      <c r="P464" s="201"/>
      <c r="Q464" s="201"/>
      <c r="R464" s="201"/>
      <c r="S464" s="201"/>
      <c r="T464" s="202"/>
      <c r="AT464" s="203" t="s">
        <v>224</v>
      </c>
      <c r="AU464" s="203" t="s">
        <v>88</v>
      </c>
      <c r="AV464" s="13" t="s">
        <v>82</v>
      </c>
      <c r="AW464" s="13" t="s">
        <v>36</v>
      </c>
      <c r="AX464" s="13" t="s">
        <v>75</v>
      </c>
      <c r="AY464" s="203" t="s">
        <v>214</v>
      </c>
    </row>
    <row r="465" spans="1:65" s="14" customFormat="1" ht="11.25">
      <c r="B465" s="204"/>
      <c r="C465" s="205"/>
      <c r="D465" s="195" t="s">
        <v>224</v>
      </c>
      <c r="E465" s="206" t="s">
        <v>19</v>
      </c>
      <c r="F465" s="207" t="s">
        <v>1562</v>
      </c>
      <c r="G465" s="205"/>
      <c r="H465" s="208">
        <v>1.69</v>
      </c>
      <c r="I465" s="209"/>
      <c r="J465" s="205"/>
      <c r="K465" s="205"/>
      <c r="L465" s="210"/>
      <c r="M465" s="211"/>
      <c r="N465" s="212"/>
      <c r="O465" s="212"/>
      <c r="P465" s="212"/>
      <c r="Q465" s="212"/>
      <c r="R465" s="212"/>
      <c r="S465" s="212"/>
      <c r="T465" s="213"/>
      <c r="AT465" s="214" t="s">
        <v>224</v>
      </c>
      <c r="AU465" s="214" t="s">
        <v>88</v>
      </c>
      <c r="AV465" s="14" t="s">
        <v>88</v>
      </c>
      <c r="AW465" s="14" t="s">
        <v>36</v>
      </c>
      <c r="AX465" s="14" t="s">
        <v>75</v>
      </c>
      <c r="AY465" s="214" t="s">
        <v>214</v>
      </c>
    </row>
    <row r="466" spans="1:65" s="14" customFormat="1" ht="11.25">
      <c r="B466" s="204"/>
      <c r="C466" s="205"/>
      <c r="D466" s="195" t="s">
        <v>224</v>
      </c>
      <c r="E466" s="206" t="s">
        <v>19</v>
      </c>
      <c r="F466" s="207" t="s">
        <v>1563</v>
      </c>
      <c r="G466" s="205"/>
      <c r="H466" s="208">
        <v>1.65</v>
      </c>
      <c r="I466" s="209"/>
      <c r="J466" s="205"/>
      <c r="K466" s="205"/>
      <c r="L466" s="210"/>
      <c r="M466" s="211"/>
      <c r="N466" s="212"/>
      <c r="O466" s="212"/>
      <c r="P466" s="212"/>
      <c r="Q466" s="212"/>
      <c r="R466" s="212"/>
      <c r="S466" s="212"/>
      <c r="T466" s="213"/>
      <c r="AT466" s="214" t="s">
        <v>224</v>
      </c>
      <c r="AU466" s="214" t="s">
        <v>88</v>
      </c>
      <c r="AV466" s="14" t="s">
        <v>88</v>
      </c>
      <c r="AW466" s="14" t="s">
        <v>36</v>
      </c>
      <c r="AX466" s="14" t="s">
        <v>75</v>
      </c>
      <c r="AY466" s="214" t="s">
        <v>214</v>
      </c>
    </row>
    <row r="467" spans="1:65" s="16" customFormat="1" ht="11.25">
      <c r="B467" s="251"/>
      <c r="C467" s="252"/>
      <c r="D467" s="195" t="s">
        <v>224</v>
      </c>
      <c r="E467" s="253" t="s">
        <v>19</v>
      </c>
      <c r="F467" s="254" t="s">
        <v>1569</v>
      </c>
      <c r="G467" s="252"/>
      <c r="H467" s="255">
        <v>3.34</v>
      </c>
      <c r="I467" s="256"/>
      <c r="J467" s="252"/>
      <c r="K467" s="252"/>
      <c r="L467" s="257"/>
      <c r="M467" s="258"/>
      <c r="N467" s="259"/>
      <c r="O467" s="259"/>
      <c r="P467" s="259"/>
      <c r="Q467" s="259"/>
      <c r="R467" s="259"/>
      <c r="S467" s="259"/>
      <c r="T467" s="260"/>
      <c r="AT467" s="261" t="s">
        <v>224</v>
      </c>
      <c r="AU467" s="261" t="s">
        <v>88</v>
      </c>
      <c r="AV467" s="16" t="s">
        <v>101</v>
      </c>
      <c r="AW467" s="16" t="s">
        <v>36</v>
      </c>
      <c r="AX467" s="16" t="s">
        <v>75</v>
      </c>
      <c r="AY467" s="261" t="s">
        <v>214</v>
      </c>
    </row>
    <row r="468" spans="1:65" s="14" customFormat="1" ht="11.25">
      <c r="B468" s="204"/>
      <c r="C468" s="205"/>
      <c r="D468" s="195" t="s">
        <v>224</v>
      </c>
      <c r="E468" s="206" t="s">
        <v>19</v>
      </c>
      <c r="F468" s="207" t="s">
        <v>1565</v>
      </c>
      <c r="G468" s="205"/>
      <c r="H468" s="208">
        <v>14.1</v>
      </c>
      <c r="I468" s="209"/>
      <c r="J468" s="205"/>
      <c r="K468" s="205"/>
      <c r="L468" s="210"/>
      <c r="M468" s="211"/>
      <c r="N468" s="212"/>
      <c r="O468" s="212"/>
      <c r="P468" s="212"/>
      <c r="Q468" s="212"/>
      <c r="R468" s="212"/>
      <c r="S468" s="212"/>
      <c r="T468" s="213"/>
      <c r="AT468" s="214" t="s">
        <v>224</v>
      </c>
      <c r="AU468" s="214" t="s">
        <v>88</v>
      </c>
      <c r="AV468" s="14" t="s">
        <v>88</v>
      </c>
      <c r="AW468" s="14" t="s">
        <v>36</v>
      </c>
      <c r="AX468" s="14" t="s">
        <v>75</v>
      </c>
      <c r="AY468" s="214" t="s">
        <v>214</v>
      </c>
    </row>
    <row r="469" spans="1:65" s="14" customFormat="1" ht="11.25">
      <c r="B469" s="204"/>
      <c r="C469" s="205"/>
      <c r="D469" s="195" t="s">
        <v>224</v>
      </c>
      <c r="E469" s="206" t="s">
        <v>19</v>
      </c>
      <c r="F469" s="207" t="s">
        <v>1566</v>
      </c>
      <c r="G469" s="205"/>
      <c r="H469" s="208">
        <v>13.06</v>
      </c>
      <c r="I469" s="209"/>
      <c r="J469" s="205"/>
      <c r="K469" s="205"/>
      <c r="L469" s="210"/>
      <c r="M469" s="211"/>
      <c r="N469" s="212"/>
      <c r="O469" s="212"/>
      <c r="P469" s="212"/>
      <c r="Q469" s="212"/>
      <c r="R469" s="212"/>
      <c r="S469" s="212"/>
      <c r="T469" s="213"/>
      <c r="AT469" s="214" t="s">
        <v>224</v>
      </c>
      <c r="AU469" s="214" t="s">
        <v>88</v>
      </c>
      <c r="AV469" s="14" t="s">
        <v>88</v>
      </c>
      <c r="AW469" s="14" t="s">
        <v>36</v>
      </c>
      <c r="AX469" s="14" t="s">
        <v>75</v>
      </c>
      <c r="AY469" s="214" t="s">
        <v>214</v>
      </c>
    </row>
    <row r="470" spans="1:65" s="14" customFormat="1" ht="11.25">
      <c r="B470" s="204"/>
      <c r="C470" s="205"/>
      <c r="D470" s="195" t="s">
        <v>224</v>
      </c>
      <c r="E470" s="206" t="s">
        <v>19</v>
      </c>
      <c r="F470" s="207" t="s">
        <v>1567</v>
      </c>
      <c r="G470" s="205"/>
      <c r="H470" s="208">
        <v>8.58</v>
      </c>
      <c r="I470" s="209"/>
      <c r="J470" s="205"/>
      <c r="K470" s="205"/>
      <c r="L470" s="210"/>
      <c r="M470" s="211"/>
      <c r="N470" s="212"/>
      <c r="O470" s="212"/>
      <c r="P470" s="212"/>
      <c r="Q470" s="212"/>
      <c r="R470" s="212"/>
      <c r="S470" s="212"/>
      <c r="T470" s="213"/>
      <c r="AT470" s="214" t="s">
        <v>224</v>
      </c>
      <c r="AU470" s="214" t="s">
        <v>88</v>
      </c>
      <c r="AV470" s="14" t="s">
        <v>88</v>
      </c>
      <c r="AW470" s="14" t="s">
        <v>36</v>
      </c>
      <c r="AX470" s="14" t="s">
        <v>75</v>
      </c>
      <c r="AY470" s="214" t="s">
        <v>214</v>
      </c>
    </row>
    <row r="471" spans="1:65" s="16" customFormat="1" ht="11.25">
      <c r="B471" s="251"/>
      <c r="C471" s="252"/>
      <c r="D471" s="195" t="s">
        <v>224</v>
      </c>
      <c r="E471" s="253" t="s">
        <v>19</v>
      </c>
      <c r="F471" s="254" t="s">
        <v>1569</v>
      </c>
      <c r="G471" s="252"/>
      <c r="H471" s="255">
        <v>35.74</v>
      </c>
      <c r="I471" s="256"/>
      <c r="J471" s="252"/>
      <c r="K471" s="252"/>
      <c r="L471" s="257"/>
      <c r="M471" s="258"/>
      <c r="N471" s="259"/>
      <c r="O471" s="259"/>
      <c r="P471" s="259"/>
      <c r="Q471" s="259"/>
      <c r="R471" s="259"/>
      <c r="S471" s="259"/>
      <c r="T471" s="260"/>
      <c r="AT471" s="261" t="s">
        <v>224</v>
      </c>
      <c r="AU471" s="261" t="s">
        <v>88</v>
      </c>
      <c r="AV471" s="16" t="s">
        <v>101</v>
      </c>
      <c r="AW471" s="16" t="s">
        <v>36</v>
      </c>
      <c r="AX471" s="16" t="s">
        <v>75</v>
      </c>
      <c r="AY471" s="261" t="s">
        <v>214</v>
      </c>
    </row>
    <row r="472" spans="1:65" s="15" customFormat="1" ht="11.25">
      <c r="B472" s="215"/>
      <c r="C472" s="216"/>
      <c r="D472" s="195" t="s">
        <v>224</v>
      </c>
      <c r="E472" s="217" t="s">
        <v>19</v>
      </c>
      <c r="F472" s="218" t="s">
        <v>228</v>
      </c>
      <c r="G472" s="216"/>
      <c r="H472" s="219">
        <v>39.08</v>
      </c>
      <c r="I472" s="220"/>
      <c r="J472" s="216"/>
      <c r="K472" s="216"/>
      <c r="L472" s="221"/>
      <c r="M472" s="222"/>
      <c r="N472" s="223"/>
      <c r="O472" s="223"/>
      <c r="P472" s="223"/>
      <c r="Q472" s="223"/>
      <c r="R472" s="223"/>
      <c r="S472" s="223"/>
      <c r="T472" s="224"/>
      <c r="AT472" s="225" t="s">
        <v>224</v>
      </c>
      <c r="AU472" s="225" t="s">
        <v>88</v>
      </c>
      <c r="AV472" s="15" t="s">
        <v>222</v>
      </c>
      <c r="AW472" s="15" t="s">
        <v>36</v>
      </c>
      <c r="AX472" s="15" t="s">
        <v>82</v>
      </c>
      <c r="AY472" s="225" t="s">
        <v>214</v>
      </c>
    </row>
    <row r="473" spans="1:65" s="2" customFormat="1" ht="14.45" customHeight="1">
      <c r="A473" s="36"/>
      <c r="B473" s="37"/>
      <c r="C473" s="180" t="s">
        <v>772</v>
      </c>
      <c r="D473" s="180" t="s">
        <v>217</v>
      </c>
      <c r="E473" s="181" t="s">
        <v>782</v>
      </c>
      <c r="F473" s="182" t="s">
        <v>783</v>
      </c>
      <c r="G473" s="183" t="s">
        <v>220</v>
      </c>
      <c r="H473" s="184">
        <v>39.08</v>
      </c>
      <c r="I473" s="185"/>
      <c r="J473" s="186">
        <f>ROUND(I473*H473,2)</f>
        <v>0</v>
      </c>
      <c r="K473" s="182" t="s">
        <v>221</v>
      </c>
      <c r="L473" s="41"/>
      <c r="M473" s="187" t="s">
        <v>19</v>
      </c>
      <c r="N473" s="188" t="s">
        <v>47</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299</v>
      </c>
      <c r="AT473" s="191" t="s">
        <v>217</v>
      </c>
      <c r="AU473" s="191" t="s">
        <v>88</v>
      </c>
      <c r="AY473" s="19" t="s">
        <v>214</v>
      </c>
      <c r="BE473" s="192">
        <f>IF(N473="základní",J473,0)</f>
        <v>0</v>
      </c>
      <c r="BF473" s="192">
        <f>IF(N473="snížená",J473,0)</f>
        <v>0</v>
      </c>
      <c r="BG473" s="192">
        <f>IF(N473="zákl. přenesená",J473,0)</f>
        <v>0</v>
      </c>
      <c r="BH473" s="192">
        <f>IF(N473="sníž. přenesená",J473,0)</f>
        <v>0</v>
      </c>
      <c r="BI473" s="192">
        <f>IF(N473="nulová",J473,0)</f>
        <v>0</v>
      </c>
      <c r="BJ473" s="19" t="s">
        <v>88</v>
      </c>
      <c r="BK473" s="192">
        <f>ROUND(I473*H473,2)</f>
        <v>0</v>
      </c>
      <c r="BL473" s="19" t="s">
        <v>299</v>
      </c>
      <c r="BM473" s="191" t="s">
        <v>1570</v>
      </c>
    </row>
    <row r="474" spans="1:65" s="15" customFormat="1" ht="11.25">
      <c r="B474" s="215"/>
      <c r="C474" s="216"/>
      <c r="D474" s="195" t="s">
        <v>224</v>
      </c>
      <c r="E474" s="217" t="s">
        <v>19</v>
      </c>
      <c r="F474" s="218" t="s">
        <v>228</v>
      </c>
      <c r="G474" s="216"/>
      <c r="H474" s="219">
        <v>39.08</v>
      </c>
      <c r="I474" s="220"/>
      <c r="J474" s="216"/>
      <c r="K474" s="216"/>
      <c r="L474" s="221"/>
      <c r="M474" s="222"/>
      <c r="N474" s="223"/>
      <c r="O474" s="223"/>
      <c r="P474" s="223"/>
      <c r="Q474" s="223"/>
      <c r="R474" s="223"/>
      <c r="S474" s="223"/>
      <c r="T474" s="224"/>
      <c r="AT474" s="225" t="s">
        <v>224</v>
      </c>
      <c r="AU474" s="225" t="s">
        <v>88</v>
      </c>
      <c r="AV474" s="15" t="s">
        <v>222</v>
      </c>
      <c r="AW474" s="15" t="s">
        <v>36</v>
      </c>
      <c r="AX474" s="15" t="s">
        <v>75</v>
      </c>
      <c r="AY474" s="225" t="s">
        <v>214</v>
      </c>
    </row>
    <row r="475" spans="1:65" s="2" customFormat="1" ht="24.2" customHeight="1">
      <c r="A475" s="36"/>
      <c r="B475" s="37"/>
      <c r="C475" s="180" t="s">
        <v>777</v>
      </c>
      <c r="D475" s="180" t="s">
        <v>217</v>
      </c>
      <c r="E475" s="181" t="s">
        <v>786</v>
      </c>
      <c r="F475" s="182" t="s">
        <v>787</v>
      </c>
      <c r="G475" s="183" t="s">
        <v>248</v>
      </c>
      <c r="H475" s="184">
        <v>2</v>
      </c>
      <c r="I475" s="185"/>
      <c r="J475" s="186">
        <f>ROUND(I475*H475,2)</f>
        <v>0</v>
      </c>
      <c r="K475" s="182" t="s">
        <v>19</v>
      </c>
      <c r="L475" s="41"/>
      <c r="M475" s="187" t="s">
        <v>19</v>
      </c>
      <c r="N475" s="188" t="s">
        <v>47</v>
      </c>
      <c r="O475" s="66"/>
      <c r="P475" s="189">
        <f>O475*H475</f>
        <v>0</v>
      </c>
      <c r="Q475" s="189">
        <v>5.8E-4</v>
      </c>
      <c r="R475" s="189">
        <f>Q475*H475</f>
        <v>1.16E-3</v>
      </c>
      <c r="S475" s="189">
        <v>0</v>
      </c>
      <c r="T475" s="190">
        <f>S475*H475</f>
        <v>0</v>
      </c>
      <c r="U475" s="36"/>
      <c r="V475" s="36"/>
      <c r="W475" s="36"/>
      <c r="X475" s="36"/>
      <c r="Y475" s="36"/>
      <c r="Z475" s="36"/>
      <c r="AA475" s="36"/>
      <c r="AB475" s="36"/>
      <c r="AC475" s="36"/>
      <c r="AD475" s="36"/>
      <c r="AE475" s="36"/>
      <c r="AR475" s="191" t="s">
        <v>299</v>
      </c>
      <c r="AT475" s="191" t="s">
        <v>217</v>
      </c>
      <c r="AU475" s="191" t="s">
        <v>88</v>
      </c>
      <c r="AY475" s="19" t="s">
        <v>214</v>
      </c>
      <c r="BE475" s="192">
        <f>IF(N475="základní",J475,0)</f>
        <v>0</v>
      </c>
      <c r="BF475" s="192">
        <f>IF(N475="snížená",J475,0)</f>
        <v>0</v>
      </c>
      <c r="BG475" s="192">
        <f>IF(N475="zákl. přenesená",J475,0)</f>
        <v>0</v>
      </c>
      <c r="BH475" s="192">
        <f>IF(N475="sníž. přenesená",J475,0)</f>
        <v>0</v>
      </c>
      <c r="BI475" s="192">
        <f>IF(N475="nulová",J475,0)</f>
        <v>0</v>
      </c>
      <c r="BJ475" s="19" t="s">
        <v>88</v>
      </c>
      <c r="BK475" s="192">
        <f>ROUND(I475*H475,2)</f>
        <v>0</v>
      </c>
      <c r="BL475" s="19" t="s">
        <v>299</v>
      </c>
      <c r="BM475" s="191" t="s">
        <v>788</v>
      </c>
    </row>
    <row r="476" spans="1:65" s="2" customFormat="1" ht="14.45" customHeight="1">
      <c r="A476" s="36"/>
      <c r="B476" s="37"/>
      <c r="C476" s="180" t="s">
        <v>781</v>
      </c>
      <c r="D476" s="180" t="s">
        <v>217</v>
      </c>
      <c r="E476" s="181" t="s">
        <v>790</v>
      </c>
      <c r="F476" s="182" t="s">
        <v>791</v>
      </c>
      <c r="G476" s="183" t="s">
        <v>220</v>
      </c>
      <c r="H476" s="184">
        <v>39.08</v>
      </c>
      <c r="I476" s="185"/>
      <c r="J476" s="186">
        <f>ROUND(I476*H476,2)</f>
        <v>0</v>
      </c>
      <c r="K476" s="182" t="s">
        <v>221</v>
      </c>
      <c r="L476" s="41"/>
      <c r="M476" s="187" t="s">
        <v>19</v>
      </c>
      <c r="N476" s="188" t="s">
        <v>47</v>
      </c>
      <c r="O476" s="66"/>
      <c r="P476" s="189">
        <f>O476*H476</f>
        <v>0</v>
      </c>
      <c r="Q476" s="189">
        <v>5.0000000000000002E-5</v>
      </c>
      <c r="R476" s="189">
        <f>Q476*H476</f>
        <v>1.954E-3</v>
      </c>
      <c r="S476" s="189">
        <v>0</v>
      </c>
      <c r="T476" s="190">
        <f>S476*H476</f>
        <v>0</v>
      </c>
      <c r="U476" s="36"/>
      <c r="V476" s="36"/>
      <c r="W476" s="36"/>
      <c r="X476" s="36"/>
      <c r="Y476" s="36"/>
      <c r="Z476" s="36"/>
      <c r="AA476" s="36"/>
      <c r="AB476" s="36"/>
      <c r="AC476" s="36"/>
      <c r="AD476" s="36"/>
      <c r="AE476" s="36"/>
      <c r="AR476" s="191" t="s">
        <v>299</v>
      </c>
      <c r="AT476" s="191" t="s">
        <v>217</v>
      </c>
      <c r="AU476" s="191" t="s">
        <v>88</v>
      </c>
      <c r="AY476" s="19" t="s">
        <v>214</v>
      </c>
      <c r="BE476" s="192">
        <f>IF(N476="základní",J476,0)</f>
        <v>0</v>
      </c>
      <c r="BF476" s="192">
        <f>IF(N476="snížená",J476,0)</f>
        <v>0</v>
      </c>
      <c r="BG476" s="192">
        <f>IF(N476="zákl. přenesená",J476,0)</f>
        <v>0</v>
      </c>
      <c r="BH476" s="192">
        <f>IF(N476="sníž. přenesená",J476,0)</f>
        <v>0</v>
      </c>
      <c r="BI476" s="192">
        <f>IF(N476="nulová",J476,0)</f>
        <v>0</v>
      </c>
      <c r="BJ476" s="19" t="s">
        <v>88</v>
      </c>
      <c r="BK476" s="192">
        <f>ROUND(I476*H476,2)</f>
        <v>0</v>
      </c>
      <c r="BL476" s="19" t="s">
        <v>299</v>
      </c>
      <c r="BM476" s="191" t="s">
        <v>1571</v>
      </c>
    </row>
    <row r="477" spans="1:65" s="15" customFormat="1" ht="11.25">
      <c r="B477" s="215"/>
      <c r="C477" s="216"/>
      <c r="D477" s="195" t="s">
        <v>224</v>
      </c>
      <c r="E477" s="217" t="s">
        <v>19</v>
      </c>
      <c r="F477" s="218" t="s">
        <v>228</v>
      </c>
      <c r="G477" s="216"/>
      <c r="H477" s="219">
        <v>39.08</v>
      </c>
      <c r="I477" s="220"/>
      <c r="J477" s="216"/>
      <c r="K477" s="216"/>
      <c r="L477" s="221"/>
      <c r="M477" s="222"/>
      <c r="N477" s="223"/>
      <c r="O477" s="223"/>
      <c r="P477" s="223"/>
      <c r="Q477" s="223"/>
      <c r="R477" s="223"/>
      <c r="S477" s="223"/>
      <c r="T477" s="224"/>
      <c r="AT477" s="225" t="s">
        <v>224</v>
      </c>
      <c r="AU477" s="225" t="s">
        <v>88</v>
      </c>
      <c r="AV477" s="15" t="s">
        <v>222</v>
      </c>
      <c r="AW477" s="15" t="s">
        <v>36</v>
      </c>
      <c r="AX477" s="15" t="s">
        <v>75</v>
      </c>
      <c r="AY477" s="225" t="s">
        <v>214</v>
      </c>
    </row>
    <row r="478" spans="1:65" s="2" customFormat="1" ht="24.2" customHeight="1">
      <c r="A478" s="36"/>
      <c r="B478" s="37"/>
      <c r="C478" s="180" t="s">
        <v>785</v>
      </c>
      <c r="D478" s="180" t="s">
        <v>217</v>
      </c>
      <c r="E478" s="181" t="s">
        <v>794</v>
      </c>
      <c r="F478" s="182" t="s">
        <v>795</v>
      </c>
      <c r="G478" s="183" t="s">
        <v>361</v>
      </c>
      <c r="H478" s="240"/>
      <c r="I478" s="185"/>
      <c r="J478" s="186">
        <f>ROUND(I478*H478,2)</f>
        <v>0</v>
      </c>
      <c r="K478" s="182" t="s">
        <v>221</v>
      </c>
      <c r="L478" s="41"/>
      <c r="M478" s="187" t="s">
        <v>19</v>
      </c>
      <c r="N478" s="188" t="s">
        <v>47</v>
      </c>
      <c r="O478" s="66"/>
      <c r="P478" s="189">
        <f>O478*H478</f>
        <v>0</v>
      </c>
      <c r="Q478" s="189">
        <v>0</v>
      </c>
      <c r="R478" s="189">
        <f>Q478*H478</f>
        <v>0</v>
      </c>
      <c r="S478" s="189">
        <v>0</v>
      </c>
      <c r="T478" s="190">
        <f>S478*H478</f>
        <v>0</v>
      </c>
      <c r="U478" s="36"/>
      <c r="V478" s="36"/>
      <c r="W478" s="36"/>
      <c r="X478" s="36"/>
      <c r="Y478" s="36"/>
      <c r="Z478" s="36"/>
      <c r="AA478" s="36"/>
      <c r="AB478" s="36"/>
      <c r="AC478" s="36"/>
      <c r="AD478" s="36"/>
      <c r="AE478" s="36"/>
      <c r="AR478" s="191" t="s">
        <v>299</v>
      </c>
      <c r="AT478" s="191" t="s">
        <v>217</v>
      </c>
      <c r="AU478" s="191" t="s">
        <v>88</v>
      </c>
      <c r="AY478" s="19" t="s">
        <v>214</v>
      </c>
      <c r="BE478" s="192">
        <f>IF(N478="základní",J478,0)</f>
        <v>0</v>
      </c>
      <c r="BF478" s="192">
        <f>IF(N478="snížená",J478,0)</f>
        <v>0</v>
      </c>
      <c r="BG478" s="192">
        <f>IF(N478="zákl. přenesená",J478,0)</f>
        <v>0</v>
      </c>
      <c r="BH478" s="192">
        <f>IF(N478="sníž. přenesená",J478,0)</f>
        <v>0</v>
      </c>
      <c r="BI478" s="192">
        <f>IF(N478="nulová",J478,0)</f>
        <v>0</v>
      </c>
      <c r="BJ478" s="19" t="s">
        <v>88</v>
      </c>
      <c r="BK478" s="192">
        <f>ROUND(I478*H478,2)</f>
        <v>0</v>
      </c>
      <c r="BL478" s="19" t="s">
        <v>299</v>
      </c>
      <c r="BM478" s="191" t="s">
        <v>796</v>
      </c>
    </row>
    <row r="479" spans="1:65" s="12" customFormat="1" ht="22.9" customHeight="1">
      <c r="B479" s="164"/>
      <c r="C479" s="165"/>
      <c r="D479" s="166" t="s">
        <v>74</v>
      </c>
      <c r="E479" s="178" t="s">
        <v>797</v>
      </c>
      <c r="F479" s="178" t="s">
        <v>798</v>
      </c>
      <c r="G479" s="165"/>
      <c r="H479" s="165"/>
      <c r="I479" s="168"/>
      <c r="J479" s="179">
        <f>BK479</f>
        <v>0</v>
      </c>
      <c r="K479" s="165"/>
      <c r="L479" s="170"/>
      <c r="M479" s="171"/>
      <c r="N479" s="172"/>
      <c r="O479" s="172"/>
      <c r="P479" s="173">
        <f>SUM(P480:P523)</f>
        <v>0</v>
      </c>
      <c r="Q479" s="172"/>
      <c r="R479" s="173">
        <f>SUM(R480:R523)</f>
        <v>0.25537209999999999</v>
      </c>
      <c r="S479" s="172"/>
      <c r="T479" s="174">
        <f>SUM(T480:T523)</f>
        <v>0</v>
      </c>
      <c r="AR479" s="175" t="s">
        <v>88</v>
      </c>
      <c r="AT479" s="176" t="s">
        <v>74</v>
      </c>
      <c r="AU479" s="176" t="s">
        <v>82</v>
      </c>
      <c r="AY479" s="175" t="s">
        <v>214</v>
      </c>
      <c r="BK479" s="177">
        <f>SUM(BK480:BK523)</f>
        <v>0</v>
      </c>
    </row>
    <row r="480" spans="1:65" s="2" customFormat="1" ht="14.45" customHeight="1">
      <c r="A480" s="36"/>
      <c r="B480" s="37"/>
      <c r="C480" s="180" t="s">
        <v>789</v>
      </c>
      <c r="D480" s="180" t="s">
        <v>217</v>
      </c>
      <c r="E480" s="181" t="s">
        <v>800</v>
      </c>
      <c r="F480" s="182" t="s">
        <v>801</v>
      </c>
      <c r="G480" s="183" t="s">
        <v>220</v>
      </c>
      <c r="H480" s="184">
        <v>800.86500000000001</v>
      </c>
      <c r="I480" s="185"/>
      <c r="J480" s="186">
        <f>ROUND(I480*H480,2)</f>
        <v>0</v>
      </c>
      <c r="K480" s="182" t="s">
        <v>221</v>
      </c>
      <c r="L480" s="41"/>
      <c r="M480" s="187" t="s">
        <v>19</v>
      </c>
      <c r="N480" s="188" t="s">
        <v>47</v>
      </c>
      <c r="O480" s="66"/>
      <c r="P480" s="189">
        <f>O480*H480</f>
        <v>0</v>
      </c>
      <c r="Q480" s="189">
        <v>0</v>
      </c>
      <c r="R480" s="189">
        <f>Q480*H480</f>
        <v>0</v>
      </c>
      <c r="S480" s="189">
        <v>0</v>
      </c>
      <c r="T480" s="190">
        <f>S480*H480</f>
        <v>0</v>
      </c>
      <c r="U480" s="36"/>
      <c r="V480" s="36"/>
      <c r="W480" s="36"/>
      <c r="X480" s="36"/>
      <c r="Y480" s="36"/>
      <c r="Z480" s="36"/>
      <c r="AA480" s="36"/>
      <c r="AB480" s="36"/>
      <c r="AC480" s="36"/>
      <c r="AD480" s="36"/>
      <c r="AE480" s="36"/>
      <c r="AR480" s="191" t="s">
        <v>299</v>
      </c>
      <c r="AT480" s="191" t="s">
        <v>217</v>
      </c>
      <c r="AU480" s="191" t="s">
        <v>88</v>
      </c>
      <c r="AY480" s="19" t="s">
        <v>214</v>
      </c>
      <c r="BE480" s="192">
        <f>IF(N480="základní",J480,0)</f>
        <v>0</v>
      </c>
      <c r="BF480" s="192">
        <f>IF(N480="snížená",J480,0)</f>
        <v>0</v>
      </c>
      <c r="BG480" s="192">
        <f>IF(N480="zákl. přenesená",J480,0)</f>
        <v>0</v>
      </c>
      <c r="BH480" s="192">
        <f>IF(N480="sníž. přenesená",J480,0)</f>
        <v>0</v>
      </c>
      <c r="BI480" s="192">
        <f>IF(N480="nulová",J480,0)</f>
        <v>0</v>
      </c>
      <c r="BJ480" s="19" t="s">
        <v>88</v>
      </c>
      <c r="BK480" s="192">
        <f>ROUND(I480*H480,2)</f>
        <v>0</v>
      </c>
      <c r="BL480" s="19" t="s">
        <v>299</v>
      </c>
      <c r="BM480" s="191" t="s">
        <v>1572</v>
      </c>
    </row>
    <row r="481" spans="1:65" s="15" customFormat="1" ht="11.25">
      <c r="B481" s="215"/>
      <c r="C481" s="216"/>
      <c r="D481" s="195" t="s">
        <v>224</v>
      </c>
      <c r="E481" s="217" t="s">
        <v>19</v>
      </c>
      <c r="F481" s="218" t="s">
        <v>228</v>
      </c>
      <c r="G481" s="216"/>
      <c r="H481" s="219">
        <v>800.8649999999999</v>
      </c>
      <c r="I481" s="220"/>
      <c r="J481" s="216"/>
      <c r="K481" s="216"/>
      <c r="L481" s="221"/>
      <c r="M481" s="222"/>
      <c r="N481" s="223"/>
      <c r="O481" s="223"/>
      <c r="P481" s="223"/>
      <c r="Q481" s="223"/>
      <c r="R481" s="223"/>
      <c r="S481" s="223"/>
      <c r="T481" s="224"/>
      <c r="AT481" s="225" t="s">
        <v>224</v>
      </c>
      <c r="AU481" s="225" t="s">
        <v>88</v>
      </c>
      <c r="AV481" s="15" t="s">
        <v>222</v>
      </c>
      <c r="AW481" s="15" t="s">
        <v>36</v>
      </c>
      <c r="AX481" s="15" t="s">
        <v>75</v>
      </c>
      <c r="AY481" s="225" t="s">
        <v>214</v>
      </c>
    </row>
    <row r="482" spans="1:65" s="2" customFormat="1" ht="14.45" customHeight="1">
      <c r="A482" s="36"/>
      <c r="B482" s="37"/>
      <c r="C482" s="180" t="s">
        <v>793</v>
      </c>
      <c r="D482" s="180" t="s">
        <v>217</v>
      </c>
      <c r="E482" s="181" t="s">
        <v>804</v>
      </c>
      <c r="F482" s="182" t="s">
        <v>805</v>
      </c>
      <c r="G482" s="183" t="s">
        <v>220</v>
      </c>
      <c r="H482" s="184">
        <v>159.72</v>
      </c>
      <c r="I482" s="185"/>
      <c r="J482" s="186">
        <f>ROUND(I482*H482,2)</f>
        <v>0</v>
      </c>
      <c r="K482" s="182" t="s">
        <v>221</v>
      </c>
      <c r="L482" s="41"/>
      <c r="M482" s="187" t="s">
        <v>19</v>
      </c>
      <c r="N482" s="188" t="s">
        <v>47</v>
      </c>
      <c r="O482" s="66"/>
      <c r="P482" s="189">
        <f>O482*H482</f>
        <v>0</v>
      </c>
      <c r="Q482" s="189">
        <v>0</v>
      </c>
      <c r="R482" s="189">
        <f>Q482*H482</f>
        <v>0</v>
      </c>
      <c r="S482" s="189">
        <v>0</v>
      </c>
      <c r="T482" s="190">
        <f>S482*H482</f>
        <v>0</v>
      </c>
      <c r="U482" s="36"/>
      <c r="V482" s="36"/>
      <c r="W482" s="36"/>
      <c r="X482" s="36"/>
      <c r="Y482" s="36"/>
      <c r="Z482" s="36"/>
      <c r="AA482" s="36"/>
      <c r="AB482" s="36"/>
      <c r="AC482" s="36"/>
      <c r="AD482" s="36"/>
      <c r="AE482" s="36"/>
      <c r="AR482" s="191" t="s">
        <v>299</v>
      </c>
      <c r="AT482" s="191" t="s">
        <v>217</v>
      </c>
      <c r="AU482" s="191" t="s">
        <v>88</v>
      </c>
      <c r="AY482" s="19" t="s">
        <v>214</v>
      </c>
      <c r="BE482" s="192">
        <f>IF(N482="základní",J482,0)</f>
        <v>0</v>
      </c>
      <c r="BF482" s="192">
        <f>IF(N482="snížená",J482,0)</f>
        <v>0</v>
      </c>
      <c r="BG482" s="192">
        <f>IF(N482="zákl. přenesená",J482,0)</f>
        <v>0</v>
      </c>
      <c r="BH482" s="192">
        <f>IF(N482="sníž. přenesená",J482,0)</f>
        <v>0</v>
      </c>
      <c r="BI482" s="192">
        <f>IF(N482="nulová",J482,0)</f>
        <v>0</v>
      </c>
      <c r="BJ482" s="19" t="s">
        <v>88</v>
      </c>
      <c r="BK482" s="192">
        <f>ROUND(I482*H482,2)</f>
        <v>0</v>
      </c>
      <c r="BL482" s="19" t="s">
        <v>299</v>
      </c>
      <c r="BM482" s="191" t="s">
        <v>1573</v>
      </c>
    </row>
    <row r="483" spans="1:65" s="13" customFormat="1" ht="11.25">
      <c r="B483" s="193"/>
      <c r="C483" s="194"/>
      <c r="D483" s="195" t="s">
        <v>224</v>
      </c>
      <c r="E483" s="196" t="s">
        <v>19</v>
      </c>
      <c r="F483" s="197" t="s">
        <v>257</v>
      </c>
      <c r="G483" s="194"/>
      <c r="H483" s="196" t="s">
        <v>19</v>
      </c>
      <c r="I483" s="198"/>
      <c r="J483" s="194"/>
      <c r="K483" s="194"/>
      <c r="L483" s="199"/>
      <c r="M483" s="200"/>
      <c r="N483" s="201"/>
      <c r="O483" s="201"/>
      <c r="P483" s="201"/>
      <c r="Q483" s="201"/>
      <c r="R483" s="201"/>
      <c r="S483" s="201"/>
      <c r="T483" s="202"/>
      <c r="AT483" s="203" t="s">
        <v>224</v>
      </c>
      <c r="AU483" s="203" t="s">
        <v>88</v>
      </c>
      <c r="AV483" s="13" t="s">
        <v>82</v>
      </c>
      <c r="AW483" s="13" t="s">
        <v>36</v>
      </c>
      <c r="AX483" s="13" t="s">
        <v>75</v>
      </c>
      <c r="AY483" s="203" t="s">
        <v>214</v>
      </c>
    </row>
    <row r="484" spans="1:65" s="14" customFormat="1" ht="11.25">
      <c r="B484" s="204"/>
      <c r="C484" s="205"/>
      <c r="D484" s="195" t="s">
        <v>224</v>
      </c>
      <c r="E484" s="206" t="s">
        <v>19</v>
      </c>
      <c r="F484" s="207" t="s">
        <v>1469</v>
      </c>
      <c r="G484" s="205"/>
      <c r="H484" s="208">
        <v>30.3</v>
      </c>
      <c r="I484" s="209"/>
      <c r="J484" s="205"/>
      <c r="K484" s="205"/>
      <c r="L484" s="210"/>
      <c r="M484" s="211"/>
      <c r="N484" s="212"/>
      <c r="O484" s="212"/>
      <c r="P484" s="212"/>
      <c r="Q484" s="212"/>
      <c r="R484" s="212"/>
      <c r="S484" s="212"/>
      <c r="T484" s="213"/>
      <c r="AT484" s="214" t="s">
        <v>224</v>
      </c>
      <c r="AU484" s="214" t="s">
        <v>88</v>
      </c>
      <c r="AV484" s="14" t="s">
        <v>88</v>
      </c>
      <c r="AW484" s="14" t="s">
        <v>36</v>
      </c>
      <c r="AX484" s="14" t="s">
        <v>75</v>
      </c>
      <c r="AY484" s="214" t="s">
        <v>214</v>
      </c>
    </row>
    <row r="485" spans="1:65" s="14" customFormat="1" ht="11.25">
      <c r="B485" s="204"/>
      <c r="C485" s="205"/>
      <c r="D485" s="195" t="s">
        <v>224</v>
      </c>
      <c r="E485" s="206" t="s">
        <v>19</v>
      </c>
      <c r="F485" s="207" t="s">
        <v>1466</v>
      </c>
      <c r="G485" s="205"/>
      <c r="H485" s="208">
        <v>55.63</v>
      </c>
      <c r="I485" s="209"/>
      <c r="J485" s="205"/>
      <c r="K485" s="205"/>
      <c r="L485" s="210"/>
      <c r="M485" s="211"/>
      <c r="N485" s="212"/>
      <c r="O485" s="212"/>
      <c r="P485" s="212"/>
      <c r="Q485" s="212"/>
      <c r="R485" s="212"/>
      <c r="S485" s="212"/>
      <c r="T485" s="213"/>
      <c r="AT485" s="214" t="s">
        <v>224</v>
      </c>
      <c r="AU485" s="214" t="s">
        <v>88</v>
      </c>
      <c r="AV485" s="14" t="s">
        <v>88</v>
      </c>
      <c r="AW485" s="14" t="s">
        <v>36</v>
      </c>
      <c r="AX485" s="14" t="s">
        <v>75</v>
      </c>
      <c r="AY485" s="214" t="s">
        <v>214</v>
      </c>
    </row>
    <row r="486" spans="1:65" s="14" customFormat="1" ht="11.25">
      <c r="B486" s="204"/>
      <c r="C486" s="205"/>
      <c r="D486" s="195" t="s">
        <v>224</v>
      </c>
      <c r="E486" s="206" t="s">
        <v>19</v>
      </c>
      <c r="F486" s="207" t="s">
        <v>1467</v>
      </c>
      <c r="G486" s="205"/>
      <c r="H486" s="208">
        <v>73.790000000000006</v>
      </c>
      <c r="I486" s="209"/>
      <c r="J486" s="205"/>
      <c r="K486" s="205"/>
      <c r="L486" s="210"/>
      <c r="M486" s="211"/>
      <c r="N486" s="212"/>
      <c r="O486" s="212"/>
      <c r="P486" s="212"/>
      <c r="Q486" s="212"/>
      <c r="R486" s="212"/>
      <c r="S486" s="212"/>
      <c r="T486" s="213"/>
      <c r="AT486" s="214" t="s">
        <v>224</v>
      </c>
      <c r="AU486" s="214" t="s">
        <v>88</v>
      </c>
      <c r="AV486" s="14" t="s">
        <v>88</v>
      </c>
      <c r="AW486" s="14" t="s">
        <v>36</v>
      </c>
      <c r="AX486" s="14" t="s">
        <v>75</v>
      </c>
      <c r="AY486" s="214" t="s">
        <v>214</v>
      </c>
    </row>
    <row r="487" spans="1:65" s="2" customFormat="1" ht="14.45" customHeight="1">
      <c r="A487" s="36"/>
      <c r="B487" s="37"/>
      <c r="C487" s="230" t="s">
        <v>799</v>
      </c>
      <c r="D487" s="230" t="s">
        <v>336</v>
      </c>
      <c r="E487" s="231" t="s">
        <v>808</v>
      </c>
      <c r="F487" s="232" t="s">
        <v>809</v>
      </c>
      <c r="G487" s="233" t="s">
        <v>220</v>
      </c>
      <c r="H487" s="234">
        <v>167.70599999999999</v>
      </c>
      <c r="I487" s="235"/>
      <c r="J487" s="236">
        <f>ROUND(I487*H487,2)</f>
        <v>0</v>
      </c>
      <c r="K487" s="232" t="s">
        <v>221</v>
      </c>
      <c r="L487" s="237"/>
      <c r="M487" s="238" t="s">
        <v>19</v>
      </c>
      <c r="N487" s="239" t="s">
        <v>47</v>
      </c>
      <c r="O487" s="66"/>
      <c r="P487" s="189">
        <f>O487*H487</f>
        <v>0</v>
      </c>
      <c r="Q487" s="189">
        <v>0</v>
      </c>
      <c r="R487" s="189">
        <f>Q487*H487</f>
        <v>0</v>
      </c>
      <c r="S487" s="189">
        <v>0</v>
      </c>
      <c r="T487" s="190">
        <f>S487*H487</f>
        <v>0</v>
      </c>
      <c r="U487" s="36"/>
      <c r="V487" s="36"/>
      <c r="W487" s="36"/>
      <c r="X487" s="36"/>
      <c r="Y487" s="36"/>
      <c r="Z487" s="36"/>
      <c r="AA487" s="36"/>
      <c r="AB487" s="36"/>
      <c r="AC487" s="36"/>
      <c r="AD487" s="36"/>
      <c r="AE487" s="36"/>
      <c r="AR487" s="191" t="s">
        <v>339</v>
      </c>
      <c r="AT487" s="191" t="s">
        <v>336</v>
      </c>
      <c r="AU487" s="191" t="s">
        <v>88</v>
      </c>
      <c r="AY487" s="19" t="s">
        <v>214</v>
      </c>
      <c r="BE487" s="192">
        <f>IF(N487="základní",J487,0)</f>
        <v>0</v>
      </c>
      <c r="BF487" s="192">
        <f>IF(N487="snížená",J487,0)</f>
        <v>0</v>
      </c>
      <c r="BG487" s="192">
        <f>IF(N487="zákl. přenesená",J487,0)</f>
        <v>0</v>
      </c>
      <c r="BH487" s="192">
        <f>IF(N487="sníž. přenesená",J487,0)</f>
        <v>0</v>
      </c>
      <c r="BI487" s="192">
        <f>IF(N487="nulová",J487,0)</f>
        <v>0</v>
      </c>
      <c r="BJ487" s="19" t="s">
        <v>88</v>
      </c>
      <c r="BK487" s="192">
        <f>ROUND(I487*H487,2)</f>
        <v>0</v>
      </c>
      <c r="BL487" s="19" t="s">
        <v>299</v>
      </c>
      <c r="BM487" s="191" t="s">
        <v>1574</v>
      </c>
    </row>
    <row r="488" spans="1:65" s="14" customFormat="1" ht="11.25">
      <c r="B488" s="204"/>
      <c r="C488" s="205"/>
      <c r="D488" s="195" t="s">
        <v>224</v>
      </c>
      <c r="E488" s="205"/>
      <c r="F488" s="207" t="s">
        <v>1575</v>
      </c>
      <c r="G488" s="205"/>
      <c r="H488" s="208">
        <v>167.70599999999999</v>
      </c>
      <c r="I488" s="209"/>
      <c r="J488" s="205"/>
      <c r="K488" s="205"/>
      <c r="L488" s="210"/>
      <c r="M488" s="211"/>
      <c r="N488" s="212"/>
      <c r="O488" s="212"/>
      <c r="P488" s="212"/>
      <c r="Q488" s="212"/>
      <c r="R488" s="212"/>
      <c r="S488" s="212"/>
      <c r="T488" s="213"/>
      <c r="AT488" s="214" t="s">
        <v>224</v>
      </c>
      <c r="AU488" s="214" t="s">
        <v>88</v>
      </c>
      <c r="AV488" s="14" t="s">
        <v>88</v>
      </c>
      <c r="AW488" s="14" t="s">
        <v>4</v>
      </c>
      <c r="AX488" s="14" t="s">
        <v>82</v>
      </c>
      <c r="AY488" s="214" t="s">
        <v>214</v>
      </c>
    </row>
    <row r="489" spans="1:65" s="2" customFormat="1" ht="14.45" customHeight="1">
      <c r="A489" s="36"/>
      <c r="B489" s="37"/>
      <c r="C489" s="180" t="s">
        <v>803</v>
      </c>
      <c r="D489" s="180" t="s">
        <v>217</v>
      </c>
      <c r="E489" s="181" t="s">
        <v>813</v>
      </c>
      <c r="F489" s="182" t="s">
        <v>814</v>
      </c>
      <c r="G489" s="183" t="s">
        <v>220</v>
      </c>
      <c r="H489" s="184">
        <v>227.75</v>
      </c>
      <c r="I489" s="185"/>
      <c r="J489" s="186">
        <f>ROUND(I489*H489,2)</f>
        <v>0</v>
      </c>
      <c r="K489" s="182" t="s">
        <v>19</v>
      </c>
      <c r="L489" s="41"/>
      <c r="M489" s="187" t="s">
        <v>19</v>
      </c>
      <c r="N489" s="188" t="s">
        <v>47</v>
      </c>
      <c r="O489" s="66"/>
      <c r="P489" s="189">
        <f>O489*H489</f>
        <v>0</v>
      </c>
      <c r="Q489" s="189">
        <v>2.0000000000000001E-4</v>
      </c>
      <c r="R489" s="189">
        <f>Q489*H489</f>
        <v>4.555E-2</v>
      </c>
      <c r="S489" s="189">
        <v>0</v>
      </c>
      <c r="T489" s="190">
        <f>S489*H489</f>
        <v>0</v>
      </c>
      <c r="U489" s="36"/>
      <c r="V489" s="36"/>
      <c r="W489" s="36"/>
      <c r="X489" s="36"/>
      <c r="Y489" s="36"/>
      <c r="Z489" s="36"/>
      <c r="AA489" s="36"/>
      <c r="AB489" s="36"/>
      <c r="AC489" s="36"/>
      <c r="AD489" s="36"/>
      <c r="AE489" s="36"/>
      <c r="AR489" s="191" t="s">
        <v>299</v>
      </c>
      <c r="AT489" s="191" t="s">
        <v>217</v>
      </c>
      <c r="AU489" s="191" t="s">
        <v>88</v>
      </c>
      <c r="AY489" s="19" t="s">
        <v>214</v>
      </c>
      <c r="BE489" s="192">
        <f>IF(N489="základní",J489,0)</f>
        <v>0</v>
      </c>
      <c r="BF489" s="192">
        <f>IF(N489="snížená",J489,0)</f>
        <v>0</v>
      </c>
      <c r="BG489" s="192">
        <f>IF(N489="zákl. přenesená",J489,0)</f>
        <v>0</v>
      </c>
      <c r="BH489" s="192">
        <f>IF(N489="sníž. přenesená",J489,0)</f>
        <v>0</v>
      </c>
      <c r="BI489" s="192">
        <f>IF(N489="nulová",J489,0)</f>
        <v>0</v>
      </c>
      <c r="BJ489" s="19" t="s">
        <v>88</v>
      </c>
      <c r="BK489" s="192">
        <f>ROUND(I489*H489,2)</f>
        <v>0</v>
      </c>
      <c r="BL489" s="19" t="s">
        <v>299</v>
      </c>
      <c r="BM489" s="191" t="s">
        <v>1576</v>
      </c>
    </row>
    <row r="490" spans="1:65" s="13" customFormat="1" ht="11.25">
      <c r="B490" s="193"/>
      <c r="C490" s="194"/>
      <c r="D490" s="195" t="s">
        <v>224</v>
      </c>
      <c r="E490" s="196" t="s">
        <v>19</v>
      </c>
      <c r="F490" s="197" t="s">
        <v>234</v>
      </c>
      <c r="G490" s="194"/>
      <c r="H490" s="196" t="s">
        <v>19</v>
      </c>
      <c r="I490" s="198"/>
      <c r="J490" s="194"/>
      <c r="K490" s="194"/>
      <c r="L490" s="199"/>
      <c r="M490" s="200"/>
      <c r="N490" s="201"/>
      <c r="O490" s="201"/>
      <c r="P490" s="201"/>
      <c r="Q490" s="201"/>
      <c r="R490" s="201"/>
      <c r="S490" s="201"/>
      <c r="T490" s="202"/>
      <c r="AT490" s="203" t="s">
        <v>224</v>
      </c>
      <c r="AU490" s="203" t="s">
        <v>88</v>
      </c>
      <c r="AV490" s="13" t="s">
        <v>82</v>
      </c>
      <c r="AW490" s="13" t="s">
        <v>36</v>
      </c>
      <c r="AX490" s="13" t="s">
        <v>75</v>
      </c>
      <c r="AY490" s="203" t="s">
        <v>214</v>
      </c>
    </row>
    <row r="491" spans="1:65" s="14" customFormat="1" ht="11.25">
      <c r="B491" s="204"/>
      <c r="C491" s="205"/>
      <c r="D491" s="195" t="s">
        <v>224</v>
      </c>
      <c r="E491" s="206" t="s">
        <v>19</v>
      </c>
      <c r="F491" s="207" t="s">
        <v>1459</v>
      </c>
      <c r="G491" s="205"/>
      <c r="H491" s="208">
        <v>105.61</v>
      </c>
      <c r="I491" s="209"/>
      <c r="J491" s="205"/>
      <c r="K491" s="205"/>
      <c r="L491" s="210"/>
      <c r="M491" s="211"/>
      <c r="N491" s="212"/>
      <c r="O491" s="212"/>
      <c r="P491" s="212"/>
      <c r="Q491" s="212"/>
      <c r="R491" s="212"/>
      <c r="S491" s="212"/>
      <c r="T491" s="213"/>
      <c r="AT491" s="214" t="s">
        <v>224</v>
      </c>
      <c r="AU491" s="214" t="s">
        <v>88</v>
      </c>
      <c r="AV491" s="14" t="s">
        <v>88</v>
      </c>
      <c r="AW491" s="14" t="s">
        <v>36</v>
      </c>
      <c r="AX491" s="14" t="s">
        <v>75</v>
      </c>
      <c r="AY491" s="214" t="s">
        <v>214</v>
      </c>
    </row>
    <row r="492" spans="1:65" s="14" customFormat="1" ht="11.25">
      <c r="B492" s="204"/>
      <c r="C492" s="205"/>
      <c r="D492" s="195" t="s">
        <v>224</v>
      </c>
      <c r="E492" s="206" t="s">
        <v>19</v>
      </c>
      <c r="F492" s="207" t="s">
        <v>1460</v>
      </c>
      <c r="G492" s="205"/>
      <c r="H492" s="208">
        <v>122.14</v>
      </c>
      <c r="I492" s="209"/>
      <c r="J492" s="205"/>
      <c r="K492" s="205"/>
      <c r="L492" s="210"/>
      <c r="M492" s="211"/>
      <c r="N492" s="212"/>
      <c r="O492" s="212"/>
      <c r="P492" s="212"/>
      <c r="Q492" s="212"/>
      <c r="R492" s="212"/>
      <c r="S492" s="212"/>
      <c r="T492" s="213"/>
      <c r="AT492" s="214" t="s">
        <v>224</v>
      </c>
      <c r="AU492" s="214" t="s">
        <v>88</v>
      </c>
      <c r="AV492" s="14" t="s">
        <v>88</v>
      </c>
      <c r="AW492" s="14" t="s">
        <v>36</v>
      </c>
      <c r="AX492" s="14" t="s">
        <v>75</v>
      </c>
      <c r="AY492" s="214" t="s">
        <v>214</v>
      </c>
    </row>
    <row r="493" spans="1:65" s="15" customFormat="1" ht="11.25">
      <c r="B493" s="215"/>
      <c r="C493" s="216"/>
      <c r="D493" s="195" t="s">
        <v>224</v>
      </c>
      <c r="E493" s="217" t="s">
        <v>19</v>
      </c>
      <c r="F493" s="218" t="s">
        <v>228</v>
      </c>
      <c r="G493" s="216"/>
      <c r="H493" s="219">
        <v>227.75</v>
      </c>
      <c r="I493" s="220"/>
      <c r="J493" s="216"/>
      <c r="K493" s="216"/>
      <c r="L493" s="221"/>
      <c r="M493" s="222"/>
      <c r="N493" s="223"/>
      <c r="O493" s="223"/>
      <c r="P493" s="223"/>
      <c r="Q493" s="223"/>
      <c r="R493" s="223"/>
      <c r="S493" s="223"/>
      <c r="T493" s="224"/>
      <c r="AT493" s="225" t="s">
        <v>224</v>
      </c>
      <c r="AU493" s="225" t="s">
        <v>88</v>
      </c>
      <c r="AV493" s="15" t="s">
        <v>222</v>
      </c>
      <c r="AW493" s="15" t="s">
        <v>36</v>
      </c>
      <c r="AX493" s="15" t="s">
        <v>82</v>
      </c>
      <c r="AY493" s="225" t="s">
        <v>214</v>
      </c>
    </row>
    <row r="494" spans="1:65" s="2" customFormat="1" ht="14.45" customHeight="1">
      <c r="A494" s="36"/>
      <c r="B494" s="37"/>
      <c r="C494" s="180" t="s">
        <v>807</v>
      </c>
      <c r="D494" s="180" t="s">
        <v>217</v>
      </c>
      <c r="E494" s="181" t="s">
        <v>817</v>
      </c>
      <c r="F494" s="182" t="s">
        <v>818</v>
      </c>
      <c r="G494" s="183" t="s">
        <v>220</v>
      </c>
      <c r="H494" s="184">
        <v>159.72</v>
      </c>
      <c r="I494" s="185"/>
      <c r="J494" s="186">
        <f>ROUND(I494*H494,2)</f>
        <v>0</v>
      </c>
      <c r="K494" s="182" t="s">
        <v>221</v>
      </c>
      <c r="L494" s="41"/>
      <c r="M494" s="187" t="s">
        <v>19</v>
      </c>
      <c r="N494" s="188" t="s">
        <v>47</v>
      </c>
      <c r="O494" s="66"/>
      <c r="P494" s="189">
        <f>O494*H494</f>
        <v>0</v>
      </c>
      <c r="Q494" s="189">
        <v>1.0000000000000001E-5</v>
      </c>
      <c r="R494" s="189">
        <f>Q494*H494</f>
        <v>1.5972000000000002E-3</v>
      </c>
      <c r="S494" s="189">
        <v>0</v>
      </c>
      <c r="T494" s="190">
        <f>S494*H494</f>
        <v>0</v>
      </c>
      <c r="U494" s="36"/>
      <c r="V494" s="36"/>
      <c r="W494" s="36"/>
      <c r="X494" s="36"/>
      <c r="Y494" s="36"/>
      <c r="Z494" s="36"/>
      <c r="AA494" s="36"/>
      <c r="AB494" s="36"/>
      <c r="AC494" s="36"/>
      <c r="AD494" s="36"/>
      <c r="AE494" s="36"/>
      <c r="AR494" s="191" t="s">
        <v>299</v>
      </c>
      <c r="AT494" s="191" t="s">
        <v>217</v>
      </c>
      <c r="AU494" s="191" t="s">
        <v>88</v>
      </c>
      <c r="AY494" s="19" t="s">
        <v>214</v>
      </c>
      <c r="BE494" s="192">
        <f>IF(N494="základní",J494,0)</f>
        <v>0</v>
      </c>
      <c r="BF494" s="192">
        <f>IF(N494="snížená",J494,0)</f>
        <v>0</v>
      </c>
      <c r="BG494" s="192">
        <f>IF(N494="zákl. přenesená",J494,0)</f>
        <v>0</v>
      </c>
      <c r="BH494" s="192">
        <f>IF(N494="sníž. přenesená",J494,0)</f>
        <v>0</v>
      </c>
      <c r="BI494" s="192">
        <f>IF(N494="nulová",J494,0)</f>
        <v>0</v>
      </c>
      <c r="BJ494" s="19" t="s">
        <v>88</v>
      </c>
      <c r="BK494" s="192">
        <f>ROUND(I494*H494,2)</f>
        <v>0</v>
      </c>
      <c r="BL494" s="19" t="s">
        <v>299</v>
      </c>
      <c r="BM494" s="191" t="s">
        <v>1577</v>
      </c>
    </row>
    <row r="495" spans="1:65" s="13" customFormat="1" ht="11.25">
      <c r="B495" s="193"/>
      <c r="C495" s="194"/>
      <c r="D495" s="195" t="s">
        <v>224</v>
      </c>
      <c r="E495" s="196" t="s">
        <v>19</v>
      </c>
      <c r="F495" s="197" t="s">
        <v>257</v>
      </c>
      <c r="G495" s="194"/>
      <c r="H495" s="196" t="s">
        <v>19</v>
      </c>
      <c r="I495" s="198"/>
      <c r="J495" s="194"/>
      <c r="K495" s="194"/>
      <c r="L495" s="199"/>
      <c r="M495" s="200"/>
      <c r="N495" s="201"/>
      <c r="O495" s="201"/>
      <c r="P495" s="201"/>
      <c r="Q495" s="201"/>
      <c r="R495" s="201"/>
      <c r="S495" s="201"/>
      <c r="T495" s="202"/>
      <c r="AT495" s="203" t="s">
        <v>224</v>
      </c>
      <c r="AU495" s="203" t="s">
        <v>88</v>
      </c>
      <c r="AV495" s="13" t="s">
        <v>82</v>
      </c>
      <c r="AW495" s="13" t="s">
        <v>36</v>
      </c>
      <c r="AX495" s="13" t="s">
        <v>75</v>
      </c>
      <c r="AY495" s="203" t="s">
        <v>214</v>
      </c>
    </row>
    <row r="496" spans="1:65" s="14" customFormat="1" ht="11.25">
      <c r="B496" s="204"/>
      <c r="C496" s="205"/>
      <c r="D496" s="195" t="s">
        <v>224</v>
      </c>
      <c r="E496" s="206" t="s">
        <v>19</v>
      </c>
      <c r="F496" s="207" t="s">
        <v>1469</v>
      </c>
      <c r="G496" s="205"/>
      <c r="H496" s="208">
        <v>30.3</v>
      </c>
      <c r="I496" s="209"/>
      <c r="J496" s="205"/>
      <c r="K496" s="205"/>
      <c r="L496" s="210"/>
      <c r="M496" s="211"/>
      <c r="N496" s="212"/>
      <c r="O496" s="212"/>
      <c r="P496" s="212"/>
      <c r="Q496" s="212"/>
      <c r="R496" s="212"/>
      <c r="S496" s="212"/>
      <c r="T496" s="213"/>
      <c r="AT496" s="214" t="s">
        <v>224</v>
      </c>
      <c r="AU496" s="214" t="s">
        <v>88</v>
      </c>
      <c r="AV496" s="14" t="s">
        <v>88</v>
      </c>
      <c r="AW496" s="14" t="s">
        <v>36</v>
      </c>
      <c r="AX496" s="14" t="s">
        <v>75</v>
      </c>
      <c r="AY496" s="214" t="s">
        <v>214</v>
      </c>
    </row>
    <row r="497" spans="1:65" s="14" customFormat="1" ht="11.25">
      <c r="B497" s="204"/>
      <c r="C497" s="205"/>
      <c r="D497" s="195" t="s">
        <v>224</v>
      </c>
      <c r="E497" s="206" t="s">
        <v>19</v>
      </c>
      <c r="F497" s="207" t="s">
        <v>1466</v>
      </c>
      <c r="G497" s="205"/>
      <c r="H497" s="208">
        <v>55.63</v>
      </c>
      <c r="I497" s="209"/>
      <c r="J497" s="205"/>
      <c r="K497" s="205"/>
      <c r="L497" s="210"/>
      <c r="M497" s="211"/>
      <c r="N497" s="212"/>
      <c r="O497" s="212"/>
      <c r="P497" s="212"/>
      <c r="Q497" s="212"/>
      <c r="R497" s="212"/>
      <c r="S497" s="212"/>
      <c r="T497" s="213"/>
      <c r="AT497" s="214" t="s">
        <v>224</v>
      </c>
      <c r="AU497" s="214" t="s">
        <v>88</v>
      </c>
      <c r="AV497" s="14" t="s">
        <v>88</v>
      </c>
      <c r="AW497" s="14" t="s">
        <v>36</v>
      </c>
      <c r="AX497" s="14" t="s">
        <v>75</v>
      </c>
      <c r="AY497" s="214" t="s">
        <v>214</v>
      </c>
    </row>
    <row r="498" spans="1:65" s="14" customFormat="1" ht="11.25">
      <c r="B498" s="204"/>
      <c r="C498" s="205"/>
      <c r="D498" s="195" t="s">
        <v>224</v>
      </c>
      <c r="E498" s="206" t="s">
        <v>19</v>
      </c>
      <c r="F498" s="207" t="s">
        <v>1467</v>
      </c>
      <c r="G498" s="205"/>
      <c r="H498" s="208">
        <v>73.790000000000006</v>
      </c>
      <c r="I498" s="209"/>
      <c r="J498" s="205"/>
      <c r="K498" s="205"/>
      <c r="L498" s="210"/>
      <c r="M498" s="211"/>
      <c r="N498" s="212"/>
      <c r="O498" s="212"/>
      <c r="P498" s="212"/>
      <c r="Q498" s="212"/>
      <c r="R498" s="212"/>
      <c r="S498" s="212"/>
      <c r="T498" s="213"/>
      <c r="AT498" s="214" t="s">
        <v>224</v>
      </c>
      <c r="AU498" s="214" t="s">
        <v>88</v>
      </c>
      <c r="AV498" s="14" t="s">
        <v>88</v>
      </c>
      <c r="AW498" s="14" t="s">
        <v>36</v>
      </c>
      <c r="AX498" s="14" t="s">
        <v>75</v>
      </c>
      <c r="AY498" s="214" t="s">
        <v>214</v>
      </c>
    </row>
    <row r="499" spans="1:65" s="2" customFormat="1" ht="14.45" customHeight="1">
      <c r="A499" s="36"/>
      <c r="B499" s="37"/>
      <c r="C499" s="180" t="s">
        <v>812</v>
      </c>
      <c r="D499" s="180" t="s">
        <v>217</v>
      </c>
      <c r="E499" s="181" t="s">
        <v>821</v>
      </c>
      <c r="F499" s="182" t="s">
        <v>822</v>
      </c>
      <c r="G499" s="183" t="s">
        <v>220</v>
      </c>
      <c r="H499" s="184">
        <v>800.86500000000001</v>
      </c>
      <c r="I499" s="185"/>
      <c r="J499" s="186">
        <f>ROUND(I499*H499,2)</f>
        <v>0</v>
      </c>
      <c r="K499" s="182" t="s">
        <v>19</v>
      </c>
      <c r="L499" s="41"/>
      <c r="M499" s="187" t="s">
        <v>19</v>
      </c>
      <c r="N499" s="188" t="s">
        <v>47</v>
      </c>
      <c r="O499" s="66"/>
      <c r="P499" s="189">
        <f>O499*H499</f>
        <v>0</v>
      </c>
      <c r="Q499" s="189">
        <v>2.5999999999999998E-4</v>
      </c>
      <c r="R499" s="189">
        <f>Q499*H499</f>
        <v>0.20822489999999999</v>
      </c>
      <c r="S499" s="189">
        <v>0</v>
      </c>
      <c r="T499" s="190">
        <f>S499*H499</f>
        <v>0</v>
      </c>
      <c r="U499" s="36"/>
      <c r="V499" s="36"/>
      <c r="W499" s="36"/>
      <c r="X499" s="36"/>
      <c r="Y499" s="36"/>
      <c r="Z499" s="36"/>
      <c r="AA499" s="36"/>
      <c r="AB499" s="36"/>
      <c r="AC499" s="36"/>
      <c r="AD499" s="36"/>
      <c r="AE499" s="36"/>
      <c r="AR499" s="191" t="s">
        <v>299</v>
      </c>
      <c r="AT499" s="191" t="s">
        <v>217</v>
      </c>
      <c r="AU499" s="191" t="s">
        <v>88</v>
      </c>
      <c r="AY499" s="19" t="s">
        <v>214</v>
      </c>
      <c r="BE499" s="192">
        <f>IF(N499="základní",J499,0)</f>
        <v>0</v>
      </c>
      <c r="BF499" s="192">
        <f>IF(N499="snížená",J499,0)</f>
        <v>0</v>
      </c>
      <c r="BG499" s="192">
        <f>IF(N499="zákl. přenesená",J499,0)</f>
        <v>0</v>
      </c>
      <c r="BH499" s="192">
        <f>IF(N499="sníž. přenesená",J499,0)</f>
        <v>0</v>
      </c>
      <c r="BI499" s="192">
        <f>IF(N499="nulová",J499,0)</f>
        <v>0</v>
      </c>
      <c r="BJ499" s="19" t="s">
        <v>88</v>
      </c>
      <c r="BK499" s="192">
        <f>ROUND(I499*H499,2)</f>
        <v>0</v>
      </c>
      <c r="BL499" s="19" t="s">
        <v>299</v>
      </c>
      <c r="BM499" s="191" t="s">
        <v>823</v>
      </c>
    </row>
    <row r="500" spans="1:65" s="13" customFormat="1" ht="11.25">
      <c r="B500" s="193"/>
      <c r="C500" s="194"/>
      <c r="D500" s="195" t="s">
        <v>224</v>
      </c>
      <c r="E500" s="196" t="s">
        <v>19</v>
      </c>
      <c r="F500" s="197" t="s">
        <v>234</v>
      </c>
      <c r="G500" s="194"/>
      <c r="H500" s="196" t="s">
        <v>19</v>
      </c>
      <c r="I500" s="198"/>
      <c r="J500" s="194"/>
      <c r="K500" s="194"/>
      <c r="L500" s="199"/>
      <c r="M500" s="200"/>
      <c r="N500" s="201"/>
      <c r="O500" s="201"/>
      <c r="P500" s="201"/>
      <c r="Q500" s="201"/>
      <c r="R500" s="201"/>
      <c r="S500" s="201"/>
      <c r="T500" s="202"/>
      <c r="AT500" s="203" t="s">
        <v>224</v>
      </c>
      <c r="AU500" s="203" t="s">
        <v>88</v>
      </c>
      <c r="AV500" s="13" t="s">
        <v>82</v>
      </c>
      <c r="AW500" s="13" t="s">
        <v>36</v>
      </c>
      <c r="AX500" s="13" t="s">
        <v>75</v>
      </c>
      <c r="AY500" s="203" t="s">
        <v>214</v>
      </c>
    </row>
    <row r="501" spans="1:65" s="14" customFormat="1" ht="11.25">
      <c r="B501" s="204"/>
      <c r="C501" s="205"/>
      <c r="D501" s="195" t="s">
        <v>224</v>
      </c>
      <c r="E501" s="206" t="s">
        <v>19</v>
      </c>
      <c r="F501" s="207" t="s">
        <v>1459</v>
      </c>
      <c r="G501" s="205"/>
      <c r="H501" s="208">
        <v>105.61</v>
      </c>
      <c r="I501" s="209"/>
      <c r="J501" s="205"/>
      <c r="K501" s="205"/>
      <c r="L501" s="210"/>
      <c r="M501" s="211"/>
      <c r="N501" s="212"/>
      <c r="O501" s="212"/>
      <c r="P501" s="212"/>
      <c r="Q501" s="212"/>
      <c r="R501" s="212"/>
      <c r="S501" s="212"/>
      <c r="T501" s="213"/>
      <c r="AT501" s="214" t="s">
        <v>224</v>
      </c>
      <c r="AU501" s="214" t="s">
        <v>88</v>
      </c>
      <c r="AV501" s="14" t="s">
        <v>88</v>
      </c>
      <c r="AW501" s="14" t="s">
        <v>36</v>
      </c>
      <c r="AX501" s="14" t="s">
        <v>75</v>
      </c>
      <c r="AY501" s="214" t="s">
        <v>214</v>
      </c>
    </row>
    <row r="502" spans="1:65" s="14" customFormat="1" ht="11.25">
      <c r="B502" s="204"/>
      <c r="C502" s="205"/>
      <c r="D502" s="195" t="s">
        <v>224</v>
      </c>
      <c r="E502" s="206" t="s">
        <v>19</v>
      </c>
      <c r="F502" s="207" t="s">
        <v>1460</v>
      </c>
      <c r="G502" s="205"/>
      <c r="H502" s="208">
        <v>122.14</v>
      </c>
      <c r="I502" s="209"/>
      <c r="J502" s="205"/>
      <c r="K502" s="205"/>
      <c r="L502" s="210"/>
      <c r="M502" s="211"/>
      <c r="N502" s="212"/>
      <c r="O502" s="212"/>
      <c r="P502" s="212"/>
      <c r="Q502" s="212"/>
      <c r="R502" s="212"/>
      <c r="S502" s="212"/>
      <c r="T502" s="213"/>
      <c r="AT502" s="214" t="s">
        <v>224</v>
      </c>
      <c r="AU502" s="214" t="s">
        <v>88</v>
      </c>
      <c r="AV502" s="14" t="s">
        <v>88</v>
      </c>
      <c r="AW502" s="14" t="s">
        <v>36</v>
      </c>
      <c r="AX502" s="14" t="s">
        <v>75</v>
      </c>
      <c r="AY502" s="214" t="s">
        <v>214</v>
      </c>
    </row>
    <row r="503" spans="1:65" s="13" customFormat="1" ht="11.25">
      <c r="B503" s="193"/>
      <c r="C503" s="194"/>
      <c r="D503" s="195" t="s">
        <v>224</v>
      </c>
      <c r="E503" s="196" t="s">
        <v>19</v>
      </c>
      <c r="F503" s="197" t="s">
        <v>824</v>
      </c>
      <c r="G503" s="194"/>
      <c r="H503" s="196" t="s">
        <v>19</v>
      </c>
      <c r="I503" s="198"/>
      <c r="J503" s="194"/>
      <c r="K503" s="194"/>
      <c r="L503" s="199"/>
      <c r="M503" s="200"/>
      <c r="N503" s="201"/>
      <c r="O503" s="201"/>
      <c r="P503" s="201"/>
      <c r="Q503" s="201"/>
      <c r="R503" s="201"/>
      <c r="S503" s="201"/>
      <c r="T503" s="202"/>
      <c r="AT503" s="203" t="s">
        <v>224</v>
      </c>
      <c r="AU503" s="203" t="s">
        <v>88</v>
      </c>
      <c r="AV503" s="13" t="s">
        <v>82</v>
      </c>
      <c r="AW503" s="13" t="s">
        <v>36</v>
      </c>
      <c r="AX503" s="13" t="s">
        <v>75</v>
      </c>
      <c r="AY503" s="203" t="s">
        <v>214</v>
      </c>
    </row>
    <row r="504" spans="1:65" s="13" customFormat="1" ht="11.25">
      <c r="B504" s="193"/>
      <c r="C504" s="194"/>
      <c r="D504" s="195" t="s">
        <v>224</v>
      </c>
      <c r="E504" s="196" t="s">
        <v>19</v>
      </c>
      <c r="F504" s="197" t="s">
        <v>257</v>
      </c>
      <c r="G504" s="194"/>
      <c r="H504" s="196" t="s">
        <v>19</v>
      </c>
      <c r="I504" s="198"/>
      <c r="J504" s="194"/>
      <c r="K504" s="194"/>
      <c r="L504" s="199"/>
      <c r="M504" s="200"/>
      <c r="N504" s="201"/>
      <c r="O504" s="201"/>
      <c r="P504" s="201"/>
      <c r="Q504" s="201"/>
      <c r="R504" s="201"/>
      <c r="S504" s="201"/>
      <c r="T504" s="202"/>
      <c r="AT504" s="203" t="s">
        <v>224</v>
      </c>
      <c r="AU504" s="203" t="s">
        <v>88</v>
      </c>
      <c r="AV504" s="13" t="s">
        <v>82</v>
      </c>
      <c r="AW504" s="13" t="s">
        <v>36</v>
      </c>
      <c r="AX504" s="13" t="s">
        <v>75</v>
      </c>
      <c r="AY504" s="203" t="s">
        <v>214</v>
      </c>
    </row>
    <row r="505" spans="1:65" s="13" customFormat="1" ht="11.25">
      <c r="B505" s="193"/>
      <c r="C505" s="194"/>
      <c r="D505" s="195" t="s">
        <v>224</v>
      </c>
      <c r="E505" s="196" t="s">
        <v>19</v>
      </c>
      <c r="F505" s="197" t="s">
        <v>433</v>
      </c>
      <c r="G505" s="194"/>
      <c r="H505" s="196" t="s">
        <v>19</v>
      </c>
      <c r="I505" s="198"/>
      <c r="J505" s="194"/>
      <c r="K505" s="194"/>
      <c r="L505" s="199"/>
      <c r="M505" s="200"/>
      <c r="N505" s="201"/>
      <c r="O505" s="201"/>
      <c r="P505" s="201"/>
      <c r="Q505" s="201"/>
      <c r="R505" s="201"/>
      <c r="S505" s="201"/>
      <c r="T505" s="202"/>
      <c r="AT505" s="203" t="s">
        <v>224</v>
      </c>
      <c r="AU505" s="203" t="s">
        <v>88</v>
      </c>
      <c r="AV505" s="13" t="s">
        <v>82</v>
      </c>
      <c r="AW505" s="13" t="s">
        <v>36</v>
      </c>
      <c r="AX505" s="13" t="s">
        <v>75</v>
      </c>
      <c r="AY505" s="203" t="s">
        <v>214</v>
      </c>
    </row>
    <row r="506" spans="1:65" s="14" customFormat="1" ht="11.25">
      <c r="B506" s="204"/>
      <c r="C506" s="205"/>
      <c r="D506" s="195" t="s">
        <v>224</v>
      </c>
      <c r="E506" s="206" t="s">
        <v>19</v>
      </c>
      <c r="F506" s="207" t="s">
        <v>1578</v>
      </c>
      <c r="G506" s="205"/>
      <c r="H506" s="208">
        <v>31.876999999999999</v>
      </c>
      <c r="I506" s="209"/>
      <c r="J506" s="205"/>
      <c r="K506" s="205"/>
      <c r="L506" s="210"/>
      <c r="M506" s="211"/>
      <c r="N506" s="212"/>
      <c r="O506" s="212"/>
      <c r="P506" s="212"/>
      <c r="Q506" s="212"/>
      <c r="R506" s="212"/>
      <c r="S506" s="212"/>
      <c r="T506" s="213"/>
      <c r="AT506" s="214" t="s">
        <v>224</v>
      </c>
      <c r="AU506" s="214" t="s">
        <v>88</v>
      </c>
      <c r="AV506" s="14" t="s">
        <v>88</v>
      </c>
      <c r="AW506" s="14" t="s">
        <v>36</v>
      </c>
      <c r="AX506" s="14" t="s">
        <v>75</v>
      </c>
      <c r="AY506" s="214" t="s">
        <v>214</v>
      </c>
    </row>
    <row r="507" spans="1:65" s="14" customFormat="1" ht="11.25">
      <c r="B507" s="204"/>
      <c r="C507" s="205"/>
      <c r="D507" s="195" t="s">
        <v>224</v>
      </c>
      <c r="E507" s="206" t="s">
        <v>19</v>
      </c>
      <c r="F507" s="207" t="s">
        <v>1579</v>
      </c>
      <c r="G507" s="205"/>
      <c r="H507" s="208">
        <v>132.30199999999999</v>
      </c>
      <c r="I507" s="209"/>
      <c r="J507" s="205"/>
      <c r="K507" s="205"/>
      <c r="L507" s="210"/>
      <c r="M507" s="211"/>
      <c r="N507" s="212"/>
      <c r="O507" s="212"/>
      <c r="P507" s="212"/>
      <c r="Q507" s="212"/>
      <c r="R507" s="212"/>
      <c r="S507" s="212"/>
      <c r="T507" s="213"/>
      <c r="AT507" s="214" t="s">
        <v>224</v>
      </c>
      <c r="AU507" s="214" t="s">
        <v>88</v>
      </c>
      <c r="AV507" s="14" t="s">
        <v>88</v>
      </c>
      <c r="AW507" s="14" t="s">
        <v>36</v>
      </c>
      <c r="AX507" s="14" t="s">
        <v>75</v>
      </c>
      <c r="AY507" s="214" t="s">
        <v>214</v>
      </c>
    </row>
    <row r="508" spans="1:65" s="14" customFormat="1" ht="11.25">
      <c r="B508" s="204"/>
      <c r="C508" s="205"/>
      <c r="D508" s="195" t="s">
        <v>224</v>
      </c>
      <c r="E508" s="206" t="s">
        <v>19</v>
      </c>
      <c r="F508" s="207" t="s">
        <v>1580</v>
      </c>
      <c r="G508" s="205"/>
      <c r="H508" s="208">
        <v>19</v>
      </c>
      <c r="I508" s="209"/>
      <c r="J508" s="205"/>
      <c r="K508" s="205"/>
      <c r="L508" s="210"/>
      <c r="M508" s="211"/>
      <c r="N508" s="212"/>
      <c r="O508" s="212"/>
      <c r="P508" s="212"/>
      <c r="Q508" s="212"/>
      <c r="R508" s="212"/>
      <c r="S508" s="212"/>
      <c r="T508" s="213"/>
      <c r="AT508" s="214" t="s">
        <v>224</v>
      </c>
      <c r="AU508" s="214" t="s">
        <v>88</v>
      </c>
      <c r="AV508" s="14" t="s">
        <v>88</v>
      </c>
      <c r="AW508" s="14" t="s">
        <v>36</v>
      </c>
      <c r="AX508" s="14" t="s">
        <v>75</v>
      </c>
      <c r="AY508" s="214" t="s">
        <v>214</v>
      </c>
    </row>
    <row r="509" spans="1:65" s="14" customFormat="1" ht="11.25">
      <c r="B509" s="204"/>
      <c r="C509" s="205"/>
      <c r="D509" s="195" t="s">
        <v>224</v>
      </c>
      <c r="E509" s="206" t="s">
        <v>19</v>
      </c>
      <c r="F509" s="207" t="s">
        <v>1581</v>
      </c>
      <c r="G509" s="205"/>
      <c r="H509" s="208">
        <v>32.598999999999997</v>
      </c>
      <c r="I509" s="209"/>
      <c r="J509" s="205"/>
      <c r="K509" s="205"/>
      <c r="L509" s="210"/>
      <c r="M509" s="211"/>
      <c r="N509" s="212"/>
      <c r="O509" s="212"/>
      <c r="P509" s="212"/>
      <c r="Q509" s="212"/>
      <c r="R509" s="212"/>
      <c r="S509" s="212"/>
      <c r="T509" s="213"/>
      <c r="AT509" s="214" t="s">
        <v>224</v>
      </c>
      <c r="AU509" s="214" t="s">
        <v>88</v>
      </c>
      <c r="AV509" s="14" t="s">
        <v>88</v>
      </c>
      <c r="AW509" s="14" t="s">
        <v>36</v>
      </c>
      <c r="AX509" s="14" t="s">
        <v>75</v>
      </c>
      <c r="AY509" s="214" t="s">
        <v>214</v>
      </c>
    </row>
    <row r="510" spans="1:65" s="14" customFormat="1" ht="11.25">
      <c r="B510" s="204"/>
      <c r="C510" s="205"/>
      <c r="D510" s="195" t="s">
        <v>224</v>
      </c>
      <c r="E510" s="206" t="s">
        <v>19</v>
      </c>
      <c r="F510" s="207" t="s">
        <v>1500</v>
      </c>
      <c r="G510" s="205"/>
      <c r="H510" s="208">
        <v>21.013999999999999</v>
      </c>
      <c r="I510" s="209"/>
      <c r="J510" s="205"/>
      <c r="K510" s="205"/>
      <c r="L510" s="210"/>
      <c r="M510" s="211"/>
      <c r="N510" s="212"/>
      <c r="O510" s="212"/>
      <c r="P510" s="212"/>
      <c r="Q510" s="212"/>
      <c r="R510" s="212"/>
      <c r="S510" s="212"/>
      <c r="T510" s="213"/>
      <c r="AT510" s="214" t="s">
        <v>224</v>
      </c>
      <c r="AU510" s="214" t="s">
        <v>88</v>
      </c>
      <c r="AV510" s="14" t="s">
        <v>88</v>
      </c>
      <c r="AW510" s="14" t="s">
        <v>36</v>
      </c>
      <c r="AX510" s="14" t="s">
        <v>75</v>
      </c>
      <c r="AY510" s="214" t="s">
        <v>214</v>
      </c>
    </row>
    <row r="511" spans="1:65" s="13" customFormat="1" ht="11.25">
      <c r="B511" s="193"/>
      <c r="C511" s="194"/>
      <c r="D511" s="195" t="s">
        <v>224</v>
      </c>
      <c r="E511" s="196" t="s">
        <v>19</v>
      </c>
      <c r="F511" s="197" t="s">
        <v>470</v>
      </c>
      <c r="G511" s="194"/>
      <c r="H511" s="196" t="s">
        <v>19</v>
      </c>
      <c r="I511" s="198"/>
      <c r="J511" s="194"/>
      <c r="K511" s="194"/>
      <c r="L511" s="199"/>
      <c r="M511" s="200"/>
      <c r="N511" s="201"/>
      <c r="O511" s="201"/>
      <c r="P511" s="201"/>
      <c r="Q511" s="201"/>
      <c r="R511" s="201"/>
      <c r="S511" s="201"/>
      <c r="T511" s="202"/>
      <c r="AT511" s="203" t="s">
        <v>224</v>
      </c>
      <c r="AU511" s="203" t="s">
        <v>88</v>
      </c>
      <c r="AV511" s="13" t="s">
        <v>82</v>
      </c>
      <c r="AW511" s="13" t="s">
        <v>36</v>
      </c>
      <c r="AX511" s="13" t="s">
        <v>75</v>
      </c>
      <c r="AY511" s="203" t="s">
        <v>214</v>
      </c>
    </row>
    <row r="512" spans="1:65" s="14" customFormat="1" ht="11.25">
      <c r="B512" s="204"/>
      <c r="C512" s="205"/>
      <c r="D512" s="195" t="s">
        <v>224</v>
      </c>
      <c r="E512" s="206" t="s">
        <v>19</v>
      </c>
      <c r="F512" s="207" t="s">
        <v>1517</v>
      </c>
      <c r="G512" s="205"/>
      <c r="H512" s="208">
        <v>118.029</v>
      </c>
      <c r="I512" s="209"/>
      <c r="J512" s="205"/>
      <c r="K512" s="205"/>
      <c r="L512" s="210"/>
      <c r="M512" s="211"/>
      <c r="N512" s="212"/>
      <c r="O512" s="212"/>
      <c r="P512" s="212"/>
      <c r="Q512" s="212"/>
      <c r="R512" s="212"/>
      <c r="S512" s="212"/>
      <c r="T512" s="213"/>
      <c r="AT512" s="214" t="s">
        <v>224</v>
      </c>
      <c r="AU512" s="214" t="s">
        <v>88</v>
      </c>
      <c r="AV512" s="14" t="s">
        <v>88</v>
      </c>
      <c r="AW512" s="14" t="s">
        <v>36</v>
      </c>
      <c r="AX512" s="14" t="s">
        <v>75</v>
      </c>
      <c r="AY512" s="214" t="s">
        <v>214</v>
      </c>
    </row>
    <row r="513" spans="1:51" s="13" customFormat="1" ht="11.25">
      <c r="B513" s="193"/>
      <c r="C513" s="194"/>
      <c r="D513" s="195" t="s">
        <v>224</v>
      </c>
      <c r="E513" s="196" t="s">
        <v>19</v>
      </c>
      <c r="F513" s="197" t="s">
        <v>472</v>
      </c>
      <c r="G513" s="194"/>
      <c r="H513" s="196" t="s">
        <v>19</v>
      </c>
      <c r="I513" s="198"/>
      <c r="J513" s="194"/>
      <c r="K513" s="194"/>
      <c r="L513" s="199"/>
      <c r="M513" s="200"/>
      <c r="N513" s="201"/>
      <c r="O513" s="201"/>
      <c r="P513" s="201"/>
      <c r="Q513" s="201"/>
      <c r="R513" s="201"/>
      <c r="S513" s="201"/>
      <c r="T513" s="202"/>
      <c r="AT513" s="203" t="s">
        <v>224</v>
      </c>
      <c r="AU513" s="203" t="s">
        <v>88</v>
      </c>
      <c r="AV513" s="13" t="s">
        <v>82</v>
      </c>
      <c r="AW513" s="13" t="s">
        <v>36</v>
      </c>
      <c r="AX513" s="13" t="s">
        <v>75</v>
      </c>
      <c r="AY513" s="203" t="s">
        <v>214</v>
      </c>
    </row>
    <row r="514" spans="1:51" s="14" customFormat="1" ht="11.25">
      <c r="B514" s="204"/>
      <c r="C514" s="205"/>
      <c r="D514" s="195" t="s">
        <v>224</v>
      </c>
      <c r="E514" s="206" t="s">
        <v>19</v>
      </c>
      <c r="F514" s="207" t="s">
        <v>1518</v>
      </c>
      <c r="G514" s="205"/>
      <c r="H514" s="208">
        <v>43.987000000000002</v>
      </c>
      <c r="I514" s="209"/>
      <c r="J514" s="205"/>
      <c r="K514" s="205"/>
      <c r="L514" s="210"/>
      <c r="M514" s="211"/>
      <c r="N514" s="212"/>
      <c r="O514" s="212"/>
      <c r="P514" s="212"/>
      <c r="Q514" s="212"/>
      <c r="R514" s="212"/>
      <c r="S514" s="212"/>
      <c r="T514" s="213"/>
      <c r="AT514" s="214" t="s">
        <v>224</v>
      </c>
      <c r="AU514" s="214" t="s">
        <v>88</v>
      </c>
      <c r="AV514" s="14" t="s">
        <v>88</v>
      </c>
      <c r="AW514" s="14" t="s">
        <v>36</v>
      </c>
      <c r="AX514" s="14" t="s">
        <v>75</v>
      </c>
      <c r="AY514" s="214" t="s">
        <v>214</v>
      </c>
    </row>
    <row r="515" spans="1:51" s="13" customFormat="1" ht="11.25">
      <c r="B515" s="193"/>
      <c r="C515" s="194"/>
      <c r="D515" s="195" t="s">
        <v>224</v>
      </c>
      <c r="E515" s="196" t="s">
        <v>19</v>
      </c>
      <c r="F515" s="197" t="s">
        <v>474</v>
      </c>
      <c r="G515" s="194"/>
      <c r="H515" s="196" t="s">
        <v>19</v>
      </c>
      <c r="I515" s="198"/>
      <c r="J515" s="194"/>
      <c r="K515" s="194"/>
      <c r="L515" s="199"/>
      <c r="M515" s="200"/>
      <c r="N515" s="201"/>
      <c r="O515" s="201"/>
      <c r="P515" s="201"/>
      <c r="Q515" s="201"/>
      <c r="R515" s="201"/>
      <c r="S515" s="201"/>
      <c r="T515" s="202"/>
      <c r="AT515" s="203" t="s">
        <v>224</v>
      </c>
      <c r="AU515" s="203" t="s">
        <v>88</v>
      </c>
      <c r="AV515" s="13" t="s">
        <v>82</v>
      </c>
      <c r="AW515" s="13" t="s">
        <v>36</v>
      </c>
      <c r="AX515" s="13" t="s">
        <v>75</v>
      </c>
      <c r="AY515" s="203" t="s">
        <v>214</v>
      </c>
    </row>
    <row r="516" spans="1:51" s="14" customFormat="1" ht="11.25">
      <c r="B516" s="204"/>
      <c r="C516" s="205"/>
      <c r="D516" s="195" t="s">
        <v>224</v>
      </c>
      <c r="E516" s="206" t="s">
        <v>19</v>
      </c>
      <c r="F516" s="207" t="s">
        <v>1519</v>
      </c>
      <c r="G516" s="205"/>
      <c r="H516" s="208">
        <v>13.74</v>
      </c>
      <c r="I516" s="209"/>
      <c r="J516" s="205"/>
      <c r="K516" s="205"/>
      <c r="L516" s="210"/>
      <c r="M516" s="211"/>
      <c r="N516" s="212"/>
      <c r="O516" s="212"/>
      <c r="P516" s="212"/>
      <c r="Q516" s="212"/>
      <c r="R516" s="212"/>
      <c r="S516" s="212"/>
      <c r="T516" s="213"/>
      <c r="AT516" s="214" t="s">
        <v>224</v>
      </c>
      <c r="AU516" s="214" t="s">
        <v>88</v>
      </c>
      <c r="AV516" s="14" t="s">
        <v>88</v>
      </c>
      <c r="AW516" s="14" t="s">
        <v>36</v>
      </c>
      <c r="AX516" s="14" t="s">
        <v>75</v>
      </c>
      <c r="AY516" s="214" t="s">
        <v>214</v>
      </c>
    </row>
    <row r="517" spans="1:51" s="14" customFormat="1" ht="11.25">
      <c r="B517" s="204"/>
      <c r="C517" s="205"/>
      <c r="D517" s="195" t="s">
        <v>224</v>
      </c>
      <c r="E517" s="206" t="s">
        <v>19</v>
      </c>
      <c r="F517" s="207" t="s">
        <v>1520</v>
      </c>
      <c r="G517" s="205"/>
      <c r="H517" s="208">
        <v>19.600000000000001</v>
      </c>
      <c r="I517" s="209"/>
      <c r="J517" s="205"/>
      <c r="K517" s="205"/>
      <c r="L517" s="210"/>
      <c r="M517" s="211"/>
      <c r="N517" s="212"/>
      <c r="O517" s="212"/>
      <c r="P517" s="212"/>
      <c r="Q517" s="212"/>
      <c r="R517" s="212"/>
      <c r="S517" s="212"/>
      <c r="T517" s="213"/>
      <c r="AT517" s="214" t="s">
        <v>224</v>
      </c>
      <c r="AU517" s="214" t="s">
        <v>88</v>
      </c>
      <c r="AV517" s="14" t="s">
        <v>88</v>
      </c>
      <c r="AW517" s="14" t="s">
        <v>36</v>
      </c>
      <c r="AX517" s="14" t="s">
        <v>75</v>
      </c>
      <c r="AY517" s="214" t="s">
        <v>214</v>
      </c>
    </row>
    <row r="518" spans="1:51" s="13" customFormat="1" ht="11.25">
      <c r="B518" s="193"/>
      <c r="C518" s="194"/>
      <c r="D518" s="195" t="s">
        <v>224</v>
      </c>
      <c r="E518" s="196" t="s">
        <v>19</v>
      </c>
      <c r="F518" s="197" t="s">
        <v>825</v>
      </c>
      <c r="G518" s="194"/>
      <c r="H518" s="196" t="s">
        <v>19</v>
      </c>
      <c r="I518" s="198"/>
      <c r="J518" s="194"/>
      <c r="K518" s="194"/>
      <c r="L518" s="199"/>
      <c r="M518" s="200"/>
      <c r="N518" s="201"/>
      <c r="O518" s="201"/>
      <c r="P518" s="201"/>
      <c r="Q518" s="201"/>
      <c r="R518" s="201"/>
      <c r="S518" s="201"/>
      <c r="T518" s="202"/>
      <c r="AT518" s="203" t="s">
        <v>224</v>
      </c>
      <c r="AU518" s="203" t="s">
        <v>88</v>
      </c>
      <c r="AV518" s="13" t="s">
        <v>82</v>
      </c>
      <c r="AW518" s="13" t="s">
        <v>36</v>
      </c>
      <c r="AX518" s="13" t="s">
        <v>75</v>
      </c>
      <c r="AY518" s="203" t="s">
        <v>214</v>
      </c>
    </row>
    <row r="519" spans="1:51" s="14" customFormat="1" ht="11.25">
      <c r="B519" s="204"/>
      <c r="C519" s="205"/>
      <c r="D519" s="195" t="s">
        <v>224</v>
      </c>
      <c r="E519" s="206" t="s">
        <v>19</v>
      </c>
      <c r="F519" s="207" t="s">
        <v>1524</v>
      </c>
      <c r="G519" s="205"/>
      <c r="H519" s="208">
        <v>82.549000000000007</v>
      </c>
      <c r="I519" s="209"/>
      <c r="J519" s="205"/>
      <c r="K519" s="205"/>
      <c r="L519" s="210"/>
      <c r="M519" s="211"/>
      <c r="N519" s="212"/>
      <c r="O519" s="212"/>
      <c r="P519" s="212"/>
      <c r="Q519" s="212"/>
      <c r="R519" s="212"/>
      <c r="S519" s="212"/>
      <c r="T519" s="213"/>
      <c r="AT519" s="214" t="s">
        <v>224</v>
      </c>
      <c r="AU519" s="214" t="s">
        <v>88</v>
      </c>
      <c r="AV519" s="14" t="s">
        <v>88</v>
      </c>
      <c r="AW519" s="14" t="s">
        <v>36</v>
      </c>
      <c r="AX519" s="14" t="s">
        <v>75</v>
      </c>
      <c r="AY519" s="214" t="s">
        <v>214</v>
      </c>
    </row>
    <row r="520" spans="1:51" s="14" customFormat="1" ht="11.25">
      <c r="B520" s="204"/>
      <c r="C520" s="205"/>
      <c r="D520" s="195" t="s">
        <v>224</v>
      </c>
      <c r="E520" s="206" t="s">
        <v>19</v>
      </c>
      <c r="F520" s="207" t="s">
        <v>1525</v>
      </c>
      <c r="G520" s="205"/>
      <c r="H520" s="208">
        <v>73.08</v>
      </c>
      <c r="I520" s="209"/>
      <c r="J520" s="205"/>
      <c r="K520" s="205"/>
      <c r="L520" s="210"/>
      <c r="M520" s="211"/>
      <c r="N520" s="212"/>
      <c r="O520" s="212"/>
      <c r="P520" s="212"/>
      <c r="Q520" s="212"/>
      <c r="R520" s="212"/>
      <c r="S520" s="212"/>
      <c r="T520" s="213"/>
      <c r="AT520" s="214" t="s">
        <v>224</v>
      </c>
      <c r="AU520" s="214" t="s">
        <v>88</v>
      </c>
      <c r="AV520" s="14" t="s">
        <v>88</v>
      </c>
      <c r="AW520" s="14" t="s">
        <v>36</v>
      </c>
      <c r="AX520" s="14" t="s">
        <v>75</v>
      </c>
      <c r="AY520" s="214" t="s">
        <v>214</v>
      </c>
    </row>
    <row r="521" spans="1:51" s="14" customFormat="1" ht="11.25">
      <c r="B521" s="204"/>
      <c r="C521" s="205"/>
      <c r="D521" s="195" t="s">
        <v>224</v>
      </c>
      <c r="E521" s="206" t="s">
        <v>19</v>
      </c>
      <c r="F521" s="207" t="s">
        <v>1526</v>
      </c>
      <c r="G521" s="205"/>
      <c r="H521" s="208">
        <v>24.417999999999999</v>
      </c>
      <c r="I521" s="209"/>
      <c r="J521" s="205"/>
      <c r="K521" s="205"/>
      <c r="L521" s="210"/>
      <c r="M521" s="211"/>
      <c r="N521" s="212"/>
      <c r="O521" s="212"/>
      <c r="P521" s="212"/>
      <c r="Q521" s="212"/>
      <c r="R521" s="212"/>
      <c r="S521" s="212"/>
      <c r="T521" s="213"/>
      <c r="AT521" s="214" t="s">
        <v>224</v>
      </c>
      <c r="AU521" s="214" t="s">
        <v>88</v>
      </c>
      <c r="AV521" s="14" t="s">
        <v>88</v>
      </c>
      <c r="AW521" s="14" t="s">
        <v>36</v>
      </c>
      <c r="AX521" s="14" t="s">
        <v>75</v>
      </c>
      <c r="AY521" s="214" t="s">
        <v>214</v>
      </c>
    </row>
    <row r="522" spans="1:51" s="14" customFormat="1" ht="11.25">
      <c r="B522" s="204"/>
      <c r="C522" s="205"/>
      <c r="D522" s="195" t="s">
        <v>224</v>
      </c>
      <c r="E522" s="206" t="s">
        <v>19</v>
      </c>
      <c r="F522" s="207" t="s">
        <v>1582</v>
      </c>
      <c r="G522" s="205"/>
      <c r="H522" s="208">
        <v>-39.08</v>
      </c>
      <c r="I522" s="209"/>
      <c r="J522" s="205"/>
      <c r="K522" s="205"/>
      <c r="L522" s="210"/>
      <c r="M522" s="211"/>
      <c r="N522" s="212"/>
      <c r="O522" s="212"/>
      <c r="P522" s="212"/>
      <c r="Q522" s="212"/>
      <c r="R522" s="212"/>
      <c r="S522" s="212"/>
      <c r="T522" s="213"/>
      <c r="AT522" s="214" t="s">
        <v>224</v>
      </c>
      <c r="AU522" s="214" t="s">
        <v>88</v>
      </c>
      <c r="AV522" s="14" t="s">
        <v>88</v>
      </c>
      <c r="AW522" s="14" t="s">
        <v>36</v>
      </c>
      <c r="AX522" s="14" t="s">
        <v>75</v>
      </c>
      <c r="AY522" s="214" t="s">
        <v>214</v>
      </c>
    </row>
    <row r="523" spans="1:51" s="15" customFormat="1" ht="11.25">
      <c r="B523" s="215"/>
      <c r="C523" s="216"/>
      <c r="D523" s="195" t="s">
        <v>224</v>
      </c>
      <c r="E523" s="217" t="s">
        <v>19</v>
      </c>
      <c r="F523" s="218" t="s">
        <v>228</v>
      </c>
      <c r="G523" s="216"/>
      <c r="H523" s="219">
        <v>800.8649999999999</v>
      </c>
      <c r="I523" s="220"/>
      <c r="J523" s="216"/>
      <c r="K523" s="216"/>
      <c r="L523" s="221"/>
      <c r="M523" s="241"/>
      <c r="N523" s="242"/>
      <c r="O523" s="242"/>
      <c r="P523" s="242"/>
      <c r="Q523" s="242"/>
      <c r="R523" s="242"/>
      <c r="S523" s="242"/>
      <c r="T523" s="243"/>
      <c r="AT523" s="225" t="s">
        <v>224</v>
      </c>
      <c r="AU523" s="225" t="s">
        <v>88</v>
      </c>
      <c r="AV523" s="15" t="s">
        <v>222</v>
      </c>
      <c r="AW523" s="15" t="s">
        <v>36</v>
      </c>
      <c r="AX523" s="15" t="s">
        <v>82</v>
      </c>
      <c r="AY523" s="225" t="s">
        <v>214</v>
      </c>
    </row>
    <row r="524" spans="1:51" s="2" customFormat="1" ht="6.95" customHeight="1">
      <c r="A524" s="36"/>
      <c r="B524" s="49"/>
      <c r="C524" s="50"/>
      <c r="D524" s="50"/>
      <c r="E524" s="50"/>
      <c r="F524" s="50"/>
      <c r="G524" s="50"/>
      <c r="H524" s="50"/>
      <c r="I524" s="50"/>
      <c r="J524" s="50"/>
      <c r="K524" s="50"/>
      <c r="L524" s="41"/>
      <c r="M524" s="36"/>
      <c r="O524" s="36"/>
      <c r="P524" s="36"/>
      <c r="Q524" s="36"/>
      <c r="R524" s="36"/>
      <c r="S524" s="36"/>
      <c r="T524" s="36"/>
      <c r="U524" s="36"/>
      <c r="V524" s="36"/>
      <c r="W524" s="36"/>
      <c r="X524" s="36"/>
      <c r="Y524" s="36"/>
      <c r="Z524" s="36"/>
      <c r="AA524" s="36"/>
      <c r="AB524" s="36"/>
      <c r="AC524" s="36"/>
      <c r="AD524" s="36"/>
      <c r="AE524" s="36"/>
    </row>
  </sheetData>
  <sheetProtection algorithmName="SHA-512" hashValue="HByZf6bpO79OIFh1RkbHmJsNr+nBFlM0rBDfAnrL7jiOF+fmoRUYn/cj6Xcu4KPyHVvj1XI0WBDU/h4Xc9d69A==" saltValue="lLeHj8fu06CeOy3hkAJSF/Cl4syGQNoO+sdPLE5ZurzWRuE2eeh6eBq+Y6SpobawEBg41MrfIlYbCoEJXA4V5A==" spinCount="100000" sheet="1" objects="1" scenarios="1" formatColumns="0" formatRows="0" autoFilter="0"/>
  <autoFilter ref="C100:K523" xr:uid="{00000000-0009-0000-0000-000008000000}"/>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117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1457</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828</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ROUND((SUM(BE90:BE141)),  2)</f>
        <v>0</v>
      </c>
      <c r="G35" s="36"/>
      <c r="H35" s="36"/>
      <c r="I35" s="126">
        <v>0.21</v>
      </c>
      <c r="J35" s="125">
        <f>ROUND(((SUM(BE90:BE141))*I35),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ROUND((SUM(BF90:BF141)),  2)</f>
        <v>0</v>
      </c>
      <c r="G36" s="36"/>
      <c r="H36" s="36"/>
      <c r="I36" s="126">
        <v>0.15</v>
      </c>
      <c r="J36" s="125">
        <f>ROUND(((SUM(BF90:BF141))*I36),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ROUND((SUM(BG90:BG141)),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ROUND((SUM(BH90:BH141)),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ROUND((SUM(BI90:BI141)),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1457</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D.1.4.a - UT</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829</v>
      </c>
      <c r="E64" s="145"/>
      <c r="F64" s="145"/>
      <c r="G64" s="145"/>
      <c r="H64" s="145"/>
      <c r="I64" s="145"/>
      <c r="J64" s="146">
        <f>J91</f>
        <v>0</v>
      </c>
      <c r="K64" s="143"/>
      <c r="L64" s="147"/>
    </row>
    <row r="65" spans="1:31" s="9" customFormat="1" ht="24.95" customHeight="1">
      <c r="B65" s="142"/>
      <c r="C65" s="143"/>
      <c r="D65" s="144" t="s">
        <v>830</v>
      </c>
      <c r="E65" s="145"/>
      <c r="F65" s="145"/>
      <c r="G65" s="145"/>
      <c r="H65" s="145"/>
      <c r="I65" s="145"/>
      <c r="J65" s="146">
        <f>J97</f>
        <v>0</v>
      </c>
      <c r="K65" s="143"/>
      <c r="L65" s="147"/>
    </row>
    <row r="66" spans="1:31" s="9" customFormat="1" ht="24.95" customHeight="1">
      <c r="B66" s="142"/>
      <c r="C66" s="143"/>
      <c r="D66" s="144" t="s">
        <v>831</v>
      </c>
      <c r="E66" s="145"/>
      <c r="F66" s="145"/>
      <c r="G66" s="145"/>
      <c r="H66" s="145"/>
      <c r="I66" s="145"/>
      <c r="J66" s="146">
        <f>J117</f>
        <v>0</v>
      </c>
      <c r="K66" s="143"/>
      <c r="L66" s="147"/>
    </row>
    <row r="67" spans="1:31" s="9" customFormat="1" ht="24.95" customHeight="1">
      <c r="B67" s="142"/>
      <c r="C67" s="143"/>
      <c r="D67" s="144" t="s">
        <v>832</v>
      </c>
      <c r="E67" s="145"/>
      <c r="F67" s="145"/>
      <c r="G67" s="145"/>
      <c r="H67" s="145"/>
      <c r="I67" s="145"/>
      <c r="J67" s="146">
        <f>J129</f>
        <v>0</v>
      </c>
      <c r="K67" s="143"/>
      <c r="L67" s="147"/>
    </row>
    <row r="68" spans="1:31" s="9" customFormat="1" ht="24.95" customHeight="1">
      <c r="B68" s="142"/>
      <c r="C68" s="143"/>
      <c r="D68" s="144" t="s">
        <v>833</v>
      </c>
      <c r="E68" s="145"/>
      <c r="F68" s="145"/>
      <c r="G68" s="145"/>
      <c r="H68" s="145"/>
      <c r="I68" s="145"/>
      <c r="J68" s="146">
        <f>J135</f>
        <v>0</v>
      </c>
      <c r="K68" s="143"/>
      <c r="L68" s="147"/>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199</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5" t="str">
        <f>E7</f>
        <v>Podkrovní byty Táborská 378/44, 372/36, 375/38, 377/42, 376/40 Praha 4, k.ú. Nusle</v>
      </c>
      <c r="F78" s="396"/>
      <c r="G78" s="396"/>
      <c r="H78" s="396"/>
      <c r="I78" s="38"/>
      <c r="J78" s="38"/>
      <c r="K78" s="38"/>
      <c r="L78" s="115"/>
      <c r="S78" s="36"/>
      <c r="T78" s="36"/>
      <c r="U78" s="36"/>
      <c r="V78" s="36"/>
      <c r="W78" s="36"/>
      <c r="X78" s="36"/>
      <c r="Y78" s="36"/>
      <c r="Z78" s="36"/>
      <c r="AA78" s="36"/>
      <c r="AB78" s="36"/>
      <c r="AC78" s="36"/>
      <c r="AD78" s="36"/>
      <c r="AE78" s="36"/>
    </row>
    <row r="79" spans="1:31" s="1" customFormat="1" ht="12" customHeight="1">
      <c r="B79" s="23"/>
      <c r="C79" s="31" t="s">
        <v>174</v>
      </c>
      <c r="D79" s="24"/>
      <c r="E79" s="24"/>
      <c r="F79" s="24"/>
      <c r="G79" s="24"/>
      <c r="H79" s="24"/>
      <c r="I79" s="24"/>
      <c r="J79" s="24"/>
      <c r="K79" s="24"/>
      <c r="L79" s="22"/>
    </row>
    <row r="80" spans="1:31" s="2" customFormat="1" ht="16.5" customHeight="1">
      <c r="A80" s="36"/>
      <c r="B80" s="37"/>
      <c r="C80" s="38"/>
      <c r="D80" s="38"/>
      <c r="E80" s="395" t="s">
        <v>1457</v>
      </c>
      <c r="F80" s="397"/>
      <c r="G80" s="397"/>
      <c r="H80" s="397"/>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176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69" t="str">
        <f>E11</f>
        <v>D.1.4.a - UT</v>
      </c>
      <c r="F82" s="397"/>
      <c r="G82" s="397"/>
      <c r="H82" s="397"/>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 xml:space="preserve"> </v>
      </c>
      <c r="G84" s="38"/>
      <c r="H84" s="38"/>
      <c r="I84" s="31" t="s">
        <v>23</v>
      </c>
      <c r="J84" s="61" t="str">
        <f>IF(J14="","",J14)</f>
        <v>16. 4. 2021</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25.7" customHeight="1">
      <c r="A86" s="36"/>
      <c r="B86" s="37"/>
      <c r="C86" s="31" t="s">
        <v>25</v>
      </c>
      <c r="D86" s="38"/>
      <c r="E86" s="38"/>
      <c r="F86" s="29" t="str">
        <f>E17</f>
        <v>Městská část Praha 4, Anatala Staška 2059/80b</v>
      </c>
      <c r="G86" s="38"/>
      <c r="H86" s="38"/>
      <c r="I86" s="31" t="s">
        <v>32</v>
      </c>
      <c r="J86" s="34" t="str">
        <f>E23</f>
        <v>SUNCAD, s.r.o., Špotzova 6, Praha 6</v>
      </c>
      <c r="K86" s="38"/>
      <c r="L86" s="115"/>
      <c r="S86" s="36"/>
      <c r="T86" s="36"/>
      <c r="U86" s="36"/>
      <c r="V86" s="36"/>
      <c r="W86" s="36"/>
      <c r="X86" s="36"/>
      <c r="Y86" s="36"/>
      <c r="Z86" s="36"/>
      <c r="AA86" s="36"/>
      <c r="AB86" s="36"/>
      <c r="AC86" s="36"/>
      <c r="AD86" s="36"/>
      <c r="AE86" s="36"/>
    </row>
    <row r="87" spans="1:65" s="2" customFormat="1" ht="15.2" customHeight="1">
      <c r="A87" s="36"/>
      <c r="B87" s="37"/>
      <c r="C87" s="31" t="s">
        <v>30</v>
      </c>
      <c r="D87" s="38"/>
      <c r="E87" s="38"/>
      <c r="F87" s="29" t="str">
        <f>IF(E20="","",E20)</f>
        <v>Vyplň údaj</v>
      </c>
      <c r="G87" s="38"/>
      <c r="H87" s="38"/>
      <c r="I87" s="31" t="s">
        <v>37</v>
      </c>
      <c r="J87" s="34" t="str">
        <f>E26</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200</v>
      </c>
      <c r="D89" s="156" t="s">
        <v>60</v>
      </c>
      <c r="E89" s="156" t="s">
        <v>56</v>
      </c>
      <c r="F89" s="156" t="s">
        <v>57</v>
      </c>
      <c r="G89" s="156" t="s">
        <v>201</v>
      </c>
      <c r="H89" s="156" t="s">
        <v>202</v>
      </c>
      <c r="I89" s="156" t="s">
        <v>203</v>
      </c>
      <c r="J89" s="156" t="s">
        <v>180</v>
      </c>
      <c r="K89" s="157" t="s">
        <v>204</v>
      </c>
      <c r="L89" s="158"/>
      <c r="M89" s="70" t="s">
        <v>19</v>
      </c>
      <c r="N89" s="71" t="s">
        <v>45</v>
      </c>
      <c r="O89" s="71" t="s">
        <v>205</v>
      </c>
      <c r="P89" s="71" t="s">
        <v>206</v>
      </c>
      <c r="Q89" s="71" t="s">
        <v>207</v>
      </c>
      <c r="R89" s="71" t="s">
        <v>208</v>
      </c>
      <c r="S89" s="71" t="s">
        <v>209</v>
      </c>
      <c r="T89" s="72" t="s">
        <v>210</v>
      </c>
      <c r="U89" s="153"/>
      <c r="V89" s="153"/>
      <c r="W89" s="153"/>
      <c r="X89" s="153"/>
      <c r="Y89" s="153"/>
      <c r="Z89" s="153"/>
      <c r="AA89" s="153"/>
      <c r="AB89" s="153"/>
      <c r="AC89" s="153"/>
      <c r="AD89" s="153"/>
      <c r="AE89" s="153"/>
    </row>
    <row r="90" spans="1:65" s="2" customFormat="1" ht="22.9" customHeight="1">
      <c r="A90" s="36"/>
      <c r="B90" s="37"/>
      <c r="C90" s="77" t="s">
        <v>211</v>
      </c>
      <c r="D90" s="38"/>
      <c r="E90" s="38"/>
      <c r="F90" s="38"/>
      <c r="G90" s="38"/>
      <c r="H90" s="38"/>
      <c r="I90" s="38"/>
      <c r="J90" s="159">
        <f>BK90</f>
        <v>0</v>
      </c>
      <c r="K90" s="38"/>
      <c r="L90" s="41"/>
      <c r="M90" s="73"/>
      <c r="N90" s="160"/>
      <c r="O90" s="74"/>
      <c r="P90" s="161">
        <f>P91+P97+P117+P129+P135</f>
        <v>0</v>
      </c>
      <c r="Q90" s="74"/>
      <c r="R90" s="161">
        <f>R91+R97+R117+R129+R135</f>
        <v>0</v>
      </c>
      <c r="S90" s="74"/>
      <c r="T90" s="162">
        <f>T91+T97+T117+T129+T135</f>
        <v>0</v>
      </c>
      <c r="U90" s="36"/>
      <c r="V90" s="36"/>
      <c r="W90" s="36"/>
      <c r="X90" s="36"/>
      <c r="Y90" s="36"/>
      <c r="Z90" s="36"/>
      <c r="AA90" s="36"/>
      <c r="AB90" s="36"/>
      <c r="AC90" s="36"/>
      <c r="AD90" s="36"/>
      <c r="AE90" s="36"/>
      <c r="AT90" s="19" t="s">
        <v>74</v>
      </c>
      <c r="AU90" s="19" t="s">
        <v>181</v>
      </c>
      <c r="BK90" s="163">
        <f>BK91+BK97+BK117+BK129+BK135</f>
        <v>0</v>
      </c>
    </row>
    <row r="91" spans="1:65" s="12" customFormat="1" ht="25.9" customHeight="1">
      <c r="B91" s="164"/>
      <c r="C91" s="165"/>
      <c r="D91" s="166" t="s">
        <v>74</v>
      </c>
      <c r="E91" s="167" t="s">
        <v>82</v>
      </c>
      <c r="F91" s="167" t="s">
        <v>834</v>
      </c>
      <c r="G91" s="165"/>
      <c r="H91" s="165"/>
      <c r="I91" s="168"/>
      <c r="J91" s="169">
        <f>BK91</f>
        <v>0</v>
      </c>
      <c r="K91" s="165"/>
      <c r="L91" s="170"/>
      <c r="M91" s="171"/>
      <c r="N91" s="172"/>
      <c r="O91" s="172"/>
      <c r="P91" s="173">
        <f>SUM(P92:P96)</f>
        <v>0</v>
      </c>
      <c r="Q91" s="172"/>
      <c r="R91" s="173">
        <f>SUM(R92:R96)</f>
        <v>0</v>
      </c>
      <c r="S91" s="172"/>
      <c r="T91" s="174">
        <f>SUM(T92:T96)</f>
        <v>0</v>
      </c>
      <c r="AR91" s="175" t="s">
        <v>82</v>
      </c>
      <c r="AT91" s="176" t="s">
        <v>74</v>
      </c>
      <c r="AU91" s="176" t="s">
        <v>75</v>
      </c>
      <c r="AY91" s="175" t="s">
        <v>214</v>
      </c>
      <c r="BK91" s="177">
        <f>SUM(BK92:BK96)</f>
        <v>0</v>
      </c>
    </row>
    <row r="92" spans="1:65" s="2" customFormat="1" ht="14.45" customHeight="1">
      <c r="A92" s="36"/>
      <c r="B92" s="37"/>
      <c r="C92" s="180" t="s">
        <v>82</v>
      </c>
      <c r="D92" s="180" t="s">
        <v>217</v>
      </c>
      <c r="E92" s="181" t="s">
        <v>835</v>
      </c>
      <c r="F92" s="182" t="s">
        <v>836</v>
      </c>
      <c r="G92" s="183" t="s">
        <v>331</v>
      </c>
      <c r="H92" s="184">
        <v>120</v>
      </c>
      <c r="I92" s="185"/>
      <c r="J92" s="186">
        <f>ROUND(I92*H92,2)</f>
        <v>0</v>
      </c>
      <c r="K92" s="182" t="s">
        <v>19</v>
      </c>
      <c r="L92" s="41"/>
      <c r="M92" s="187" t="s">
        <v>19</v>
      </c>
      <c r="N92" s="188" t="s">
        <v>46</v>
      </c>
      <c r="O92" s="66"/>
      <c r="P92" s="189">
        <f>O92*H92</f>
        <v>0</v>
      </c>
      <c r="Q92" s="189">
        <v>0</v>
      </c>
      <c r="R92" s="189">
        <f>Q92*H92</f>
        <v>0</v>
      </c>
      <c r="S92" s="189">
        <v>0</v>
      </c>
      <c r="T92" s="190">
        <f>S92*H92</f>
        <v>0</v>
      </c>
      <c r="U92" s="36"/>
      <c r="V92" s="36"/>
      <c r="W92" s="36"/>
      <c r="X92" s="36"/>
      <c r="Y92" s="36"/>
      <c r="Z92" s="36"/>
      <c r="AA92" s="36"/>
      <c r="AB92" s="36"/>
      <c r="AC92" s="36"/>
      <c r="AD92" s="36"/>
      <c r="AE92" s="36"/>
      <c r="AR92" s="191" t="s">
        <v>222</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82</v>
      </c>
      <c r="BK92" s="192">
        <f>ROUND(I92*H92,2)</f>
        <v>0</v>
      </c>
      <c r="BL92" s="19" t="s">
        <v>222</v>
      </c>
      <c r="BM92" s="191" t="s">
        <v>88</v>
      </c>
    </row>
    <row r="93" spans="1:65" s="2" customFormat="1" ht="14.45" customHeight="1">
      <c r="A93" s="36"/>
      <c r="B93" s="37"/>
      <c r="C93" s="180" t="s">
        <v>88</v>
      </c>
      <c r="D93" s="180" t="s">
        <v>217</v>
      </c>
      <c r="E93" s="181" t="s">
        <v>837</v>
      </c>
      <c r="F93" s="182" t="s">
        <v>838</v>
      </c>
      <c r="G93" s="183" t="s">
        <v>331</v>
      </c>
      <c r="H93" s="184">
        <v>25</v>
      </c>
      <c r="I93" s="185"/>
      <c r="J93" s="186">
        <f>ROUND(I93*H93,2)</f>
        <v>0</v>
      </c>
      <c r="K93" s="182" t="s">
        <v>19</v>
      </c>
      <c r="L93" s="41"/>
      <c r="M93" s="187" t="s">
        <v>19</v>
      </c>
      <c r="N93" s="188" t="s">
        <v>46</v>
      </c>
      <c r="O93" s="66"/>
      <c r="P93" s="189">
        <f>O93*H93</f>
        <v>0</v>
      </c>
      <c r="Q93" s="189">
        <v>0</v>
      </c>
      <c r="R93" s="189">
        <f>Q93*H93</f>
        <v>0</v>
      </c>
      <c r="S93" s="189">
        <v>0</v>
      </c>
      <c r="T93" s="190">
        <f>S93*H93</f>
        <v>0</v>
      </c>
      <c r="U93" s="36"/>
      <c r="V93" s="36"/>
      <c r="W93" s="36"/>
      <c r="X93" s="36"/>
      <c r="Y93" s="36"/>
      <c r="Z93" s="36"/>
      <c r="AA93" s="36"/>
      <c r="AB93" s="36"/>
      <c r="AC93" s="36"/>
      <c r="AD93" s="36"/>
      <c r="AE93" s="36"/>
      <c r="AR93" s="191" t="s">
        <v>222</v>
      </c>
      <c r="AT93" s="191" t="s">
        <v>217</v>
      </c>
      <c r="AU93" s="191" t="s">
        <v>82</v>
      </c>
      <c r="AY93" s="19" t="s">
        <v>214</v>
      </c>
      <c r="BE93" s="192">
        <f>IF(N93="základní",J93,0)</f>
        <v>0</v>
      </c>
      <c r="BF93" s="192">
        <f>IF(N93="snížená",J93,0)</f>
        <v>0</v>
      </c>
      <c r="BG93" s="192">
        <f>IF(N93="zákl. přenesená",J93,0)</f>
        <v>0</v>
      </c>
      <c r="BH93" s="192">
        <f>IF(N93="sníž. přenesená",J93,0)</f>
        <v>0</v>
      </c>
      <c r="BI93" s="192">
        <f>IF(N93="nulová",J93,0)</f>
        <v>0</v>
      </c>
      <c r="BJ93" s="19" t="s">
        <v>82</v>
      </c>
      <c r="BK93" s="192">
        <f>ROUND(I93*H93,2)</f>
        <v>0</v>
      </c>
      <c r="BL93" s="19" t="s">
        <v>222</v>
      </c>
      <c r="BM93" s="191" t="s">
        <v>222</v>
      </c>
    </row>
    <row r="94" spans="1:65" s="2" customFormat="1" ht="14.45" customHeight="1">
      <c r="A94" s="36"/>
      <c r="B94" s="37"/>
      <c r="C94" s="180" t="s">
        <v>101</v>
      </c>
      <c r="D94" s="180" t="s">
        <v>217</v>
      </c>
      <c r="E94" s="181" t="s">
        <v>839</v>
      </c>
      <c r="F94" s="182" t="s">
        <v>840</v>
      </c>
      <c r="G94" s="183" t="s">
        <v>331</v>
      </c>
      <c r="H94" s="184">
        <v>6</v>
      </c>
      <c r="I94" s="185"/>
      <c r="J94" s="186">
        <f>ROUND(I94*H94,2)</f>
        <v>0</v>
      </c>
      <c r="K94" s="182" t="s">
        <v>19</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222</v>
      </c>
      <c r="AT94" s="191" t="s">
        <v>217</v>
      </c>
      <c r="AU94" s="191" t="s">
        <v>82</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222</v>
      </c>
      <c r="BM94" s="191" t="s">
        <v>215</v>
      </c>
    </row>
    <row r="95" spans="1:65" s="2" customFormat="1" ht="14.45" customHeight="1">
      <c r="A95" s="36"/>
      <c r="B95" s="37"/>
      <c r="C95" s="180" t="s">
        <v>222</v>
      </c>
      <c r="D95" s="180" t="s">
        <v>217</v>
      </c>
      <c r="E95" s="181" t="s">
        <v>720</v>
      </c>
      <c r="F95" s="182" t="s">
        <v>841</v>
      </c>
      <c r="G95" s="183" t="s">
        <v>361</v>
      </c>
      <c r="H95" s="240"/>
      <c r="I95" s="185"/>
      <c r="J95" s="186">
        <f>ROUND(I95*H95,2)</f>
        <v>0</v>
      </c>
      <c r="K95" s="182" t="s">
        <v>19</v>
      </c>
      <c r="L95" s="41"/>
      <c r="M95" s="187" t="s">
        <v>19</v>
      </c>
      <c r="N95" s="188" t="s">
        <v>46</v>
      </c>
      <c r="O95" s="66"/>
      <c r="P95" s="189">
        <f>O95*H95</f>
        <v>0</v>
      </c>
      <c r="Q95" s="189">
        <v>0</v>
      </c>
      <c r="R95" s="189">
        <f>Q95*H95</f>
        <v>0</v>
      </c>
      <c r="S95" s="189">
        <v>0</v>
      </c>
      <c r="T95" s="190">
        <f>S95*H95</f>
        <v>0</v>
      </c>
      <c r="U95" s="36"/>
      <c r="V95" s="36"/>
      <c r="W95" s="36"/>
      <c r="X95" s="36"/>
      <c r="Y95" s="36"/>
      <c r="Z95" s="36"/>
      <c r="AA95" s="36"/>
      <c r="AB95" s="36"/>
      <c r="AC95" s="36"/>
      <c r="AD95" s="36"/>
      <c r="AE95" s="36"/>
      <c r="AR95" s="191" t="s">
        <v>222</v>
      </c>
      <c r="AT95" s="191" t="s">
        <v>217</v>
      </c>
      <c r="AU95" s="191" t="s">
        <v>82</v>
      </c>
      <c r="AY95" s="19" t="s">
        <v>214</v>
      </c>
      <c r="BE95" s="192">
        <f>IF(N95="základní",J95,0)</f>
        <v>0</v>
      </c>
      <c r="BF95" s="192">
        <f>IF(N95="snížená",J95,0)</f>
        <v>0</v>
      </c>
      <c r="BG95" s="192">
        <f>IF(N95="zákl. přenesená",J95,0)</f>
        <v>0</v>
      </c>
      <c r="BH95" s="192">
        <f>IF(N95="sníž. přenesená",J95,0)</f>
        <v>0</v>
      </c>
      <c r="BI95" s="192">
        <f>IF(N95="nulová",J95,0)</f>
        <v>0</v>
      </c>
      <c r="BJ95" s="19" t="s">
        <v>82</v>
      </c>
      <c r="BK95" s="192">
        <f>ROUND(I95*H95,2)</f>
        <v>0</v>
      </c>
      <c r="BL95" s="19" t="s">
        <v>222</v>
      </c>
      <c r="BM95" s="191" t="s">
        <v>262</v>
      </c>
    </row>
    <row r="96" spans="1:65" s="2" customFormat="1" ht="14.45" customHeight="1">
      <c r="A96" s="36"/>
      <c r="B96" s="37"/>
      <c r="C96" s="180" t="s">
        <v>245</v>
      </c>
      <c r="D96" s="180" t="s">
        <v>217</v>
      </c>
      <c r="E96" s="181" t="s">
        <v>842</v>
      </c>
      <c r="F96" s="182" t="s">
        <v>843</v>
      </c>
      <c r="G96" s="183" t="s">
        <v>302</v>
      </c>
      <c r="H96" s="184">
        <v>0.6</v>
      </c>
      <c r="I96" s="185"/>
      <c r="J96" s="186">
        <f>ROUND(I96*H96,2)</f>
        <v>0</v>
      </c>
      <c r="K96" s="182" t="s">
        <v>19</v>
      </c>
      <c r="L96" s="41"/>
      <c r="M96" s="187" t="s">
        <v>19</v>
      </c>
      <c r="N96" s="188" t="s">
        <v>46</v>
      </c>
      <c r="O96" s="66"/>
      <c r="P96" s="189">
        <f>O96*H96</f>
        <v>0</v>
      </c>
      <c r="Q96" s="189">
        <v>0</v>
      </c>
      <c r="R96" s="189">
        <f>Q96*H96</f>
        <v>0</v>
      </c>
      <c r="S96" s="189">
        <v>0</v>
      </c>
      <c r="T96" s="190">
        <f>S96*H96</f>
        <v>0</v>
      </c>
      <c r="U96" s="36"/>
      <c r="V96" s="36"/>
      <c r="W96" s="36"/>
      <c r="X96" s="36"/>
      <c r="Y96" s="36"/>
      <c r="Z96" s="36"/>
      <c r="AA96" s="36"/>
      <c r="AB96" s="36"/>
      <c r="AC96" s="36"/>
      <c r="AD96" s="36"/>
      <c r="AE96" s="36"/>
      <c r="AR96" s="191" t="s">
        <v>222</v>
      </c>
      <c r="AT96" s="191" t="s">
        <v>217</v>
      </c>
      <c r="AU96" s="191" t="s">
        <v>82</v>
      </c>
      <c r="AY96" s="19" t="s">
        <v>214</v>
      </c>
      <c r="BE96" s="192">
        <f>IF(N96="základní",J96,0)</f>
        <v>0</v>
      </c>
      <c r="BF96" s="192">
        <f>IF(N96="snížená",J96,0)</f>
        <v>0</v>
      </c>
      <c r="BG96" s="192">
        <f>IF(N96="zákl. přenesená",J96,0)</f>
        <v>0</v>
      </c>
      <c r="BH96" s="192">
        <f>IF(N96="sníž. přenesená",J96,0)</f>
        <v>0</v>
      </c>
      <c r="BI96" s="192">
        <f>IF(N96="nulová",J96,0)</f>
        <v>0</v>
      </c>
      <c r="BJ96" s="19" t="s">
        <v>82</v>
      </c>
      <c r="BK96" s="192">
        <f>ROUND(I96*H96,2)</f>
        <v>0</v>
      </c>
      <c r="BL96" s="19" t="s">
        <v>222</v>
      </c>
      <c r="BM96" s="191" t="s">
        <v>270</v>
      </c>
    </row>
    <row r="97" spans="1:65" s="12" customFormat="1" ht="25.9" customHeight="1">
      <c r="B97" s="164"/>
      <c r="C97" s="165"/>
      <c r="D97" s="166" t="s">
        <v>74</v>
      </c>
      <c r="E97" s="167" t="s">
        <v>88</v>
      </c>
      <c r="F97" s="167" t="s">
        <v>844</v>
      </c>
      <c r="G97" s="165"/>
      <c r="H97" s="165"/>
      <c r="I97" s="168"/>
      <c r="J97" s="169">
        <f>BK97</f>
        <v>0</v>
      </c>
      <c r="K97" s="165"/>
      <c r="L97" s="170"/>
      <c r="M97" s="171"/>
      <c r="N97" s="172"/>
      <c r="O97" s="172"/>
      <c r="P97" s="173">
        <f>SUM(P98:P116)</f>
        <v>0</v>
      </c>
      <c r="Q97" s="172"/>
      <c r="R97" s="173">
        <f>SUM(R98:R116)</f>
        <v>0</v>
      </c>
      <c r="S97" s="172"/>
      <c r="T97" s="174">
        <f>SUM(T98:T116)</f>
        <v>0</v>
      </c>
      <c r="AR97" s="175" t="s">
        <v>82</v>
      </c>
      <c r="AT97" s="176" t="s">
        <v>74</v>
      </c>
      <c r="AU97" s="176" t="s">
        <v>75</v>
      </c>
      <c r="AY97" s="175" t="s">
        <v>214</v>
      </c>
      <c r="BK97" s="177">
        <f>SUM(BK98:BK116)</f>
        <v>0</v>
      </c>
    </row>
    <row r="98" spans="1:65" s="2" customFormat="1" ht="14.45" customHeight="1">
      <c r="A98" s="36"/>
      <c r="B98" s="37"/>
      <c r="C98" s="180" t="s">
        <v>82</v>
      </c>
      <c r="D98" s="180" t="s">
        <v>217</v>
      </c>
      <c r="E98" s="181" t="s">
        <v>845</v>
      </c>
      <c r="F98" s="182" t="s">
        <v>846</v>
      </c>
      <c r="G98" s="183" t="s">
        <v>248</v>
      </c>
      <c r="H98" s="184">
        <v>6</v>
      </c>
      <c r="I98" s="185"/>
      <c r="J98" s="186">
        <f t="shared" ref="J98:J116" si="0">ROUND(I98*H98,2)</f>
        <v>0</v>
      </c>
      <c r="K98" s="182" t="s">
        <v>19</v>
      </c>
      <c r="L98" s="41"/>
      <c r="M98" s="187" t="s">
        <v>19</v>
      </c>
      <c r="N98" s="188" t="s">
        <v>46</v>
      </c>
      <c r="O98" s="66"/>
      <c r="P98" s="189">
        <f t="shared" ref="P98:P116" si="1">O98*H98</f>
        <v>0</v>
      </c>
      <c r="Q98" s="189">
        <v>0</v>
      </c>
      <c r="R98" s="189">
        <f t="shared" ref="R98:R116" si="2">Q98*H98</f>
        <v>0</v>
      </c>
      <c r="S98" s="189">
        <v>0</v>
      </c>
      <c r="T98" s="190">
        <f t="shared" ref="T98:T116" si="3">S98*H98</f>
        <v>0</v>
      </c>
      <c r="U98" s="36"/>
      <c r="V98" s="36"/>
      <c r="W98" s="36"/>
      <c r="X98" s="36"/>
      <c r="Y98" s="36"/>
      <c r="Z98" s="36"/>
      <c r="AA98" s="36"/>
      <c r="AB98" s="36"/>
      <c r="AC98" s="36"/>
      <c r="AD98" s="36"/>
      <c r="AE98" s="36"/>
      <c r="AR98" s="191" t="s">
        <v>222</v>
      </c>
      <c r="AT98" s="191" t="s">
        <v>217</v>
      </c>
      <c r="AU98" s="191" t="s">
        <v>82</v>
      </c>
      <c r="AY98" s="19" t="s">
        <v>214</v>
      </c>
      <c r="BE98" s="192">
        <f t="shared" ref="BE98:BE116" si="4">IF(N98="základní",J98,0)</f>
        <v>0</v>
      </c>
      <c r="BF98" s="192">
        <f t="shared" ref="BF98:BF116" si="5">IF(N98="snížená",J98,0)</f>
        <v>0</v>
      </c>
      <c r="BG98" s="192">
        <f t="shared" ref="BG98:BG116" si="6">IF(N98="zákl. přenesená",J98,0)</f>
        <v>0</v>
      </c>
      <c r="BH98" s="192">
        <f t="shared" ref="BH98:BH116" si="7">IF(N98="sníž. přenesená",J98,0)</f>
        <v>0</v>
      </c>
      <c r="BI98" s="192">
        <f t="shared" ref="BI98:BI116" si="8">IF(N98="nulová",J98,0)</f>
        <v>0</v>
      </c>
      <c r="BJ98" s="19" t="s">
        <v>82</v>
      </c>
      <c r="BK98" s="192">
        <f t="shared" ref="BK98:BK116" si="9">ROUND(I98*H98,2)</f>
        <v>0</v>
      </c>
      <c r="BL98" s="19" t="s">
        <v>222</v>
      </c>
      <c r="BM98" s="191" t="s">
        <v>280</v>
      </c>
    </row>
    <row r="99" spans="1:65" s="2" customFormat="1" ht="14.45" customHeight="1">
      <c r="A99" s="36"/>
      <c r="B99" s="37"/>
      <c r="C99" s="180" t="s">
        <v>88</v>
      </c>
      <c r="D99" s="180" t="s">
        <v>217</v>
      </c>
      <c r="E99" s="181" t="s">
        <v>847</v>
      </c>
      <c r="F99" s="182" t="s">
        <v>848</v>
      </c>
      <c r="G99" s="183" t="s">
        <v>248</v>
      </c>
      <c r="H99" s="184">
        <v>4</v>
      </c>
      <c r="I99" s="185"/>
      <c r="J99" s="186">
        <f t="shared" si="0"/>
        <v>0</v>
      </c>
      <c r="K99" s="182" t="s">
        <v>19</v>
      </c>
      <c r="L99" s="41"/>
      <c r="M99" s="187" t="s">
        <v>19</v>
      </c>
      <c r="N99" s="188" t="s">
        <v>46</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222</v>
      </c>
      <c r="AT99" s="191" t="s">
        <v>217</v>
      </c>
      <c r="AU99" s="191" t="s">
        <v>82</v>
      </c>
      <c r="AY99" s="19" t="s">
        <v>214</v>
      </c>
      <c r="BE99" s="192">
        <f t="shared" si="4"/>
        <v>0</v>
      </c>
      <c r="BF99" s="192">
        <f t="shared" si="5"/>
        <v>0</v>
      </c>
      <c r="BG99" s="192">
        <f t="shared" si="6"/>
        <v>0</v>
      </c>
      <c r="BH99" s="192">
        <f t="shared" si="7"/>
        <v>0</v>
      </c>
      <c r="BI99" s="192">
        <f t="shared" si="8"/>
        <v>0</v>
      </c>
      <c r="BJ99" s="19" t="s">
        <v>82</v>
      </c>
      <c r="BK99" s="192">
        <f t="shared" si="9"/>
        <v>0</v>
      </c>
      <c r="BL99" s="19" t="s">
        <v>222</v>
      </c>
      <c r="BM99" s="191" t="s">
        <v>290</v>
      </c>
    </row>
    <row r="100" spans="1:65" s="2" customFormat="1" ht="14.45" customHeight="1">
      <c r="A100" s="36"/>
      <c r="B100" s="37"/>
      <c r="C100" s="180" t="s">
        <v>101</v>
      </c>
      <c r="D100" s="180" t="s">
        <v>217</v>
      </c>
      <c r="E100" s="181" t="s">
        <v>849</v>
      </c>
      <c r="F100" s="182" t="s">
        <v>850</v>
      </c>
      <c r="G100" s="183" t="s">
        <v>248</v>
      </c>
      <c r="H100" s="184">
        <v>2</v>
      </c>
      <c r="I100" s="185"/>
      <c r="J100" s="186">
        <f t="shared" si="0"/>
        <v>0</v>
      </c>
      <c r="K100" s="182" t="s">
        <v>19</v>
      </c>
      <c r="L100" s="41"/>
      <c r="M100" s="187" t="s">
        <v>19</v>
      </c>
      <c r="N100" s="188" t="s">
        <v>46</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222</v>
      </c>
      <c r="AT100" s="191" t="s">
        <v>217</v>
      </c>
      <c r="AU100" s="191" t="s">
        <v>82</v>
      </c>
      <c r="AY100" s="19" t="s">
        <v>214</v>
      </c>
      <c r="BE100" s="192">
        <f t="shared" si="4"/>
        <v>0</v>
      </c>
      <c r="BF100" s="192">
        <f t="shared" si="5"/>
        <v>0</v>
      </c>
      <c r="BG100" s="192">
        <f t="shared" si="6"/>
        <v>0</v>
      </c>
      <c r="BH100" s="192">
        <f t="shared" si="7"/>
        <v>0</v>
      </c>
      <c r="BI100" s="192">
        <f t="shared" si="8"/>
        <v>0</v>
      </c>
      <c r="BJ100" s="19" t="s">
        <v>82</v>
      </c>
      <c r="BK100" s="192">
        <f t="shared" si="9"/>
        <v>0</v>
      </c>
      <c r="BL100" s="19" t="s">
        <v>222</v>
      </c>
      <c r="BM100" s="191" t="s">
        <v>299</v>
      </c>
    </row>
    <row r="101" spans="1:65" s="2" customFormat="1" ht="14.45" customHeight="1">
      <c r="A101" s="36"/>
      <c r="B101" s="37"/>
      <c r="C101" s="180" t="s">
        <v>222</v>
      </c>
      <c r="D101" s="180" t="s">
        <v>217</v>
      </c>
      <c r="E101" s="181" t="s">
        <v>851</v>
      </c>
      <c r="F101" s="182" t="s">
        <v>852</v>
      </c>
      <c r="G101" s="183" t="s">
        <v>248</v>
      </c>
      <c r="H101" s="184">
        <v>2</v>
      </c>
      <c r="I101" s="185"/>
      <c r="J101" s="186">
        <f t="shared" si="0"/>
        <v>0</v>
      </c>
      <c r="K101" s="182" t="s">
        <v>19</v>
      </c>
      <c r="L101" s="41"/>
      <c r="M101" s="187" t="s">
        <v>19</v>
      </c>
      <c r="N101" s="188" t="s">
        <v>46</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222</v>
      </c>
      <c r="AT101" s="191" t="s">
        <v>217</v>
      </c>
      <c r="AU101" s="191" t="s">
        <v>82</v>
      </c>
      <c r="AY101" s="19" t="s">
        <v>214</v>
      </c>
      <c r="BE101" s="192">
        <f t="shared" si="4"/>
        <v>0</v>
      </c>
      <c r="BF101" s="192">
        <f t="shared" si="5"/>
        <v>0</v>
      </c>
      <c r="BG101" s="192">
        <f t="shared" si="6"/>
        <v>0</v>
      </c>
      <c r="BH101" s="192">
        <f t="shared" si="7"/>
        <v>0</v>
      </c>
      <c r="BI101" s="192">
        <f t="shared" si="8"/>
        <v>0</v>
      </c>
      <c r="BJ101" s="19" t="s">
        <v>82</v>
      </c>
      <c r="BK101" s="192">
        <f t="shared" si="9"/>
        <v>0</v>
      </c>
      <c r="BL101" s="19" t="s">
        <v>222</v>
      </c>
      <c r="BM101" s="191" t="s">
        <v>308</v>
      </c>
    </row>
    <row r="102" spans="1:65" s="2" customFormat="1" ht="24.2" customHeight="1">
      <c r="A102" s="36"/>
      <c r="B102" s="37"/>
      <c r="C102" s="180" t="s">
        <v>245</v>
      </c>
      <c r="D102" s="180" t="s">
        <v>217</v>
      </c>
      <c r="E102" s="181" t="s">
        <v>853</v>
      </c>
      <c r="F102" s="182" t="s">
        <v>854</v>
      </c>
      <c r="G102" s="183" t="s">
        <v>248</v>
      </c>
      <c r="H102" s="184">
        <v>2</v>
      </c>
      <c r="I102" s="185"/>
      <c r="J102" s="186">
        <f t="shared" si="0"/>
        <v>0</v>
      </c>
      <c r="K102" s="182" t="s">
        <v>19</v>
      </c>
      <c r="L102" s="41"/>
      <c r="M102" s="187" t="s">
        <v>19</v>
      </c>
      <c r="N102" s="188" t="s">
        <v>46</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222</v>
      </c>
      <c r="AT102" s="191" t="s">
        <v>217</v>
      </c>
      <c r="AU102" s="191" t="s">
        <v>82</v>
      </c>
      <c r="AY102" s="19" t="s">
        <v>214</v>
      </c>
      <c r="BE102" s="192">
        <f t="shared" si="4"/>
        <v>0</v>
      </c>
      <c r="BF102" s="192">
        <f t="shared" si="5"/>
        <v>0</v>
      </c>
      <c r="BG102" s="192">
        <f t="shared" si="6"/>
        <v>0</v>
      </c>
      <c r="BH102" s="192">
        <f t="shared" si="7"/>
        <v>0</v>
      </c>
      <c r="BI102" s="192">
        <f t="shared" si="8"/>
        <v>0</v>
      </c>
      <c r="BJ102" s="19" t="s">
        <v>82</v>
      </c>
      <c r="BK102" s="192">
        <f t="shared" si="9"/>
        <v>0</v>
      </c>
      <c r="BL102" s="19" t="s">
        <v>222</v>
      </c>
      <c r="BM102" s="191" t="s">
        <v>322</v>
      </c>
    </row>
    <row r="103" spans="1:65" s="2" customFormat="1" ht="14.45" customHeight="1">
      <c r="A103" s="36"/>
      <c r="B103" s="37"/>
      <c r="C103" s="180" t="s">
        <v>215</v>
      </c>
      <c r="D103" s="180" t="s">
        <v>217</v>
      </c>
      <c r="E103" s="181" t="s">
        <v>855</v>
      </c>
      <c r="F103" s="182" t="s">
        <v>856</v>
      </c>
      <c r="G103" s="183" t="s">
        <v>248</v>
      </c>
      <c r="H103" s="184">
        <v>2</v>
      </c>
      <c r="I103" s="185"/>
      <c r="J103" s="186">
        <f t="shared" si="0"/>
        <v>0</v>
      </c>
      <c r="K103" s="182" t="s">
        <v>19</v>
      </c>
      <c r="L103" s="41"/>
      <c r="M103" s="187" t="s">
        <v>19</v>
      </c>
      <c r="N103" s="188" t="s">
        <v>46</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222</v>
      </c>
      <c r="AT103" s="191" t="s">
        <v>217</v>
      </c>
      <c r="AU103" s="191" t="s">
        <v>82</v>
      </c>
      <c r="AY103" s="19" t="s">
        <v>214</v>
      </c>
      <c r="BE103" s="192">
        <f t="shared" si="4"/>
        <v>0</v>
      </c>
      <c r="BF103" s="192">
        <f t="shared" si="5"/>
        <v>0</v>
      </c>
      <c r="BG103" s="192">
        <f t="shared" si="6"/>
        <v>0</v>
      </c>
      <c r="BH103" s="192">
        <f t="shared" si="7"/>
        <v>0</v>
      </c>
      <c r="BI103" s="192">
        <f t="shared" si="8"/>
        <v>0</v>
      </c>
      <c r="BJ103" s="19" t="s">
        <v>82</v>
      </c>
      <c r="BK103" s="192">
        <f t="shared" si="9"/>
        <v>0</v>
      </c>
      <c r="BL103" s="19" t="s">
        <v>222</v>
      </c>
      <c r="BM103" s="191" t="s">
        <v>335</v>
      </c>
    </row>
    <row r="104" spans="1:65" s="2" customFormat="1" ht="24.2" customHeight="1">
      <c r="A104" s="36"/>
      <c r="B104" s="37"/>
      <c r="C104" s="180" t="s">
        <v>253</v>
      </c>
      <c r="D104" s="180" t="s">
        <v>217</v>
      </c>
      <c r="E104" s="181" t="s">
        <v>857</v>
      </c>
      <c r="F104" s="182" t="s">
        <v>858</v>
      </c>
      <c r="G104" s="183" t="s">
        <v>248</v>
      </c>
      <c r="H104" s="184">
        <v>2</v>
      </c>
      <c r="I104" s="185"/>
      <c r="J104" s="186">
        <f t="shared" si="0"/>
        <v>0</v>
      </c>
      <c r="K104" s="182" t="s">
        <v>19</v>
      </c>
      <c r="L104" s="41"/>
      <c r="M104" s="187" t="s">
        <v>19</v>
      </c>
      <c r="N104" s="188" t="s">
        <v>46</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222</v>
      </c>
      <c r="AT104" s="191" t="s">
        <v>217</v>
      </c>
      <c r="AU104" s="191" t="s">
        <v>82</v>
      </c>
      <c r="AY104" s="19" t="s">
        <v>214</v>
      </c>
      <c r="BE104" s="192">
        <f t="shared" si="4"/>
        <v>0</v>
      </c>
      <c r="BF104" s="192">
        <f t="shared" si="5"/>
        <v>0</v>
      </c>
      <c r="BG104" s="192">
        <f t="shared" si="6"/>
        <v>0</v>
      </c>
      <c r="BH104" s="192">
        <f t="shared" si="7"/>
        <v>0</v>
      </c>
      <c r="BI104" s="192">
        <f t="shared" si="8"/>
        <v>0</v>
      </c>
      <c r="BJ104" s="19" t="s">
        <v>82</v>
      </c>
      <c r="BK104" s="192">
        <f t="shared" si="9"/>
        <v>0</v>
      </c>
      <c r="BL104" s="19" t="s">
        <v>222</v>
      </c>
      <c r="BM104" s="191" t="s">
        <v>347</v>
      </c>
    </row>
    <row r="105" spans="1:65" s="2" customFormat="1" ht="14.45" customHeight="1">
      <c r="A105" s="36"/>
      <c r="B105" s="37"/>
      <c r="C105" s="180" t="s">
        <v>262</v>
      </c>
      <c r="D105" s="180" t="s">
        <v>217</v>
      </c>
      <c r="E105" s="181" t="s">
        <v>859</v>
      </c>
      <c r="F105" s="182" t="s">
        <v>860</v>
      </c>
      <c r="G105" s="183" t="s">
        <v>248</v>
      </c>
      <c r="H105" s="184">
        <v>2</v>
      </c>
      <c r="I105" s="185"/>
      <c r="J105" s="186">
        <f t="shared" si="0"/>
        <v>0</v>
      </c>
      <c r="K105" s="182" t="s">
        <v>19</v>
      </c>
      <c r="L105" s="41"/>
      <c r="M105" s="187" t="s">
        <v>19</v>
      </c>
      <c r="N105" s="188" t="s">
        <v>46</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222</v>
      </c>
      <c r="AT105" s="191" t="s">
        <v>217</v>
      </c>
      <c r="AU105" s="191" t="s">
        <v>82</v>
      </c>
      <c r="AY105" s="19" t="s">
        <v>214</v>
      </c>
      <c r="BE105" s="192">
        <f t="shared" si="4"/>
        <v>0</v>
      </c>
      <c r="BF105" s="192">
        <f t="shared" si="5"/>
        <v>0</v>
      </c>
      <c r="BG105" s="192">
        <f t="shared" si="6"/>
        <v>0</v>
      </c>
      <c r="BH105" s="192">
        <f t="shared" si="7"/>
        <v>0</v>
      </c>
      <c r="BI105" s="192">
        <f t="shared" si="8"/>
        <v>0</v>
      </c>
      <c r="BJ105" s="19" t="s">
        <v>82</v>
      </c>
      <c r="BK105" s="192">
        <f t="shared" si="9"/>
        <v>0</v>
      </c>
      <c r="BL105" s="19" t="s">
        <v>222</v>
      </c>
      <c r="BM105" s="191" t="s">
        <v>358</v>
      </c>
    </row>
    <row r="106" spans="1:65" s="2" customFormat="1" ht="14.45" customHeight="1">
      <c r="A106" s="36"/>
      <c r="B106" s="37"/>
      <c r="C106" s="180" t="s">
        <v>260</v>
      </c>
      <c r="D106" s="180" t="s">
        <v>217</v>
      </c>
      <c r="E106" s="181" t="s">
        <v>861</v>
      </c>
      <c r="F106" s="182" t="s">
        <v>862</v>
      </c>
      <c r="G106" s="183" t="s">
        <v>248</v>
      </c>
      <c r="H106" s="184">
        <v>2</v>
      </c>
      <c r="I106" s="185"/>
      <c r="J106" s="186">
        <f t="shared" si="0"/>
        <v>0</v>
      </c>
      <c r="K106" s="182" t="s">
        <v>19</v>
      </c>
      <c r="L106" s="41"/>
      <c r="M106" s="187" t="s">
        <v>19</v>
      </c>
      <c r="N106" s="188" t="s">
        <v>46</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222</v>
      </c>
      <c r="AT106" s="191" t="s">
        <v>217</v>
      </c>
      <c r="AU106" s="191" t="s">
        <v>82</v>
      </c>
      <c r="AY106" s="19" t="s">
        <v>214</v>
      </c>
      <c r="BE106" s="192">
        <f t="shared" si="4"/>
        <v>0</v>
      </c>
      <c r="BF106" s="192">
        <f t="shared" si="5"/>
        <v>0</v>
      </c>
      <c r="BG106" s="192">
        <f t="shared" si="6"/>
        <v>0</v>
      </c>
      <c r="BH106" s="192">
        <f t="shared" si="7"/>
        <v>0</v>
      </c>
      <c r="BI106" s="192">
        <f t="shared" si="8"/>
        <v>0</v>
      </c>
      <c r="BJ106" s="19" t="s">
        <v>82</v>
      </c>
      <c r="BK106" s="192">
        <f t="shared" si="9"/>
        <v>0</v>
      </c>
      <c r="BL106" s="19" t="s">
        <v>222</v>
      </c>
      <c r="BM106" s="191" t="s">
        <v>369</v>
      </c>
    </row>
    <row r="107" spans="1:65" s="2" customFormat="1" ht="14.45" customHeight="1">
      <c r="A107" s="36"/>
      <c r="B107" s="37"/>
      <c r="C107" s="180" t="s">
        <v>270</v>
      </c>
      <c r="D107" s="180" t="s">
        <v>217</v>
      </c>
      <c r="E107" s="181" t="s">
        <v>863</v>
      </c>
      <c r="F107" s="182" t="s">
        <v>864</v>
      </c>
      <c r="G107" s="183" t="s">
        <v>248</v>
      </c>
      <c r="H107" s="184">
        <v>2</v>
      </c>
      <c r="I107" s="185"/>
      <c r="J107" s="186">
        <f t="shared" si="0"/>
        <v>0</v>
      </c>
      <c r="K107" s="182" t="s">
        <v>19</v>
      </c>
      <c r="L107" s="41"/>
      <c r="M107" s="187" t="s">
        <v>19</v>
      </c>
      <c r="N107" s="188" t="s">
        <v>46</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222</v>
      </c>
      <c r="AT107" s="191" t="s">
        <v>217</v>
      </c>
      <c r="AU107" s="191" t="s">
        <v>82</v>
      </c>
      <c r="AY107" s="19" t="s">
        <v>214</v>
      </c>
      <c r="BE107" s="192">
        <f t="shared" si="4"/>
        <v>0</v>
      </c>
      <c r="BF107" s="192">
        <f t="shared" si="5"/>
        <v>0</v>
      </c>
      <c r="BG107" s="192">
        <f t="shared" si="6"/>
        <v>0</v>
      </c>
      <c r="BH107" s="192">
        <f t="shared" si="7"/>
        <v>0</v>
      </c>
      <c r="BI107" s="192">
        <f t="shared" si="8"/>
        <v>0</v>
      </c>
      <c r="BJ107" s="19" t="s">
        <v>82</v>
      </c>
      <c r="BK107" s="192">
        <f t="shared" si="9"/>
        <v>0</v>
      </c>
      <c r="BL107" s="19" t="s">
        <v>222</v>
      </c>
      <c r="BM107" s="191" t="s">
        <v>379</v>
      </c>
    </row>
    <row r="108" spans="1:65" s="2" customFormat="1" ht="14.45" customHeight="1">
      <c r="A108" s="36"/>
      <c r="B108" s="37"/>
      <c r="C108" s="180" t="s">
        <v>276</v>
      </c>
      <c r="D108" s="180" t="s">
        <v>217</v>
      </c>
      <c r="E108" s="181" t="s">
        <v>865</v>
      </c>
      <c r="F108" s="182" t="s">
        <v>866</v>
      </c>
      <c r="G108" s="183" t="s">
        <v>248</v>
      </c>
      <c r="H108" s="184">
        <v>1</v>
      </c>
      <c r="I108" s="185"/>
      <c r="J108" s="186">
        <f t="shared" si="0"/>
        <v>0</v>
      </c>
      <c r="K108" s="182" t="s">
        <v>19</v>
      </c>
      <c r="L108" s="41"/>
      <c r="M108" s="187" t="s">
        <v>19</v>
      </c>
      <c r="N108" s="188" t="s">
        <v>46</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222</v>
      </c>
      <c r="AT108" s="191" t="s">
        <v>217</v>
      </c>
      <c r="AU108" s="191" t="s">
        <v>82</v>
      </c>
      <c r="AY108" s="19" t="s">
        <v>214</v>
      </c>
      <c r="BE108" s="192">
        <f t="shared" si="4"/>
        <v>0</v>
      </c>
      <c r="BF108" s="192">
        <f t="shared" si="5"/>
        <v>0</v>
      </c>
      <c r="BG108" s="192">
        <f t="shared" si="6"/>
        <v>0</v>
      </c>
      <c r="BH108" s="192">
        <f t="shared" si="7"/>
        <v>0</v>
      </c>
      <c r="BI108" s="192">
        <f t="shared" si="8"/>
        <v>0</v>
      </c>
      <c r="BJ108" s="19" t="s">
        <v>82</v>
      </c>
      <c r="BK108" s="192">
        <f t="shared" si="9"/>
        <v>0</v>
      </c>
      <c r="BL108" s="19" t="s">
        <v>222</v>
      </c>
      <c r="BM108" s="191" t="s">
        <v>339</v>
      </c>
    </row>
    <row r="109" spans="1:65" s="2" customFormat="1" ht="14.45" customHeight="1">
      <c r="A109" s="36"/>
      <c r="B109" s="37"/>
      <c r="C109" s="180" t="s">
        <v>280</v>
      </c>
      <c r="D109" s="180" t="s">
        <v>217</v>
      </c>
      <c r="E109" s="181" t="s">
        <v>867</v>
      </c>
      <c r="F109" s="182" t="s">
        <v>868</v>
      </c>
      <c r="G109" s="183" t="s">
        <v>248</v>
      </c>
      <c r="H109" s="184">
        <v>9</v>
      </c>
      <c r="I109" s="185"/>
      <c r="J109" s="186">
        <f t="shared" si="0"/>
        <v>0</v>
      </c>
      <c r="K109" s="182" t="s">
        <v>19</v>
      </c>
      <c r="L109" s="41"/>
      <c r="M109" s="187" t="s">
        <v>19</v>
      </c>
      <c r="N109" s="188" t="s">
        <v>46</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222</v>
      </c>
      <c r="AT109" s="191" t="s">
        <v>217</v>
      </c>
      <c r="AU109" s="191" t="s">
        <v>82</v>
      </c>
      <c r="AY109" s="19" t="s">
        <v>214</v>
      </c>
      <c r="BE109" s="192">
        <f t="shared" si="4"/>
        <v>0</v>
      </c>
      <c r="BF109" s="192">
        <f t="shared" si="5"/>
        <v>0</v>
      </c>
      <c r="BG109" s="192">
        <f t="shared" si="6"/>
        <v>0</v>
      </c>
      <c r="BH109" s="192">
        <f t="shared" si="7"/>
        <v>0</v>
      </c>
      <c r="BI109" s="192">
        <f t="shared" si="8"/>
        <v>0</v>
      </c>
      <c r="BJ109" s="19" t="s">
        <v>82</v>
      </c>
      <c r="BK109" s="192">
        <f t="shared" si="9"/>
        <v>0</v>
      </c>
      <c r="BL109" s="19" t="s">
        <v>222</v>
      </c>
      <c r="BM109" s="191" t="s">
        <v>397</v>
      </c>
    </row>
    <row r="110" spans="1:65" s="2" customFormat="1" ht="14.45" customHeight="1">
      <c r="A110" s="36"/>
      <c r="B110" s="37"/>
      <c r="C110" s="180" t="s">
        <v>286</v>
      </c>
      <c r="D110" s="180" t="s">
        <v>217</v>
      </c>
      <c r="E110" s="181" t="s">
        <v>869</v>
      </c>
      <c r="F110" s="182" t="s">
        <v>870</v>
      </c>
      <c r="G110" s="183" t="s">
        <v>248</v>
      </c>
      <c r="H110" s="184">
        <v>2</v>
      </c>
      <c r="I110" s="185"/>
      <c r="J110" s="186">
        <f t="shared" si="0"/>
        <v>0</v>
      </c>
      <c r="K110" s="182" t="s">
        <v>19</v>
      </c>
      <c r="L110" s="41"/>
      <c r="M110" s="187" t="s">
        <v>19</v>
      </c>
      <c r="N110" s="188" t="s">
        <v>46</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222</v>
      </c>
      <c r="AT110" s="191" t="s">
        <v>217</v>
      </c>
      <c r="AU110" s="191" t="s">
        <v>82</v>
      </c>
      <c r="AY110" s="19" t="s">
        <v>214</v>
      </c>
      <c r="BE110" s="192">
        <f t="shared" si="4"/>
        <v>0</v>
      </c>
      <c r="BF110" s="192">
        <f t="shared" si="5"/>
        <v>0</v>
      </c>
      <c r="BG110" s="192">
        <f t="shared" si="6"/>
        <v>0</v>
      </c>
      <c r="BH110" s="192">
        <f t="shared" si="7"/>
        <v>0</v>
      </c>
      <c r="BI110" s="192">
        <f t="shared" si="8"/>
        <v>0</v>
      </c>
      <c r="BJ110" s="19" t="s">
        <v>82</v>
      </c>
      <c r="BK110" s="192">
        <f t="shared" si="9"/>
        <v>0</v>
      </c>
      <c r="BL110" s="19" t="s">
        <v>222</v>
      </c>
      <c r="BM110" s="191" t="s">
        <v>405</v>
      </c>
    </row>
    <row r="111" spans="1:65" s="2" customFormat="1" ht="14.45" customHeight="1">
      <c r="A111" s="36"/>
      <c r="B111" s="37"/>
      <c r="C111" s="180" t="s">
        <v>290</v>
      </c>
      <c r="D111" s="180" t="s">
        <v>217</v>
      </c>
      <c r="E111" s="181" t="s">
        <v>871</v>
      </c>
      <c r="F111" s="182" t="s">
        <v>872</v>
      </c>
      <c r="G111" s="183" t="s">
        <v>248</v>
      </c>
      <c r="H111" s="184">
        <v>2</v>
      </c>
      <c r="I111" s="185"/>
      <c r="J111" s="186">
        <f t="shared" si="0"/>
        <v>0</v>
      </c>
      <c r="K111" s="182" t="s">
        <v>19</v>
      </c>
      <c r="L111" s="41"/>
      <c r="M111" s="187" t="s">
        <v>19</v>
      </c>
      <c r="N111" s="188" t="s">
        <v>46</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222</v>
      </c>
      <c r="AT111" s="191" t="s">
        <v>217</v>
      </c>
      <c r="AU111" s="191" t="s">
        <v>82</v>
      </c>
      <c r="AY111" s="19" t="s">
        <v>214</v>
      </c>
      <c r="BE111" s="192">
        <f t="shared" si="4"/>
        <v>0</v>
      </c>
      <c r="BF111" s="192">
        <f t="shared" si="5"/>
        <v>0</v>
      </c>
      <c r="BG111" s="192">
        <f t="shared" si="6"/>
        <v>0</v>
      </c>
      <c r="BH111" s="192">
        <f t="shared" si="7"/>
        <v>0</v>
      </c>
      <c r="BI111" s="192">
        <f t="shared" si="8"/>
        <v>0</v>
      </c>
      <c r="BJ111" s="19" t="s">
        <v>82</v>
      </c>
      <c r="BK111" s="192">
        <f t="shared" si="9"/>
        <v>0</v>
      </c>
      <c r="BL111" s="19" t="s">
        <v>222</v>
      </c>
      <c r="BM111" s="191" t="s">
        <v>417</v>
      </c>
    </row>
    <row r="112" spans="1:65" s="2" customFormat="1" ht="14.45" customHeight="1">
      <c r="A112" s="36"/>
      <c r="B112" s="37"/>
      <c r="C112" s="180" t="s">
        <v>8</v>
      </c>
      <c r="D112" s="180" t="s">
        <v>217</v>
      </c>
      <c r="E112" s="181" t="s">
        <v>873</v>
      </c>
      <c r="F112" s="182" t="s">
        <v>874</v>
      </c>
      <c r="G112" s="183" t="s">
        <v>248</v>
      </c>
      <c r="H112" s="184">
        <v>2</v>
      </c>
      <c r="I112" s="185"/>
      <c r="J112" s="186">
        <f t="shared" si="0"/>
        <v>0</v>
      </c>
      <c r="K112" s="182" t="s">
        <v>19</v>
      </c>
      <c r="L112" s="41"/>
      <c r="M112" s="187" t="s">
        <v>19</v>
      </c>
      <c r="N112" s="188" t="s">
        <v>46</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222</v>
      </c>
      <c r="AT112" s="191" t="s">
        <v>217</v>
      </c>
      <c r="AU112" s="191" t="s">
        <v>82</v>
      </c>
      <c r="AY112" s="19" t="s">
        <v>214</v>
      </c>
      <c r="BE112" s="192">
        <f t="shared" si="4"/>
        <v>0</v>
      </c>
      <c r="BF112" s="192">
        <f t="shared" si="5"/>
        <v>0</v>
      </c>
      <c r="BG112" s="192">
        <f t="shared" si="6"/>
        <v>0</v>
      </c>
      <c r="BH112" s="192">
        <f t="shared" si="7"/>
        <v>0</v>
      </c>
      <c r="BI112" s="192">
        <f t="shared" si="8"/>
        <v>0</v>
      </c>
      <c r="BJ112" s="19" t="s">
        <v>82</v>
      </c>
      <c r="BK112" s="192">
        <f t="shared" si="9"/>
        <v>0</v>
      </c>
      <c r="BL112" s="19" t="s">
        <v>222</v>
      </c>
      <c r="BM112" s="191" t="s">
        <v>429</v>
      </c>
    </row>
    <row r="113" spans="1:65" s="2" customFormat="1" ht="14.45" customHeight="1">
      <c r="A113" s="36"/>
      <c r="B113" s="37"/>
      <c r="C113" s="180" t="s">
        <v>299</v>
      </c>
      <c r="D113" s="180" t="s">
        <v>217</v>
      </c>
      <c r="E113" s="181" t="s">
        <v>875</v>
      </c>
      <c r="F113" s="182" t="s">
        <v>876</v>
      </c>
      <c r="G113" s="183" t="s">
        <v>248</v>
      </c>
      <c r="H113" s="184">
        <v>13</v>
      </c>
      <c r="I113" s="185"/>
      <c r="J113" s="186">
        <f t="shared" si="0"/>
        <v>0</v>
      </c>
      <c r="K113" s="182" t="s">
        <v>19</v>
      </c>
      <c r="L113" s="41"/>
      <c r="M113" s="187" t="s">
        <v>19</v>
      </c>
      <c r="N113" s="188" t="s">
        <v>46</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222</v>
      </c>
      <c r="AT113" s="191" t="s">
        <v>217</v>
      </c>
      <c r="AU113" s="191" t="s">
        <v>82</v>
      </c>
      <c r="AY113" s="19" t="s">
        <v>214</v>
      </c>
      <c r="BE113" s="192">
        <f t="shared" si="4"/>
        <v>0</v>
      </c>
      <c r="BF113" s="192">
        <f t="shared" si="5"/>
        <v>0</v>
      </c>
      <c r="BG113" s="192">
        <f t="shared" si="6"/>
        <v>0</v>
      </c>
      <c r="BH113" s="192">
        <f t="shared" si="7"/>
        <v>0</v>
      </c>
      <c r="BI113" s="192">
        <f t="shared" si="8"/>
        <v>0</v>
      </c>
      <c r="BJ113" s="19" t="s">
        <v>82</v>
      </c>
      <c r="BK113" s="192">
        <f t="shared" si="9"/>
        <v>0</v>
      </c>
      <c r="BL113" s="19" t="s">
        <v>222</v>
      </c>
      <c r="BM113" s="191" t="s">
        <v>443</v>
      </c>
    </row>
    <row r="114" spans="1:65" s="2" customFormat="1" ht="14.45" customHeight="1">
      <c r="A114" s="36"/>
      <c r="B114" s="37"/>
      <c r="C114" s="180" t="s">
        <v>304</v>
      </c>
      <c r="D114" s="180" t="s">
        <v>217</v>
      </c>
      <c r="E114" s="181" t="s">
        <v>877</v>
      </c>
      <c r="F114" s="182" t="s">
        <v>878</v>
      </c>
      <c r="G114" s="183" t="s">
        <v>248</v>
      </c>
      <c r="H114" s="184">
        <v>1</v>
      </c>
      <c r="I114" s="185"/>
      <c r="J114" s="186">
        <f t="shared" si="0"/>
        <v>0</v>
      </c>
      <c r="K114" s="182" t="s">
        <v>19</v>
      </c>
      <c r="L114" s="41"/>
      <c r="M114" s="187" t="s">
        <v>19</v>
      </c>
      <c r="N114" s="188" t="s">
        <v>46</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222</v>
      </c>
      <c r="AT114" s="191" t="s">
        <v>217</v>
      </c>
      <c r="AU114" s="191" t="s">
        <v>82</v>
      </c>
      <c r="AY114" s="19" t="s">
        <v>214</v>
      </c>
      <c r="BE114" s="192">
        <f t="shared" si="4"/>
        <v>0</v>
      </c>
      <c r="BF114" s="192">
        <f t="shared" si="5"/>
        <v>0</v>
      </c>
      <c r="BG114" s="192">
        <f t="shared" si="6"/>
        <v>0</v>
      </c>
      <c r="BH114" s="192">
        <f t="shared" si="7"/>
        <v>0</v>
      </c>
      <c r="BI114" s="192">
        <f t="shared" si="8"/>
        <v>0</v>
      </c>
      <c r="BJ114" s="19" t="s">
        <v>82</v>
      </c>
      <c r="BK114" s="192">
        <f t="shared" si="9"/>
        <v>0</v>
      </c>
      <c r="BL114" s="19" t="s">
        <v>222</v>
      </c>
      <c r="BM114" s="191" t="s">
        <v>455</v>
      </c>
    </row>
    <row r="115" spans="1:65" s="2" customFormat="1" ht="14.45" customHeight="1">
      <c r="A115" s="36"/>
      <c r="B115" s="37"/>
      <c r="C115" s="180" t="s">
        <v>308</v>
      </c>
      <c r="D115" s="180" t="s">
        <v>217</v>
      </c>
      <c r="E115" s="181" t="s">
        <v>879</v>
      </c>
      <c r="F115" s="182" t="s">
        <v>880</v>
      </c>
      <c r="G115" s="183" t="s">
        <v>361</v>
      </c>
      <c r="H115" s="240"/>
      <c r="I115" s="185"/>
      <c r="J115" s="186">
        <f t="shared" si="0"/>
        <v>0</v>
      </c>
      <c r="K115" s="182" t="s">
        <v>19</v>
      </c>
      <c r="L115" s="41"/>
      <c r="M115" s="187" t="s">
        <v>19</v>
      </c>
      <c r="N115" s="188" t="s">
        <v>46</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222</v>
      </c>
      <c r="AT115" s="191" t="s">
        <v>217</v>
      </c>
      <c r="AU115" s="191" t="s">
        <v>82</v>
      </c>
      <c r="AY115" s="19" t="s">
        <v>214</v>
      </c>
      <c r="BE115" s="192">
        <f t="shared" si="4"/>
        <v>0</v>
      </c>
      <c r="BF115" s="192">
        <f t="shared" si="5"/>
        <v>0</v>
      </c>
      <c r="BG115" s="192">
        <f t="shared" si="6"/>
        <v>0</v>
      </c>
      <c r="BH115" s="192">
        <f t="shared" si="7"/>
        <v>0</v>
      </c>
      <c r="BI115" s="192">
        <f t="shared" si="8"/>
        <v>0</v>
      </c>
      <c r="BJ115" s="19" t="s">
        <v>82</v>
      </c>
      <c r="BK115" s="192">
        <f t="shared" si="9"/>
        <v>0</v>
      </c>
      <c r="BL115" s="19" t="s">
        <v>222</v>
      </c>
      <c r="BM115" s="191" t="s">
        <v>466</v>
      </c>
    </row>
    <row r="116" spans="1:65" s="2" customFormat="1" ht="14.45" customHeight="1">
      <c r="A116" s="36"/>
      <c r="B116" s="37"/>
      <c r="C116" s="180" t="s">
        <v>314</v>
      </c>
      <c r="D116" s="180" t="s">
        <v>217</v>
      </c>
      <c r="E116" s="181" t="s">
        <v>881</v>
      </c>
      <c r="F116" s="182" t="s">
        <v>882</v>
      </c>
      <c r="G116" s="183" t="s">
        <v>302</v>
      </c>
      <c r="H116" s="184">
        <v>0.2</v>
      </c>
      <c r="I116" s="185"/>
      <c r="J116" s="186">
        <f t="shared" si="0"/>
        <v>0</v>
      </c>
      <c r="K116" s="182" t="s">
        <v>19</v>
      </c>
      <c r="L116" s="41"/>
      <c r="M116" s="187" t="s">
        <v>19</v>
      </c>
      <c r="N116" s="188" t="s">
        <v>46</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222</v>
      </c>
      <c r="AT116" s="191" t="s">
        <v>217</v>
      </c>
      <c r="AU116" s="191" t="s">
        <v>82</v>
      </c>
      <c r="AY116" s="19" t="s">
        <v>214</v>
      </c>
      <c r="BE116" s="192">
        <f t="shared" si="4"/>
        <v>0</v>
      </c>
      <c r="BF116" s="192">
        <f t="shared" si="5"/>
        <v>0</v>
      </c>
      <c r="BG116" s="192">
        <f t="shared" si="6"/>
        <v>0</v>
      </c>
      <c r="BH116" s="192">
        <f t="shared" si="7"/>
        <v>0</v>
      </c>
      <c r="BI116" s="192">
        <f t="shared" si="8"/>
        <v>0</v>
      </c>
      <c r="BJ116" s="19" t="s">
        <v>82</v>
      </c>
      <c r="BK116" s="192">
        <f t="shared" si="9"/>
        <v>0</v>
      </c>
      <c r="BL116" s="19" t="s">
        <v>222</v>
      </c>
      <c r="BM116" s="191" t="s">
        <v>480</v>
      </c>
    </row>
    <row r="117" spans="1:65" s="12" customFormat="1" ht="25.9" customHeight="1">
      <c r="B117" s="164"/>
      <c r="C117" s="165"/>
      <c r="D117" s="166" t="s">
        <v>74</v>
      </c>
      <c r="E117" s="167" t="s">
        <v>101</v>
      </c>
      <c r="F117" s="167" t="s">
        <v>883</v>
      </c>
      <c r="G117" s="165"/>
      <c r="H117" s="165"/>
      <c r="I117" s="168"/>
      <c r="J117" s="169">
        <f>BK117</f>
        <v>0</v>
      </c>
      <c r="K117" s="165"/>
      <c r="L117" s="170"/>
      <c r="M117" s="171"/>
      <c r="N117" s="172"/>
      <c r="O117" s="172"/>
      <c r="P117" s="173">
        <f>SUM(P118:P128)</f>
        <v>0</v>
      </c>
      <c r="Q117" s="172"/>
      <c r="R117" s="173">
        <f>SUM(R118:R128)</f>
        <v>0</v>
      </c>
      <c r="S117" s="172"/>
      <c r="T117" s="174">
        <f>SUM(T118:T128)</f>
        <v>0</v>
      </c>
      <c r="AR117" s="175" t="s">
        <v>82</v>
      </c>
      <c r="AT117" s="176" t="s">
        <v>74</v>
      </c>
      <c r="AU117" s="176" t="s">
        <v>75</v>
      </c>
      <c r="AY117" s="175" t="s">
        <v>214</v>
      </c>
      <c r="BK117" s="177">
        <f>SUM(BK118:BK128)</f>
        <v>0</v>
      </c>
    </row>
    <row r="118" spans="1:65" s="2" customFormat="1" ht="14.45" customHeight="1">
      <c r="A118" s="36"/>
      <c r="B118" s="37"/>
      <c r="C118" s="180" t="s">
        <v>82</v>
      </c>
      <c r="D118" s="180" t="s">
        <v>217</v>
      </c>
      <c r="E118" s="181" t="s">
        <v>886</v>
      </c>
      <c r="F118" s="182" t="s">
        <v>887</v>
      </c>
      <c r="G118" s="183" t="s">
        <v>248</v>
      </c>
      <c r="H118" s="184">
        <v>2</v>
      </c>
      <c r="I118" s="185"/>
      <c r="J118" s="186">
        <f t="shared" ref="J118:J128" si="10">ROUND(I118*H118,2)</f>
        <v>0</v>
      </c>
      <c r="K118" s="182" t="s">
        <v>19</v>
      </c>
      <c r="L118" s="41"/>
      <c r="M118" s="187" t="s">
        <v>19</v>
      </c>
      <c r="N118" s="188" t="s">
        <v>46</v>
      </c>
      <c r="O118" s="66"/>
      <c r="P118" s="189">
        <f t="shared" ref="P118:P128" si="11">O118*H118</f>
        <v>0</v>
      </c>
      <c r="Q118" s="189">
        <v>0</v>
      </c>
      <c r="R118" s="189">
        <f t="shared" ref="R118:R128" si="12">Q118*H118</f>
        <v>0</v>
      </c>
      <c r="S118" s="189">
        <v>0</v>
      </c>
      <c r="T118" s="190">
        <f t="shared" ref="T118:T128" si="13">S118*H118</f>
        <v>0</v>
      </c>
      <c r="U118" s="36"/>
      <c r="V118" s="36"/>
      <c r="W118" s="36"/>
      <c r="X118" s="36"/>
      <c r="Y118" s="36"/>
      <c r="Z118" s="36"/>
      <c r="AA118" s="36"/>
      <c r="AB118" s="36"/>
      <c r="AC118" s="36"/>
      <c r="AD118" s="36"/>
      <c r="AE118" s="36"/>
      <c r="AR118" s="191" t="s">
        <v>222</v>
      </c>
      <c r="AT118" s="191" t="s">
        <v>217</v>
      </c>
      <c r="AU118" s="191" t="s">
        <v>82</v>
      </c>
      <c r="AY118" s="19" t="s">
        <v>214</v>
      </c>
      <c r="BE118" s="192">
        <f t="shared" ref="BE118:BE128" si="14">IF(N118="základní",J118,0)</f>
        <v>0</v>
      </c>
      <c r="BF118" s="192">
        <f t="shared" ref="BF118:BF128" si="15">IF(N118="snížená",J118,0)</f>
        <v>0</v>
      </c>
      <c r="BG118" s="192">
        <f t="shared" ref="BG118:BG128" si="16">IF(N118="zákl. přenesená",J118,0)</f>
        <v>0</v>
      </c>
      <c r="BH118" s="192">
        <f t="shared" ref="BH118:BH128" si="17">IF(N118="sníž. přenesená",J118,0)</f>
        <v>0</v>
      </c>
      <c r="BI118" s="192">
        <f t="shared" ref="BI118:BI128" si="18">IF(N118="nulová",J118,0)</f>
        <v>0</v>
      </c>
      <c r="BJ118" s="19" t="s">
        <v>82</v>
      </c>
      <c r="BK118" s="192">
        <f t="shared" ref="BK118:BK128" si="19">ROUND(I118*H118,2)</f>
        <v>0</v>
      </c>
      <c r="BL118" s="19" t="s">
        <v>222</v>
      </c>
      <c r="BM118" s="191" t="s">
        <v>491</v>
      </c>
    </row>
    <row r="119" spans="1:65" s="2" customFormat="1" ht="14.45" customHeight="1">
      <c r="A119" s="36"/>
      <c r="B119" s="37"/>
      <c r="C119" s="180" t="s">
        <v>88</v>
      </c>
      <c r="D119" s="180" t="s">
        <v>217</v>
      </c>
      <c r="E119" s="181" t="s">
        <v>888</v>
      </c>
      <c r="F119" s="182" t="s">
        <v>889</v>
      </c>
      <c r="G119" s="183" t="s">
        <v>248</v>
      </c>
      <c r="H119" s="184">
        <v>2</v>
      </c>
      <c r="I119" s="185"/>
      <c r="J119" s="186">
        <f t="shared" si="10"/>
        <v>0</v>
      </c>
      <c r="K119" s="182" t="s">
        <v>19</v>
      </c>
      <c r="L119" s="41"/>
      <c r="M119" s="187" t="s">
        <v>19</v>
      </c>
      <c r="N119" s="188" t="s">
        <v>46</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222</v>
      </c>
      <c r="AT119" s="191" t="s">
        <v>217</v>
      </c>
      <c r="AU119" s="191" t="s">
        <v>82</v>
      </c>
      <c r="AY119" s="19" t="s">
        <v>214</v>
      </c>
      <c r="BE119" s="192">
        <f t="shared" si="14"/>
        <v>0</v>
      </c>
      <c r="BF119" s="192">
        <f t="shared" si="15"/>
        <v>0</v>
      </c>
      <c r="BG119" s="192">
        <f t="shared" si="16"/>
        <v>0</v>
      </c>
      <c r="BH119" s="192">
        <f t="shared" si="17"/>
        <v>0</v>
      </c>
      <c r="BI119" s="192">
        <f t="shared" si="18"/>
        <v>0</v>
      </c>
      <c r="BJ119" s="19" t="s">
        <v>82</v>
      </c>
      <c r="BK119" s="192">
        <f t="shared" si="19"/>
        <v>0</v>
      </c>
      <c r="BL119" s="19" t="s">
        <v>222</v>
      </c>
      <c r="BM119" s="191" t="s">
        <v>502</v>
      </c>
    </row>
    <row r="120" spans="1:65" s="2" customFormat="1" ht="14.45" customHeight="1">
      <c r="A120" s="36"/>
      <c r="B120" s="37"/>
      <c r="C120" s="180" t="s">
        <v>101</v>
      </c>
      <c r="D120" s="180" t="s">
        <v>217</v>
      </c>
      <c r="E120" s="181" t="s">
        <v>1583</v>
      </c>
      <c r="F120" s="182" t="s">
        <v>1584</v>
      </c>
      <c r="G120" s="183" t="s">
        <v>248</v>
      </c>
      <c r="H120" s="184">
        <v>1</v>
      </c>
      <c r="I120" s="185"/>
      <c r="J120" s="186">
        <f t="shared" si="10"/>
        <v>0</v>
      </c>
      <c r="K120" s="182" t="s">
        <v>19</v>
      </c>
      <c r="L120" s="41"/>
      <c r="M120" s="187" t="s">
        <v>19</v>
      </c>
      <c r="N120" s="188" t="s">
        <v>46</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222</v>
      </c>
      <c r="AT120" s="191" t="s">
        <v>217</v>
      </c>
      <c r="AU120" s="191" t="s">
        <v>82</v>
      </c>
      <c r="AY120" s="19" t="s">
        <v>214</v>
      </c>
      <c r="BE120" s="192">
        <f t="shared" si="14"/>
        <v>0</v>
      </c>
      <c r="BF120" s="192">
        <f t="shared" si="15"/>
        <v>0</v>
      </c>
      <c r="BG120" s="192">
        <f t="shared" si="16"/>
        <v>0</v>
      </c>
      <c r="BH120" s="192">
        <f t="shared" si="17"/>
        <v>0</v>
      </c>
      <c r="BI120" s="192">
        <f t="shared" si="18"/>
        <v>0</v>
      </c>
      <c r="BJ120" s="19" t="s">
        <v>82</v>
      </c>
      <c r="BK120" s="192">
        <f t="shared" si="19"/>
        <v>0</v>
      </c>
      <c r="BL120" s="19" t="s">
        <v>222</v>
      </c>
      <c r="BM120" s="191" t="s">
        <v>511</v>
      </c>
    </row>
    <row r="121" spans="1:65" s="2" customFormat="1" ht="14.45" customHeight="1">
      <c r="A121" s="36"/>
      <c r="B121" s="37"/>
      <c r="C121" s="180" t="s">
        <v>222</v>
      </c>
      <c r="D121" s="180" t="s">
        <v>217</v>
      </c>
      <c r="E121" s="181" t="s">
        <v>1585</v>
      </c>
      <c r="F121" s="182" t="s">
        <v>1586</v>
      </c>
      <c r="G121" s="183" t="s">
        <v>248</v>
      </c>
      <c r="H121" s="184">
        <v>2</v>
      </c>
      <c r="I121" s="185"/>
      <c r="J121" s="186">
        <f t="shared" si="10"/>
        <v>0</v>
      </c>
      <c r="K121" s="182" t="s">
        <v>19</v>
      </c>
      <c r="L121" s="41"/>
      <c r="M121" s="187" t="s">
        <v>19</v>
      </c>
      <c r="N121" s="188" t="s">
        <v>46</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222</v>
      </c>
      <c r="AT121" s="191" t="s">
        <v>217</v>
      </c>
      <c r="AU121" s="191" t="s">
        <v>82</v>
      </c>
      <c r="AY121" s="19" t="s">
        <v>214</v>
      </c>
      <c r="BE121" s="192">
        <f t="shared" si="14"/>
        <v>0</v>
      </c>
      <c r="BF121" s="192">
        <f t="shared" si="15"/>
        <v>0</v>
      </c>
      <c r="BG121" s="192">
        <f t="shared" si="16"/>
        <v>0</v>
      </c>
      <c r="BH121" s="192">
        <f t="shared" si="17"/>
        <v>0</v>
      </c>
      <c r="BI121" s="192">
        <f t="shared" si="18"/>
        <v>0</v>
      </c>
      <c r="BJ121" s="19" t="s">
        <v>82</v>
      </c>
      <c r="BK121" s="192">
        <f t="shared" si="19"/>
        <v>0</v>
      </c>
      <c r="BL121" s="19" t="s">
        <v>222</v>
      </c>
      <c r="BM121" s="191" t="s">
        <v>519</v>
      </c>
    </row>
    <row r="122" spans="1:65" s="2" customFormat="1" ht="14.45" customHeight="1">
      <c r="A122" s="36"/>
      <c r="B122" s="37"/>
      <c r="C122" s="180" t="s">
        <v>245</v>
      </c>
      <c r="D122" s="180" t="s">
        <v>217</v>
      </c>
      <c r="E122" s="181" t="s">
        <v>1587</v>
      </c>
      <c r="F122" s="182" t="s">
        <v>1588</v>
      </c>
      <c r="G122" s="183" t="s">
        <v>248</v>
      </c>
      <c r="H122" s="184">
        <v>1</v>
      </c>
      <c r="I122" s="185"/>
      <c r="J122" s="186">
        <f t="shared" si="10"/>
        <v>0</v>
      </c>
      <c r="K122" s="182" t="s">
        <v>19</v>
      </c>
      <c r="L122" s="41"/>
      <c r="M122" s="187" t="s">
        <v>19</v>
      </c>
      <c r="N122" s="188" t="s">
        <v>46</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222</v>
      </c>
      <c r="AT122" s="191" t="s">
        <v>217</v>
      </c>
      <c r="AU122" s="191" t="s">
        <v>82</v>
      </c>
      <c r="AY122" s="19" t="s">
        <v>214</v>
      </c>
      <c r="BE122" s="192">
        <f t="shared" si="14"/>
        <v>0</v>
      </c>
      <c r="BF122" s="192">
        <f t="shared" si="15"/>
        <v>0</v>
      </c>
      <c r="BG122" s="192">
        <f t="shared" si="16"/>
        <v>0</v>
      </c>
      <c r="BH122" s="192">
        <f t="shared" si="17"/>
        <v>0</v>
      </c>
      <c r="BI122" s="192">
        <f t="shared" si="18"/>
        <v>0</v>
      </c>
      <c r="BJ122" s="19" t="s">
        <v>82</v>
      </c>
      <c r="BK122" s="192">
        <f t="shared" si="19"/>
        <v>0</v>
      </c>
      <c r="BL122" s="19" t="s">
        <v>222</v>
      </c>
      <c r="BM122" s="191" t="s">
        <v>527</v>
      </c>
    </row>
    <row r="123" spans="1:65" s="2" customFormat="1" ht="14.45" customHeight="1">
      <c r="A123" s="36"/>
      <c r="B123" s="37"/>
      <c r="C123" s="180" t="s">
        <v>215</v>
      </c>
      <c r="D123" s="180" t="s">
        <v>217</v>
      </c>
      <c r="E123" s="181" t="s">
        <v>1589</v>
      </c>
      <c r="F123" s="182" t="s">
        <v>1590</v>
      </c>
      <c r="G123" s="183" t="s">
        <v>248</v>
      </c>
      <c r="H123" s="184">
        <v>2</v>
      </c>
      <c r="I123" s="185"/>
      <c r="J123" s="186">
        <f t="shared" si="10"/>
        <v>0</v>
      </c>
      <c r="K123" s="182" t="s">
        <v>19</v>
      </c>
      <c r="L123" s="41"/>
      <c r="M123" s="187" t="s">
        <v>19</v>
      </c>
      <c r="N123" s="188" t="s">
        <v>46</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222</v>
      </c>
      <c r="AT123" s="191" t="s">
        <v>217</v>
      </c>
      <c r="AU123" s="191" t="s">
        <v>82</v>
      </c>
      <c r="AY123" s="19" t="s">
        <v>214</v>
      </c>
      <c r="BE123" s="192">
        <f t="shared" si="14"/>
        <v>0</v>
      </c>
      <c r="BF123" s="192">
        <f t="shared" si="15"/>
        <v>0</v>
      </c>
      <c r="BG123" s="192">
        <f t="shared" si="16"/>
        <v>0</v>
      </c>
      <c r="BH123" s="192">
        <f t="shared" si="17"/>
        <v>0</v>
      </c>
      <c r="BI123" s="192">
        <f t="shared" si="18"/>
        <v>0</v>
      </c>
      <c r="BJ123" s="19" t="s">
        <v>82</v>
      </c>
      <c r="BK123" s="192">
        <f t="shared" si="19"/>
        <v>0</v>
      </c>
      <c r="BL123" s="19" t="s">
        <v>222</v>
      </c>
      <c r="BM123" s="191" t="s">
        <v>534</v>
      </c>
    </row>
    <row r="124" spans="1:65" s="2" customFormat="1" ht="14.45" customHeight="1">
      <c r="A124" s="36"/>
      <c r="B124" s="37"/>
      <c r="C124" s="180" t="s">
        <v>253</v>
      </c>
      <c r="D124" s="180" t="s">
        <v>217</v>
      </c>
      <c r="E124" s="181" t="s">
        <v>1591</v>
      </c>
      <c r="F124" s="182" t="s">
        <v>1592</v>
      </c>
      <c r="G124" s="183" t="s">
        <v>248</v>
      </c>
      <c r="H124" s="184">
        <v>1</v>
      </c>
      <c r="I124" s="185"/>
      <c r="J124" s="186">
        <f t="shared" si="10"/>
        <v>0</v>
      </c>
      <c r="K124" s="182" t="s">
        <v>19</v>
      </c>
      <c r="L124" s="41"/>
      <c r="M124" s="187" t="s">
        <v>19</v>
      </c>
      <c r="N124" s="188" t="s">
        <v>46</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222</v>
      </c>
      <c r="AT124" s="191" t="s">
        <v>217</v>
      </c>
      <c r="AU124" s="191" t="s">
        <v>82</v>
      </c>
      <c r="AY124" s="19" t="s">
        <v>214</v>
      </c>
      <c r="BE124" s="192">
        <f t="shared" si="14"/>
        <v>0</v>
      </c>
      <c r="BF124" s="192">
        <f t="shared" si="15"/>
        <v>0</v>
      </c>
      <c r="BG124" s="192">
        <f t="shared" si="16"/>
        <v>0</v>
      </c>
      <c r="BH124" s="192">
        <f t="shared" si="17"/>
        <v>0</v>
      </c>
      <c r="BI124" s="192">
        <f t="shared" si="18"/>
        <v>0</v>
      </c>
      <c r="BJ124" s="19" t="s">
        <v>82</v>
      </c>
      <c r="BK124" s="192">
        <f t="shared" si="19"/>
        <v>0</v>
      </c>
      <c r="BL124" s="19" t="s">
        <v>222</v>
      </c>
      <c r="BM124" s="191" t="s">
        <v>542</v>
      </c>
    </row>
    <row r="125" spans="1:65" s="2" customFormat="1" ht="24.2" customHeight="1">
      <c r="A125" s="36"/>
      <c r="B125" s="37"/>
      <c r="C125" s="180" t="s">
        <v>262</v>
      </c>
      <c r="D125" s="180" t="s">
        <v>217</v>
      </c>
      <c r="E125" s="181" t="s">
        <v>898</v>
      </c>
      <c r="F125" s="182" t="s">
        <v>899</v>
      </c>
      <c r="G125" s="183" t="s">
        <v>248</v>
      </c>
      <c r="H125" s="184">
        <v>2</v>
      </c>
      <c r="I125" s="185"/>
      <c r="J125" s="186">
        <f t="shared" si="10"/>
        <v>0</v>
      </c>
      <c r="K125" s="182" t="s">
        <v>19</v>
      </c>
      <c r="L125" s="41"/>
      <c r="M125" s="187" t="s">
        <v>19</v>
      </c>
      <c r="N125" s="188" t="s">
        <v>46</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222</v>
      </c>
      <c r="AT125" s="191" t="s">
        <v>217</v>
      </c>
      <c r="AU125" s="191" t="s">
        <v>82</v>
      </c>
      <c r="AY125" s="19" t="s">
        <v>214</v>
      </c>
      <c r="BE125" s="192">
        <f t="shared" si="14"/>
        <v>0</v>
      </c>
      <c r="BF125" s="192">
        <f t="shared" si="15"/>
        <v>0</v>
      </c>
      <c r="BG125" s="192">
        <f t="shared" si="16"/>
        <v>0</v>
      </c>
      <c r="BH125" s="192">
        <f t="shared" si="17"/>
        <v>0</v>
      </c>
      <c r="BI125" s="192">
        <f t="shared" si="18"/>
        <v>0</v>
      </c>
      <c r="BJ125" s="19" t="s">
        <v>82</v>
      </c>
      <c r="BK125" s="192">
        <f t="shared" si="19"/>
        <v>0</v>
      </c>
      <c r="BL125" s="19" t="s">
        <v>222</v>
      </c>
      <c r="BM125" s="191" t="s">
        <v>555</v>
      </c>
    </row>
    <row r="126" spans="1:65" s="2" customFormat="1" ht="14.45" customHeight="1">
      <c r="A126" s="36"/>
      <c r="B126" s="37"/>
      <c r="C126" s="180" t="s">
        <v>260</v>
      </c>
      <c r="D126" s="180" t="s">
        <v>217</v>
      </c>
      <c r="E126" s="181" t="s">
        <v>900</v>
      </c>
      <c r="F126" s="182" t="s">
        <v>901</v>
      </c>
      <c r="G126" s="183" t="s">
        <v>248</v>
      </c>
      <c r="H126" s="184">
        <v>2</v>
      </c>
      <c r="I126" s="185"/>
      <c r="J126" s="186">
        <f t="shared" si="10"/>
        <v>0</v>
      </c>
      <c r="K126" s="182" t="s">
        <v>19</v>
      </c>
      <c r="L126" s="41"/>
      <c r="M126" s="187" t="s">
        <v>19</v>
      </c>
      <c r="N126" s="188" t="s">
        <v>46</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222</v>
      </c>
      <c r="AT126" s="191" t="s">
        <v>217</v>
      </c>
      <c r="AU126" s="191" t="s">
        <v>82</v>
      </c>
      <c r="AY126" s="19" t="s">
        <v>214</v>
      </c>
      <c r="BE126" s="192">
        <f t="shared" si="14"/>
        <v>0</v>
      </c>
      <c r="BF126" s="192">
        <f t="shared" si="15"/>
        <v>0</v>
      </c>
      <c r="BG126" s="192">
        <f t="shared" si="16"/>
        <v>0</v>
      </c>
      <c r="BH126" s="192">
        <f t="shared" si="17"/>
        <v>0</v>
      </c>
      <c r="BI126" s="192">
        <f t="shared" si="18"/>
        <v>0</v>
      </c>
      <c r="BJ126" s="19" t="s">
        <v>82</v>
      </c>
      <c r="BK126" s="192">
        <f t="shared" si="19"/>
        <v>0</v>
      </c>
      <c r="BL126" s="19" t="s">
        <v>222</v>
      </c>
      <c r="BM126" s="191" t="s">
        <v>565</v>
      </c>
    </row>
    <row r="127" spans="1:65" s="2" customFormat="1" ht="14.45" customHeight="1">
      <c r="A127" s="36"/>
      <c r="B127" s="37"/>
      <c r="C127" s="180" t="s">
        <v>270</v>
      </c>
      <c r="D127" s="180" t="s">
        <v>217</v>
      </c>
      <c r="E127" s="181" t="s">
        <v>902</v>
      </c>
      <c r="F127" s="182" t="s">
        <v>903</v>
      </c>
      <c r="G127" s="183" t="s">
        <v>361</v>
      </c>
      <c r="H127" s="240"/>
      <c r="I127" s="185"/>
      <c r="J127" s="186">
        <f t="shared" si="10"/>
        <v>0</v>
      </c>
      <c r="K127" s="182" t="s">
        <v>19</v>
      </c>
      <c r="L127" s="41"/>
      <c r="M127" s="187" t="s">
        <v>19</v>
      </c>
      <c r="N127" s="188" t="s">
        <v>46</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222</v>
      </c>
      <c r="AT127" s="191" t="s">
        <v>217</v>
      </c>
      <c r="AU127" s="191" t="s">
        <v>82</v>
      </c>
      <c r="AY127" s="19" t="s">
        <v>214</v>
      </c>
      <c r="BE127" s="192">
        <f t="shared" si="14"/>
        <v>0</v>
      </c>
      <c r="BF127" s="192">
        <f t="shared" si="15"/>
        <v>0</v>
      </c>
      <c r="BG127" s="192">
        <f t="shared" si="16"/>
        <v>0</v>
      </c>
      <c r="BH127" s="192">
        <f t="shared" si="17"/>
        <v>0</v>
      </c>
      <c r="BI127" s="192">
        <f t="shared" si="18"/>
        <v>0</v>
      </c>
      <c r="BJ127" s="19" t="s">
        <v>82</v>
      </c>
      <c r="BK127" s="192">
        <f t="shared" si="19"/>
        <v>0</v>
      </c>
      <c r="BL127" s="19" t="s">
        <v>222</v>
      </c>
      <c r="BM127" s="191" t="s">
        <v>573</v>
      </c>
    </row>
    <row r="128" spans="1:65" s="2" customFormat="1" ht="14.45" customHeight="1">
      <c r="A128" s="36"/>
      <c r="B128" s="37"/>
      <c r="C128" s="180" t="s">
        <v>276</v>
      </c>
      <c r="D128" s="180" t="s">
        <v>217</v>
      </c>
      <c r="E128" s="181" t="s">
        <v>904</v>
      </c>
      <c r="F128" s="182" t="s">
        <v>905</v>
      </c>
      <c r="G128" s="183" t="s">
        <v>302</v>
      </c>
      <c r="H128" s="184">
        <v>1</v>
      </c>
      <c r="I128" s="185"/>
      <c r="J128" s="186">
        <f t="shared" si="10"/>
        <v>0</v>
      </c>
      <c r="K128" s="182" t="s">
        <v>19</v>
      </c>
      <c r="L128" s="41"/>
      <c r="M128" s="187" t="s">
        <v>19</v>
      </c>
      <c r="N128" s="188" t="s">
        <v>46</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222</v>
      </c>
      <c r="AT128" s="191" t="s">
        <v>217</v>
      </c>
      <c r="AU128" s="191" t="s">
        <v>82</v>
      </c>
      <c r="AY128" s="19" t="s">
        <v>214</v>
      </c>
      <c r="BE128" s="192">
        <f t="shared" si="14"/>
        <v>0</v>
      </c>
      <c r="BF128" s="192">
        <f t="shared" si="15"/>
        <v>0</v>
      </c>
      <c r="BG128" s="192">
        <f t="shared" si="16"/>
        <v>0</v>
      </c>
      <c r="BH128" s="192">
        <f t="shared" si="17"/>
        <v>0</v>
      </c>
      <c r="BI128" s="192">
        <f t="shared" si="18"/>
        <v>0</v>
      </c>
      <c r="BJ128" s="19" t="s">
        <v>82</v>
      </c>
      <c r="BK128" s="192">
        <f t="shared" si="19"/>
        <v>0</v>
      </c>
      <c r="BL128" s="19" t="s">
        <v>222</v>
      </c>
      <c r="BM128" s="191" t="s">
        <v>584</v>
      </c>
    </row>
    <row r="129" spans="1:65" s="12" customFormat="1" ht="25.9" customHeight="1">
      <c r="B129" s="164"/>
      <c r="C129" s="165"/>
      <c r="D129" s="166" t="s">
        <v>74</v>
      </c>
      <c r="E129" s="167" t="s">
        <v>222</v>
      </c>
      <c r="F129" s="167" t="s">
        <v>906</v>
      </c>
      <c r="G129" s="165"/>
      <c r="H129" s="165"/>
      <c r="I129" s="168"/>
      <c r="J129" s="169">
        <f>BK129</f>
        <v>0</v>
      </c>
      <c r="K129" s="165"/>
      <c r="L129" s="170"/>
      <c r="M129" s="171"/>
      <c r="N129" s="172"/>
      <c r="O129" s="172"/>
      <c r="P129" s="173">
        <f>SUM(P130:P134)</f>
        <v>0</v>
      </c>
      <c r="Q129" s="172"/>
      <c r="R129" s="173">
        <f>SUM(R130:R134)</f>
        <v>0</v>
      </c>
      <c r="S129" s="172"/>
      <c r="T129" s="174">
        <f>SUM(T130:T134)</f>
        <v>0</v>
      </c>
      <c r="AR129" s="175" t="s">
        <v>82</v>
      </c>
      <c r="AT129" s="176" t="s">
        <v>74</v>
      </c>
      <c r="AU129" s="176" t="s">
        <v>75</v>
      </c>
      <c r="AY129" s="175" t="s">
        <v>214</v>
      </c>
      <c r="BK129" s="177">
        <f>SUM(BK130:BK134)</f>
        <v>0</v>
      </c>
    </row>
    <row r="130" spans="1:65" s="2" customFormat="1" ht="14.45" customHeight="1">
      <c r="A130" s="36"/>
      <c r="B130" s="37"/>
      <c r="C130" s="180" t="s">
        <v>82</v>
      </c>
      <c r="D130" s="180" t="s">
        <v>217</v>
      </c>
      <c r="E130" s="181" t="s">
        <v>907</v>
      </c>
      <c r="F130" s="182" t="s">
        <v>908</v>
      </c>
      <c r="G130" s="183" t="s">
        <v>331</v>
      </c>
      <c r="H130" s="184">
        <v>145</v>
      </c>
      <c r="I130" s="185"/>
      <c r="J130" s="186">
        <f>ROUND(I130*H130,2)</f>
        <v>0</v>
      </c>
      <c r="K130" s="182" t="s">
        <v>19</v>
      </c>
      <c r="L130" s="41"/>
      <c r="M130" s="187" t="s">
        <v>19</v>
      </c>
      <c r="N130" s="188" t="s">
        <v>46</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222</v>
      </c>
      <c r="AT130" s="191" t="s">
        <v>217</v>
      </c>
      <c r="AU130" s="191" t="s">
        <v>82</v>
      </c>
      <c r="AY130" s="19" t="s">
        <v>214</v>
      </c>
      <c r="BE130" s="192">
        <f>IF(N130="základní",J130,0)</f>
        <v>0</v>
      </c>
      <c r="BF130" s="192">
        <f>IF(N130="snížená",J130,0)</f>
        <v>0</v>
      </c>
      <c r="BG130" s="192">
        <f>IF(N130="zákl. přenesená",J130,0)</f>
        <v>0</v>
      </c>
      <c r="BH130" s="192">
        <f>IF(N130="sníž. přenesená",J130,0)</f>
        <v>0</v>
      </c>
      <c r="BI130" s="192">
        <f>IF(N130="nulová",J130,0)</f>
        <v>0</v>
      </c>
      <c r="BJ130" s="19" t="s">
        <v>82</v>
      </c>
      <c r="BK130" s="192">
        <f>ROUND(I130*H130,2)</f>
        <v>0</v>
      </c>
      <c r="BL130" s="19" t="s">
        <v>222</v>
      </c>
      <c r="BM130" s="191" t="s">
        <v>592</v>
      </c>
    </row>
    <row r="131" spans="1:65" s="2" customFormat="1" ht="14.45" customHeight="1">
      <c r="A131" s="36"/>
      <c r="B131" s="37"/>
      <c r="C131" s="180" t="s">
        <v>88</v>
      </c>
      <c r="D131" s="180" t="s">
        <v>217</v>
      </c>
      <c r="E131" s="181" t="s">
        <v>909</v>
      </c>
      <c r="F131" s="182" t="s">
        <v>910</v>
      </c>
      <c r="G131" s="183" t="s">
        <v>331</v>
      </c>
      <c r="H131" s="184">
        <v>6</v>
      </c>
      <c r="I131" s="185"/>
      <c r="J131" s="186">
        <f>ROUND(I131*H131,2)</f>
        <v>0</v>
      </c>
      <c r="K131" s="182" t="s">
        <v>19</v>
      </c>
      <c r="L131" s="41"/>
      <c r="M131" s="187" t="s">
        <v>19</v>
      </c>
      <c r="N131" s="188" t="s">
        <v>46</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222</v>
      </c>
      <c r="AT131" s="191" t="s">
        <v>217</v>
      </c>
      <c r="AU131" s="191" t="s">
        <v>82</v>
      </c>
      <c r="AY131" s="19" t="s">
        <v>214</v>
      </c>
      <c r="BE131" s="192">
        <f>IF(N131="základní",J131,0)</f>
        <v>0</v>
      </c>
      <c r="BF131" s="192">
        <f>IF(N131="snížená",J131,0)</f>
        <v>0</v>
      </c>
      <c r="BG131" s="192">
        <f>IF(N131="zákl. přenesená",J131,0)</f>
        <v>0</v>
      </c>
      <c r="BH131" s="192">
        <f>IF(N131="sníž. přenesená",J131,0)</f>
        <v>0</v>
      </c>
      <c r="BI131" s="192">
        <f>IF(N131="nulová",J131,0)</f>
        <v>0</v>
      </c>
      <c r="BJ131" s="19" t="s">
        <v>82</v>
      </c>
      <c r="BK131" s="192">
        <f>ROUND(I131*H131,2)</f>
        <v>0</v>
      </c>
      <c r="BL131" s="19" t="s">
        <v>222</v>
      </c>
      <c r="BM131" s="191" t="s">
        <v>602</v>
      </c>
    </row>
    <row r="132" spans="1:65" s="2" customFormat="1" ht="14.45" customHeight="1">
      <c r="A132" s="36"/>
      <c r="B132" s="37"/>
      <c r="C132" s="180" t="s">
        <v>101</v>
      </c>
      <c r="D132" s="180" t="s">
        <v>217</v>
      </c>
      <c r="E132" s="181" t="s">
        <v>911</v>
      </c>
      <c r="F132" s="182" t="s">
        <v>912</v>
      </c>
      <c r="G132" s="183" t="s">
        <v>248</v>
      </c>
      <c r="H132" s="184">
        <v>2</v>
      </c>
      <c r="I132" s="185"/>
      <c r="J132" s="186">
        <f>ROUND(I132*H132,2)</f>
        <v>0</v>
      </c>
      <c r="K132" s="182" t="s">
        <v>19</v>
      </c>
      <c r="L132" s="41"/>
      <c r="M132" s="187" t="s">
        <v>19</v>
      </c>
      <c r="N132" s="188" t="s">
        <v>46</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222</v>
      </c>
      <c r="AT132" s="191" t="s">
        <v>217</v>
      </c>
      <c r="AU132" s="191" t="s">
        <v>82</v>
      </c>
      <c r="AY132" s="19" t="s">
        <v>214</v>
      </c>
      <c r="BE132" s="192">
        <f>IF(N132="základní",J132,0)</f>
        <v>0</v>
      </c>
      <c r="BF132" s="192">
        <f>IF(N132="snížená",J132,0)</f>
        <v>0</v>
      </c>
      <c r="BG132" s="192">
        <f>IF(N132="zákl. přenesená",J132,0)</f>
        <v>0</v>
      </c>
      <c r="BH132" s="192">
        <f>IF(N132="sníž. přenesená",J132,0)</f>
        <v>0</v>
      </c>
      <c r="BI132" s="192">
        <f>IF(N132="nulová",J132,0)</f>
        <v>0</v>
      </c>
      <c r="BJ132" s="19" t="s">
        <v>82</v>
      </c>
      <c r="BK132" s="192">
        <f>ROUND(I132*H132,2)</f>
        <v>0</v>
      </c>
      <c r="BL132" s="19" t="s">
        <v>222</v>
      </c>
      <c r="BM132" s="191" t="s">
        <v>611</v>
      </c>
    </row>
    <row r="133" spans="1:65" s="2" customFormat="1" ht="14.45" customHeight="1">
      <c r="A133" s="36"/>
      <c r="B133" s="37"/>
      <c r="C133" s="180" t="s">
        <v>222</v>
      </c>
      <c r="D133" s="180" t="s">
        <v>217</v>
      </c>
      <c r="E133" s="181" t="s">
        <v>913</v>
      </c>
      <c r="F133" s="182" t="s">
        <v>914</v>
      </c>
      <c r="G133" s="183" t="s">
        <v>361</v>
      </c>
      <c r="H133" s="240"/>
      <c r="I133" s="185"/>
      <c r="J133" s="186">
        <f>ROUND(I133*H133,2)</f>
        <v>0</v>
      </c>
      <c r="K133" s="182" t="s">
        <v>19</v>
      </c>
      <c r="L133" s="41"/>
      <c r="M133" s="187" t="s">
        <v>19</v>
      </c>
      <c r="N133" s="188" t="s">
        <v>46</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222</v>
      </c>
      <c r="AT133" s="191" t="s">
        <v>217</v>
      </c>
      <c r="AU133" s="191" t="s">
        <v>82</v>
      </c>
      <c r="AY133" s="19" t="s">
        <v>214</v>
      </c>
      <c r="BE133" s="192">
        <f>IF(N133="základní",J133,0)</f>
        <v>0</v>
      </c>
      <c r="BF133" s="192">
        <f>IF(N133="snížená",J133,0)</f>
        <v>0</v>
      </c>
      <c r="BG133" s="192">
        <f>IF(N133="zákl. přenesená",J133,0)</f>
        <v>0</v>
      </c>
      <c r="BH133" s="192">
        <f>IF(N133="sníž. přenesená",J133,0)</f>
        <v>0</v>
      </c>
      <c r="BI133" s="192">
        <f>IF(N133="nulová",J133,0)</f>
        <v>0</v>
      </c>
      <c r="BJ133" s="19" t="s">
        <v>82</v>
      </c>
      <c r="BK133" s="192">
        <f>ROUND(I133*H133,2)</f>
        <v>0</v>
      </c>
      <c r="BL133" s="19" t="s">
        <v>222</v>
      </c>
      <c r="BM133" s="191" t="s">
        <v>619</v>
      </c>
    </row>
    <row r="134" spans="1:65" s="2" customFormat="1" ht="14.45" customHeight="1">
      <c r="A134" s="36"/>
      <c r="B134" s="37"/>
      <c r="C134" s="180" t="s">
        <v>245</v>
      </c>
      <c r="D134" s="180" t="s">
        <v>217</v>
      </c>
      <c r="E134" s="181" t="s">
        <v>915</v>
      </c>
      <c r="F134" s="182" t="s">
        <v>916</v>
      </c>
      <c r="G134" s="183" t="s">
        <v>302</v>
      </c>
      <c r="H134" s="184">
        <v>0.5</v>
      </c>
      <c r="I134" s="185"/>
      <c r="J134" s="186">
        <f>ROUND(I134*H134,2)</f>
        <v>0</v>
      </c>
      <c r="K134" s="182" t="s">
        <v>19</v>
      </c>
      <c r="L134" s="41"/>
      <c r="M134" s="187" t="s">
        <v>19</v>
      </c>
      <c r="N134" s="188" t="s">
        <v>46</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222</v>
      </c>
      <c r="AT134" s="191" t="s">
        <v>217</v>
      </c>
      <c r="AU134" s="191" t="s">
        <v>82</v>
      </c>
      <c r="AY134" s="19" t="s">
        <v>214</v>
      </c>
      <c r="BE134" s="192">
        <f>IF(N134="základní",J134,0)</f>
        <v>0</v>
      </c>
      <c r="BF134" s="192">
        <f>IF(N134="snížená",J134,0)</f>
        <v>0</v>
      </c>
      <c r="BG134" s="192">
        <f>IF(N134="zákl. přenesená",J134,0)</f>
        <v>0</v>
      </c>
      <c r="BH134" s="192">
        <f>IF(N134="sníž. přenesená",J134,0)</f>
        <v>0</v>
      </c>
      <c r="BI134" s="192">
        <f>IF(N134="nulová",J134,0)</f>
        <v>0</v>
      </c>
      <c r="BJ134" s="19" t="s">
        <v>82</v>
      </c>
      <c r="BK134" s="192">
        <f>ROUND(I134*H134,2)</f>
        <v>0</v>
      </c>
      <c r="BL134" s="19" t="s">
        <v>222</v>
      </c>
      <c r="BM134" s="191" t="s">
        <v>630</v>
      </c>
    </row>
    <row r="135" spans="1:65" s="12" customFormat="1" ht="25.9" customHeight="1">
      <c r="B135" s="164"/>
      <c r="C135" s="165"/>
      <c r="D135" s="166" t="s">
        <v>74</v>
      </c>
      <c r="E135" s="167" t="s">
        <v>245</v>
      </c>
      <c r="F135" s="167" t="s">
        <v>917</v>
      </c>
      <c r="G135" s="165"/>
      <c r="H135" s="165"/>
      <c r="I135" s="168"/>
      <c r="J135" s="169">
        <f>BK135</f>
        <v>0</v>
      </c>
      <c r="K135" s="165"/>
      <c r="L135" s="170"/>
      <c r="M135" s="171"/>
      <c r="N135" s="172"/>
      <c r="O135" s="172"/>
      <c r="P135" s="173">
        <f>SUM(P136:P141)</f>
        <v>0</v>
      </c>
      <c r="Q135" s="172"/>
      <c r="R135" s="173">
        <f>SUM(R136:R141)</f>
        <v>0</v>
      </c>
      <c r="S135" s="172"/>
      <c r="T135" s="174">
        <f>SUM(T136:T141)</f>
        <v>0</v>
      </c>
      <c r="AR135" s="175" t="s">
        <v>82</v>
      </c>
      <c r="AT135" s="176" t="s">
        <v>74</v>
      </c>
      <c r="AU135" s="176" t="s">
        <v>75</v>
      </c>
      <c r="AY135" s="175" t="s">
        <v>214</v>
      </c>
      <c r="BK135" s="177">
        <f>SUM(BK136:BK141)</f>
        <v>0</v>
      </c>
    </row>
    <row r="136" spans="1:65" s="2" customFormat="1" ht="14.45" customHeight="1">
      <c r="A136" s="36"/>
      <c r="B136" s="37"/>
      <c r="C136" s="180" t="s">
        <v>82</v>
      </c>
      <c r="D136" s="180" t="s">
        <v>217</v>
      </c>
      <c r="E136" s="181" t="s">
        <v>918</v>
      </c>
      <c r="F136" s="182" t="s">
        <v>919</v>
      </c>
      <c r="G136" s="183" t="s">
        <v>920</v>
      </c>
      <c r="H136" s="184">
        <v>10</v>
      </c>
      <c r="I136" s="185"/>
      <c r="J136" s="186">
        <f t="shared" ref="J136:J141" si="20">ROUND(I136*H136,2)</f>
        <v>0</v>
      </c>
      <c r="K136" s="182" t="s">
        <v>19</v>
      </c>
      <c r="L136" s="41"/>
      <c r="M136" s="187" t="s">
        <v>19</v>
      </c>
      <c r="N136" s="188" t="s">
        <v>46</v>
      </c>
      <c r="O136" s="66"/>
      <c r="P136" s="189">
        <f t="shared" ref="P136:P141" si="21">O136*H136</f>
        <v>0</v>
      </c>
      <c r="Q136" s="189">
        <v>0</v>
      </c>
      <c r="R136" s="189">
        <f t="shared" ref="R136:R141" si="22">Q136*H136</f>
        <v>0</v>
      </c>
      <c r="S136" s="189">
        <v>0</v>
      </c>
      <c r="T136" s="190">
        <f t="shared" ref="T136:T141" si="23">S136*H136</f>
        <v>0</v>
      </c>
      <c r="U136" s="36"/>
      <c r="V136" s="36"/>
      <c r="W136" s="36"/>
      <c r="X136" s="36"/>
      <c r="Y136" s="36"/>
      <c r="Z136" s="36"/>
      <c r="AA136" s="36"/>
      <c r="AB136" s="36"/>
      <c r="AC136" s="36"/>
      <c r="AD136" s="36"/>
      <c r="AE136" s="36"/>
      <c r="AR136" s="191" t="s">
        <v>222</v>
      </c>
      <c r="AT136" s="191" t="s">
        <v>217</v>
      </c>
      <c r="AU136" s="191" t="s">
        <v>82</v>
      </c>
      <c r="AY136" s="19" t="s">
        <v>214</v>
      </c>
      <c r="BE136" s="192">
        <f t="shared" ref="BE136:BE141" si="24">IF(N136="základní",J136,0)</f>
        <v>0</v>
      </c>
      <c r="BF136" s="192">
        <f t="shared" ref="BF136:BF141" si="25">IF(N136="snížená",J136,0)</f>
        <v>0</v>
      </c>
      <c r="BG136" s="192">
        <f t="shared" ref="BG136:BG141" si="26">IF(N136="zákl. přenesená",J136,0)</f>
        <v>0</v>
      </c>
      <c r="BH136" s="192">
        <f t="shared" ref="BH136:BH141" si="27">IF(N136="sníž. přenesená",J136,0)</f>
        <v>0</v>
      </c>
      <c r="BI136" s="192">
        <f t="shared" ref="BI136:BI141" si="28">IF(N136="nulová",J136,0)</f>
        <v>0</v>
      </c>
      <c r="BJ136" s="19" t="s">
        <v>82</v>
      </c>
      <c r="BK136" s="192">
        <f t="shared" ref="BK136:BK141" si="29">ROUND(I136*H136,2)</f>
        <v>0</v>
      </c>
      <c r="BL136" s="19" t="s">
        <v>222</v>
      </c>
      <c r="BM136" s="191" t="s">
        <v>637</v>
      </c>
    </row>
    <row r="137" spans="1:65" s="2" customFormat="1" ht="14.45" customHeight="1">
      <c r="A137" s="36"/>
      <c r="B137" s="37"/>
      <c r="C137" s="180" t="s">
        <v>88</v>
      </c>
      <c r="D137" s="180" t="s">
        <v>217</v>
      </c>
      <c r="E137" s="181" t="s">
        <v>921</v>
      </c>
      <c r="F137" s="182" t="s">
        <v>922</v>
      </c>
      <c r="G137" s="183" t="s">
        <v>923</v>
      </c>
      <c r="H137" s="184">
        <v>5</v>
      </c>
      <c r="I137" s="185"/>
      <c r="J137" s="186">
        <f t="shared" si="20"/>
        <v>0</v>
      </c>
      <c r="K137" s="182" t="s">
        <v>19</v>
      </c>
      <c r="L137" s="41"/>
      <c r="M137" s="187" t="s">
        <v>19</v>
      </c>
      <c r="N137" s="188" t="s">
        <v>46</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222</v>
      </c>
      <c r="AT137" s="191" t="s">
        <v>217</v>
      </c>
      <c r="AU137" s="191" t="s">
        <v>82</v>
      </c>
      <c r="AY137" s="19" t="s">
        <v>214</v>
      </c>
      <c r="BE137" s="192">
        <f t="shared" si="24"/>
        <v>0</v>
      </c>
      <c r="BF137" s="192">
        <f t="shared" si="25"/>
        <v>0</v>
      </c>
      <c r="BG137" s="192">
        <f t="shared" si="26"/>
        <v>0</v>
      </c>
      <c r="BH137" s="192">
        <f t="shared" si="27"/>
        <v>0</v>
      </c>
      <c r="BI137" s="192">
        <f t="shared" si="28"/>
        <v>0</v>
      </c>
      <c r="BJ137" s="19" t="s">
        <v>82</v>
      </c>
      <c r="BK137" s="192">
        <f t="shared" si="29"/>
        <v>0</v>
      </c>
      <c r="BL137" s="19" t="s">
        <v>222</v>
      </c>
      <c r="BM137" s="191" t="s">
        <v>645</v>
      </c>
    </row>
    <row r="138" spans="1:65" s="2" customFormat="1" ht="14.45" customHeight="1">
      <c r="A138" s="36"/>
      <c r="B138" s="37"/>
      <c r="C138" s="180" t="s">
        <v>101</v>
      </c>
      <c r="D138" s="180" t="s">
        <v>217</v>
      </c>
      <c r="E138" s="181" t="s">
        <v>924</v>
      </c>
      <c r="F138" s="182" t="s">
        <v>925</v>
      </c>
      <c r="G138" s="183" t="s">
        <v>923</v>
      </c>
      <c r="H138" s="184">
        <v>5</v>
      </c>
      <c r="I138" s="185"/>
      <c r="J138" s="186">
        <f t="shared" si="20"/>
        <v>0</v>
      </c>
      <c r="K138" s="182" t="s">
        <v>19</v>
      </c>
      <c r="L138" s="41"/>
      <c r="M138" s="187" t="s">
        <v>19</v>
      </c>
      <c r="N138" s="188" t="s">
        <v>46</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222</v>
      </c>
      <c r="AT138" s="191" t="s">
        <v>217</v>
      </c>
      <c r="AU138" s="191" t="s">
        <v>82</v>
      </c>
      <c r="AY138" s="19" t="s">
        <v>214</v>
      </c>
      <c r="BE138" s="192">
        <f t="shared" si="24"/>
        <v>0</v>
      </c>
      <c r="BF138" s="192">
        <f t="shared" si="25"/>
        <v>0</v>
      </c>
      <c r="BG138" s="192">
        <f t="shared" si="26"/>
        <v>0</v>
      </c>
      <c r="BH138" s="192">
        <f t="shared" si="27"/>
        <v>0</v>
      </c>
      <c r="BI138" s="192">
        <f t="shared" si="28"/>
        <v>0</v>
      </c>
      <c r="BJ138" s="19" t="s">
        <v>82</v>
      </c>
      <c r="BK138" s="192">
        <f t="shared" si="29"/>
        <v>0</v>
      </c>
      <c r="BL138" s="19" t="s">
        <v>222</v>
      </c>
      <c r="BM138" s="191" t="s">
        <v>652</v>
      </c>
    </row>
    <row r="139" spans="1:65" s="2" customFormat="1" ht="14.45" customHeight="1">
      <c r="A139" s="36"/>
      <c r="B139" s="37"/>
      <c r="C139" s="180" t="s">
        <v>222</v>
      </c>
      <c r="D139" s="180" t="s">
        <v>217</v>
      </c>
      <c r="E139" s="181" t="s">
        <v>926</v>
      </c>
      <c r="F139" s="182" t="s">
        <v>927</v>
      </c>
      <c r="G139" s="183" t="s">
        <v>923</v>
      </c>
      <c r="H139" s="184">
        <v>3</v>
      </c>
      <c r="I139" s="185"/>
      <c r="J139" s="186">
        <f t="shared" si="20"/>
        <v>0</v>
      </c>
      <c r="K139" s="182" t="s">
        <v>19</v>
      </c>
      <c r="L139" s="41"/>
      <c r="M139" s="187" t="s">
        <v>19</v>
      </c>
      <c r="N139" s="188" t="s">
        <v>46</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222</v>
      </c>
      <c r="AT139" s="191" t="s">
        <v>217</v>
      </c>
      <c r="AU139" s="191" t="s">
        <v>82</v>
      </c>
      <c r="AY139" s="19" t="s">
        <v>214</v>
      </c>
      <c r="BE139" s="192">
        <f t="shared" si="24"/>
        <v>0</v>
      </c>
      <c r="BF139" s="192">
        <f t="shared" si="25"/>
        <v>0</v>
      </c>
      <c r="BG139" s="192">
        <f t="shared" si="26"/>
        <v>0</v>
      </c>
      <c r="BH139" s="192">
        <f t="shared" si="27"/>
        <v>0</v>
      </c>
      <c r="BI139" s="192">
        <f t="shared" si="28"/>
        <v>0</v>
      </c>
      <c r="BJ139" s="19" t="s">
        <v>82</v>
      </c>
      <c r="BK139" s="192">
        <f t="shared" si="29"/>
        <v>0</v>
      </c>
      <c r="BL139" s="19" t="s">
        <v>222</v>
      </c>
      <c r="BM139" s="191" t="s">
        <v>659</v>
      </c>
    </row>
    <row r="140" spans="1:65" s="2" customFormat="1" ht="14.45" customHeight="1">
      <c r="A140" s="36"/>
      <c r="B140" s="37"/>
      <c r="C140" s="180" t="s">
        <v>245</v>
      </c>
      <c r="D140" s="180" t="s">
        <v>217</v>
      </c>
      <c r="E140" s="181" t="s">
        <v>928</v>
      </c>
      <c r="F140" s="182" t="s">
        <v>929</v>
      </c>
      <c r="G140" s="183" t="s">
        <v>923</v>
      </c>
      <c r="H140" s="184">
        <v>10</v>
      </c>
      <c r="I140" s="185"/>
      <c r="J140" s="186">
        <f t="shared" si="20"/>
        <v>0</v>
      </c>
      <c r="K140" s="182" t="s">
        <v>19</v>
      </c>
      <c r="L140" s="41"/>
      <c r="M140" s="187" t="s">
        <v>19</v>
      </c>
      <c r="N140" s="188" t="s">
        <v>46</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222</v>
      </c>
      <c r="AT140" s="191" t="s">
        <v>217</v>
      </c>
      <c r="AU140" s="191" t="s">
        <v>82</v>
      </c>
      <c r="AY140" s="19" t="s">
        <v>214</v>
      </c>
      <c r="BE140" s="192">
        <f t="shared" si="24"/>
        <v>0</v>
      </c>
      <c r="BF140" s="192">
        <f t="shared" si="25"/>
        <v>0</v>
      </c>
      <c r="BG140" s="192">
        <f t="shared" si="26"/>
        <v>0</v>
      </c>
      <c r="BH140" s="192">
        <f t="shared" si="27"/>
        <v>0</v>
      </c>
      <c r="BI140" s="192">
        <f t="shared" si="28"/>
        <v>0</v>
      </c>
      <c r="BJ140" s="19" t="s">
        <v>82</v>
      </c>
      <c r="BK140" s="192">
        <f t="shared" si="29"/>
        <v>0</v>
      </c>
      <c r="BL140" s="19" t="s">
        <v>222</v>
      </c>
      <c r="BM140" s="191" t="s">
        <v>667</v>
      </c>
    </row>
    <row r="141" spans="1:65" s="2" customFormat="1" ht="14.45" customHeight="1">
      <c r="A141" s="36"/>
      <c r="B141" s="37"/>
      <c r="C141" s="180" t="s">
        <v>215</v>
      </c>
      <c r="D141" s="180" t="s">
        <v>217</v>
      </c>
      <c r="E141" s="181" t="s">
        <v>930</v>
      </c>
      <c r="F141" s="182" t="s">
        <v>931</v>
      </c>
      <c r="G141" s="183" t="s">
        <v>923</v>
      </c>
      <c r="H141" s="184">
        <v>72</v>
      </c>
      <c r="I141" s="185"/>
      <c r="J141" s="186">
        <f t="shared" si="20"/>
        <v>0</v>
      </c>
      <c r="K141" s="182" t="s">
        <v>19</v>
      </c>
      <c r="L141" s="41"/>
      <c r="M141" s="244" t="s">
        <v>19</v>
      </c>
      <c r="N141" s="245" t="s">
        <v>46</v>
      </c>
      <c r="O141" s="246"/>
      <c r="P141" s="247">
        <f t="shared" si="21"/>
        <v>0</v>
      </c>
      <c r="Q141" s="247">
        <v>0</v>
      </c>
      <c r="R141" s="247">
        <f t="shared" si="22"/>
        <v>0</v>
      </c>
      <c r="S141" s="247">
        <v>0</v>
      </c>
      <c r="T141" s="248">
        <f t="shared" si="23"/>
        <v>0</v>
      </c>
      <c r="U141" s="36"/>
      <c r="V141" s="36"/>
      <c r="W141" s="36"/>
      <c r="X141" s="36"/>
      <c r="Y141" s="36"/>
      <c r="Z141" s="36"/>
      <c r="AA141" s="36"/>
      <c r="AB141" s="36"/>
      <c r="AC141" s="36"/>
      <c r="AD141" s="36"/>
      <c r="AE141" s="36"/>
      <c r="AR141" s="191" t="s">
        <v>222</v>
      </c>
      <c r="AT141" s="191" t="s">
        <v>217</v>
      </c>
      <c r="AU141" s="191" t="s">
        <v>82</v>
      </c>
      <c r="AY141" s="19" t="s">
        <v>214</v>
      </c>
      <c r="BE141" s="192">
        <f t="shared" si="24"/>
        <v>0</v>
      </c>
      <c r="BF141" s="192">
        <f t="shared" si="25"/>
        <v>0</v>
      </c>
      <c r="BG141" s="192">
        <f t="shared" si="26"/>
        <v>0</v>
      </c>
      <c r="BH141" s="192">
        <f t="shared" si="27"/>
        <v>0</v>
      </c>
      <c r="BI141" s="192">
        <f t="shared" si="28"/>
        <v>0</v>
      </c>
      <c r="BJ141" s="19" t="s">
        <v>82</v>
      </c>
      <c r="BK141" s="192">
        <f t="shared" si="29"/>
        <v>0</v>
      </c>
      <c r="BL141" s="19" t="s">
        <v>222</v>
      </c>
      <c r="BM141" s="191" t="s">
        <v>677</v>
      </c>
    </row>
    <row r="142" spans="1:65" s="2" customFormat="1" ht="6.95" customHeight="1">
      <c r="A142" s="36"/>
      <c r="B142" s="49"/>
      <c r="C142" s="50"/>
      <c r="D142" s="50"/>
      <c r="E142" s="50"/>
      <c r="F142" s="50"/>
      <c r="G142" s="50"/>
      <c r="H142" s="50"/>
      <c r="I142" s="50"/>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GrB6OpMM1EKNdMg0Ig+7YE4wAGTRTYa7Zs1O4zWyVl4soanUiMnyD/Q0/JpePL5Jkr+Jt41I0nehDvY8zJyv9Q==" saltValue="v5hF+yaEu48QutgCiHlmLRrS5JvnXau5soO1RB7+wpj+52rLZYUjWp4ZEPYxIZPU3VPFh09X7EBCDOosNUxlEw==" spinCount="100000" sheet="1" objects="1" scenarios="1" formatColumns="0" formatRows="0" autoFilter="0"/>
  <autoFilter ref="C89:K141"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118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1457</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932</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ROUND((SUM(BE88:BE115)),  2)</f>
        <v>0</v>
      </c>
      <c r="G35" s="36"/>
      <c r="H35" s="36"/>
      <c r="I35" s="126">
        <v>0.21</v>
      </c>
      <c r="J35" s="125">
        <f>ROUND(((SUM(BE88:BE115))*I35),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ROUND((SUM(BF88:BF115)),  2)</f>
        <v>0</v>
      </c>
      <c r="G36" s="36"/>
      <c r="H36" s="36"/>
      <c r="I36" s="126">
        <v>0.15</v>
      </c>
      <c r="J36" s="125">
        <f>ROUND(((SUM(BF88:BF115))*I36),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ROUND((SUM(BG88:BG115)),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ROUND((SUM(BH88:BH115)),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ROUND((SUM(BI88:BI115)),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1457</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D.1.4.c - Vzduchotechnika</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933</v>
      </c>
      <c r="E64" s="145"/>
      <c r="F64" s="145"/>
      <c r="G64" s="145"/>
      <c r="H64" s="145"/>
      <c r="I64" s="145"/>
      <c r="J64" s="146">
        <f>J89</f>
        <v>0</v>
      </c>
      <c r="K64" s="143"/>
      <c r="L64" s="147"/>
    </row>
    <row r="65" spans="1:31" s="9" customFormat="1" ht="24.95" customHeight="1">
      <c r="B65" s="142"/>
      <c r="C65" s="143"/>
      <c r="D65" s="144" t="s">
        <v>934</v>
      </c>
      <c r="E65" s="145"/>
      <c r="F65" s="145"/>
      <c r="G65" s="145"/>
      <c r="H65" s="145"/>
      <c r="I65" s="145"/>
      <c r="J65" s="146">
        <f>J110</f>
        <v>0</v>
      </c>
      <c r="K65" s="143"/>
      <c r="L65" s="147"/>
    </row>
    <row r="66" spans="1:31" s="9" customFormat="1" ht="24.95" customHeight="1">
      <c r="B66" s="142"/>
      <c r="C66" s="143"/>
      <c r="D66" s="144" t="s">
        <v>935</v>
      </c>
      <c r="E66" s="145"/>
      <c r="F66" s="145"/>
      <c r="G66" s="145"/>
      <c r="H66" s="145"/>
      <c r="I66" s="145"/>
      <c r="J66" s="146">
        <f>J113</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199</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5" t="str">
        <f>E7</f>
        <v>Podkrovní byty Táborská 378/44, 372/36, 375/38, 377/42, 376/40 Praha 4, k.ú. Nusle</v>
      </c>
      <c r="F76" s="396"/>
      <c r="G76" s="396"/>
      <c r="H76" s="396"/>
      <c r="I76" s="38"/>
      <c r="J76" s="38"/>
      <c r="K76" s="38"/>
      <c r="L76" s="115"/>
      <c r="S76" s="36"/>
      <c r="T76" s="36"/>
      <c r="U76" s="36"/>
      <c r="V76" s="36"/>
      <c r="W76" s="36"/>
      <c r="X76" s="36"/>
      <c r="Y76" s="36"/>
      <c r="Z76" s="36"/>
      <c r="AA76" s="36"/>
      <c r="AB76" s="36"/>
      <c r="AC76" s="36"/>
      <c r="AD76" s="36"/>
      <c r="AE76" s="36"/>
    </row>
    <row r="77" spans="1:31" s="1" customFormat="1" ht="12" customHeight="1">
      <c r="B77" s="23"/>
      <c r="C77" s="31" t="s">
        <v>174</v>
      </c>
      <c r="D77" s="24"/>
      <c r="E77" s="24"/>
      <c r="F77" s="24"/>
      <c r="G77" s="24"/>
      <c r="H77" s="24"/>
      <c r="I77" s="24"/>
      <c r="J77" s="24"/>
      <c r="K77" s="24"/>
      <c r="L77" s="22"/>
    </row>
    <row r="78" spans="1:31" s="2" customFormat="1" ht="16.5" customHeight="1">
      <c r="A78" s="36"/>
      <c r="B78" s="37"/>
      <c r="C78" s="38"/>
      <c r="D78" s="38"/>
      <c r="E78" s="395" t="s">
        <v>1457</v>
      </c>
      <c r="F78" s="397"/>
      <c r="G78" s="397"/>
      <c r="H78" s="397"/>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176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69" t="str">
        <f>E11</f>
        <v>D.1.4.c - Vzduchotechnika</v>
      </c>
      <c r="F80" s="397"/>
      <c r="G80" s="397"/>
      <c r="H80" s="397"/>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16. 4. 2021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Městská část Praha 4, Anatala Staška 2059/80b</v>
      </c>
      <c r="G84" s="38"/>
      <c r="H84" s="38"/>
      <c r="I84" s="31" t="s">
        <v>32</v>
      </c>
      <c r="J84" s="34" t="str">
        <f>E23</f>
        <v>SUNCAD, s.r.o., Špotzova 6, Praha 6</v>
      </c>
      <c r="K84" s="38"/>
      <c r="L84" s="115"/>
      <c r="S84" s="36"/>
      <c r="T84" s="36"/>
      <c r="U84" s="36"/>
      <c r="V84" s="36"/>
      <c r="W84" s="36"/>
      <c r="X84" s="36"/>
      <c r="Y84" s="36"/>
      <c r="Z84" s="36"/>
      <c r="AA84" s="36"/>
      <c r="AB84" s="36"/>
      <c r="AC84" s="36"/>
      <c r="AD84" s="36"/>
      <c r="AE84" s="36"/>
    </row>
    <row r="85" spans="1:65" s="2" customFormat="1" ht="15.2" customHeight="1">
      <c r="A85" s="36"/>
      <c r="B85" s="37"/>
      <c r="C85" s="31" t="s">
        <v>30</v>
      </c>
      <c r="D85" s="38"/>
      <c r="E85" s="38"/>
      <c r="F85" s="29" t="str">
        <f>IF(E20="","",E20)</f>
        <v>Vyplň údaj</v>
      </c>
      <c r="G85" s="38"/>
      <c r="H85" s="38"/>
      <c r="I85" s="31" t="s">
        <v>37</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200</v>
      </c>
      <c r="D87" s="156" t="s">
        <v>60</v>
      </c>
      <c r="E87" s="156" t="s">
        <v>56</v>
      </c>
      <c r="F87" s="156" t="s">
        <v>57</v>
      </c>
      <c r="G87" s="156" t="s">
        <v>201</v>
      </c>
      <c r="H87" s="156" t="s">
        <v>202</v>
      </c>
      <c r="I87" s="156" t="s">
        <v>203</v>
      </c>
      <c r="J87" s="156" t="s">
        <v>180</v>
      </c>
      <c r="K87" s="157" t="s">
        <v>204</v>
      </c>
      <c r="L87" s="158"/>
      <c r="M87" s="70" t="s">
        <v>19</v>
      </c>
      <c r="N87" s="71" t="s">
        <v>45</v>
      </c>
      <c r="O87" s="71" t="s">
        <v>205</v>
      </c>
      <c r="P87" s="71" t="s">
        <v>206</v>
      </c>
      <c r="Q87" s="71" t="s">
        <v>207</v>
      </c>
      <c r="R87" s="71" t="s">
        <v>208</v>
      </c>
      <c r="S87" s="71" t="s">
        <v>209</v>
      </c>
      <c r="T87" s="72" t="s">
        <v>210</v>
      </c>
      <c r="U87" s="153"/>
      <c r="V87" s="153"/>
      <c r="W87" s="153"/>
      <c r="X87" s="153"/>
      <c r="Y87" s="153"/>
      <c r="Z87" s="153"/>
      <c r="AA87" s="153"/>
      <c r="AB87" s="153"/>
      <c r="AC87" s="153"/>
      <c r="AD87" s="153"/>
      <c r="AE87" s="153"/>
    </row>
    <row r="88" spans="1:65" s="2" customFormat="1" ht="22.9" customHeight="1">
      <c r="A88" s="36"/>
      <c r="B88" s="37"/>
      <c r="C88" s="77" t="s">
        <v>211</v>
      </c>
      <c r="D88" s="38"/>
      <c r="E88" s="38"/>
      <c r="F88" s="38"/>
      <c r="G88" s="38"/>
      <c r="H88" s="38"/>
      <c r="I88" s="38"/>
      <c r="J88" s="159">
        <f>BK88</f>
        <v>0</v>
      </c>
      <c r="K88" s="38"/>
      <c r="L88" s="41"/>
      <c r="M88" s="73"/>
      <c r="N88" s="160"/>
      <c r="O88" s="74"/>
      <c r="P88" s="161">
        <f>P89+P110+P113</f>
        <v>0</v>
      </c>
      <c r="Q88" s="74"/>
      <c r="R88" s="161">
        <f>R89+R110+R113</f>
        <v>0</v>
      </c>
      <c r="S88" s="74"/>
      <c r="T88" s="162">
        <f>T89+T110+T113</f>
        <v>0</v>
      </c>
      <c r="U88" s="36"/>
      <c r="V88" s="36"/>
      <c r="W88" s="36"/>
      <c r="X88" s="36"/>
      <c r="Y88" s="36"/>
      <c r="Z88" s="36"/>
      <c r="AA88" s="36"/>
      <c r="AB88" s="36"/>
      <c r="AC88" s="36"/>
      <c r="AD88" s="36"/>
      <c r="AE88" s="36"/>
      <c r="AT88" s="19" t="s">
        <v>74</v>
      </c>
      <c r="AU88" s="19" t="s">
        <v>181</v>
      </c>
      <c r="BK88" s="163">
        <f>BK89+BK110+BK113</f>
        <v>0</v>
      </c>
    </row>
    <row r="89" spans="1:65" s="12" customFormat="1" ht="25.9" customHeight="1">
      <c r="B89" s="164"/>
      <c r="C89" s="165"/>
      <c r="D89" s="166" t="s">
        <v>74</v>
      </c>
      <c r="E89" s="167" t="s">
        <v>936</v>
      </c>
      <c r="F89" s="167" t="s">
        <v>937</v>
      </c>
      <c r="G89" s="165"/>
      <c r="H89" s="165"/>
      <c r="I89" s="168"/>
      <c r="J89" s="169">
        <f>BK89</f>
        <v>0</v>
      </c>
      <c r="K89" s="165"/>
      <c r="L89" s="170"/>
      <c r="M89" s="171"/>
      <c r="N89" s="172"/>
      <c r="O89" s="172"/>
      <c r="P89" s="173">
        <f>SUM(P90:P109)</f>
        <v>0</v>
      </c>
      <c r="Q89" s="172"/>
      <c r="R89" s="173">
        <f>SUM(R90:R109)</f>
        <v>0</v>
      </c>
      <c r="S89" s="172"/>
      <c r="T89" s="174">
        <f>SUM(T90:T109)</f>
        <v>0</v>
      </c>
      <c r="AR89" s="175" t="s">
        <v>82</v>
      </c>
      <c r="AT89" s="176" t="s">
        <v>74</v>
      </c>
      <c r="AU89" s="176" t="s">
        <v>75</v>
      </c>
      <c r="AY89" s="175" t="s">
        <v>214</v>
      </c>
      <c r="BK89" s="177">
        <f>SUM(BK90:BK109)</f>
        <v>0</v>
      </c>
    </row>
    <row r="90" spans="1:65" s="2" customFormat="1" ht="14.45" customHeight="1">
      <c r="A90" s="36"/>
      <c r="B90" s="37"/>
      <c r="C90" s="180" t="s">
        <v>82</v>
      </c>
      <c r="D90" s="180" t="s">
        <v>217</v>
      </c>
      <c r="E90" s="181" t="s">
        <v>938</v>
      </c>
      <c r="F90" s="182" t="s">
        <v>939</v>
      </c>
      <c r="G90" s="183" t="s">
        <v>283</v>
      </c>
      <c r="H90" s="184">
        <v>2</v>
      </c>
      <c r="I90" s="185"/>
      <c r="J90" s="186">
        <f>ROUND(I90*H90,2)</f>
        <v>0</v>
      </c>
      <c r="K90" s="182" t="s">
        <v>19</v>
      </c>
      <c r="L90" s="41"/>
      <c r="M90" s="187" t="s">
        <v>19</v>
      </c>
      <c r="N90" s="188" t="s">
        <v>47</v>
      </c>
      <c r="O90" s="66"/>
      <c r="P90" s="189">
        <f>O90*H90</f>
        <v>0</v>
      </c>
      <c r="Q90" s="189">
        <v>0</v>
      </c>
      <c r="R90" s="189">
        <f>Q90*H90</f>
        <v>0</v>
      </c>
      <c r="S90" s="189">
        <v>0</v>
      </c>
      <c r="T90" s="190">
        <f>S90*H90</f>
        <v>0</v>
      </c>
      <c r="U90" s="36"/>
      <c r="V90" s="36"/>
      <c r="W90" s="36"/>
      <c r="X90" s="36"/>
      <c r="Y90" s="36"/>
      <c r="Z90" s="36"/>
      <c r="AA90" s="36"/>
      <c r="AB90" s="36"/>
      <c r="AC90" s="36"/>
      <c r="AD90" s="36"/>
      <c r="AE90" s="36"/>
      <c r="AR90" s="191" t="s">
        <v>299</v>
      </c>
      <c r="AT90" s="191" t="s">
        <v>217</v>
      </c>
      <c r="AU90" s="191" t="s">
        <v>82</v>
      </c>
      <c r="AY90" s="19" t="s">
        <v>214</v>
      </c>
      <c r="BE90" s="192">
        <f>IF(N90="základní",J90,0)</f>
        <v>0</v>
      </c>
      <c r="BF90" s="192">
        <f>IF(N90="snížená",J90,0)</f>
        <v>0</v>
      </c>
      <c r="BG90" s="192">
        <f>IF(N90="zákl. přenesená",J90,0)</f>
        <v>0</v>
      </c>
      <c r="BH90" s="192">
        <f>IF(N90="sníž. přenesená",J90,0)</f>
        <v>0</v>
      </c>
      <c r="BI90" s="192">
        <f>IF(N90="nulová",J90,0)</f>
        <v>0</v>
      </c>
      <c r="BJ90" s="19" t="s">
        <v>88</v>
      </c>
      <c r="BK90" s="192">
        <f>ROUND(I90*H90,2)</f>
        <v>0</v>
      </c>
      <c r="BL90" s="19" t="s">
        <v>299</v>
      </c>
      <c r="BM90" s="191" t="s">
        <v>88</v>
      </c>
    </row>
    <row r="91" spans="1:65" s="2" customFormat="1" ht="29.25">
      <c r="A91" s="36"/>
      <c r="B91" s="37"/>
      <c r="C91" s="38"/>
      <c r="D91" s="195" t="s">
        <v>232</v>
      </c>
      <c r="E91" s="38"/>
      <c r="F91" s="226" t="s">
        <v>940</v>
      </c>
      <c r="G91" s="38"/>
      <c r="H91" s="38"/>
      <c r="I91" s="227"/>
      <c r="J91" s="38"/>
      <c r="K91" s="38"/>
      <c r="L91" s="41"/>
      <c r="M91" s="228"/>
      <c r="N91" s="229"/>
      <c r="O91" s="66"/>
      <c r="P91" s="66"/>
      <c r="Q91" s="66"/>
      <c r="R91" s="66"/>
      <c r="S91" s="66"/>
      <c r="T91" s="67"/>
      <c r="U91" s="36"/>
      <c r="V91" s="36"/>
      <c r="W91" s="36"/>
      <c r="X91" s="36"/>
      <c r="Y91" s="36"/>
      <c r="Z91" s="36"/>
      <c r="AA91" s="36"/>
      <c r="AB91" s="36"/>
      <c r="AC91" s="36"/>
      <c r="AD91" s="36"/>
      <c r="AE91" s="36"/>
      <c r="AT91" s="19" t="s">
        <v>232</v>
      </c>
      <c r="AU91" s="19" t="s">
        <v>82</v>
      </c>
    </row>
    <row r="92" spans="1:65" s="2" customFormat="1" ht="14.45" customHeight="1">
      <c r="A92" s="36"/>
      <c r="B92" s="37"/>
      <c r="C92" s="180" t="s">
        <v>88</v>
      </c>
      <c r="D92" s="180" t="s">
        <v>217</v>
      </c>
      <c r="E92" s="181" t="s">
        <v>941</v>
      </c>
      <c r="F92" s="182" t="s">
        <v>942</v>
      </c>
      <c r="G92" s="183" t="s">
        <v>943</v>
      </c>
      <c r="H92" s="184">
        <v>3</v>
      </c>
      <c r="I92" s="185"/>
      <c r="J92" s="186">
        <f>ROUND(I92*H92,2)</f>
        <v>0</v>
      </c>
      <c r="K92" s="182" t="s">
        <v>19</v>
      </c>
      <c r="L92" s="41"/>
      <c r="M92" s="187" t="s">
        <v>19</v>
      </c>
      <c r="N92" s="188" t="s">
        <v>47</v>
      </c>
      <c r="O92" s="66"/>
      <c r="P92" s="189">
        <f>O92*H92</f>
        <v>0</v>
      </c>
      <c r="Q92" s="189">
        <v>0</v>
      </c>
      <c r="R92" s="189">
        <f>Q92*H92</f>
        <v>0</v>
      </c>
      <c r="S92" s="189">
        <v>0</v>
      </c>
      <c r="T92" s="190">
        <f>S92*H92</f>
        <v>0</v>
      </c>
      <c r="U92" s="36"/>
      <c r="V92" s="36"/>
      <c r="W92" s="36"/>
      <c r="X92" s="36"/>
      <c r="Y92" s="36"/>
      <c r="Z92" s="36"/>
      <c r="AA92" s="36"/>
      <c r="AB92" s="36"/>
      <c r="AC92" s="36"/>
      <c r="AD92" s="36"/>
      <c r="AE92" s="36"/>
      <c r="AR92" s="191" t="s">
        <v>299</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88</v>
      </c>
      <c r="BK92" s="192">
        <f>ROUND(I92*H92,2)</f>
        <v>0</v>
      </c>
      <c r="BL92" s="19" t="s">
        <v>299</v>
      </c>
      <c r="BM92" s="191" t="s">
        <v>222</v>
      </c>
    </row>
    <row r="93" spans="1:65" s="2" customFormat="1" ht="19.5">
      <c r="A93" s="36"/>
      <c r="B93" s="37"/>
      <c r="C93" s="38"/>
      <c r="D93" s="195" t="s">
        <v>232</v>
      </c>
      <c r="E93" s="38"/>
      <c r="F93" s="226" t="s">
        <v>944</v>
      </c>
      <c r="G93" s="38"/>
      <c r="H93" s="38"/>
      <c r="I93" s="227"/>
      <c r="J93" s="38"/>
      <c r="K93" s="38"/>
      <c r="L93" s="41"/>
      <c r="M93" s="228"/>
      <c r="N93" s="229"/>
      <c r="O93" s="66"/>
      <c r="P93" s="66"/>
      <c r="Q93" s="66"/>
      <c r="R93" s="66"/>
      <c r="S93" s="66"/>
      <c r="T93" s="67"/>
      <c r="U93" s="36"/>
      <c r="V93" s="36"/>
      <c r="W93" s="36"/>
      <c r="X93" s="36"/>
      <c r="Y93" s="36"/>
      <c r="Z93" s="36"/>
      <c r="AA93" s="36"/>
      <c r="AB93" s="36"/>
      <c r="AC93" s="36"/>
      <c r="AD93" s="36"/>
      <c r="AE93" s="36"/>
      <c r="AT93" s="19" t="s">
        <v>232</v>
      </c>
      <c r="AU93" s="19" t="s">
        <v>82</v>
      </c>
    </row>
    <row r="94" spans="1:65" s="2" customFormat="1" ht="14.45" customHeight="1">
      <c r="A94" s="36"/>
      <c r="B94" s="37"/>
      <c r="C94" s="180" t="s">
        <v>101</v>
      </c>
      <c r="D94" s="180" t="s">
        <v>217</v>
      </c>
      <c r="E94" s="181" t="s">
        <v>945</v>
      </c>
      <c r="F94" s="182" t="s">
        <v>946</v>
      </c>
      <c r="G94" s="183" t="s">
        <v>943</v>
      </c>
      <c r="H94" s="184">
        <v>2</v>
      </c>
      <c r="I94" s="185"/>
      <c r="J94" s="186">
        <f t="shared" ref="J94:J109" si="0">ROUND(I94*H94,2)</f>
        <v>0</v>
      </c>
      <c r="K94" s="182" t="s">
        <v>19</v>
      </c>
      <c r="L94" s="41"/>
      <c r="M94" s="187" t="s">
        <v>19</v>
      </c>
      <c r="N94" s="188" t="s">
        <v>47</v>
      </c>
      <c r="O94" s="66"/>
      <c r="P94" s="189">
        <f t="shared" ref="P94:P109" si="1">O94*H94</f>
        <v>0</v>
      </c>
      <c r="Q94" s="189">
        <v>0</v>
      </c>
      <c r="R94" s="189">
        <f t="shared" ref="R94:R109" si="2">Q94*H94</f>
        <v>0</v>
      </c>
      <c r="S94" s="189">
        <v>0</v>
      </c>
      <c r="T94" s="190">
        <f t="shared" ref="T94:T109" si="3">S94*H94</f>
        <v>0</v>
      </c>
      <c r="U94" s="36"/>
      <c r="V94" s="36"/>
      <c r="W94" s="36"/>
      <c r="X94" s="36"/>
      <c r="Y94" s="36"/>
      <c r="Z94" s="36"/>
      <c r="AA94" s="36"/>
      <c r="AB94" s="36"/>
      <c r="AC94" s="36"/>
      <c r="AD94" s="36"/>
      <c r="AE94" s="36"/>
      <c r="AR94" s="191" t="s">
        <v>299</v>
      </c>
      <c r="AT94" s="191" t="s">
        <v>217</v>
      </c>
      <c r="AU94" s="191" t="s">
        <v>82</v>
      </c>
      <c r="AY94" s="19" t="s">
        <v>214</v>
      </c>
      <c r="BE94" s="192">
        <f t="shared" ref="BE94:BE109" si="4">IF(N94="základní",J94,0)</f>
        <v>0</v>
      </c>
      <c r="BF94" s="192">
        <f t="shared" ref="BF94:BF109" si="5">IF(N94="snížená",J94,0)</f>
        <v>0</v>
      </c>
      <c r="BG94" s="192">
        <f t="shared" ref="BG94:BG109" si="6">IF(N94="zákl. přenesená",J94,0)</f>
        <v>0</v>
      </c>
      <c r="BH94" s="192">
        <f t="shared" ref="BH94:BH109" si="7">IF(N94="sníž. přenesená",J94,0)</f>
        <v>0</v>
      </c>
      <c r="BI94" s="192">
        <f t="shared" ref="BI94:BI109" si="8">IF(N94="nulová",J94,0)</f>
        <v>0</v>
      </c>
      <c r="BJ94" s="19" t="s">
        <v>88</v>
      </c>
      <c r="BK94" s="192">
        <f t="shared" ref="BK94:BK109" si="9">ROUND(I94*H94,2)</f>
        <v>0</v>
      </c>
      <c r="BL94" s="19" t="s">
        <v>299</v>
      </c>
      <c r="BM94" s="191" t="s">
        <v>215</v>
      </c>
    </row>
    <row r="95" spans="1:65" s="2" customFormat="1" ht="14.45" customHeight="1">
      <c r="A95" s="36"/>
      <c r="B95" s="37"/>
      <c r="C95" s="180" t="s">
        <v>222</v>
      </c>
      <c r="D95" s="180" t="s">
        <v>217</v>
      </c>
      <c r="E95" s="181" t="s">
        <v>947</v>
      </c>
      <c r="F95" s="182" t="s">
        <v>948</v>
      </c>
      <c r="G95" s="183" t="s">
        <v>943</v>
      </c>
      <c r="H95" s="184">
        <v>2</v>
      </c>
      <c r="I95" s="185"/>
      <c r="J95" s="186">
        <f t="shared" si="0"/>
        <v>0</v>
      </c>
      <c r="K95" s="182" t="s">
        <v>19</v>
      </c>
      <c r="L95" s="41"/>
      <c r="M95" s="187" t="s">
        <v>19</v>
      </c>
      <c r="N95" s="188"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299</v>
      </c>
      <c r="AT95" s="191" t="s">
        <v>217</v>
      </c>
      <c r="AU95" s="191" t="s">
        <v>82</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262</v>
      </c>
    </row>
    <row r="96" spans="1:65" s="2" customFormat="1" ht="14.45" customHeight="1">
      <c r="A96" s="36"/>
      <c r="B96" s="37"/>
      <c r="C96" s="180" t="s">
        <v>245</v>
      </c>
      <c r="D96" s="180" t="s">
        <v>217</v>
      </c>
      <c r="E96" s="181" t="s">
        <v>949</v>
      </c>
      <c r="F96" s="182" t="s">
        <v>950</v>
      </c>
      <c r="G96" s="183" t="s">
        <v>943</v>
      </c>
      <c r="H96" s="184">
        <v>2</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82</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270</v>
      </c>
    </row>
    <row r="97" spans="1:65" s="2" customFormat="1" ht="14.45" customHeight="1">
      <c r="A97" s="36"/>
      <c r="B97" s="37"/>
      <c r="C97" s="180" t="s">
        <v>215</v>
      </c>
      <c r="D97" s="180" t="s">
        <v>217</v>
      </c>
      <c r="E97" s="181" t="s">
        <v>953</v>
      </c>
      <c r="F97" s="182" t="s">
        <v>954</v>
      </c>
      <c r="G97" s="183" t="s">
        <v>943</v>
      </c>
      <c r="H97" s="184">
        <v>2</v>
      </c>
      <c r="I97" s="185"/>
      <c r="J97" s="186">
        <f t="shared" si="0"/>
        <v>0</v>
      </c>
      <c r="K97" s="182" t="s">
        <v>19</v>
      </c>
      <c r="L97" s="41"/>
      <c r="M97" s="187" t="s">
        <v>19</v>
      </c>
      <c r="N97" s="188"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299</v>
      </c>
      <c r="AT97" s="191" t="s">
        <v>217</v>
      </c>
      <c r="AU97" s="191" t="s">
        <v>82</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280</v>
      </c>
    </row>
    <row r="98" spans="1:65" s="2" customFormat="1" ht="14.45" customHeight="1">
      <c r="A98" s="36"/>
      <c r="B98" s="37"/>
      <c r="C98" s="180" t="s">
        <v>253</v>
      </c>
      <c r="D98" s="180" t="s">
        <v>217</v>
      </c>
      <c r="E98" s="181" t="s">
        <v>955</v>
      </c>
      <c r="F98" s="182" t="s">
        <v>956</v>
      </c>
      <c r="G98" s="183" t="s">
        <v>943</v>
      </c>
      <c r="H98" s="184">
        <v>2</v>
      </c>
      <c r="I98" s="185"/>
      <c r="J98" s="186">
        <f t="shared" si="0"/>
        <v>0</v>
      </c>
      <c r="K98" s="182" t="s">
        <v>19</v>
      </c>
      <c r="L98" s="41"/>
      <c r="M98" s="187" t="s">
        <v>19</v>
      </c>
      <c r="N98" s="188"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299</v>
      </c>
      <c r="AT98" s="191" t="s">
        <v>217</v>
      </c>
      <c r="AU98" s="191" t="s">
        <v>82</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290</v>
      </c>
    </row>
    <row r="99" spans="1:65" s="2" customFormat="1" ht="14.45" customHeight="1">
      <c r="A99" s="36"/>
      <c r="B99" s="37"/>
      <c r="C99" s="180" t="s">
        <v>262</v>
      </c>
      <c r="D99" s="180" t="s">
        <v>217</v>
      </c>
      <c r="E99" s="181" t="s">
        <v>957</v>
      </c>
      <c r="F99" s="182" t="s">
        <v>958</v>
      </c>
      <c r="G99" s="183" t="s">
        <v>943</v>
      </c>
      <c r="H99" s="184">
        <v>2</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82</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299</v>
      </c>
    </row>
    <row r="100" spans="1:65" s="2" customFormat="1" ht="14.45" customHeight="1">
      <c r="A100" s="36"/>
      <c r="B100" s="37"/>
      <c r="C100" s="180" t="s">
        <v>260</v>
      </c>
      <c r="D100" s="180" t="s">
        <v>217</v>
      </c>
      <c r="E100" s="181" t="s">
        <v>959</v>
      </c>
      <c r="F100" s="182" t="s">
        <v>960</v>
      </c>
      <c r="G100" s="183" t="s">
        <v>961</v>
      </c>
      <c r="H100" s="184">
        <v>9</v>
      </c>
      <c r="I100" s="185"/>
      <c r="J100" s="186">
        <f t="shared" si="0"/>
        <v>0</v>
      </c>
      <c r="K100" s="182" t="s">
        <v>19</v>
      </c>
      <c r="L100" s="41"/>
      <c r="M100" s="187" t="s">
        <v>19</v>
      </c>
      <c r="N100" s="188"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299</v>
      </c>
      <c r="AT100" s="191" t="s">
        <v>217</v>
      </c>
      <c r="AU100" s="191" t="s">
        <v>82</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308</v>
      </c>
    </row>
    <row r="101" spans="1:65" s="2" customFormat="1" ht="14.45" customHeight="1">
      <c r="A101" s="36"/>
      <c r="B101" s="37"/>
      <c r="C101" s="180" t="s">
        <v>270</v>
      </c>
      <c r="D101" s="180" t="s">
        <v>217</v>
      </c>
      <c r="E101" s="181" t="s">
        <v>962</v>
      </c>
      <c r="F101" s="182" t="s">
        <v>963</v>
      </c>
      <c r="G101" s="183" t="s">
        <v>961</v>
      </c>
      <c r="H101" s="184">
        <v>18</v>
      </c>
      <c r="I101" s="185"/>
      <c r="J101" s="186">
        <f t="shared" si="0"/>
        <v>0</v>
      </c>
      <c r="K101" s="182" t="s">
        <v>19</v>
      </c>
      <c r="L101" s="41"/>
      <c r="M101" s="187" t="s">
        <v>19</v>
      </c>
      <c r="N101" s="188"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299</v>
      </c>
      <c r="AT101" s="191" t="s">
        <v>217</v>
      </c>
      <c r="AU101" s="191" t="s">
        <v>82</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322</v>
      </c>
    </row>
    <row r="102" spans="1:65" s="2" customFormat="1" ht="14.45" customHeight="1">
      <c r="A102" s="36"/>
      <c r="B102" s="37"/>
      <c r="C102" s="180" t="s">
        <v>276</v>
      </c>
      <c r="D102" s="180" t="s">
        <v>217</v>
      </c>
      <c r="E102" s="181" t="s">
        <v>964</v>
      </c>
      <c r="F102" s="182" t="s">
        <v>965</v>
      </c>
      <c r="G102" s="183" t="s">
        <v>961</v>
      </c>
      <c r="H102" s="184">
        <v>2</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82</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335</v>
      </c>
    </row>
    <row r="103" spans="1:65" s="2" customFormat="1" ht="14.45" customHeight="1">
      <c r="A103" s="36"/>
      <c r="B103" s="37"/>
      <c r="C103" s="180" t="s">
        <v>280</v>
      </c>
      <c r="D103" s="180" t="s">
        <v>217</v>
      </c>
      <c r="E103" s="181" t="s">
        <v>966</v>
      </c>
      <c r="F103" s="182" t="s">
        <v>967</v>
      </c>
      <c r="G103" s="183" t="s">
        <v>961</v>
      </c>
      <c r="H103" s="184">
        <v>6</v>
      </c>
      <c r="I103" s="185"/>
      <c r="J103" s="186">
        <f t="shared" si="0"/>
        <v>0</v>
      </c>
      <c r="K103" s="182" t="s">
        <v>19</v>
      </c>
      <c r="L103" s="41"/>
      <c r="M103" s="187" t="s">
        <v>19</v>
      </c>
      <c r="N103" s="188"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299</v>
      </c>
      <c r="AT103" s="191" t="s">
        <v>217</v>
      </c>
      <c r="AU103" s="191" t="s">
        <v>82</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347</v>
      </c>
    </row>
    <row r="104" spans="1:65" s="2" customFormat="1" ht="14.45" customHeight="1">
      <c r="A104" s="36"/>
      <c r="B104" s="37"/>
      <c r="C104" s="180" t="s">
        <v>286</v>
      </c>
      <c r="D104" s="180" t="s">
        <v>217</v>
      </c>
      <c r="E104" s="181" t="s">
        <v>1593</v>
      </c>
      <c r="F104" s="182" t="s">
        <v>1594</v>
      </c>
      <c r="G104" s="183" t="s">
        <v>220</v>
      </c>
      <c r="H104" s="184">
        <v>20</v>
      </c>
      <c r="I104" s="185"/>
      <c r="J104" s="186">
        <f t="shared" si="0"/>
        <v>0</v>
      </c>
      <c r="K104" s="182" t="s">
        <v>19</v>
      </c>
      <c r="L104" s="41"/>
      <c r="M104" s="187" t="s">
        <v>19</v>
      </c>
      <c r="N104" s="188"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299</v>
      </c>
      <c r="AT104" s="191" t="s">
        <v>217</v>
      </c>
      <c r="AU104" s="191" t="s">
        <v>82</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358</v>
      </c>
    </row>
    <row r="105" spans="1:65" s="2" customFormat="1" ht="14.45" customHeight="1">
      <c r="A105" s="36"/>
      <c r="B105" s="37"/>
      <c r="C105" s="180" t="s">
        <v>290</v>
      </c>
      <c r="D105" s="180" t="s">
        <v>217</v>
      </c>
      <c r="E105" s="181" t="s">
        <v>1595</v>
      </c>
      <c r="F105" s="182" t="s">
        <v>1596</v>
      </c>
      <c r="G105" s="183" t="s">
        <v>220</v>
      </c>
      <c r="H105" s="184">
        <v>5</v>
      </c>
      <c r="I105" s="185"/>
      <c r="J105" s="186">
        <f t="shared" si="0"/>
        <v>0</v>
      </c>
      <c r="K105" s="182" t="s">
        <v>19</v>
      </c>
      <c r="L105" s="41"/>
      <c r="M105" s="187" t="s">
        <v>19</v>
      </c>
      <c r="N105" s="188"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299</v>
      </c>
      <c r="AT105" s="191" t="s">
        <v>217</v>
      </c>
      <c r="AU105" s="191" t="s">
        <v>82</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369</v>
      </c>
    </row>
    <row r="106" spans="1:65" s="2" customFormat="1" ht="14.45" customHeight="1">
      <c r="A106" s="36"/>
      <c r="B106" s="37"/>
      <c r="C106" s="180" t="s">
        <v>8</v>
      </c>
      <c r="D106" s="180" t="s">
        <v>217</v>
      </c>
      <c r="E106" s="181" t="s">
        <v>972</v>
      </c>
      <c r="F106" s="182" t="s">
        <v>973</v>
      </c>
      <c r="G106" s="183" t="s">
        <v>961</v>
      </c>
      <c r="H106" s="184">
        <v>3</v>
      </c>
      <c r="I106" s="185"/>
      <c r="J106" s="186">
        <f t="shared" si="0"/>
        <v>0</v>
      </c>
      <c r="K106" s="182" t="s">
        <v>19</v>
      </c>
      <c r="L106" s="41"/>
      <c r="M106" s="187" t="s">
        <v>19</v>
      </c>
      <c r="N106" s="188"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299</v>
      </c>
      <c r="AT106" s="191" t="s">
        <v>217</v>
      </c>
      <c r="AU106" s="191" t="s">
        <v>82</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379</v>
      </c>
    </row>
    <row r="107" spans="1:65" s="2" customFormat="1" ht="14.45" customHeight="1">
      <c r="A107" s="36"/>
      <c r="B107" s="37"/>
      <c r="C107" s="180" t="s">
        <v>299</v>
      </c>
      <c r="D107" s="180" t="s">
        <v>217</v>
      </c>
      <c r="E107" s="181" t="s">
        <v>974</v>
      </c>
      <c r="F107" s="182" t="s">
        <v>975</v>
      </c>
      <c r="G107" s="183" t="s">
        <v>943</v>
      </c>
      <c r="H107" s="184">
        <v>2</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82</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339</v>
      </c>
    </row>
    <row r="108" spans="1:65" s="2" customFormat="1" ht="14.45" customHeight="1">
      <c r="A108" s="36"/>
      <c r="B108" s="37"/>
      <c r="C108" s="180" t="s">
        <v>304</v>
      </c>
      <c r="D108" s="180" t="s">
        <v>217</v>
      </c>
      <c r="E108" s="181" t="s">
        <v>976</v>
      </c>
      <c r="F108" s="182" t="s">
        <v>977</v>
      </c>
      <c r="G108" s="183" t="s">
        <v>943</v>
      </c>
      <c r="H108" s="184">
        <v>3</v>
      </c>
      <c r="I108" s="185"/>
      <c r="J108" s="186">
        <f t="shared" si="0"/>
        <v>0</v>
      </c>
      <c r="K108" s="182" t="s">
        <v>19</v>
      </c>
      <c r="L108" s="41"/>
      <c r="M108" s="187" t="s">
        <v>19</v>
      </c>
      <c r="N108" s="188"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299</v>
      </c>
      <c r="AT108" s="191" t="s">
        <v>217</v>
      </c>
      <c r="AU108" s="191" t="s">
        <v>82</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405</v>
      </c>
    </row>
    <row r="109" spans="1:65" s="2" customFormat="1" ht="14.45" customHeight="1">
      <c r="A109" s="36"/>
      <c r="B109" s="37"/>
      <c r="C109" s="180" t="s">
        <v>308</v>
      </c>
      <c r="D109" s="180" t="s">
        <v>217</v>
      </c>
      <c r="E109" s="181" t="s">
        <v>978</v>
      </c>
      <c r="F109" s="182" t="s">
        <v>1597</v>
      </c>
      <c r="G109" s="183" t="s">
        <v>943</v>
      </c>
      <c r="H109" s="184">
        <v>1</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82</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417</v>
      </c>
    </row>
    <row r="110" spans="1:65" s="12" customFormat="1" ht="25.9" customHeight="1">
      <c r="B110" s="164"/>
      <c r="C110" s="165"/>
      <c r="D110" s="166" t="s">
        <v>74</v>
      </c>
      <c r="E110" s="167" t="s">
        <v>984</v>
      </c>
      <c r="F110" s="167" t="s">
        <v>985</v>
      </c>
      <c r="G110" s="165"/>
      <c r="H110" s="165"/>
      <c r="I110" s="168"/>
      <c r="J110" s="169">
        <f>BK110</f>
        <v>0</v>
      </c>
      <c r="K110" s="165"/>
      <c r="L110" s="170"/>
      <c r="M110" s="171"/>
      <c r="N110" s="172"/>
      <c r="O110" s="172"/>
      <c r="P110" s="173">
        <f>SUM(P111:P112)</f>
        <v>0</v>
      </c>
      <c r="Q110" s="172"/>
      <c r="R110" s="173">
        <f>SUM(R111:R112)</f>
        <v>0</v>
      </c>
      <c r="S110" s="172"/>
      <c r="T110" s="174">
        <f>SUM(T111:T112)</f>
        <v>0</v>
      </c>
      <c r="AR110" s="175" t="s">
        <v>82</v>
      </c>
      <c r="AT110" s="176" t="s">
        <v>74</v>
      </c>
      <c r="AU110" s="176" t="s">
        <v>75</v>
      </c>
      <c r="AY110" s="175" t="s">
        <v>214</v>
      </c>
      <c r="BK110" s="177">
        <f>SUM(BK111:BK112)</f>
        <v>0</v>
      </c>
    </row>
    <row r="111" spans="1:65" s="2" customFormat="1" ht="14.45" customHeight="1">
      <c r="A111" s="36"/>
      <c r="B111" s="37"/>
      <c r="C111" s="180" t="s">
        <v>314</v>
      </c>
      <c r="D111" s="180" t="s">
        <v>217</v>
      </c>
      <c r="E111" s="181" t="s">
        <v>986</v>
      </c>
      <c r="F111" s="182" t="s">
        <v>987</v>
      </c>
      <c r="G111" s="183" t="s">
        <v>943</v>
      </c>
      <c r="H111" s="184">
        <v>2</v>
      </c>
      <c r="I111" s="185"/>
      <c r="J111" s="186">
        <f>ROUND(I111*H111,2)</f>
        <v>0</v>
      </c>
      <c r="K111" s="182" t="s">
        <v>19</v>
      </c>
      <c r="L111" s="41"/>
      <c r="M111" s="187" t="s">
        <v>19</v>
      </c>
      <c r="N111" s="188" t="s">
        <v>47</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299</v>
      </c>
      <c r="AT111" s="191" t="s">
        <v>217</v>
      </c>
      <c r="AU111" s="191" t="s">
        <v>82</v>
      </c>
      <c r="AY111" s="19" t="s">
        <v>214</v>
      </c>
      <c r="BE111" s="192">
        <f>IF(N111="základní",J111,0)</f>
        <v>0</v>
      </c>
      <c r="BF111" s="192">
        <f>IF(N111="snížená",J111,0)</f>
        <v>0</v>
      </c>
      <c r="BG111" s="192">
        <f>IF(N111="zákl. přenesená",J111,0)</f>
        <v>0</v>
      </c>
      <c r="BH111" s="192">
        <f>IF(N111="sníž. přenesená",J111,0)</f>
        <v>0</v>
      </c>
      <c r="BI111" s="192">
        <f>IF(N111="nulová",J111,0)</f>
        <v>0</v>
      </c>
      <c r="BJ111" s="19" t="s">
        <v>88</v>
      </c>
      <c r="BK111" s="192">
        <f>ROUND(I111*H111,2)</f>
        <v>0</v>
      </c>
      <c r="BL111" s="19" t="s">
        <v>299</v>
      </c>
      <c r="BM111" s="191" t="s">
        <v>443</v>
      </c>
    </row>
    <row r="112" spans="1:65" s="2" customFormat="1" ht="29.25">
      <c r="A112" s="36"/>
      <c r="B112" s="37"/>
      <c r="C112" s="38"/>
      <c r="D112" s="195" t="s">
        <v>232</v>
      </c>
      <c r="E112" s="38"/>
      <c r="F112" s="226" t="s">
        <v>988</v>
      </c>
      <c r="G112" s="38"/>
      <c r="H112" s="38"/>
      <c r="I112" s="227"/>
      <c r="J112" s="38"/>
      <c r="K112" s="38"/>
      <c r="L112" s="41"/>
      <c r="M112" s="228"/>
      <c r="N112" s="229"/>
      <c r="O112" s="66"/>
      <c r="P112" s="66"/>
      <c r="Q112" s="66"/>
      <c r="R112" s="66"/>
      <c r="S112" s="66"/>
      <c r="T112" s="67"/>
      <c r="U112" s="36"/>
      <c r="V112" s="36"/>
      <c r="W112" s="36"/>
      <c r="X112" s="36"/>
      <c r="Y112" s="36"/>
      <c r="Z112" s="36"/>
      <c r="AA112" s="36"/>
      <c r="AB112" s="36"/>
      <c r="AC112" s="36"/>
      <c r="AD112" s="36"/>
      <c r="AE112" s="36"/>
      <c r="AT112" s="19" t="s">
        <v>232</v>
      </c>
      <c r="AU112" s="19" t="s">
        <v>82</v>
      </c>
    </row>
    <row r="113" spans="1:65" s="12" customFormat="1" ht="25.9" customHeight="1">
      <c r="B113" s="164"/>
      <c r="C113" s="165"/>
      <c r="D113" s="166" t="s">
        <v>74</v>
      </c>
      <c r="E113" s="167" t="s">
        <v>989</v>
      </c>
      <c r="F113" s="167" t="s">
        <v>990</v>
      </c>
      <c r="G113" s="165"/>
      <c r="H113" s="165"/>
      <c r="I113" s="168"/>
      <c r="J113" s="169">
        <f>BK113</f>
        <v>0</v>
      </c>
      <c r="K113" s="165"/>
      <c r="L113" s="170"/>
      <c r="M113" s="171"/>
      <c r="N113" s="172"/>
      <c r="O113" s="172"/>
      <c r="P113" s="173">
        <f>SUM(P114:P115)</f>
        <v>0</v>
      </c>
      <c r="Q113" s="172"/>
      <c r="R113" s="173">
        <f>SUM(R114:R115)</f>
        <v>0</v>
      </c>
      <c r="S113" s="172"/>
      <c r="T113" s="174">
        <f>SUM(T114:T115)</f>
        <v>0</v>
      </c>
      <c r="AR113" s="175" t="s">
        <v>88</v>
      </c>
      <c r="AT113" s="176" t="s">
        <v>74</v>
      </c>
      <c r="AU113" s="176" t="s">
        <v>75</v>
      </c>
      <c r="AY113" s="175" t="s">
        <v>214</v>
      </c>
      <c r="BK113" s="177">
        <f>SUM(BK114:BK115)</f>
        <v>0</v>
      </c>
    </row>
    <row r="114" spans="1:65" s="2" customFormat="1" ht="14.45" customHeight="1">
      <c r="A114" s="36"/>
      <c r="B114" s="37"/>
      <c r="C114" s="180" t="s">
        <v>322</v>
      </c>
      <c r="D114" s="180" t="s">
        <v>217</v>
      </c>
      <c r="E114" s="181" t="s">
        <v>991</v>
      </c>
      <c r="F114" s="182" t="s">
        <v>990</v>
      </c>
      <c r="G114" s="183" t="s">
        <v>283</v>
      </c>
      <c r="H114" s="184">
        <v>1</v>
      </c>
      <c r="I114" s="185"/>
      <c r="J114" s="186">
        <f>ROUND(I114*H114,2)</f>
        <v>0</v>
      </c>
      <c r="K114" s="182" t="s">
        <v>19</v>
      </c>
      <c r="L114" s="41"/>
      <c r="M114" s="187" t="s">
        <v>19</v>
      </c>
      <c r="N114" s="188" t="s">
        <v>47</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299</v>
      </c>
      <c r="AT114" s="191" t="s">
        <v>217</v>
      </c>
      <c r="AU114" s="191" t="s">
        <v>82</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299</v>
      </c>
      <c r="BM114" s="191" t="s">
        <v>1598</v>
      </c>
    </row>
    <row r="115" spans="1:65" s="2" customFormat="1" ht="14.45" customHeight="1">
      <c r="A115" s="36"/>
      <c r="B115" s="37"/>
      <c r="C115" s="180" t="s">
        <v>7</v>
      </c>
      <c r="D115" s="180" t="s">
        <v>217</v>
      </c>
      <c r="E115" s="181" t="s">
        <v>993</v>
      </c>
      <c r="F115" s="182" t="s">
        <v>994</v>
      </c>
      <c r="G115" s="183" t="s">
        <v>283</v>
      </c>
      <c r="H115" s="184">
        <v>2</v>
      </c>
      <c r="I115" s="185"/>
      <c r="J115" s="186">
        <f>ROUND(I115*H115,2)</f>
        <v>0</v>
      </c>
      <c r="K115" s="182" t="s">
        <v>19</v>
      </c>
      <c r="L115" s="41"/>
      <c r="M115" s="244" t="s">
        <v>19</v>
      </c>
      <c r="N115" s="245" t="s">
        <v>47</v>
      </c>
      <c r="O115" s="246"/>
      <c r="P115" s="247">
        <f>O115*H115</f>
        <v>0</v>
      </c>
      <c r="Q115" s="247">
        <v>0</v>
      </c>
      <c r="R115" s="247">
        <f>Q115*H115</f>
        <v>0</v>
      </c>
      <c r="S115" s="247">
        <v>0</v>
      </c>
      <c r="T115" s="248">
        <f>S115*H115</f>
        <v>0</v>
      </c>
      <c r="U115" s="36"/>
      <c r="V115" s="36"/>
      <c r="W115" s="36"/>
      <c r="X115" s="36"/>
      <c r="Y115" s="36"/>
      <c r="Z115" s="36"/>
      <c r="AA115" s="36"/>
      <c r="AB115" s="36"/>
      <c r="AC115" s="36"/>
      <c r="AD115" s="36"/>
      <c r="AE115" s="36"/>
      <c r="AR115" s="191" t="s">
        <v>299</v>
      </c>
      <c r="AT115" s="191" t="s">
        <v>217</v>
      </c>
      <c r="AU115" s="191" t="s">
        <v>82</v>
      </c>
      <c r="AY115" s="19" t="s">
        <v>214</v>
      </c>
      <c r="BE115" s="192">
        <f>IF(N115="základní",J115,0)</f>
        <v>0</v>
      </c>
      <c r="BF115" s="192">
        <f>IF(N115="snížená",J115,0)</f>
        <v>0</v>
      </c>
      <c r="BG115" s="192">
        <f>IF(N115="zákl. přenesená",J115,0)</f>
        <v>0</v>
      </c>
      <c r="BH115" s="192">
        <f>IF(N115="sníž. přenesená",J115,0)</f>
        <v>0</v>
      </c>
      <c r="BI115" s="192">
        <f>IF(N115="nulová",J115,0)</f>
        <v>0</v>
      </c>
      <c r="BJ115" s="19" t="s">
        <v>88</v>
      </c>
      <c r="BK115" s="192">
        <f>ROUND(I115*H115,2)</f>
        <v>0</v>
      </c>
      <c r="BL115" s="19" t="s">
        <v>299</v>
      </c>
      <c r="BM115" s="191" t="s">
        <v>1599</v>
      </c>
    </row>
    <row r="116" spans="1:65" s="2" customFormat="1" ht="6.95" customHeight="1">
      <c r="A116" s="36"/>
      <c r="B116" s="49"/>
      <c r="C116" s="50"/>
      <c r="D116" s="50"/>
      <c r="E116" s="50"/>
      <c r="F116" s="50"/>
      <c r="G116" s="50"/>
      <c r="H116" s="50"/>
      <c r="I116" s="50"/>
      <c r="J116" s="50"/>
      <c r="K116" s="50"/>
      <c r="L116" s="41"/>
      <c r="M116" s="36"/>
      <c r="O116" s="36"/>
      <c r="P116" s="36"/>
      <c r="Q116" s="36"/>
      <c r="R116" s="36"/>
      <c r="S116" s="36"/>
      <c r="T116" s="36"/>
      <c r="U116" s="36"/>
      <c r="V116" s="36"/>
      <c r="W116" s="36"/>
      <c r="X116" s="36"/>
      <c r="Y116" s="36"/>
      <c r="Z116" s="36"/>
      <c r="AA116" s="36"/>
      <c r="AB116" s="36"/>
      <c r="AC116" s="36"/>
      <c r="AD116" s="36"/>
      <c r="AE116" s="36"/>
    </row>
  </sheetData>
  <sheetProtection algorithmName="SHA-512" hashValue="EH8Iqp0CORlANZHyxImXBqu2y/WqKeycKN6BoFoqG9rJm6p7JfX18WuQmut5DgzzbkGS58huBwzYSsToLiQR3g==" saltValue="XDShmkA/itxptcFw6kPaky1mw6JiNlho5IWDLi2WNx0fkw2Oy/zLjTkC2KDXmWg8KhmjCVdowfirJmcj+pyGBQ==" spinCount="100000" sheet="1" objects="1" scenarios="1" formatColumns="0" formatRows="0" autoFilter="0"/>
  <autoFilter ref="C87:K115"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122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1457</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1600</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ROUND((SUM(BE95:BE154)),  2)</f>
        <v>0</v>
      </c>
      <c r="G37" s="36"/>
      <c r="H37" s="36"/>
      <c r="I37" s="126">
        <v>0.21</v>
      </c>
      <c r="J37" s="125">
        <f>ROUND(((SUM(BE95:BE154))*I37),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ROUND((SUM(BF95:BF154)),  2)</f>
        <v>0</v>
      </c>
      <c r="G38" s="36"/>
      <c r="H38" s="36"/>
      <c r="I38" s="126">
        <v>0.15</v>
      </c>
      <c r="J38" s="125">
        <f>ROUND(((SUM(BF95:BF154))*I38),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ROUND((SUM(BG95:BG154)),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ROUND((SUM(BH95:BH154)),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ROUND((SUM(BI95:BI154)),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1457</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18052020_2.4_K - Podkrovní byty 375/38 - Kanalizace</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J96</f>
        <v>0</v>
      </c>
      <c r="K68" s="143"/>
      <c r="L68" s="147"/>
    </row>
    <row r="69" spans="1:47" s="10" customFormat="1" ht="19.899999999999999" customHeight="1">
      <c r="B69" s="148"/>
      <c r="C69" s="99"/>
      <c r="D69" s="149" t="s">
        <v>1004</v>
      </c>
      <c r="E69" s="150"/>
      <c r="F69" s="150"/>
      <c r="G69" s="150"/>
      <c r="H69" s="150"/>
      <c r="I69" s="150"/>
      <c r="J69" s="151">
        <f>J97</f>
        <v>0</v>
      </c>
      <c r="K69" s="99"/>
      <c r="L69" s="152"/>
    </row>
    <row r="70" spans="1:47" s="10" customFormat="1" ht="19.899999999999999" customHeight="1">
      <c r="B70" s="148"/>
      <c r="C70" s="99"/>
      <c r="D70" s="149" t="s">
        <v>1005</v>
      </c>
      <c r="E70" s="150"/>
      <c r="F70" s="150"/>
      <c r="G70" s="150"/>
      <c r="H70" s="150"/>
      <c r="I70" s="150"/>
      <c r="J70" s="151">
        <f>J132</f>
        <v>0</v>
      </c>
      <c r="K70" s="99"/>
      <c r="L70" s="152"/>
    </row>
    <row r="71" spans="1:47" s="10" customFormat="1" ht="19.899999999999999" customHeight="1">
      <c r="B71" s="148"/>
      <c r="C71" s="99"/>
      <c r="D71" s="149" t="s">
        <v>1006</v>
      </c>
      <c r="E71" s="150"/>
      <c r="F71" s="150"/>
      <c r="G71" s="150"/>
      <c r="H71" s="150"/>
      <c r="I71" s="150"/>
      <c r="J71" s="151">
        <f>J152</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199</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395" t="str">
        <f>E7</f>
        <v>Podkrovní byty Táborská 378/44, 372/36, 375/38, 377/42, 376/40 Praha 4, k.ú. Nusle</v>
      </c>
      <c r="F81" s="396"/>
      <c r="G81" s="396"/>
      <c r="H81" s="396"/>
      <c r="I81" s="38"/>
      <c r="J81" s="38"/>
      <c r="K81" s="38"/>
      <c r="L81" s="115"/>
      <c r="S81" s="36"/>
      <c r="T81" s="36"/>
      <c r="U81" s="36"/>
      <c r="V81" s="36"/>
      <c r="W81" s="36"/>
      <c r="X81" s="36"/>
      <c r="Y81" s="36"/>
      <c r="Z81" s="36"/>
      <c r="AA81" s="36"/>
      <c r="AB81" s="36"/>
      <c r="AC81" s="36"/>
      <c r="AD81" s="36"/>
      <c r="AE81" s="36"/>
    </row>
    <row r="82" spans="1:63" s="1" customFormat="1" ht="12" customHeight="1">
      <c r="B82" s="23"/>
      <c r="C82" s="31" t="s">
        <v>174</v>
      </c>
      <c r="D82" s="24"/>
      <c r="E82" s="24"/>
      <c r="F82" s="24"/>
      <c r="G82" s="24"/>
      <c r="H82" s="24"/>
      <c r="I82" s="24"/>
      <c r="J82" s="24"/>
      <c r="K82" s="24"/>
      <c r="L82" s="22"/>
    </row>
    <row r="83" spans="1:63" s="1" customFormat="1" ht="16.5" customHeight="1">
      <c r="B83" s="23"/>
      <c r="C83" s="24"/>
      <c r="D83" s="24"/>
      <c r="E83" s="395" t="s">
        <v>1457</v>
      </c>
      <c r="F83" s="347"/>
      <c r="G83" s="347"/>
      <c r="H83" s="347"/>
      <c r="I83" s="24"/>
      <c r="J83" s="24"/>
      <c r="K83" s="24"/>
      <c r="L83" s="22"/>
    </row>
    <row r="84" spans="1:63" s="1" customFormat="1" ht="12" customHeight="1">
      <c r="B84" s="23"/>
      <c r="C84" s="31" t="s">
        <v>176</v>
      </c>
      <c r="D84" s="24"/>
      <c r="E84" s="24"/>
      <c r="F84" s="24"/>
      <c r="G84" s="24"/>
      <c r="H84" s="24"/>
      <c r="I84" s="24"/>
      <c r="J84" s="24"/>
      <c r="K84" s="24"/>
      <c r="L84" s="22"/>
    </row>
    <row r="85" spans="1:63" s="2" customFormat="1" ht="16.5" customHeight="1">
      <c r="A85" s="36"/>
      <c r="B85" s="37"/>
      <c r="C85" s="38"/>
      <c r="D85" s="38"/>
      <c r="E85" s="399" t="s">
        <v>996</v>
      </c>
      <c r="F85" s="397"/>
      <c r="G85" s="397"/>
      <c r="H85" s="397"/>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997</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69" t="str">
        <f>E13</f>
        <v>18052020_2.4_K - Podkrovní byty 375/38 - Kanalizace</v>
      </c>
      <c r="F87" s="397"/>
      <c r="G87" s="397"/>
      <c r="H87" s="397"/>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Táborská</v>
      </c>
      <c r="G89" s="38"/>
      <c r="H89" s="38"/>
      <c r="I89" s="31" t="s">
        <v>23</v>
      </c>
      <c r="J89" s="61" t="str">
        <f>IF(J16="","",J16)</f>
        <v>16. 4. 2021</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25.7" customHeight="1">
      <c r="A91" s="36"/>
      <c r="B91" s="37"/>
      <c r="C91" s="31" t="s">
        <v>25</v>
      </c>
      <c r="D91" s="38"/>
      <c r="E91" s="38"/>
      <c r="F91" s="29" t="str">
        <f>E19</f>
        <v>Městská část Praha 4, Anatala Staška 2059/80b</v>
      </c>
      <c r="G91" s="38"/>
      <c r="H91" s="38"/>
      <c r="I91" s="31" t="s">
        <v>32</v>
      </c>
      <c r="J91" s="34" t="str">
        <f>E25</f>
        <v>SUNCAD, s.r.o., Špotzova 6, Praha 6</v>
      </c>
      <c r="K91" s="38"/>
      <c r="L91" s="115"/>
      <c r="S91" s="36"/>
      <c r="T91" s="36"/>
      <c r="U91" s="36"/>
      <c r="V91" s="36"/>
      <c r="W91" s="36"/>
      <c r="X91" s="36"/>
      <c r="Y91" s="36"/>
      <c r="Z91" s="36"/>
      <c r="AA91" s="36"/>
      <c r="AB91" s="36"/>
      <c r="AC91" s="36"/>
      <c r="AD91" s="36"/>
      <c r="AE91" s="36"/>
    </row>
    <row r="92" spans="1:63" s="2" customFormat="1" ht="15.2" customHeight="1">
      <c r="A92" s="36"/>
      <c r="B92" s="37"/>
      <c r="C92" s="31" t="s">
        <v>30</v>
      </c>
      <c r="D92" s="38"/>
      <c r="E92" s="38"/>
      <c r="F92" s="29" t="str">
        <f>IF(E22="","",E22)</f>
        <v>Vyplň údaj</v>
      </c>
      <c r="G92" s="38"/>
      <c r="H92" s="38"/>
      <c r="I92" s="31" t="s">
        <v>37</v>
      </c>
      <c r="J92" s="34" t="str">
        <f>E28</f>
        <v>SunCad,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200</v>
      </c>
      <c r="D94" s="156" t="s">
        <v>60</v>
      </c>
      <c r="E94" s="156" t="s">
        <v>56</v>
      </c>
      <c r="F94" s="156" t="s">
        <v>57</v>
      </c>
      <c r="G94" s="156" t="s">
        <v>201</v>
      </c>
      <c r="H94" s="156" t="s">
        <v>202</v>
      </c>
      <c r="I94" s="156" t="s">
        <v>203</v>
      </c>
      <c r="J94" s="156" t="s">
        <v>180</v>
      </c>
      <c r="K94" s="157" t="s">
        <v>204</v>
      </c>
      <c r="L94" s="158"/>
      <c r="M94" s="70" t="s">
        <v>19</v>
      </c>
      <c r="N94" s="71" t="s">
        <v>45</v>
      </c>
      <c r="O94" s="71" t="s">
        <v>205</v>
      </c>
      <c r="P94" s="71" t="s">
        <v>206</v>
      </c>
      <c r="Q94" s="71" t="s">
        <v>207</v>
      </c>
      <c r="R94" s="71" t="s">
        <v>208</v>
      </c>
      <c r="S94" s="71" t="s">
        <v>209</v>
      </c>
      <c r="T94" s="72" t="s">
        <v>210</v>
      </c>
      <c r="U94" s="153"/>
      <c r="V94" s="153"/>
      <c r="W94" s="153"/>
      <c r="X94" s="153"/>
      <c r="Y94" s="153"/>
      <c r="Z94" s="153"/>
      <c r="AA94" s="153"/>
      <c r="AB94" s="153"/>
      <c r="AC94" s="153"/>
      <c r="AD94" s="153"/>
      <c r="AE94" s="153"/>
    </row>
    <row r="95" spans="1:63" s="2" customFormat="1" ht="22.9" customHeight="1">
      <c r="A95" s="36"/>
      <c r="B95" s="37"/>
      <c r="C95" s="77" t="s">
        <v>211</v>
      </c>
      <c r="D95" s="38"/>
      <c r="E95" s="38"/>
      <c r="F95" s="38"/>
      <c r="G95" s="38"/>
      <c r="H95" s="38"/>
      <c r="I95" s="38"/>
      <c r="J95" s="159">
        <f>BK95</f>
        <v>0</v>
      </c>
      <c r="K95" s="38"/>
      <c r="L95" s="41"/>
      <c r="M95" s="73"/>
      <c r="N95" s="160"/>
      <c r="O95" s="74"/>
      <c r="P95" s="161">
        <f>P96</f>
        <v>0</v>
      </c>
      <c r="Q95" s="74"/>
      <c r="R95" s="161">
        <f>R96</f>
        <v>0.23116000000000003</v>
      </c>
      <c r="S95" s="74"/>
      <c r="T95" s="162">
        <f>T96</f>
        <v>0</v>
      </c>
      <c r="U95" s="36"/>
      <c r="V95" s="36"/>
      <c r="W95" s="36"/>
      <c r="X95" s="36"/>
      <c r="Y95" s="36"/>
      <c r="Z95" s="36"/>
      <c r="AA95" s="36"/>
      <c r="AB95" s="36"/>
      <c r="AC95" s="36"/>
      <c r="AD95" s="36"/>
      <c r="AE95" s="36"/>
      <c r="AT95" s="19" t="s">
        <v>74</v>
      </c>
      <c r="AU95" s="19" t="s">
        <v>181</v>
      </c>
      <c r="BK95" s="163">
        <f>BK96</f>
        <v>0</v>
      </c>
    </row>
    <row r="96" spans="1:63" s="12" customFormat="1" ht="25.9" customHeight="1">
      <c r="B96" s="164"/>
      <c r="C96" s="165"/>
      <c r="D96" s="166" t="s">
        <v>74</v>
      </c>
      <c r="E96" s="167" t="s">
        <v>318</v>
      </c>
      <c r="F96" s="167" t="s">
        <v>319</v>
      </c>
      <c r="G96" s="165"/>
      <c r="H96" s="165"/>
      <c r="I96" s="168"/>
      <c r="J96" s="169">
        <f>BK96</f>
        <v>0</v>
      </c>
      <c r="K96" s="165"/>
      <c r="L96" s="170"/>
      <c r="M96" s="171"/>
      <c r="N96" s="172"/>
      <c r="O96" s="172"/>
      <c r="P96" s="173">
        <f>P97+P132+P152</f>
        <v>0</v>
      </c>
      <c r="Q96" s="172"/>
      <c r="R96" s="173">
        <f>R97+R132+R152</f>
        <v>0.23116000000000003</v>
      </c>
      <c r="S96" s="172"/>
      <c r="T96" s="174">
        <f>T97+T132+T152</f>
        <v>0</v>
      </c>
      <c r="AR96" s="175" t="s">
        <v>88</v>
      </c>
      <c r="AT96" s="176" t="s">
        <v>74</v>
      </c>
      <c r="AU96" s="176" t="s">
        <v>75</v>
      </c>
      <c r="AY96" s="175" t="s">
        <v>214</v>
      </c>
      <c r="BK96" s="177">
        <f>BK97+BK132+BK152</f>
        <v>0</v>
      </c>
    </row>
    <row r="97" spans="1:65" s="12" customFormat="1" ht="22.9" customHeight="1">
      <c r="B97" s="164"/>
      <c r="C97" s="165"/>
      <c r="D97" s="166" t="s">
        <v>74</v>
      </c>
      <c r="E97" s="178" t="s">
        <v>1007</v>
      </c>
      <c r="F97" s="178" t="s">
        <v>1008</v>
      </c>
      <c r="G97" s="165"/>
      <c r="H97" s="165"/>
      <c r="I97" s="168"/>
      <c r="J97" s="179">
        <f>BK97</f>
        <v>0</v>
      </c>
      <c r="K97" s="165"/>
      <c r="L97" s="170"/>
      <c r="M97" s="171"/>
      <c r="N97" s="172"/>
      <c r="O97" s="172"/>
      <c r="P97" s="173">
        <f>SUM(P98:P131)</f>
        <v>0</v>
      </c>
      <c r="Q97" s="172"/>
      <c r="R97" s="173">
        <f>SUM(R98:R131)</f>
        <v>8.6510000000000004E-2</v>
      </c>
      <c r="S97" s="172"/>
      <c r="T97" s="174">
        <f>SUM(T98:T131)</f>
        <v>0</v>
      </c>
      <c r="AR97" s="175" t="s">
        <v>88</v>
      </c>
      <c r="AT97" s="176" t="s">
        <v>74</v>
      </c>
      <c r="AU97" s="176" t="s">
        <v>82</v>
      </c>
      <c r="AY97" s="175" t="s">
        <v>214</v>
      </c>
      <c r="BK97" s="177">
        <f>SUM(BK98:BK131)</f>
        <v>0</v>
      </c>
    </row>
    <row r="98" spans="1:65" s="2" customFormat="1" ht="14.45" customHeight="1">
      <c r="A98" s="36"/>
      <c r="B98" s="37"/>
      <c r="C98" s="180" t="s">
        <v>82</v>
      </c>
      <c r="D98" s="180" t="s">
        <v>217</v>
      </c>
      <c r="E98" s="181" t="s">
        <v>1009</v>
      </c>
      <c r="F98" s="182" t="s">
        <v>1010</v>
      </c>
      <c r="G98" s="183" t="s">
        <v>248</v>
      </c>
      <c r="H98" s="184">
        <v>4</v>
      </c>
      <c r="I98" s="185"/>
      <c r="J98" s="186">
        <f>ROUND(I98*H98,2)</f>
        <v>0</v>
      </c>
      <c r="K98" s="182" t="s">
        <v>19</v>
      </c>
      <c r="L98" s="41"/>
      <c r="M98" s="187" t="s">
        <v>19</v>
      </c>
      <c r="N98" s="188" t="s">
        <v>47</v>
      </c>
      <c r="O98" s="66"/>
      <c r="P98" s="189">
        <f>O98*H98</f>
        <v>0</v>
      </c>
      <c r="Q98" s="189">
        <v>1E-3</v>
      </c>
      <c r="R98" s="189">
        <f>Q98*H98</f>
        <v>4.0000000000000001E-3</v>
      </c>
      <c r="S98" s="189">
        <v>0</v>
      </c>
      <c r="T98" s="190">
        <f>S98*H98</f>
        <v>0</v>
      </c>
      <c r="U98" s="36"/>
      <c r="V98" s="36"/>
      <c r="W98" s="36"/>
      <c r="X98" s="36"/>
      <c r="Y98" s="36"/>
      <c r="Z98" s="36"/>
      <c r="AA98" s="36"/>
      <c r="AB98" s="36"/>
      <c r="AC98" s="36"/>
      <c r="AD98" s="36"/>
      <c r="AE98" s="36"/>
      <c r="AR98" s="191" t="s">
        <v>299</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88</v>
      </c>
      <c r="BK98" s="192">
        <f>ROUND(I98*H98,2)</f>
        <v>0</v>
      </c>
      <c r="BL98" s="19" t="s">
        <v>299</v>
      </c>
      <c r="BM98" s="191" t="s">
        <v>1011</v>
      </c>
    </row>
    <row r="99" spans="1:65" s="14" customFormat="1" ht="11.25">
      <c r="B99" s="204"/>
      <c r="C99" s="205"/>
      <c r="D99" s="195" t="s">
        <v>224</v>
      </c>
      <c r="E99" s="206" t="s">
        <v>19</v>
      </c>
      <c r="F99" s="207" t="s">
        <v>222</v>
      </c>
      <c r="G99" s="205"/>
      <c r="H99" s="208">
        <v>4</v>
      </c>
      <c r="I99" s="209"/>
      <c r="J99" s="205"/>
      <c r="K99" s="205"/>
      <c r="L99" s="210"/>
      <c r="M99" s="211"/>
      <c r="N99" s="212"/>
      <c r="O99" s="212"/>
      <c r="P99" s="212"/>
      <c r="Q99" s="212"/>
      <c r="R99" s="212"/>
      <c r="S99" s="212"/>
      <c r="T99" s="213"/>
      <c r="AT99" s="214" t="s">
        <v>224</v>
      </c>
      <c r="AU99" s="214" t="s">
        <v>88</v>
      </c>
      <c r="AV99" s="14" t="s">
        <v>88</v>
      </c>
      <c r="AW99" s="14" t="s">
        <v>36</v>
      </c>
      <c r="AX99" s="14" t="s">
        <v>75</v>
      </c>
      <c r="AY99" s="214" t="s">
        <v>214</v>
      </c>
    </row>
    <row r="100" spans="1:65" s="15" customFormat="1" ht="11.25">
      <c r="B100" s="215"/>
      <c r="C100" s="216"/>
      <c r="D100" s="195" t="s">
        <v>224</v>
      </c>
      <c r="E100" s="217" t="s">
        <v>19</v>
      </c>
      <c r="F100" s="218" t="s">
        <v>228</v>
      </c>
      <c r="G100" s="216"/>
      <c r="H100" s="219">
        <v>4</v>
      </c>
      <c r="I100" s="220"/>
      <c r="J100" s="216"/>
      <c r="K100" s="216"/>
      <c r="L100" s="221"/>
      <c r="M100" s="222"/>
      <c r="N100" s="223"/>
      <c r="O100" s="223"/>
      <c r="P100" s="223"/>
      <c r="Q100" s="223"/>
      <c r="R100" s="223"/>
      <c r="S100" s="223"/>
      <c r="T100" s="224"/>
      <c r="AT100" s="225" t="s">
        <v>224</v>
      </c>
      <c r="AU100" s="225" t="s">
        <v>88</v>
      </c>
      <c r="AV100" s="15" t="s">
        <v>222</v>
      </c>
      <c r="AW100" s="15" t="s">
        <v>36</v>
      </c>
      <c r="AX100" s="15" t="s">
        <v>82</v>
      </c>
      <c r="AY100" s="225" t="s">
        <v>214</v>
      </c>
    </row>
    <row r="101" spans="1:65" s="2" customFormat="1" ht="14.45" customHeight="1">
      <c r="A101" s="36"/>
      <c r="B101" s="37"/>
      <c r="C101" s="180" t="s">
        <v>88</v>
      </c>
      <c r="D101" s="180" t="s">
        <v>217</v>
      </c>
      <c r="E101" s="181" t="s">
        <v>1601</v>
      </c>
      <c r="F101" s="182" t="s">
        <v>1602</v>
      </c>
      <c r="G101" s="183" t="s">
        <v>331</v>
      </c>
      <c r="H101" s="184">
        <v>1.5</v>
      </c>
      <c r="I101" s="185"/>
      <c r="J101" s="186">
        <f>ROUND(I101*H101,2)</f>
        <v>0</v>
      </c>
      <c r="K101" s="182" t="s">
        <v>221</v>
      </c>
      <c r="L101" s="41"/>
      <c r="M101" s="187" t="s">
        <v>19</v>
      </c>
      <c r="N101" s="188" t="s">
        <v>47</v>
      </c>
      <c r="O101" s="66"/>
      <c r="P101" s="189">
        <f>O101*H101</f>
        <v>0</v>
      </c>
      <c r="Q101" s="189">
        <v>4.0999999999999999E-4</v>
      </c>
      <c r="R101" s="189">
        <f>Q101*H101</f>
        <v>6.1499999999999999E-4</v>
      </c>
      <c r="S101" s="189">
        <v>0</v>
      </c>
      <c r="T101" s="190">
        <f>S101*H101</f>
        <v>0</v>
      </c>
      <c r="U101" s="36"/>
      <c r="V101" s="36"/>
      <c r="W101" s="36"/>
      <c r="X101" s="36"/>
      <c r="Y101" s="36"/>
      <c r="Z101" s="36"/>
      <c r="AA101" s="36"/>
      <c r="AB101" s="36"/>
      <c r="AC101" s="36"/>
      <c r="AD101" s="36"/>
      <c r="AE101" s="36"/>
      <c r="AR101" s="191" t="s">
        <v>299</v>
      </c>
      <c r="AT101" s="191" t="s">
        <v>217</v>
      </c>
      <c r="AU101" s="191" t="s">
        <v>88</v>
      </c>
      <c r="AY101" s="19" t="s">
        <v>214</v>
      </c>
      <c r="BE101" s="192">
        <f>IF(N101="základní",J101,0)</f>
        <v>0</v>
      </c>
      <c r="BF101" s="192">
        <f>IF(N101="snížená",J101,0)</f>
        <v>0</v>
      </c>
      <c r="BG101" s="192">
        <f>IF(N101="zákl. přenesená",J101,0)</f>
        <v>0</v>
      </c>
      <c r="BH101" s="192">
        <f>IF(N101="sníž. přenesená",J101,0)</f>
        <v>0</v>
      </c>
      <c r="BI101" s="192">
        <f>IF(N101="nulová",J101,0)</f>
        <v>0</v>
      </c>
      <c r="BJ101" s="19" t="s">
        <v>88</v>
      </c>
      <c r="BK101" s="192">
        <f>ROUND(I101*H101,2)</f>
        <v>0</v>
      </c>
      <c r="BL101" s="19" t="s">
        <v>299</v>
      </c>
      <c r="BM101" s="191" t="s">
        <v>1603</v>
      </c>
    </row>
    <row r="102" spans="1:65" s="14" customFormat="1" ht="11.25">
      <c r="B102" s="204"/>
      <c r="C102" s="205"/>
      <c r="D102" s="195" t="s">
        <v>224</v>
      </c>
      <c r="E102" s="206" t="s">
        <v>19</v>
      </c>
      <c r="F102" s="207" t="s">
        <v>1604</v>
      </c>
      <c r="G102" s="205"/>
      <c r="H102" s="208">
        <v>1.5</v>
      </c>
      <c r="I102" s="209"/>
      <c r="J102" s="205"/>
      <c r="K102" s="205"/>
      <c r="L102" s="210"/>
      <c r="M102" s="211"/>
      <c r="N102" s="212"/>
      <c r="O102" s="212"/>
      <c r="P102" s="212"/>
      <c r="Q102" s="212"/>
      <c r="R102" s="212"/>
      <c r="S102" s="212"/>
      <c r="T102" s="213"/>
      <c r="AT102" s="214" t="s">
        <v>224</v>
      </c>
      <c r="AU102" s="214" t="s">
        <v>88</v>
      </c>
      <c r="AV102" s="14" t="s">
        <v>88</v>
      </c>
      <c r="AW102" s="14" t="s">
        <v>36</v>
      </c>
      <c r="AX102" s="14" t="s">
        <v>82</v>
      </c>
      <c r="AY102" s="214" t="s">
        <v>214</v>
      </c>
    </row>
    <row r="103" spans="1:65" s="2" customFormat="1" ht="14.45" customHeight="1">
      <c r="A103" s="36"/>
      <c r="B103" s="37"/>
      <c r="C103" s="180" t="s">
        <v>101</v>
      </c>
      <c r="D103" s="180" t="s">
        <v>217</v>
      </c>
      <c r="E103" s="181" t="s">
        <v>1605</v>
      </c>
      <c r="F103" s="182" t="s">
        <v>1606</v>
      </c>
      <c r="G103" s="183" t="s">
        <v>331</v>
      </c>
      <c r="H103" s="184">
        <v>15</v>
      </c>
      <c r="I103" s="185"/>
      <c r="J103" s="186">
        <f>ROUND(I103*H103,2)</f>
        <v>0</v>
      </c>
      <c r="K103" s="182" t="s">
        <v>221</v>
      </c>
      <c r="L103" s="41"/>
      <c r="M103" s="187" t="s">
        <v>19</v>
      </c>
      <c r="N103" s="188" t="s">
        <v>47</v>
      </c>
      <c r="O103" s="66"/>
      <c r="P103" s="189">
        <f>O103*H103</f>
        <v>0</v>
      </c>
      <c r="Q103" s="189">
        <v>4.8000000000000001E-4</v>
      </c>
      <c r="R103" s="189">
        <f>Q103*H103</f>
        <v>7.1999999999999998E-3</v>
      </c>
      <c r="S103" s="189">
        <v>0</v>
      </c>
      <c r="T103" s="190">
        <f>S103*H103</f>
        <v>0</v>
      </c>
      <c r="U103" s="36"/>
      <c r="V103" s="36"/>
      <c r="W103" s="36"/>
      <c r="X103" s="36"/>
      <c r="Y103" s="36"/>
      <c r="Z103" s="36"/>
      <c r="AA103" s="36"/>
      <c r="AB103" s="36"/>
      <c r="AC103" s="36"/>
      <c r="AD103" s="36"/>
      <c r="AE103" s="36"/>
      <c r="AR103" s="191" t="s">
        <v>299</v>
      </c>
      <c r="AT103" s="191" t="s">
        <v>217</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88</v>
      </c>
      <c r="BK103" s="192">
        <f>ROUND(I103*H103,2)</f>
        <v>0</v>
      </c>
      <c r="BL103" s="19" t="s">
        <v>299</v>
      </c>
      <c r="BM103" s="191" t="s">
        <v>1607</v>
      </c>
    </row>
    <row r="104" spans="1:65" s="14" customFormat="1" ht="11.25">
      <c r="B104" s="204"/>
      <c r="C104" s="205"/>
      <c r="D104" s="195" t="s">
        <v>224</v>
      </c>
      <c r="E104" s="206" t="s">
        <v>19</v>
      </c>
      <c r="F104" s="207" t="s">
        <v>8</v>
      </c>
      <c r="G104" s="205"/>
      <c r="H104" s="208">
        <v>15</v>
      </c>
      <c r="I104" s="209"/>
      <c r="J104" s="205"/>
      <c r="K104" s="205"/>
      <c r="L104" s="210"/>
      <c r="M104" s="211"/>
      <c r="N104" s="212"/>
      <c r="O104" s="212"/>
      <c r="P104" s="212"/>
      <c r="Q104" s="212"/>
      <c r="R104" s="212"/>
      <c r="S104" s="212"/>
      <c r="T104" s="213"/>
      <c r="AT104" s="214" t="s">
        <v>224</v>
      </c>
      <c r="AU104" s="214" t="s">
        <v>88</v>
      </c>
      <c r="AV104" s="14" t="s">
        <v>88</v>
      </c>
      <c r="AW104" s="14" t="s">
        <v>36</v>
      </c>
      <c r="AX104" s="14" t="s">
        <v>75</v>
      </c>
      <c r="AY104" s="214" t="s">
        <v>214</v>
      </c>
    </row>
    <row r="105" spans="1:65" s="15" customFormat="1" ht="11.25">
      <c r="B105" s="215"/>
      <c r="C105" s="216"/>
      <c r="D105" s="195" t="s">
        <v>224</v>
      </c>
      <c r="E105" s="217" t="s">
        <v>19</v>
      </c>
      <c r="F105" s="218" t="s">
        <v>228</v>
      </c>
      <c r="G105" s="216"/>
      <c r="H105" s="219">
        <v>15</v>
      </c>
      <c r="I105" s="220"/>
      <c r="J105" s="216"/>
      <c r="K105" s="216"/>
      <c r="L105" s="221"/>
      <c r="M105" s="222"/>
      <c r="N105" s="223"/>
      <c r="O105" s="223"/>
      <c r="P105" s="223"/>
      <c r="Q105" s="223"/>
      <c r="R105" s="223"/>
      <c r="S105" s="223"/>
      <c r="T105" s="224"/>
      <c r="AT105" s="225" t="s">
        <v>224</v>
      </c>
      <c r="AU105" s="225" t="s">
        <v>88</v>
      </c>
      <c r="AV105" s="15" t="s">
        <v>222</v>
      </c>
      <c r="AW105" s="15" t="s">
        <v>36</v>
      </c>
      <c r="AX105" s="15" t="s">
        <v>82</v>
      </c>
      <c r="AY105" s="225" t="s">
        <v>214</v>
      </c>
    </row>
    <row r="106" spans="1:65" s="2" customFormat="1" ht="14.45" customHeight="1">
      <c r="A106" s="36"/>
      <c r="B106" s="37"/>
      <c r="C106" s="180" t="s">
        <v>222</v>
      </c>
      <c r="D106" s="180" t="s">
        <v>217</v>
      </c>
      <c r="E106" s="181" t="s">
        <v>1608</v>
      </c>
      <c r="F106" s="182" t="s">
        <v>1609</v>
      </c>
      <c r="G106" s="183" t="s">
        <v>331</v>
      </c>
      <c r="H106" s="184">
        <v>3</v>
      </c>
      <c r="I106" s="185"/>
      <c r="J106" s="186">
        <f>ROUND(I106*H106,2)</f>
        <v>0</v>
      </c>
      <c r="K106" s="182" t="s">
        <v>221</v>
      </c>
      <c r="L106" s="41"/>
      <c r="M106" s="187" t="s">
        <v>19</v>
      </c>
      <c r="N106" s="188" t="s">
        <v>47</v>
      </c>
      <c r="O106" s="66"/>
      <c r="P106" s="189">
        <f>O106*H106</f>
        <v>0</v>
      </c>
      <c r="Q106" s="189">
        <v>7.1000000000000002E-4</v>
      </c>
      <c r="R106" s="189">
        <f>Q106*H106</f>
        <v>2.1299999999999999E-3</v>
      </c>
      <c r="S106" s="189">
        <v>0</v>
      </c>
      <c r="T106" s="190">
        <f>S106*H106</f>
        <v>0</v>
      </c>
      <c r="U106" s="36"/>
      <c r="V106" s="36"/>
      <c r="W106" s="36"/>
      <c r="X106" s="36"/>
      <c r="Y106" s="36"/>
      <c r="Z106" s="36"/>
      <c r="AA106" s="36"/>
      <c r="AB106" s="36"/>
      <c r="AC106" s="36"/>
      <c r="AD106" s="36"/>
      <c r="AE106" s="36"/>
      <c r="AR106" s="191" t="s">
        <v>299</v>
      </c>
      <c r="AT106" s="191" t="s">
        <v>217</v>
      </c>
      <c r="AU106" s="191" t="s">
        <v>88</v>
      </c>
      <c r="AY106" s="19" t="s">
        <v>214</v>
      </c>
      <c r="BE106" s="192">
        <f>IF(N106="základní",J106,0)</f>
        <v>0</v>
      </c>
      <c r="BF106" s="192">
        <f>IF(N106="snížená",J106,0)</f>
        <v>0</v>
      </c>
      <c r="BG106" s="192">
        <f>IF(N106="zákl. přenesená",J106,0)</f>
        <v>0</v>
      </c>
      <c r="BH106" s="192">
        <f>IF(N106="sníž. přenesená",J106,0)</f>
        <v>0</v>
      </c>
      <c r="BI106" s="192">
        <f>IF(N106="nulová",J106,0)</f>
        <v>0</v>
      </c>
      <c r="BJ106" s="19" t="s">
        <v>88</v>
      </c>
      <c r="BK106" s="192">
        <f>ROUND(I106*H106,2)</f>
        <v>0</v>
      </c>
      <c r="BL106" s="19" t="s">
        <v>299</v>
      </c>
      <c r="BM106" s="191" t="s">
        <v>1610</v>
      </c>
    </row>
    <row r="107" spans="1:65" s="2" customFormat="1" ht="14.45" customHeight="1">
      <c r="A107" s="36"/>
      <c r="B107" s="37"/>
      <c r="C107" s="180" t="s">
        <v>245</v>
      </c>
      <c r="D107" s="180" t="s">
        <v>217</v>
      </c>
      <c r="E107" s="181" t="s">
        <v>1611</v>
      </c>
      <c r="F107" s="182" t="s">
        <v>1612</v>
      </c>
      <c r="G107" s="183" t="s">
        <v>331</v>
      </c>
      <c r="H107" s="184">
        <v>3</v>
      </c>
      <c r="I107" s="185"/>
      <c r="J107" s="186">
        <f>ROUND(I107*H107,2)</f>
        <v>0</v>
      </c>
      <c r="K107" s="182" t="s">
        <v>221</v>
      </c>
      <c r="L107" s="41"/>
      <c r="M107" s="187" t="s">
        <v>19</v>
      </c>
      <c r="N107" s="188" t="s">
        <v>47</v>
      </c>
      <c r="O107" s="66"/>
      <c r="P107" s="189">
        <f>O107*H107</f>
        <v>0</v>
      </c>
      <c r="Q107" s="189">
        <v>2.2399999999999998E-3</v>
      </c>
      <c r="R107" s="189">
        <f>Q107*H107</f>
        <v>6.7199999999999994E-3</v>
      </c>
      <c r="S107" s="189">
        <v>0</v>
      </c>
      <c r="T107" s="190">
        <f>S107*H107</f>
        <v>0</v>
      </c>
      <c r="U107" s="36"/>
      <c r="V107" s="36"/>
      <c r="W107" s="36"/>
      <c r="X107" s="36"/>
      <c r="Y107" s="36"/>
      <c r="Z107" s="36"/>
      <c r="AA107" s="36"/>
      <c r="AB107" s="36"/>
      <c r="AC107" s="36"/>
      <c r="AD107" s="36"/>
      <c r="AE107" s="36"/>
      <c r="AR107" s="191" t="s">
        <v>299</v>
      </c>
      <c r="AT107" s="191" t="s">
        <v>217</v>
      </c>
      <c r="AU107" s="191" t="s">
        <v>88</v>
      </c>
      <c r="AY107" s="19" t="s">
        <v>214</v>
      </c>
      <c r="BE107" s="192">
        <f>IF(N107="základní",J107,0)</f>
        <v>0</v>
      </c>
      <c r="BF107" s="192">
        <f>IF(N107="snížená",J107,0)</f>
        <v>0</v>
      </c>
      <c r="BG107" s="192">
        <f>IF(N107="zákl. přenesená",J107,0)</f>
        <v>0</v>
      </c>
      <c r="BH107" s="192">
        <f>IF(N107="sníž. přenesená",J107,0)</f>
        <v>0</v>
      </c>
      <c r="BI107" s="192">
        <f>IF(N107="nulová",J107,0)</f>
        <v>0</v>
      </c>
      <c r="BJ107" s="19" t="s">
        <v>88</v>
      </c>
      <c r="BK107" s="192">
        <f>ROUND(I107*H107,2)</f>
        <v>0</v>
      </c>
      <c r="BL107" s="19" t="s">
        <v>299</v>
      </c>
      <c r="BM107" s="191" t="s">
        <v>1613</v>
      </c>
    </row>
    <row r="108" spans="1:65" s="2" customFormat="1" ht="14.45" customHeight="1">
      <c r="A108" s="36"/>
      <c r="B108" s="37"/>
      <c r="C108" s="180" t="s">
        <v>215</v>
      </c>
      <c r="D108" s="180" t="s">
        <v>217</v>
      </c>
      <c r="E108" s="181" t="s">
        <v>1614</v>
      </c>
      <c r="F108" s="182" t="s">
        <v>1615</v>
      </c>
      <c r="G108" s="183" t="s">
        <v>331</v>
      </c>
      <c r="H108" s="184">
        <v>8</v>
      </c>
      <c r="I108" s="185"/>
      <c r="J108" s="186">
        <f>ROUND(I108*H108,2)</f>
        <v>0</v>
      </c>
      <c r="K108" s="182" t="s">
        <v>19</v>
      </c>
      <c r="L108" s="41"/>
      <c r="M108" s="187" t="s">
        <v>19</v>
      </c>
      <c r="N108" s="188" t="s">
        <v>47</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299</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88</v>
      </c>
      <c r="BK108" s="192">
        <f>ROUND(I108*H108,2)</f>
        <v>0</v>
      </c>
      <c r="BL108" s="19" t="s">
        <v>299</v>
      </c>
      <c r="BM108" s="191" t="s">
        <v>1616</v>
      </c>
    </row>
    <row r="109" spans="1:65" s="14" customFormat="1" ht="11.25">
      <c r="B109" s="204"/>
      <c r="C109" s="205"/>
      <c r="D109" s="195" t="s">
        <v>224</v>
      </c>
      <c r="E109" s="206" t="s">
        <v>19</v>
      </c>
      <c r="F109" s="207" t="s">
        <v>1617</v>
      </c>
      <c r="G109" s="205"/>
      <c r="H109" s="208">
        <v>8</v>
      </c>
      <c r="I109" s="209"/>
      <c r="J109" s="205"/>
      <c r="K109" s="205"/>
      <c r="L109" s="210"/>
      <c r="M109" s="211"/>
      <c r="N109" s="212"/>
      <c r="O109" s="212"/>
      <c r="P109" s="212"/>
      <c r="Q109" s="212"/>
      <c r="R109" s="212"/>
      <c r="S109" s="212"/>
      <c r="T109" s="213"/>
      <c r="AT109" s="214" t="s">
        <v>224</v>
      </c>
      <c r="AU109" s="214" t="s">
        <v>88</v>
      </c>
      <c r="AV109" s="14" t="s">
        <v>88</v>
      </c>
      <c r="AW109" s="14" t="s">
        <v>36</v>
      </c>
      <c r="AX109" s="14" t="s">
        <v>75</v>
      </c>
      <c r="AY109" s="214" t="s">
        <v>214</v>
      </c>
    </row>
    <row r="110" spans="1:65" s="15" customFormat="1" ht="11.25">
      <c r="B110" s="215"/>
      <c r="C110" s="216"/>
      <c r="D110" s="195" t="s">
        <v>224</v>
      </c>
      <c r="E110" s="217" t="s">
        <v>19</v>
      </c>
      <c r="F110" s="218" t="s">
        <v>228</v>
      </c>
      <c r="G110" s="216"/>
      <c r="H110" s="219">
        <v>8</v>
      </c>
      <c r="I110" s="220"/>
      <c r="J110" s="216"/>
      <c r="K110" s="216"/>
      <c r="L110" s="221"/>
      <c r="M110" s="222"/>
      <c r="N110" s="223"/>
      <c r="O110" s="223"/>
      <c r="P110" s="223"/>
      <c r="Q110" s="223"/>
      <c r="R110" s="223"/>
      <c r="S110" s="223"/>
      <c r="T110" s="224"/>
      <c r="AT110" s="225" t="s">
        <v>224</v>
      </c>
      <c r="AU110" s="225" t="s">
        <v>88</v>
      </c>
      <c r="AV110" s="15" t="s">
        <v>222</v>
      </c>
      <c r="AW110" s="15" t="s">
        <v>36</v>
      </c>
      <c r="AX110" s="15" t="s">
        <v>82</v>
      </c>
      <c r="AY110" s="225" t="s">
        <v>214</v>
      </c>
    </row>
    <row r="111" spans="1:65" s="2" customFormat="1" ht="14.45" customHeight="1">
      <c r="A111" s="36"/>
      <c r="B111" s="37"/>
      <c r="C111" s="180" t="s">
        <v>253</v>
      </c>
      <c r="D111" s="180" t="s">
        <v>217</v>
      </c>
      <c r="E111" s="181" t="s">
        <v>1012</v>
      </c>
      <c r="F111" s="182" t="s">
        <v>1013</v>
      </c>
      <c r="G111" s="183" t="s">
        <v>331</v>
      </c>
      <c r="H111" s="184">
        <v>0.5</v>
      </c>
      <c r="I111" s="185"/>
      <c r="J111" s="186">
        <f>ROUND(I111*H111,2)</f>
        <v>0</v>
      </c>
      <c r="K111" s="182" t="s">
        <v>221</v>
      </c>
      <c r="L111" s="41"/>
      <c r="M111" s="187" t="s">
        <v>19</v>
      </c>
      <c r="N111" s="188" t="s">
        <v>47</v>
      </c>
      <c r="O111" s="66"/>
      <c r="P111" s="189">
        <f>O111*H111</f>
        <v>0</v>
      </c>
      <c r="Q111" s="189">
        <v>4.4000000000000002E-4</v>
      </c>
      <c r="R111" s="189">
        <f>Q111*H111</f>
        <v>2.2000000000000001E-4</v>
      </c>
      <c r="S111" s="189">
        <v>0</v>
      </c>
      <c r="T111" s="190">
        <f>S111*H111</f>
        <v>0</v>
      </c>
      <c r="U111" s="36"/>
      <c r="V111" s="36"/>
      <c r="W111" s="36"/>
      <c r="X111" s="36"/>
      <c r="Y111" s="36"/>
      <c r="Z111" s="36"/>
      <c r="AA111" s="36"/>
      <c r="AB111" s="36"/>
      <c r="AC111" s="36"/>
      <c r="AD111" s="36"/>
      <c r="AE111" s="36"/>
      <c r="AR111" s="191" t="s">
        <v>299</v>
      </c>
      <c r="AT111" s="191" t="s">
        <v>217</v>
      </c>
      <c r="AU111" s="191" t="s">
        <v>88</v>
      </c>
      <c r="AY111" s="19" t="s">
        <v>214</v>
      </c>
      <c r="BE111" s="192">
        <f>IF(N111="základní",J111,0)</f>
        <v>0</v>
      </c>
      <c r="BF111" s="192">
        <f>IF(N111="snížená",J111,0)</f>
        <v>0</v>
      </c>
      <c r="BG111" s="192">
        <f>IF(N111="zákl. přenesená",J111,0)</f>
        <v>0</v>
      </c>
      <c r="BH111" s="192">
        <f>IF(N111="sníž. přenesená",J111,0)</f>
        <v>0</v>
      </c>
      <c r="BI111" s="192">
        <f>IF(N111="nulová",J111,0)</f>
        <v>0</v>
      </c>
      <c r="BJ111" s="19" t="s">
        <v>88</v>
      </c>
      <c r="BK111" s="192">
        <f>ROUND(I111*H111,2)</f>
        <v>0</v>
      </c>
      <c r="BL111" s="19" t="s">
        <v>299</v>
      </c>
      <c r="BM111" s="191" t="s">
        <v>1014</v>
      </c>
    </row>
    <row r="112" spans="1:65" s="14" customFormat="1" ht="11.25">
      <c r="B112" s="204"/>
      <c r="C112" s="205"/>
      <c r="D112" s="195" t="s">
        <v>224</v>
      </c>
      <c r="E112" s="206" t="s">
        <v>19</v>
      </c>
      <c r="F112" s="207" t="s">
        <v>1618</v>
      </c>
      <c r="G112" s="205"/>
      <c r="H112" s="208">
        <v>0.5</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5" customFormat="1" ht="11.25">
      <c r="B113" s="215"/>
      <c r="C113" s="216"/>
      <c r="D113" s="195" t="s">
        <v>224</v>
      </c>
      <c r="E113" s="217" t="s">
        <v>19</v>
      </c>
      <c r="F113" s="218" t="s">
        <v>228</v>
      </c>
      <c r="G113" s="216"/>
      <c r="H113" s="219">
        <v>0.5</v>
      </c>
      <c r="I113" s="220"/>
      <c r="J113" s="216"/>
      <c r="K113" s="216"/>
      <c r="L113" s="221"/>
      <c r="M113" s="222"/>
      <c r="N113" s="223"/>
      <c r="O113" s="223"/>
      <c r="P113" s="223"/>
      <c r="Q113" s="223"/>
      <c r="R113" s="223"/>
      <c r="S113" s="223"/>
      <c r="T113" s="224"/>
      <c r="AT113" s="225" t="s">
        <v>224</v>
      </c>
      <c r="AU113" s="225" t="s">
        <v>88</v>
      </c>
      <c r="AV113" s="15" t="s">
        <v>222</v>
      </c>
      <c r="AW113" s="15" t="s">
        <v>36</v>
      </c>
      <c r="AX113" s="15" t="s">
        <v>82</v>
      </c>
      <c r="AY113" s="225" t="s">
        <v>214</v>
      </c>
    </row>
    <row r="114" spans="1:65" s="2" customFormat="1" ht="14.45" customHeight="1">
      <c r="A114" s="36"/>
      <c r="B114" s="37"/>
      <c r="C114" s="180" t="s">
        <v>262</v>
      </c>
      <c r="D114" s="180" t="s">
        <v>217</v>
      </c>
      <c r="E114" s="181" t="s">
        <v>1016</v>
      </c>
      <c r="F114" s="182" t="s">
        <v>1017</v>
      </c>
      <c r="G114" s="183" t="s">
        <v>331</v>
      </c>
      <c r="H114" s="184">
        <v>5.5</v>
      </c>
      <c r="I114" s="185"/>
      <c r="J114" s="186">
        <f>ROUND(I114*H114,2)</f>
        <v>0</v>
      </c>
      <c r="K114" s="182" t="s">
        <v>221</v>
      </c>
      <c r="L114" s="41"/>
      <c r="M114" s="187" t="s">
        <v>19</v>
      </c>
      <c r="N114" s="188" t="s">
        <v>47</v>
      </c>
      <c r="O114" s="66"/>
      <c r="P114" s="189">
        <f>O114*H114</f>
        <v>0</v>
      </c>
      <c r="Q114" s="189">
        <v>5.5000000000000003E-4</v>
      </c>
      <c r="R114" s="189">
        <f>Q114*H114</f>
        <v>3.0250000000000003E-3</v>
      </c>
      <c r="S114" s="189">
        <v>0</v>
      </c>
      <c r="T114" s="190">
        <f>S114*H114</f>
        <v>0</v>
      </c>
      <c r="U114" s="36"/>
      <c r="V114" s="36"/>
      <c r="W114" s="36"/>
      <c r="X114" s="36"/>
      <c r="Y114" s="36"/>
      <c r="Z114" s="36"/>
      <c r="AA114" s="36"/>
      <c r="AB114" s="36"/>
      <c r="AC114" s="36"/>
      <c r="AD114" s="36"/>
      <c r="AE114" s="36"/>
      <c r="AR114" s="191" t="s">
        <v>299</v>
      </c>
      <c r="AT114" s="191" t="s">
        <v>217</v>
      </c>
      <c r="AU114" s="191" t="s">
        <v>88</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299</v>
      </c>
      <c r="BM114" s="191" t="s">
        <v>1018</v>
      </c>
    </row>
    <row r="115" spans="1:65" s="14" customFormat="1" ht="11.25">
      <c r="B115" s="204"/>
      <c r="C115" s="205"/>
      <c r="D115" s="195" t="s">
        <v>224</v>
      </c>
      <c r="E115" s="206" t="s">
        <v>19</v>
      </c>
      <c r="F115" s="207" t="s">
        <v>1619</v>
      </c>
      <c r="G115" s="205"/>
      <c r="H115" s="208">
        <v>5.5</v>
      </c>
      <c r="I115" s="209"/>
      <c r="J115" s="205"/>
      <c r="K115" s="205"/>
      <c r="L115" s="210"/>
      <c r="M115" s="211"/>
      <c r="N115" s="212"/>
      <c r="O115" s="212"/>
      <c r="P115" s="212"/>
      <c r="Q115" s="212"/>
      <c r="R115" s="212"/>
      <c r="S115" s="212"/>
      <c r="T115" s="213"/>
      <c r="AT115" s="214" t="s">
        <v>224</v>
      </c>
      <c r="AU115" s="214" t="s">
        <v>88</v>
      </c>
      <c r="AV115" s="14" t="s">
        <v>88</v>
      </c>
      <c r="AW115" s="14" t="s">
        <v>36</v>
      </c>
      <c r="AX115" s="14" t="s">
        <v>75</v>
      </c>
      <c r="AY115" s="214" t="s">
        <v>214</v>
      </c>
    </row>
    <row r="116" spans="1:65" s="15" customFormat="1" ht="11.25">
      <c r="B116" s="215"/>
      <c r="C116" s="216"/>
      <c r="D116" s="195" t="s">
        <v>224</v>
      </c>
      <c r="E116" s="217" t="s">
        <v>19</v>
      </c>
      <c r="F116" s="218" t="s">
        <v>228</v>
      </c>
      <c r="G116" s="216"/>
      <c r="H116" s="219">
        <v>5.5</v>
      </c>
      <c r="I116" s="220"/>
      <c r="J116" s="216"/>
      <c r="K116" s="216"/>
      <c r="L116" s="221"/>
      <c r="M116" s="222"/>
      <c r="N116" s="223"/>
      <c r="O116" s="223"/>
      <c r="P116" s="223"/>
      <c r="Q116" s="223"/>
      <c r="R116" s="223"/>
      <c r="S116" s="223"/>
      <c r="T116" s="224"/>
      <c r="AT116" s="225" t="s">
        <v>224</v>
      </c>
      <c r="AU116" s="225" t="s">
        <v>88</v>
      </c>
      <c r="AV116" s="15" t="s">
        <v>222</v>
      </c>
      <c r="AW116" s="15" t="s">
        <v>36</v>
      </c>
      <c r="AX116" s="15" t="s">
        <v>82</v>
      </c>
      <c r="AY116" s="225" t="s">
        <v>214</v>
      </c>
    </row>
    <row r="117" spans="1:65" s="2" customFormat="1" ht="14.45" customHeight="1">
      <c r="A117" s="36"/>
      <c r="B117" s="37"/>
      <c r="C117" s="180" t="s">
        <v>260</v>
      </c>
      <c r="D117" s="180" t="s">
        <v>217</v>
      </c>
      <c r="E117" s="181" t="s">
        <v>1019</v>
      </c>
      <c r="F117" s="182" t="s">
        <v>1020</v>
      </c>
      <c r="G117" s="183" t="s">
        <v>331</v>
      </c>
      <c r="H117" s="184">
        <v>2.5</v>
      </c>
      <c r="I117" s="185"/>
      <c r="J117" s="186">
        <f>ROUND(I117*H117,2)</f>
        <v>0</v>
      </c>
      <c r="K117" s="182" t="s">
        <v>221</v>
      </c>
      <c r="L117" s="41"/>
      <c r="M117" s="187" t="s">
        <v>19</v>
      </c>
      <c r="N117" s="188" t="s">
        <v>47</v>
      </c>
      <c r="O117" s="66"/>
      <c r="P117" s="189">
        <f>O117*H117</f>
        <v>0</v>
      </c>
      <c r="Q117" s="189">
        <v>1.0399999999999999E-3</v>
      </c>
      <c r="R117" s="189">
        <f>Q117*H117</f>
        <v>2.5999999999999999E-3</v>
      </c>
      <c r="S117" s="189">
        <v>0</v>
      </c>
      <c r="T117" s="190">
        <f>S117*H117</f>
        <v>0</v>
      </c>
      <c r="U117" s="36"/>
      <c r="V117" s="36"/>
      <c r="W117" s="36"/>
      <c r="X117" s="36"/>
      <c r="Y117" s="36"/>
      <c r="Z117" s="36"/>
      <c r="AA117" s="36"/>
      <c r="AB117" s="36"/>
      <c r="AC117" s="36"/>
      <c r="AD117" s="36"/>
      <c r="AE117" s="36"/>
      <c r="AR117" s="191" t="s">
        <v>299</v>
      </c>
      <c r="AT117" s="191" t="s">
        <v>217</v>
      </c>
      <c r="AU117" s="191" t="s">
        <v>88</v>
      </c>
      <c r="AY117" s="19" t="s">
        <v>214</v>
      </c>
      <c r="BE117" s="192">
        <f>IF(N117="základní",J117,0)</f>
        <v>0</v>
      </c>
      <c r="BF117" s="192">
        <f>IF(N117="snížená",J117,0)</f>
        <v>0</v>
      </c>
      <c r="BG117" s="192">
        <f>IF(N117="zákl. přenesená",J117,0)</f>
        <v>0</v>
      </c>
      <c r="BH117" s="192">
        <f>IF(N117="sníž. přenesená",J117,0)</f>
        <v>0</v>
      </c>
      <c r="BI117" s="192">
        <f>IF(N117="nulová",J117,0)</f>
        <v>0</v>
      </c>
      <c r="BJ117" s="19" t="s">
        <v>88</v>
      </c>
      <c r="BK117" s="192">
        <f>ROUND(I117*H117,2)</f>
        <v>0</v>
      </c>
      <c r="BL117" s="19" t="s">
        <v>299</v>
      </c>
      <c r="BM117" s="191" t="s">
        <v>1021</v>
      </c>
    </row>
    <row r="118" spans="1:65" s="14" customFormat="1" ht="11.25">
      <c r="B118" s="204"/>
      <c r="C118" s="205"/>
      <c r="D118" s="195" t="s">
        <v>224</v>
      </c>
      <c r="E118" s="206" t="s">
        <v>19</v>
      </c>
      <c r="F118" s="207" t="s">
        <v>1015</v>
      </c>
      <c r="G118" s="205"/>
      <c r="H118" s="208">
        <v>2.5</v>
      </c>
      <c r="I118" s="209"/>
      <c r="J118" s="205"/>
      <c r="K118" s="205"/>
      <c r="L118" s="210"/>
      <c r="M118" s="211"/>
      <c r="N118" s="212"/>
      <c r="O118" s="212"/>
      <c r="P118" s="212"/>
      <c r="Q118" s="212"/>
      <c r="R118" s="212"/>
      <c r="S118" s="212"/>
      <c r="T118" s="213"/>
      <c r="AT118" s="214" t="s">
        <v>224</v>
      </c>
      <c r="AU118" s="214" t="s">
        <v>88</v>
      </c>
      <c r="AV118" s="14" t="s">
        <v>88</v>
      </c>
      <c r="AW118" s="14" t="s">
        <v>36</v>
      </c>
      <c r="AX118" s="14" t="s">
        <v>75</v>
      </c>
      <c r="AY118" s="214" t="s">
        <v>214</v>
      </c>
    </row>
    <row r="119" spans="1:65" s="15" customFormat="1" ht="11.25">
      <c r="B119" s="215"/>
      <c r="C119" s="216"/>
      <c r="D119" s="195" t="s">
        <v>224</v>
      </c>
      <c r="E119" s="217" t="s">
        <v>19</v>
      </c>
      <c r="F119" s="218" t="s">
        <v>228</v>
      </c>
      <c r="G119" s="216"/>
      <c r="H119" s="219">
        <v>2.5</v>
      </c>
      <c r="I119" s="220"/>
      <c r="J119" s="216"/>
      <c r="K119" s="216"/>
      <c r="L119" s="221"/>
      <c r="M119" s="222"/>
      <c r="N119" s="223"/>
      <c r="O119" s="223"/>
      <c r="P119" s="223"/>
      <c r="Q119" s="223"/>
      <c r="R119" s="223"/>
      <c r="S119" s="223"/>
      <c r="T119" s="224"/>
      <c r="AT119" s="225" t="s">
        <v>224</v>
      </c>
      <c r="AU119" s="225" t="s">
        <v>88</v>
      </c>
      <c r="AV119" s="15" t="s">
        <v>222</v>
      </c>
      <c r="AW119" s="15" t="s">
        <v>36</v>
      </c>
      <c r="AX119" s="15" t="s">
        <v>82</v>
      </c>
      <c r="AY119" s="225" t="s">
        <v>214</v>
      </c>
    </row>
    <row r="120" spans="1:65" s="2" customFormat="1" ht="14.45" customHeight="1">
      <c r="A120" s="36"/>
      <c r="B120" s="37"/>
      <c r="C120" s="180" t="s">
        <v>270</v>
      </c>
      <c r="D120" s="180" t="s">
        <v>217</v>
      </c>
      <c r="E120" s="181" t="s">
        <v>1025</v>
      </c>
      <c r="F120" s="182" t="s">
        <v>1026</v>
      </c>
      <c r="G120" s="183" t="s">
        <v>1027</v>
      </c>
      <c r="H120" s="184">
        <v>1</v>
      </c>
      <c r="I120" s="185"/>
      <c r="J120" s="186">
        <f>ROUND(I120*H120,2)</f>
        <v>0</v>
      </c>
      <c r="K120" s="182" t="s">
        <v>19</v>
      </c>
      <c r="L120" s="41"/>
      <c r="M120" s="187" t="s">
        <v>19</v>
      </c>
      <c r="N120" s="188" t="s">
        <v>47</v>
      </c>
      <c r="O120" s="66"/>
      <c r="P120" s="189">
        <f>O120*H120</f>
        <v>0</v>
      </c>
      <c r="Q120" s="189">
        <v>0.01</v>
      </c>
      <c r="R120" s="189">
        <f>Q120*H120</f>
        <v>0.01</v>
      </c>
      <c r="S120" s="189">
        <v>0</v>
      </c>
      <c r="T120" s="190">
        <f>S120*H120</f>
        <v>0</v>
      </c>
      <c r="U120" s="36"/>
      <c r="V120" s="36"/>
      <c r="W120" s="36"/>
      <c r="X120" s="36"/>
      <c r="Y120" s="36"/>
      <c r="Z120" s="36"/>
      <c r="AA120" s="36"/>
      <c r="AB120" s="36"/>
      <c r="AC120" s="36"/>
      <c r="AD120" s="36"/>
      <c r="AE120" s="36"/>
      <c r="AR120" s="191" t="s">
        <v>299</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299</v>
      </c>
      <c r="BM120" s="191" t="s">
        <v>1028</v>
      </c>
    </row>
    <row r="121" spans="1:65" s="13" customFormat="1" ht="11.25">
      <c r="B121" s="193"/>
      <c r="C121" s="194"/>
      <c r="D121" s="195" t="s">
        <v>224</v>
      </c>
      <c r="E121" s="196" t="s">
        <v>19</v>
      </c>
      <c r="F121" s="197" t="s">
        <v>1029</v>
      </c>
      <c r="G121" s="194"/>
      <c r="H121" s="196" t="s">
        <v>19</v>
      </c>
      <c r="I121" s="198"/>
      <c r="J121" s="194"/>
      <c r="K121" s="194"/>
      <c r="L121" s="199"/>
      <c r="M121" s="200"/>
      <c r="N121" s="201"/>
      <c r="O121" s="201"/>
      <c r="P121" s="201"/>
      <c r="Q121" s="201"/>
      <c r="R121" s="201"/>
      <c r="S121" s="201"/>
      <c r="T121" s="202"/>
      <c r="AT121" s="203" t="s">
        <v>224</v>
      </c>
      <c r="AU121" s="203" t="s">
        <v>88</v>
      </c>
      <c r="AV121" s="13" t="s">
        <v>82</v>
      </c>
      <c r="AW121" s="13" t="s">
        <v>36</v>
      </c>
      <c r="AX121" s="13" t="s">
        <v>75</v>
      </c>
      <c r="AY121" s="203" t="s">
        <v>214</v>
      </c>
    </row>
    <row r="122" spans="1:65" s="14" customFormat="1" ht="11.25">
      <c r="B122" s="204"/>
      <c r="C122" s="205"/>
      <c r="D122" s="195" t="s">
        <v>224</v>
      </c>
      <c r="E122" s="206" t="s">
        <v>19</v>
      </c>
      <c r="F122" s="207" t="s">
        <v>82</v>
      </c>
      <c r="G122" s="205"/>
      <c r="H122" s="208">
        <v>1</v>
      </c>
      <c r="I122" s="209"/>
      <c r="J122" s="205"/>
      <c r="K122" s="205"/>
      <c r="L122" s="210"/>
      <c r="M122" s="211"/>
      <c r="N122" s="212"/>
      <c r="O122" s="212"/>
      <c r="P122" s="212"/>
      <c r="Q122" s="212"/>
      <c r="R122" s="212"/>
      <c r="S122" s="212"/>
      <c r="T122" s="213"/>
      <c r="AT122" s="214" t="s">
        <v>224</v>
      </c>
      <c r="AU122" s="214" t="s">
        <v>88</v>
      </c>
      <c r="AV122" s="14" t="s">
        <v>88</v>
      </c>
      <c r="AW122" s="14" t="s">
        <v>36</v>
      </c>
      <c r="AX122" s="14" t="s">
        <v>75</v>
      </c>
      <c r="AY122" s="214" t="s">
        <v>214</v>
      </c>
    </row>
    <row r="123" spans="1:65" s="15" customFormat="1" ht="11.25">
      <c r="B123" s="215"/>
      <c r="C123" s="216"/>
      <c r="D123" s="195" t="s">
        <v>224</v>
      </c>
      <c r="E123" s="217" t="s">
        <v>19</v>
      </c>
      <c r="F123" s="218" t="s">
        <v>228</v>
      </c>
      <c r="G123" s="216"/>
      <c r="H123" s="219">
        <v>1</v>
      </c>
      <c r="I123" s="220"/>
      <c r="J123" s="216"/>
      <c r="K123" s="216"/>
      <c r="L123" s="221"/>
      <c r="M123" s="222"/>
      <c r="N123" s="223"/>
      <c r="O123" s="223"/>
      <c r="P123" s="223"/>
      <c r="Q123" s="223"/>
      <c r="R123" s="223"/>
      <c r="S123" s="223"/>
      <c r="T123" s="224"/>
      <c r="AT123" s="225" t="s">
        <v>224</v>
      </c>
      <c r="AU123" s="225" t="s">
        <v>88</v>
      </c>
      <c r="AV123" s="15" t="s">
        <v>222</v>
      </c>
      <c r="AW123" s="15" t="s">
        <v>36</v>
      </c>
      <c r="AX123" s="15" t="s">
        <v>82</v>
      </c>
      <c r="AY123" s="225" t="s">
        <v>214</v>
      </c>
    </row>
    <row r="124" spans="1:65" s="2" customFormat="1" ht="14.45" customHeight="1">
      <c r="A124" s="36"/>
      <c r="B124" s="37"/>
      <c r="C124" s="180" t="s">
        <v>276</v>
      </c>
      <c r="D124" s="180" t="s">
        <v>217</v>
      </c>
      <c r="E124" s="181" t="s">
        <v>1030</v>
      </c>
      <c r="F124" s="182" t="s">
        <v>1031</v>
      </c>
      <c r="G124" s="183" t="s">
        <v>331</v>
      </c>
      <c r="H124" s="184">
        <v>5</v>
      </c>
      <c r="I124" s="185"/>
      <c r="J124" s="186">
        <f>ROUND(I124*H124,2)</f>
        <v>0</v>
      </c>
      <c r="K124" s="182" t="s">
        <v>19</v>
      </c>
      <c r="L124" s="41"/>
      <c r="M124" s="187" t="s">
        <v>19</v>
      </c>
      <c r="N124" s="188" t="s">
        <v>47</v>
      </c>
      <c r="O124" s="66"/>
      <c r="P124" s="189">
        <f>O124*H124</f>
        <v>0</v>
      </c>
      <c r="Q124" s="189">
        <v>0.01</v>
      </c>
      <c r="R124" s="189">
        <f>Q124*H124</f>
        <v>0.05</v>
      </c>
      <c r="S124" s="189">
        <v>0</v>
      </c>
      <c r="T124" s="190">
        <f>S124*H124</f>
        <v>0</v>
      </c>
      <c r="U124" s="36"/>
      <c r="V124" s="36"/>
      <c r="W124" s="36"/>
      <c r="X124" s="36"/>
      <c r="Y124" s="36"/>
      <c r="Z124" s="36"/>
      <c r="AA124" s="36"/>
      <c r="AB124" s="36"/>
      <c r="AC124" s="36"/>
      <c r="AD124" s="36"/>
      <c r="AE124" s="36"/>
      <c r="AR124" s="191" t="s">
        <v>299</v>
      </c>
      <c r="AT124" s="191" t="s">
        <v>217</v>
      </c>
      <c r="AU124" s="191" t="s">
        <v>88</v>
      </c>
      <c r="AY124" s="19" t="s">
        <v>214</v>
      </c>
      <c r="BE124" s="192">
        <f>IF(N124="základní",J124,0)</f>
        <v>0</v>
      </c>
      <c r="BF124" s="192">
        <f>IF(N124="snížená",J124,0)</f>
        <v>0</v>
      </c>
      <c r="BG124" s="192">
        <f>IF(N124="zákl. přenesená",J124,0)</f>
        <v>0</v>
      </c>
      <c r="BH124" s="192">
        <f>IF(N124="sníž. přenesená",J124,0)</f>
        <v>0</v>
      </c>
      <c r="BI124" s="192">
        <f>IF(N124="nulová",J124,0)</f>
        <v>0</v>
      </c>
      <c r="BJ124" s="19" t="s">
        <v>88</v>
      </c>
      <c r="BK124" s="192">
        <f>ROUND(I124*H124,2)</f>
        <v>0</v>
      </c>
      <c r="BL124" s="19" t="s">
        <v>299</v>
      </c>
      <c r="BM124" s="191" t="s">
        <v>1620</v>
      </c>
    </row>
    <row r="125" spans="1:65" s="13" customFormat="1" ht="11.25">
      <c r="B125" s="193"/>
      <c r="C125" s="194"/>
      <c r="D125" s="195" t="s">
        <v>224</v>
      </c>
      <c r="E125" s="196" t="s">
        <v>19</v>
      </c>
      <c r="F125" s="197" t="s">
        <v>1033</v>
      </c>
      <c r="G125" s="194"/>
      <c r="H125" s="196" t="s">
        <v>19</v>
      </c>
      <c r="I125" s="198"/>
      <c r="J125" s="194"/>
      <c r="K125" s="194"/>
      <c r="L125" s="199"/>
      <c r="M125" s="200"/>
      <c r="N125" s="201"/>
      <c r="O125" s="201"/>
      <c r="P125" s="201"/>
      <c r="Q125" s="201"/>
      <c r="R125" s="201"/>
      <c r="S125" s="201"/>
      <c r="T125" s="202"/>
      <c r="AT125" s="203" t="s">
        <v>224</v>
      </c>
      <c r="AU125" s="203" t="s">
        <v>88</v>
      </c>
      <c r="AV125" s="13" t="s">
        <v>82</v>
      </c>
      <c r="AW125" s="13" t="s">
        <v>36</v>
      </c>
      <c r="AX125" s="13" t="s">
        <v>75</v>
      </c>
      <c r="AY125" s="203" t="s">
        <v>214</v>
      </c>
    </row>
    <row r="126" spans="1:65" s="14" customFormat="1" ht="11.25">
      <c r="B126" s="204"/>
      <c r="C126" s="205"/>
      <c r="D126" s="195" t="s">
        <v>224</v>
      </c>
      <c r="E126" s="206" t="s">
        <v>19</v>
      </c>
      <c r="F126" s="207" t="s">
        <v>1034</v>
      </c>
      <c r="G126" s="205"/>
      <c r="H126" s="208">
        <v>5</v>
      </c>
      <c r="I126" s="209"/>
      <c r="J126" s="205"/>
      <c r="K126" s="205"/>
      <c r="L126" s="210"/>
      <c r="M126" s="211"/>
      <c r="N126" s="212"/>
      <c r="O126" s="212"/>
      <c r="P126" s="212"/>
      <c r="Q126" s="212"/>
      <c r="R126" s="212"/>
      <c r="S126" s="212"/>
      <c r="T126" s="213"/>
      <c r="AT126" s="214" t="s">
        <v>224</v>
      </c>
      <c r="AU126" s="214" t="s">
        <v>88</v>
      </c>
      <c r="AV126" s="14" t="s">
        <v>88</v>
      </c>
      <c r="AW126" s="14" t="s">
        <v>36</v>
      </c>
      <c r="AX126" s="14" t="s">
        <v>82</v>
      </c>
      <c r="AY126" s="214" t="s">
        <v>214</v>
      </c>
    </row>
    <row r="127" spans="1:65" s="2" customFormat="1" ht="14.45" customHeight="1">
      <c r="A127" s="36"/>
      <c r="B127" s="37"/>
      <c r="C127" s="180" t="s">
        <v>280</v>
      </c>
      <c r="D127" s="180" t="s">
        <v>217</v>
      </c>
      <c r="E127" s="181" t="s">
        <v>1035</v>
      </c>
      <c r="F127" s="182" t="s">
        <v>1036</v>
      </c>
      <c r="G127" s="183" t="s">
        <v>331</v>
      </c>
      <c r="H127" s="184">
        <v>23</v>
      </c>
      <c r="I127" s="185"/>
      <c r="J127" s="186">
        <f>ROUND(I127*H127,2)</f>
        <v>0</v>
      </c>
      <c r="K127" s="182" t="s">
        <v>221</v>
      </c>
      <c r="L127" s="41"/>
      <c r="M127" s="187" t="s">
        <v>19</v>
      </c>
      <c r="N127" s="188" t="s">
        <v>47</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299</v>
      </c>
      <c r="AT127" s="191" t="s">
        <v>217</v>
      </c>
      <c r="AU127" s="191" t="s">
        <v>88</v>
      </c>
      <c r="AY127" s="19" t="s">
        <v>214</v>
      </c>
      <c r="BE127" s="192">
        <f>IF(N127="základní",J127,0)</f>
        <v>0</v>
      </c>
      <c r="BF127" s="192">
        <f>IF(N127="snížená",J127,0)</f>
        <v>0</v>
      </c>
      <c r="BG127" s="192">
        <f>IF(N127="zákl. přenesená",J127,0)</f>
        <v>0</v>
      </c>
      <c r="BH127" s="192">
        <f>IF(N127="sníž. přenesená",J127,0)</f>
        <v>0</v>
      </c>
      <c r="BI127" s="192">
        <f>IF(N127="nulová",J127,0)</f>
        <v>0</v>
      </c>
      <c r="BJ127" s="19" t="s">
        <v>88</v>
      </c>
      <c r="BK127" s="192">
        <f>ROUND(I127*H127,2)</f>
        <v>0</v>
      </c>
      <c r="BL127" s="19" t="s">
        <v>299</v>
      </c>
      <c r="BM127" s="191" t="s">
        <v>1037</v>
      </c>
    </row>
    <row r="128" spans="1:65" s="14" customFormat="1" ht="11.25">
      <c r="B128" s="204"/>
      <c r="C128" s="205"/>
      <c r="D128" s="195" t="s">
        <v>224</v>
      </c>
      <c r="E128" s="206" t="s">
        <v>19</v>
      </c>
      <c r="F128" s="207" t="s">
        <v>341</v>
      </c>
      <c r="G128" s="205"/>
      <c r="H128" s="208">
        <v>23</v>
      </c>
      <c r="I128" s="209"/>
      <c r="J128" s="205"/>
      <c r="K128" s="205"/>
      <c r="L128" s="210"/>
      <c r="M128" s="211"/>
      <c r="N128" s="212"/>
      <c r="O128" s="212"/>
      <c r="P128" s="212"/>
      <c r="Q128" s="212"/>
      <c r="R128" s="212"/>
      <c r="S128" s="212"/>
      <c r="T128" s="213"/>
      <c r="AT128" s="214" t="s">
        <v>224</v>
      </c>
      <c r="AU128" s="214" t="s">
        <v>88</v>
      </c>
      <c r="AV128" s="14" t="s">
        <v>88</v>
      </c>
      <c r="AW128" s="14" t="s">
        <v>36</v>
      </c>
      <c r="AX128" s="14" t="s">
        <v>75</v>
      </c>
      <c r="AY128" s="214" t="s">
        <v>214</v>
      </c>
    </row>
    <row r="129" spans="1:65" s="15" customFormat="1" ht="11.25">
      <c r="B129" s="215"/>
      <c r="C129" s="216"/>
      <c r="D129" s="195" t="s">
        <v>224</v>
      </c>
      <c r="E129" s="217" t="s">
        <v>19</v>
      </c>
      <c r="F129" s="218" t="s">
        <v>228</v>
      </c>
      <c r="G129" s="216"/>
      <c r="H129" s="219">
        <v>23</v>
      </c>
      <c r="I129" s="220"/>
      <c r="J129" s="216"/>
      <c r="K129" s="216"/>
      <c r="L129" s="221"/>
      <c r="M129" s="222"/>
      <c r="N129" s="223"/>
      <c r="O129" s="223"/>
      <c r="P129" s="223"/>
      <c r="Q129" s="223"/>
      <c r="R129" s="223"/>
      <c r="S129" s="223"/>
      <c r="T129" s="224"/>
      <c r="AT129" s="225" t="s">
        <v>224</v>
      </c>
      <c r="AU129" s="225" t="s">
        <v>88</v>
      </c>
      <c r="AV129" s="15" t="s">
        <v>222</v>
      </c>
      <c r="AW129" s="15" t="s">
        <v>36</v>
      </c>
      <c r="AX129" s="15" t="s">
        <v>82</v>
      </c>
      <c r="AY129" s="225" t="s">
        <v>214</v>
      </c>
    </row>
    <row r="130" spans="1:65" s="2" customFormat="1" ht="24.2" customHeight="1">
      <c r="A130" s="36"/>
      <c r="B130" s="37"/>
      <c r="C130" s="180" t="s">
        <v>286</v>
      </c>
      <c r="D130" s="180" t="s">
        <v>217</v>
      </c>
      <c r="E130" s="181" t="s">
        <v>1038</v>
      </c>
      <c r="F130" s="182" t="s">
        <v>1039</v>
      </c>
      <c r="G130" s="183" t="s">
        <v>302</v>
      </c>
      <c r="H130" s="184">
        <v>8.6999999999999994E-2</v>
      </c>
      <c r="I130" s="185"/>
      <c r="J130" s="186">
        <f>ROUND(I130*H130,2)</f>
        <v>0</v>
      </c>
      <c r="K130" s="182" t="s">
        <v>221</v>
      </c>
      <c r="L130" s="41"/>
      <c r="M130" s="187" t="s">
        <v>19</v>
      </c>
      <c r="N130" s="188" t="s">
        <v>47</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299</v>
      </c>
      <c r="AT130" s="191" t="s">
        <v>217</v>
      </c>
      <c r="AU130" s="191" t="s">
        <v>88</v>
      </c>
      <c r="AY130" s="19" t="s">
        <v>214</v>
      </c>
      <c r="BE130" s="192">
        <f>IF(N130="základní",J130,0)</f>
        <v>0</v>
      </c>
      <c r="BF130" s="192">
        <f>IF(N130="snížená",J130,0)</f>
        <v>0</v>
      </c>
      <c r="BG130" s="192">
        <f>IF(N130="zákl. přenesená",J130,0)</f>
        <v>0</v>
      </c>
      <c r="BH130" s="192">
        <f>IF(N130="sníž. přenesená",J130,0)</f>
        <v>0</v>
      </c>
      <c r="BI130" s="192">
        <f>IF(N130="nulová",J130,0)</f>
        <v>0</v>
      </c>
      <c r="BJ130" s="19" t="s">
        <v>88</v>
      </c>
      <c r="BK130" s="192">
        <f>ROUND(I130*H130,2)</f>
        <v>0</v>
      </c>
      <c r="BL130" s="19" t="s">
        <v>299</v>
      </c>
      <c r="BM130" s="191" t="s">
        <v>1040</v>
      </c>
    </row>
    <row r="131" spans="1:65" s="2" customFormat="1" ht="24.2" customHeight="1">
      <c r="A131" s="36"/>
      <c r="B131" s="37"/>
      <c r="C131" s="180" t="s">
        <v>290</v>
      </c>
      <c r="D131" s="180" t="s">
        <v>217</v>
      </c>
      <c r="E131" s="181" t="s">
        <v>1041</v>
      </c>
      <c r="F131" s="182" t="s">
        <v>1042</v>
      </c>
      <c r="G131" s="183" t="s">
        <v>302</v>
      </c>
      <c r="H131" s="184">
        <v>8.6999999999999994E-2</v>
      </c>
      <c r="I131" s="185"/>
      <c r="J131" s="186">
        <f>ROUND(I131*H131,2)</f>
        <v>0</v>
      </c>
      <c r="K131" s="182" t="s">
        <v>221</v>
      </c>
      <c r="L131" s="41"/>
      <c r="M131" s="187" t="s">
        <v>19</v>
      </c>
      <c r="N131" s="188" t="s">
        <v>47</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299</v>
      </c>
      <c r="AT131" s="191" t="s">
        <v>217</v>
      </c>
      <c r="AU131" s="191" t="s">
        <v>88</v>
      </c>
      <c r="AY131" s="19" t="s">
        <v>214</v>
      </c>
      <c r="BE131" s="192">
        <f>IF(N131="základní",J131,0)</f>
        <v>0</v>
      </c>
      <c r="BF131" s="192">
        <f>IF(N131="snížená",J131,0)</f>
        <v>0</v>
      </c>
      <c r="BG131" s="192">
        <f>IF(N131="zákl. přenesená",J131,0)</f>
        <v>0</v>
      </c>
      <c r="BH131" s="192">
        <f>IF(N131="sníž. přenesená",J131,0)</f>
        <v>0</v>
      </c>
      <c r="BI131" s="192">
        <f>IF(N131="nulová",J131,0)</f>
        <v>0</v>
      </c>
      <c r="BJ131" s="19" t="s">
        <v>88</v>
      </c>
      <c r="BK131" s="192">
        <f>ROUND(I131*H131,2)</f>
        <v>0</v>
      </c>
      <c r="BL131" s="19" t="s">
        <v>299</v>
      </c>
      <c r="BM131" s="191" t="s">
        <v>1043</v>
      </c>
    </row>
    <row r="132" spans="1:65" s="12" customFormat="1" ht="22.9" customHeight="1">
      <c r="B132" s="164"/>
      <c r="C132" s="165"/>
      <c r="D132" s="166" t="s">
        <v>74</v>
      </c>
      <c r="E132" s="178" t="s">
        <v>1044</v>
      </c>
      <c r="F132" s="178" t="s">
        <v>1045</v>
      </c>
      <c r="G132" s="165"/>
      <c r="H132" s="165"/>
      <c r="I132" s="168"/>
      <c r="J132" s="179">
        <f>BK132</f>
        <v>0</v>
      </c>
      <c r="K132" s="165"/>
      <c r="L132" s="170"/>
      <c r="M132" s="171"/>
      <c r="N132" s="172"/>
      <c r="O132" s="172"/>
      <c r="P132" s="173">
        <f>SUM(P133:P151)</f>
        <v>0</v>
      </c>
      <c r="Q132" s="172"/>
      <c r="R132" s="173">
        <f>SUM(R133:R151)</f>
        <v>0.13965000000000002</v>
      </c>
      <c r="S132" s="172"/>
      <c r="T132" s="174">
        <f>SUM(T133:T151)</f>
        <v>0</v>
      </c>
      <c r="AR132" s="175" t="s">
        <v>88</v>
      </c>
      <c r="AT132" s="176" t="s">
        <v>74</v>
      </c>
      <c r="AU132" s="176" t="s">
        <v>82</v>
      </c>
      <c r="AY132" s="175" t="s">
        <v>214</v>
      </c>
      <c r="BK132" s="177">
        <f>SUM(BK133:BK151)</f>
        <v>0</v>
      </c>
    </row>
    <row r="133" spans="1:65" s="2" customFormat="1" ht="14.45" customHeight="1">
      <c r="A133" s="36"/>
      <c r="B133" s="37"/>
      <c r="C133" s="180" t="s">
        <v>8</v>
      </c>
      <c r="D133" s="180" t="s">
        <v>217</v>
      </c>
      <c r="E133" s="181" t="s">
        <v>1046</v>
      </c>
      <c r="F133" s="182" t="s">
        <v>1047</v>
      </c>
      <c r="G133" s="183" t="s">
        <v>248</v>
      </c>
      <c r="H133" s="184">
        <v>2</v>
      </c>
      <c r="I133" s="185"/>
      <c r="J133" s="186">
        <f>ROUND(I133*H133,2)</f>
        <v>0</v>
      </c>
      <c r="K133" s="182" t="s">
        <v>19</v>
      </c>
      <c r="L133" s="41"/>
      <c r="M133" s="187" t="s">
        <v>19</v>
      </c>
      <c r="N133" s="188" t="s">
        <v>47</v>
      </c>
      <c r="O133" s="66"/>
      <c r="P133" s="189">
        <f>O133*H133</f>
        <v>0</v>
      </c>
      <c r="Q133" s="189">
        <v>0.02</v>
      </c>
      <c r="R133" s="189">
        <f>Q133*H133</f>
        <v>0.04</v>
      </c>
      <c r="S133" s="189">
        <v>0</v>
      </c>
      <c r="T133" s="190">
        <f>S133*H133</f>
        <v>0</v>
      </c>
      <c r="U133" s="36"/>
      <c r="V133" s="36"/>
      <c r="W133" s="36"/>
      <c r="X133" s="36"/>
      <c r="Y133" s="36"/>
      <c r="Z133" s="36"/>
      <c r="AA133" s="36"/>
      <c r="AB133" s="36"/>
      <c r="AC133" s="36"/>
      <c r="AD133" s="36"/>
      <c r="AE133" s="36"/>
      <c r="AR133" s="191" t="s">
        <v>299</v>
      </c>
      <c r="AT133" s="191" t="s">
        <v>217</v>
      </c>
      <c r="AU133" s="191" t="s">
        <v>88</v>
      </c>
      <c r="AY133" s="19" t="s">
        <v>214</v>
      </c>
      <c r="BE133" s="192">
        <f>IF(N133="základní",J133,0)</f>
        <v>0</v>
      </c>
      <c r="BF133" s="192">
        <f>IF(N133="snížená",J133,0)</f>
        <v>0</v>
      </c>
      <c r="BG133" s="192">
        <f>IF(N133="zákl. přenesená",J133,0)</f>
        <v>0</v>
      </c>
      <c r="BH133" s="192">
        <f>IF(N133="sníž. přenesená",J133,0)</f>
        <v>0</v>
      </c>
      <c r="BI133" s="192">
        <f>IF(N133="nulová",J133,0)</f>
        <v>0</v>
      </c>
      <c r="BJ133" s="19" t="s">
        <v>88</v>
      </c>
      <c r="BK133" s="192">
        <f>ROUND(I133*H133,2)</f>
        <v>0</v>
      </c>
      <c r="BL133" s="19" t="s">
        <v>299</v>
      </c>
      <c r="BM133" s="191" t="s">
        <v>1048</v>
      </c>
    </row>
    <row r="134" spans="1:65" s="14" customFormat="1" ht="11.25">
      <c r="B134" s="204"/>
      <c r="C134" s="205"/>
      <c r="D134" s="195" t="s">
        <v>224</v>
      </c>
      <c r="E134" s="206" t="s">
        <v>19</v>
      </c>
      <c r="F134" s="207" t="s">
        <v>88</v>
      </c>
      <c r="G134" s="205"/>
      <c r="H134" s="208">
        <v>2</v>
      </c>
      <c r="I134" s="209"/>
      <c r="J134" s="205"/>
      <c r="K134" s="205"/>
      <c r="L134" s="210"/>
      <c r="M134" s="211"/>
      <c r="N134" s="212"/>
      <c r="O134" s="212"/>
      <c r="P134" s="212"/>
      <c r="Q134" s="212"/>
      <c r="R134" s="212"/>
      <c r="S134" s="212"/>
      <c r="T134" s="213"/>
      <c r="AT134" s="214" t="s">
        <v>224</v>
      </c>
      <c r="AU134" s="214" t="s">
        <v>88</v>
      </c>
      <c r="AV134" s="14" t="s">
        <v>88</v>
      </c>
      <c r="AW134" s="14" t="s">
        <v>36</v>
      </c>
      <c r="AX134" s="14" t="s">
        <v>75</v>
      </c>
      <c r="AY134" s="214" t="s">
        <v>214</v>
      </c>
    </row>
    <row r="135" spans="1:65" s="15" customFormat="1" ht="11.25">
      <c r="B135" s="215"/>
      <c r="C135" s="216"/>
      <c r="D135" s="195" t="s">
        <v>224</v>
      </c>
      <c r="E135" s="217" t="s">
        <v>19</v>
      </c>
      <c r="F135" s="218" t="s">
        <v>228</v>
      </c>
      <c r="G135" s="216"/>
      <c r="H135" s="219">
        <v>2</v>
      </c>
      <c r="I135" s="220"/>
      <c r="J135" s="216"/>
      <c r="K135" s="216"/>
      <c r="L135" s="221"/>
      <c r="M135" s="222"/>
      <c r="N135" s="223"/>
      <c r="O135" s="223"/>
      <c r="P135" s="223"/>
      <c r="Q135" s="223"/>
      <c r="R135" s="223"/>
      <c r="S135" s="223"/>
      <c r="T135" s="224"/>
      <c r="AT135" s="225" t="s">
        <v>224</v>
      </c>
      <c r="AU135" s="225" t="s">
        <v>88</v>
      </c>
      <c r="AV135" s="15" t="s">
        <v>222</v>
      </c>
      <c r="AW135" s="15" t="s">
        <v>36</v>
      </c>
      <c r="AX135" s="15" t="s">
        <v>82</v>
      </c>
      <c r="AY135" s="225" t="s">
        <v>214</v>
      </c>
    </row>
    <row r="136" spans="1:65" s="2" customFormat="1" ht="24.2" customHeight="1">
      <c r="A136" s="36"/>
      <c r="B136" s="37"/>
      <c r="C136" s="180" t="s">
        <v>299</v>
      </c>
      <c r="D136" s="180" t="s">
        <v>217</v>
      </c>
      <c r="E136" s="181" t="s">
        <v>1049</v>
      </c>
      <c r="F136" s="182" t="s">
        <v>1050</v>
      </c>
      <c r="G136" s="183" t="s">
        <v>1051</v>
      </c>
      <c r="H136" s="184">
        <v>2</v>
      </c>
      <c r="I136" s="185"/>
      <c r="J136" s="186">
        <f>ROUND(I136*H136,2)</f>
        <v>0</v>
      </c>
      <c r="K136" s="182" t="s">
        <v>221</v>
      </c>
      <c r="L136" s="41"/>
      <c r="M136" s="187" t="s">
        <v>19</v>
      </c>
      <c r="N136" s="188" t="s">
        <v>47</v>
      </c>
      <c r="O136" s="66"/>
      <c r="P136" s="189">
        <f>O136*H136</f>
        <v>0</v>
      </c>
      <c r="Q136" s="189">
        <v>1.6469999999999999E-2</v>
      </c>
      <c r="R136" s="189">
        <f>Q136*H136</f>
        <v>3.2939999999999997E-2</v>
      </c>
      <c r="S136" s="189">
        <v>0</v>
      </c>
      <c r="T136" s="190">
        <f>S136*H136</f>
        <v>0</v>
      </c>
      <c r="U136" s="36"/>
      <c r="V136" s="36"/>
      <c r="W136" s="36"/>
      <c r="X136" s="36"/>
      <c r="Y136" s="36"/>
      <c r="Z136" s="36"/>
      <c r="AA136" s="36"/>
      <c r="AB136" s="36"/>
      <c r="AC136" s="36"/>
      <c r="AD136" s="36"/>
      <c r="AE136" s="36"/>
      <c r="AR136" s="191" t="s">
        <v>299</v>
      </c>
      <c r="AT136" s="191" t="s">
        <v>217</v>
      </c>
      <c r="AU136" s="191" t="s">
        <v>88</v>
      </c>
      <c r="AY136" s="19" t="s">
        <v>214</v>
      </c>
      <c r="BE136" s="192">
        <f>IF(N136="základní",J136,0)</f>
        <v>0</v>
      </c>
      <c r="BF136" s="192">
        <f>IF(N136="snížená",J136,0)</f>
        <v>0</v>
      </c>
      <c r="BG136" s="192">
        <f>IF(N136="zákl. přenesená",J136,0)</f>
        <v>0</v>
      </c>
      <c r="BH136" s="192">
        <f>IF(N136="sníž. přenesená",J136,0)</f>
        <v>0</v>
      </c>
      <c r="BI136" s="192">
        <f>IF(N136="nulová",J136,0)</f>
        <v>0</v>
      </c>
      <c r="BJ136" s="19" t="s">
        <v>88</v>
      </c>
      <c r="BK136" s="192">
        <f>ROUND(I136*H136,2)</f>
        <v>0</v>
      </c>
      <c r="BL136" s="19" t="s">
        <v>299</v>
      </c>
      <c r="BM136" s="191" t="s">
        <v>1052</v>
      </c>
    </row>
    <row r="137" spans="1:65" s="14" customFormat="1" ht="11.25">
      <c r="B137" s="204"/>
      <c r="C137" s="205"/>
      <c r="D137" s="195" t="s">
        <v>224</v>
      </c>
      <c r="E137" s="206" t="s">
        <v>19</v>
      </c>
      <c r="F137" s="207" t="s">
        <v>88</v>
      </c>
      <c r="G137" s="205"/>
      <c r="H137" s="208">
        <v>2</v>
      </c>
      <c r="I137" s="209"/>
      <c r="J137" s="205"/>
      <c r="K137" s="205"/>
      <c r="L137" s="210"/>
      <c r="M137" s="211"/>
      <c r="N137" s="212"/>
      <c r="O137" s="212"/>
      <c r="P137" s="212"/>
      <c r="Q137" s="212"/>
      <c r="R137" s="212"/>
      <c r="S137" s="212"/>
      <c r="T137" s="213"/>
      <c r="AT137" s="214" t="s">
        <v>224</v>
      </c>
      <c r="AU137" s="214" t="s">
        <v>88</v>
      </c>
      <c r="AV137" s="14" t="s">
        <v>88</v>
      </c>
      <c r="AW137" s="14" t="s">
        <v>36</v>
      </c>
      <c r="AX137" s="14" t="s">
        <v>75</v>
      </c>
      <c r="AY137" s="214" t="s">
        <v>214</v>
      </c>
    </row>
    <row r="138" spans="1:65" s="15" customFormat="1" ht="11.25">
      <c r="B138" s="215"/>
      <c r="C138" s="216"/>
      <c r="D138" s="195" t="s">
        <v>224</v>
      </c>
      <c r="E138" s="217" t="s">
        <v>19</v>
      </c>
      <c r="F138" s="218" t="s">
        <v>228</v>
      </c>
      <c r="G138" s="216"/>
      <c r="H138" s="219">
        <v>2</v>
      </c>
      <c r="I138" s="220"/>
      <c r="J138" s="216"/>
      <c r="K138" s="216"/>
      <c r="L138" s="221"/>
      <c r="M138" s="222"/>
      <c r="N138" s="223"/>
      <c r="O138" s="223"/>
      <c r="P138" s="223"/>
      <c r="Q138" s="223"/>
      <c r="R138" s="223"/>
      <c r="S138" s="223"/>
      <c r="T138" s="224"/>
      <c r="AT138" s="225" t="s">
        <v>224</v>
      </c>
      <c r="AU138" s="225" t="s">
        <v>88</v>
      </c>
      <c r="AV138" s="15" t="s">
        <v>222</v>
      </c>
      <c r="AW138" s="15" t="s">
        <v>36</v>
      </c>
      <c r="AX138" s="15" t="s">
        <v>82</v>
      </c>
      <c r="AY138" s="225" t="s">
        <v>214</v>
      </c>
    </row>
    <row r="139" spans="1:65" s="2" customFormat="1" ht="24.2" customHeight="1">
      <c r="A139" s="36"/>
      <c r="B139" s="37"/>
      <c r="C139" s="180" t="s">
        <v>304</v>
      </c>
      <c r="D139" s="180" t="s">
        <v>217</v>
      </c>
      <c r="E139" s="181" t="s">
        <v>1053</v>
      </c>
      <c r="F139" s="182" t="s">
        <v>1054</v>
      </c>
      <c r="G139" s="183" t="s">
        <v>1051</v>
      </c>
      <c r="H139" s="184">
        <v>2</v>
      </c>
      <c r="I139" s="185"/>
      <c r="J139" s="186">
        <f>ROUND(I139*H139,2)</f>
        <v>0</v>
      </c>
      <c r="K139" s="182" t="s">
        <v>221</v>
      </c>
      <c r="L139" s="41"/>
      <c r="M139" s="187" t="s">
        <v>19</v>
      </c>
      <c r="N139" s="188" t="s">
        <v>47</v>
      </c>
      <c r="O139" s="66"/>
      <c r="P139" s="189">
        <f>O139*H139</f>
        <v>0</v>
      </c>
      <c r="Q139" s="189">
        <v>2.5999999999999999E-2</v>
      </c>
      <c r="R139" s="189">
        <f>Q139*H139</f>
        <v>5.1999999999999998E-2</v>
      </c>
      <c r="S139" s="189">
        <v>0</v>
      </c>
      <c r="T139" s="190">
        <f>S139*H139</f>
        <v>0</v>
      </c>
      <c r="U139" s="36"/>
      <c r="V139" s="36"/>
      <c r="W139" s="36"/>
      <c r="X139" s="36"/>
      <c r="Y139" s="36"/>
      <c r="Z139" s="36"/>
      <c r="AA139" s="36"/>
      <c r="AB139" s="36"/>
      <c r="AC139" s="36"/>
      <c r="AD139" s="36"/>
      <c r="AE139" s="36"/>
      <c r="AR139" s="191" t="s">
        <v>299</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299</v>
      </c>
      <c r="BM139" s="191" t="s">
        <v>1055</v>
      </c>
    </row>
    <row r="140" spans="1:65" s="2" customFormat="1" ht="24.2" customHeight="1">
      <c r="A140" s="36"/>
      <c r="B140" s="37"/>
      <c r="C140" s="180" t="s">
        <v>308</v>
      </c>
      <c r="D140" s="180" t="s">
        <v>217</v>
      </c>
      <c r="E140" s="181" t="s">
        <v>1056</v>
      </c>
      <c r="F140" s="182" t="s">
        <v>1057</v>
      </c>
      <c r="G140" s="183" t="s">
        <v>1051</v>
      </c>
      <c r="H140" s="184">
        <v>2</v>
      </c>
      <c r="I140" s="185"/>
      <c r="J140" s="186">
        <f>ROUND(I140*H140,2)</f>
        <v>0</v>
      </c>
      <c r="K140" s="182" t="s">
        <v>221</v>
      </c>
      <c r="L140" s="41"/>
      <c r="M140" s="187" t="s">
        <v>19</v>
      </c>
      <c r="N140" s="188" t="s">
        <v>47</v>
      </c>
      <c r="O140" s="66"/>
      <c r="P140" s="189">
        <f>O140*H140</f>
        <v>0</v>
      </c>
      <c r="Q140" s="189">
        <v>4.9300000000000004E-3</v>
      </c>
      <c r="R140" s="189">
        <f>Q140*H140</f>
        <v>9.8600000000000007E-3</v>
      </c>
      <c r="S140" s="189">
        <v>0</v>
      </c>
      <c r="T140" s="190">
        <f>S140*H140</f>
        <v>0</v>
      </c>
      <c r="U140" s="36"/>
      <c r="V140" s="36"/>
      <c r="W140" s="36"/>
      <c r="X140" s="36"/>
      <c r="Y140" s="36"/>
      <c r="Z140" s="36"/>
      <c r="AA140" s="36"/>
      <c r="AB140" s="36"/>
      <c r="AC140" s="36"/>
      <c r="AD140" s="36"/>
      <c r="AE140" s="36"/>
      <c r="AR140" s="191" t="s">
        <v>299</v>
      </c>
      <c r="AT140" s="191" t="s">
        <v>217</v>
      </c>
      <c r="AU140" s="191" t="s">
        <v>88</v>
      </c>
      <c r="AY140" s="19" t="s">
        <v>214</v>
      </c>
      <c r="BE140" s="192">
        <f>IF(N140="základní",J140,0)</f>
        <v>0</v>
      </c>
      <c r="BF140" s="192">
        <f>IF(N140="snížená",J140,0)</f>
        <v>0</v>
      </c>
      <c r="BG140" s="192">
        <f>IF(N140="zákl. přenesená",J140,0)</f>
        <v>0</v>
      </c>
      <c r="BH140" s="192">
        <f>IF(N140="sníž. přenesená",J140,0)</f>
        <v>0</v>
      </c>
      <c r="BI140" s="192">
        <f>IF(N140="nulová",J140,0)</f>
        <v>0</v>
      </c>
      <c r="BJ140" s="19" t="s">
        <v>88</v>
      </c>
      <c r="BK140" s="192">
        <f>ROUND(I140*H140,2)</f>
        <v>0</v>
      </c>
      <c r="BL140" s="19" t="s">
        <v>299</v>
      </c>
      <c r="BM140" s="191" t="s">
        <v>1058</v>
      </c>
    </row>
    <row r="141" spans="1:65" s="2" customFormat="1" ht="14.45" customHeight="1">
      <c r="A141" s="36"/>
      <c r="B141" s="37"/>
      <c r="C141" s="180" t="s">
        <v>314</v>
      </c>
      <c r="D141" s="180" t="s">
        <v>217</v>
      </c>
      <c r="E141" s="181" t="s">
        <v>1059</v>
      </c>
      <c r="F141" s="182" t="s">
        <v>1060</v>
      </c>
      <c r="G141" s="183" t="s">
        <v>248</v>
      </c>
      <c r="H141" s="184">
        <v>2</v>
      </c>
      <c r="I141" s="185"/>
      <c r="J141" s="186">
        <f>ROUND(I141*H141,2)</f>
        <v>0</v>
      </c>
      <c r="K141" s="182" t="s">
        <v>221</v>
      </c>
      <c r="L141" s="41"/>
      <c r="M141" s="187" t="s">
        <v>19</v>
      </c>
      <c r="N141" s="188" t="s">
        <v>47</v>
      </c>
      <c r="O141" s="66"/>
      <c r="P141" s="189">
        <f>O141*H141</f>
        <v>0</v>
      </c>
      <c r="Q141" s="189">
        <v>2.4000000000000001E-4</v>
      </c>
      <c r="R141" s="189">
        <f>Q141*H141</f>
        <v>4.8000000000000001E-4</v>
      </c>
      <c r="S141" s="189">
        <v>0</v>
      </c>
      <c r="T141" s="190">
        <f>S141*H141</f>
        <v>0</v>
      </c>
      <c r="U141" s="36"/>
      <c r="V141" s="36"/>
      <c r="W141" s="36"/>
      <c r="X141" s="36"/>
      <c r="Y141" s="36"/>
      <c r="Z141" s="36"/>
      <c r="AA141" s="36"/>
      <c r="AB141" s="36"/>
      <c r="AC141" s="36"/>
      <c r="AD141" s="36"/>
      <c r="AE141" s="36"/>
      <c r="AR141" s="191" t="s">
        <v>299</v>
      </c>
      <c r="AT141" s="191" t="s">
        <v>217</v>
      </c>
      <c r="AU141" s="191" t="s">
        <v>88</v>
      </c>
      <c r="AY141" s="19" t="s">
        <v>214</v>
      </c>
      <c r="BE141" s="192">
        <f>IF(N141="základní",J141,0)</f>
        <v>0</v>
      </c>
      <c r="BF141" s="192">
        <f>IF(N141="snížená",J141,0)</f>
        <v>0</v>
      </c>
      <c r="BG141" s="192">
        <f>IF(N141="zákl. přenesená",J141,0)</f>
        <v>0</v>
      </c>
      <c r="BH141" s="192">
        <f>IF(N141="sníž. přenesená",J141,0)</f>
        <v>0</v>
      </c>
      <c r="BI141" s="192">
        <f>IF(N141="nulová",J141,0)</f>
        <v>0</v>
      </c>
      <c r="BJ141" s="19" t="s">
        <v>88</v>
      </c>
      <c r="BK141" s="192">
        <f>ROUND(I141*H141,2)</f>
        <v>0</v>
      </c>
      <c r="BL141" s="19" t="s">
        <v>299</v>
      </c>
      <c r="BM141" s="191" t="s">
        <v>1061</v>
      </c>
    </row>
    <row r="142" spans="1:65" s="14" customFormat="1" ht="11.25">
      <c r="B142" s="204"/>
      <c r="C142" s="205"/>
      <c r="D142" s="195" t="s">
        <v>224</v>
      </c>
      <c r="E142" s="206" t="s">
        <v>19</v>
      </c>
      <c r="F142" s="207" t="s">
        <v>88</v>
      </c>
      <c r="G142" s="205"/>
      <c r="H142" s="208">
        <v>2</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5" customFormat="1" ht="11.25">
      <c r="B143" s="215"/>
      <c r="C143" s="216"/>
      <c r="D143" s="195" t="s">
        <v>224</v>
      </c>
      <c r="E143" s="217" t="s">
        <v>19</v>
      </c>
      <c r="F143" s="218" t="s">
        <v>228</v>
      </c>
      <c r="G143" s="216"/>
      <c r="H143" s="219">
        <v>2</v>
      </c>
      <c r="I143" s="220"/>
      <c r="J143" s="216"/>
      <c r="K143" s="216"/>
      <c r="L143" s="221"/>
      <c r="M143" s="222"/>
      <c r="N143" s="223"/>
      <c r="O143" s="223"/>
      <c r="P143" s="223"/>
      <c r="Q143" s="223"/>
      <c r="R143" s="223"/>
      <c r="S143" s="223"/>
      <c r="T143" s="224"/>
      <c r="AT143" s="225" t="s">
        <v>224</v>
      </c>
      <c r="AU143" s="225" t="s">
        <v>88</v>
      </c>
      <c r="AV143" s="15" t="s">
        <v>222</v>
      </c>
      <c r="AW143" s="15" t="s">
        <v>36</v>
      </c>
      <c r="AX143" s="15" t="s">
        <v>82</v>
      </c>
      <c r="AY143" s="225" t="s">
        <v>214</v>
      </c>
    </row>
    <row r="144" spans="1:65" s="2" customFormat="1" ht="14.45" customHeight="1">
      <c r="A144" s="36"/>
      <c r="B144" s="37"/>
      <c r="C144" s="180" t="s">
        <v>322</v>
      </c>
      <c r="D144" s="180" t="s">
        <v>217</v>
      </c>
      <c r="E144" s="181" t="s">
        <v>1065</v>
      </c>
      <c r="F144" s="182" t="s">
        <v>1066</v>
      </c>
      <c r="G144" s="183" t="s">
        <v>248</v>
      </c>
      <c r="H144" s="184">
        <v>2</v>
      </c>
      <c r="I144" s="185"/>
      <c r="J144" s="186">
        <f>ROUND(I144*H144,2)</f>
        <v>0</v>
      </c>
      <c r="K144" s="182" t="s">
        <v>221</v>
      </c>
      <c r="L144" s="41"/>
      <c r="M144" s="187" t="s">
        <v>19</v>
      </c>
      <c r="N144" s="188" t="s">
        <v>47</v>
      </c>
      <c r="O144" s="66"/>
      <c r="P144" s="189">
        <f>O144*H144</f>
        <v>0</v>
      </c>
      <c r="Q144" s="189">
        <v>2.7999999999999998E-4</v>
      </c>
      <c r="R144" s="189">
        <f>Q144*H144</f>
        <v>5.5999999999999995E-4</v>
      </c>
      <c r="S144" s="189">
        <v>0</v>
      </c>
      <c r="T144" s="190">
        <f>S144*H144</f>
        <v>0</v>
      </c>
      <c r="U144" s="36"/>
      <c r="V144" s="36"/>
      <c r="W144" s="36"/>
      <c r="X144" s="36"/>
      <c r="Y144" s="36"/>
      <c r="Z144" s="36"/>
      <c r="AA144" s="36"/>
      <c r="AB144" s="36"/>
      <c r="AC144" s="36"/>
      <c r="AD144" s="36"/>
      <c r="AE144" s="36"/>
      <c r="AR144" s="191" t="s">
        <v>299</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299</v>
      </c>
      <c r="BM144" s="191" t="s">
        <v>1067</v>
      </c>
    </row>
    <row r="145" spans="1:65" s="2" customFormat="1" ht="14.45" customHeight="1">
      <c r="A145" s="36"/>
      <c r="B145" s="37"/>
      <c r="C145" s="180" t="s">
        <v>7</v>
      </c>
      <c r="D145" s="180" t="s">
        <v>217</v>
      </c>
      <c r="E145" s="181" t="s">
        <v>1621</v>
      </c>
      <c r="F145" s="182" t="s">
        <v>1622</v>
      </c>
      <c r="G145" s="183" t="s">
        <v>248</v>
      </c>
      <c r="H145" s="184">
        <v>4</v>
      </c>
      <c r="I145" s="185"/>
      <c r="J145" s="186">
        <f>ROUND(I145*H145,2)</f>
        <v>0</v>
      </c>
      <c r="K145" s="182" t="s">
        <v>221</v>
      </c>
      <c r="L145" s="41"/>
      <c r="M145" s="187" t="s">
        <v>19</v>
      </c>
      <c r="N145" s="188" t="s">
        <v>47</v>
      </c>
      <c r="O145" s="66"/>
      <c r="P145" s="189">
        <f>O145*H145</f>
        <v>0</v>
      </c>
      <c r="Q145" s="189">
        <v>4.6999999999999999E-4</v>
      </c>
      <c r="R145" s="189">
        <f>Q145*H145</f>
        <v>1.8799999999999999E-3</v>
      </c>
      <c r="S145" s="189">
        <v>0</v>
      </c>
      <c r="T145" s="190">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1623</v>
      </c>
    </row>
    <row r="146" spans="1:65" s="14" customFormat="1" ht="11.25">
      <c r="B146" s="204"/>
      <c r="C146" s="205"/>
      <c r="D146" s="195" t="s">
        <v>224</v>
      </c>
      <c r="E146" s="206" t="s">
        <v>19</v>
      </c>
      <c r="F146" s="207" t="s">
        <v>222</v>
      </c>
      <c r="G146" s="205"/>
      <c r="H146" s="208">
        <v>4</v>
      </c>
      <c r="I146" s="209"/>
      <c r="J146" s="205"/>
      <c r="K146" s="205"/>
      <c r="L146" s="210"/>
      <c r="M146" s="211"/>
      <c r="N146" s="212"/>
      <c r="O146" s="212"/>
      <c r="P146" s="212"/>
      <c r="Q146" s="212"/>
      <c r="R146" s="212"/>
      <c r="S146" s="212"/>
      <c r="T146" s="213"/>
      <c r="AT146" s="214" t="s">
        <v>224</v>
      </c>
      <c r="AU146" s="214" t="s">
        <v>88</v>
      </c>
      <c r="AV146" s="14" t="s">
        <v>88</v>
      </c>
      <c r="AW146" s="14" t="s">
        <v>36</v>
      </c>
      <c r="AX146" s="14" t="s">
        <v>75</v>
      </c>
      <c r="AY146" s="214" t="s">
        <v>214</v>
      </c>
    </row>
    <row r="147" spans="1:65" s="15" customFormat="1" ht="11.25">
      <c r="B147" s="215"/>
      <c r="C147" s="216"/>
      <c r="D147" s="195" t="s">
        <v>224</v>
      </c>
      <c r="E147" s="217" t="s">
        <v>19</v>
      </c>
      <c r="F147" s="218" t="s">
        <v>228</v>
      </c>
      <c r="G147" s="216"/>
      <c r="H147" s="219">
        <v>4</v>
      </c>
      <c r="I147" s="220"/>
      <c r="J147" s="216"/>
      <c r="K147" s="216"/>
      <c r="L147" s="221"/>
      <c r="M147" s="222"/>
      <c r="N147" s="223"/>
      <c r="O147" s="223"/>
      <c r="P147" s="223"/>
      <c r="Q147" s="223"/>
      <c r="R147" s="223"/>
      <c r="S147" s="223"/>
      <c r="T147" s="224"/>
      <c r="AT147" s="225" t="s">
        <v>224</v>
      </c>
      <c r="AU147" s="225" t="s">
        <v>88</v>
      </c>
      <c r="AV147" s="15" t="s">
        <v>222</v>
      </c>
      <c r="AW147" s="15" t="s">
        <v>36</v>
      </c>
      <c r="AX147" s="15" t="s">
        <v>82</v>
      </c>
      <c r="AY147" s="225" t="s">
        <v>214</v>
      </c>
    </row>
    <row r="148" spans="1:65" s="2" customFormat="1" ht="24.2" customHeight="1">
      <c r="A148" s="36"/>
      <c r="B148" s="37"/>
      <c r="C148" s="180" t="s">
        <v>335</v>
      </c>
      <c r="D148" s="180" t="s">
        <v>217</v>
      </c>
      <c r="E148" s="181" t="s">
        <v>1068</v>
      </c>
      <c r="F148" s="182" t="s">
        <v>1069</v>
      </c>
      <c r="G148" s="183" t="s">
        <v>248</v>
      </c>
      <c r="H148" s="184">
        <v>2</v>
      </c>
      <c r="I148" s="185"/>
      <c r="J148" s="186">
        <f>ROUND(I148*H148,2)</f>
        <v>0</v>
      </c>
      <c r="K148" s="182" t="s">
        <v>221</v>
      </c>
      <c r="L148" s="41"/>
      <c r="M148" s="187" t="s">
        <v>19</v>
      </c>
      <c r="N148" s="188" t="s">
        <v>47</v>
      </c>
      <c r="O148" s="66"/>
      <c r="P148" s="189">
        <f>O148*H148</f>
        <v>0</v>
      </c>
      <c r="Q148" s="189">
        <v>7.3999999999999999E-4</v>
      </c>
      <c r="R148" s="189">
        <f>Q148*H148</f>
        <v>1.48E-3</v>
      </c>
      <c r="S148" s="189">
        <v>0</v>
      </c>
      <c r="T148" s="190">
        <f>S148*H148</f>
        <v>0</v>
      </c>
      <c r="U148" s="36"/>
      <c r="V148" s="36"/>
      <c r="W148" s="36"/>
      <c r="X148" s="36"/>
      <c r="Y148" s="36"/>
      <c r="Z148" s="36"/>
      <c r="AA148" s="36"/>
      <c r="AB148" s="36"/>
      <c r="AC148" s="36"/>
      <c r="AD148" s="36"/>
      <c r="AE148" s="36"/>
      <c r="AR148" s="191" t="s">
        <v>299</v>
      </c>
      <c r="AT148" s="191" t="s">
        <v>217</v>
      </c>
      <c r="AU148" s="191" t="s">
        <v>88</v>
      </c>
      <c r="AY148" s="19" t="s">
        <v>214</v>
      </c>
      <c r="BE148" s="192">
        <f>IF(N148="základní",J148,0)</f>
        <v>0</v>
      </c>
      <c r="BF148" s="192">
        <f>IF(N148="snížená",J148,0)</f>
        <v>0</v>
      </c>
      <c r="BG148" s="192">
        <f>IF(N148="zákl. přenesená",J148,0)</f>
        <v>0</v>
      </c>
      <c r="BH148" s="192">
        <f>IF(N148="sníž. přenesená",J148,0)</f>
        <v>0</v>
      </c>
      <c r="BI148" s="192">
        <f>IF(N148="nulová",J148,0)</f>
        <v>0</v>
      </c>
      <c r="BJ148" s="19" t="s">
        <v>88</v>
      </c>
      <c r="BK148" s="192">
        <f>ROUND(I148*H148,2)</f>
        <v>0</v>
      </c>
      <c r="BL148" s="19" t="s">
        <v>299</v>
      </c>
      <c r="BM148" s="191" t="s">
        <v>1070</v>
      </c>
    </row>
    <row r="149" spans="1:65" s="2" customFormat="1" ht="14.45" customHeight="1">
      <c r="A149" s="36"/>
      <c r="B149" s="37"/>
      <c r="C149" s="180" t="s">
        <v>341</v>
      </c>
      <c r="D149" s="180" t="s">
        <v>217</v>
      </c>
      <c r="E149" s="181" t="s">
        <v>1071</v>
      </c>
      <c r="F149" s="182" t="s">
        <v>1072</v>
      </c>
      <c r="G149" s="183" t="s">
        <v>248</v>
      </c>
      <c r="H149" s="184">
        <v>5</v>
      </c>
      <c r="I149" s="185"/>
      <c r="J149" s="186">
        <f>ROUND(I149*H149,2)</f>
        <v>0</v>
      </c>
      <c r="K149" s="182" t="s">
        <v>221</v>
      </c>
      <c r="L149" s="41"/>
      <c r="M149" s="187" t="s">
        <v>19</v>
      </c>
      <c r="N149" s="188" t="s">
        <v>47</v>
      </c>
      <c r="O149" s="66"/>
      <c r="P149" s="189">
        <f>O149*H149</f>
        <v>0</v>
      </c>
      <c r="Q149" s="189">
        <v>9.0000000000000006E-5</v>
      </c>
      <c r="R149" s="189">
        <f>Q149*H149</f>
        <v>4.5000000000000004E-4</v>
      </c>
      <c r="S149" s="189">
        <v>0</v>
      </c>
      <c r="T149" s="190">
        <f>S149*H149</f>
        <v>0</v>
      </c>
      <c r="U149" s="36"/>
      <c r="V149" s="36"/>
      <c r="W149" s="36"/>
      <c r="X149" s="36"/>
      <c r="Y149" s="36"/>
      <c r="Z149" s="36"/>
      <c r="AA149" s="36"/>
      <c r="AB149" s="36"/>
      <c r="AC149" s="36"/>
      <c r="AD149" s="36"/>
      <c r="AE149" s="36"/>
      <c r="AR149" s="191" t="s">
        <v>299</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299</v>
      </c>
      <c r="BM149" s="191" t="s">
        <v>1073</v>
      </c>
    </row>
    <row r="150" spans="1:65" s="2" customFormat="1" ht="24.2" customHeight="1">
      <c r="A150" s="36"/>
      <c r="B150" s="37"/>
      <c r="C150" s="180" t="s">
        <v>347</v>
      </c>
      <c r="D150" s="180" t="s">
        <v>217</v>
      </c>
      <c r="E150" s="181" t="s">
        <v>1074</v>
      </c>
      <c r="F150" s="182" t="s">
        <v>1075</v>
      </c>
      <c r="G150" s="183" t="s">
        <v>302</v>
      </c>
      <c r="H150" s="184">
        <v>0.14000000000000001</v>
      </c>
      <c r="I150" s="185"/>
      <c r="J150" s="186">
        <f>ROUND(I150*H150,2)</f>
        <v>0</v>
      </c>
      <c r="K150" s="182" t="s">
        <v>221</v>
      </c>
      <c r="L150" s="41"/>
      <c r="M150" s="187" t="s">
        <v>19</v>
      </c>
      <c r="N150" s="188" t="s">
        <v>47</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299</v>
      </c>
      <c r="AT150" s="191" t="s">
        <v>217</v>
      </c>
      <c r="AU150" s="191" t="s">
        <v>88</v>
      </c>
      <c r="AY150" s="19" t="s">
        <v>214</v>
      </c>
      <c r="BE150" s="192">
        <f>IF(N150="základní",J150,0)</f>
        <v>0</v>
      </c>
      <c r="BF150" s="192">
        <f>IF(N150="snížená",J150,0)</f>
        <v>0</v>
      </c>
      <c r="BG150" s="192">
        <f>IF(N150="zákl. přenesená",J150,0)</f>
        <v>0</v>
      </c>
      <c r="BH150" s="192">
        <f>IF(N150="sníž. přenesená",J150,0)</f>
        <v>0</v>
      </c>
      <c r="BI150" s="192">
        <f>IF(N150="nulová",J150,0)</f>
        <v>0</v>
      </c>
      <c r="BJ150" s="19" t="s">
        <v>88</v>
      </c>
      <c r="BK150" s="192">
        <f>ROUND(I150*H150,2)</f>
        <v>0</v>
      </c>
      <c r="BL150" s="19" t="s">
        <v>299</v>
      </c>
      <c r="BM150" s="191" t="s">
        <v>1076</v>
      </c>
    </row>
    <row r="151" spans="1:65" s="2" customFormat="1" ht="24.2" customHeight="1">
      <c r="A151" s="36"/>
      <c r="B151" s="37"/>
      <c r="C151" s="180" t="s">
        <v>353</v>
      </c>
      <c r="D151" s="180" t="s">
        <v>217</v>
      </c>
      <c r="E151" s="181" t="s">
        <v>1077</v>
      </c>
      <c r="F151" s="182" t="s">
        <v>1078</v>
      </c>
      <c r="G151" s="183" t="s">
        <v>302</v>
      </c>
      <c r="H151" s="184">
        <v>0.14000000000000001</v>
      </c>
      <c r="I151" s="185"/>
      <c r="J151" s="186">
        <f>ROUND(I151*H151,2)</f>
        <v>0</v>
      </c>
      <c r="K151" s="182" t="s">
        <v>221</v>
      </c>
      <c r="L151" s="41"/>
      <c r="M151" s="187" t="s">
        <v>19</v>
      </c>
      <c r="N151" s="188" t="s">
        <v>47</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299</v>
      </c>
      <c r="AT151" s="191" t="s">
        <v>217</v>
      </c>
      <c r="AU151" s="191" t="s">
        <v>88</v>
      </c>
      <c r="AY151" s="19" t="s">
        <v>214</v>
      </c>
      <c r="BE151" s="192">
        <f>IF(N151="základní",J151,0)</f>
        <v>0</v>
      </c>
      <c r="BF151" s="192">
        <f>IF(N151="snížená",J151,0)</f>
        <v>0</v>
      </c>
      <c r="BG151" s="192">
        <f>IF(N151="zákl. přenesená",J151,0)</f>
        <v>0</v>
      </c>
      <c r="BH151" s="192">
        <f>IF(N151="sníž. přenesená",J151,0)</f>
        <v>0</v>
      </c>
      <c r="BI151" s="192">
        <f>IF(N151="nulová",J151,0)</f>
        <v>0</v>
      </c>
      <c r="BJ151" s="19" t="s">
        <v>88</v>
      </c>
      <c r="BK151" s="192">
        <f>ROUND(I151*H151,2)</f>
        <v>0</v>
      </c>
      <c r="BL151" s="19" t="s">
        <v>299</v>
      </c>
      <c r="BM151" s="191" t="s">
        <v>1079</v>
      </c>
    </row>
    <row r="152" spans="1:65" s="12" customFormat="1" ht="22.9" customHeight="1">
      <c r="B152" s="164"/>
      <c r="C152" s="165"/>
      <c r="D152" s="166" t="s">
        <v>74</v>
      </c>
      <c r="E152" s="178" t="s">
        <v>1080</v>
      </c>
      <c r="F152" s="178" t="s">
        <v>1081</v>
      </c>
      <c r="G152" s="165"/>
      <c r="H152" s="165"/>
      <c r="I152" s="168"/>
      <c r="J152" s="179">
        <f>BK152</f>
        <v>0</v>
      </c>
      <c r="K152" s="165"/>
      <c r="L152" s="170"/>
      <c r="M152" s="171"/>
      <c r="N152" s="172"/>
      <c r="O152" s="172"/>
      <c r="P152" s="173">
        <f>SUM(P153:P154)</f>
        <v>0</v>
      </c>
      <c r="Q152" s="172"/>
      <c r="R152" s="173">
        <f>SUM(R153:R154)</f>
        <v>5.0000000000000001E-3</v>
      </c>
      <c r="S152" s="172"/>
      <c r="T152" s="174">
        <f>SUM(T153:T154)</f>
        <v>0</v>
      </c>
      <c r="AR152" s="175" t="s">
        <v>88</v>
      </c>
      <c r="AT152" s="176" t="s">
        <v>74</v>
      </c>
      <c r="AU152" s="176" t="s">
        <v>82</v>
      </c>
      <c r="AY152" s="175" t="s">
        <v>214</v>
      </c>
      <c r="BK152" s="177">
        <f>SUM(BK153:BK154)</f>
        <v>0</v>
      </c>
    </row>
    <row r="153" spans="1:65" s="2" customFormat="1" ht="24.2" customHeight="1">
      <c r="A153" s="36"/>
      <c r="B153" s="37"/>
      <c r="C153" s="180" t="s">
        <v>358</v>
      </c>
      <c r="D153" s="180" t="s">
        <v>217</v>
      </c>
      <c r="E153" s="181" t="s">
        <v>1082</v>
      </c>
      <c r="F153" s="182" t="s">
        <v>1083</v>
      </c>
      <c r="G153" s="183" t="s">
        <v>248</v>
      </c>
      <c r="H153" s="184">
        <v>8</v>
      </c>
      <c r="I153" s="185"/>
      <c r="J153" s="186">
        <f>ROUND(I153*H153,2)</f>
        <v>0</v>
      </c>
      <c r="K153" s="182" t="s">
        <v>221</v>
      </c>
      <c r="L153" s="41"/>
      <c r="M153" s="187" t="s">
        <v>19</v>
      </c>
      <c r="N153" s="188" t="s">
        <v>47</v>
      </c>
      <c r="O153" s="66"/>
      <c r="P153" s="189">
        <f>O153*H153</f>
        <v>0</v>
      </c>
      <c r="Q153" s="189">
        <v>4.8000000000000001E-4</v>
      </c>
      <c r="R153" s="189">
        <f>Q153*H153</f>
        <v>3.8400000000000001E-3</v>
      </c>
      <c r="S153" s="189">
        <v>0</v>
      </c>
      <c r="T153" s="190">
        <f>S153*H153</f>
        <v>0</v>
      </c>
      <c r="U153" s="36"/>
      <c r="V153" s="36"/>
      <c r="W153" s="36"/>
      <c r="X153" s="36"/>
      <c r="Y153" s="36"/>
      <c r="Z153" s="36"/>
      <c r="AA153" s="36"/>
      <c r="AB153" s="36"/>
      <c r="AC153" s="36"/>
      <c r="AD153" s="36"/>
      <c r="AE153" s="36"/>
      <c r="AR153" s="191" t="s">
        <v>299</v>
      </c>
      <c r="AT153" s="191" t="s">
        <v>217</v>
      </c>
      <c r="AU153" s="191" t="s">
        <v>88</v>
      </c>
      <c r="AY153" s="19" t="s">
        <v>214</v>
      </c>
      <c r="BE153" s="192">
        <f>IF(N153="základní",J153,0)</f>
        <v>0</v>
      </c>
      <c r="BF153" s="192">
        <f>IF(N153="snížená",J153,0)</f>
        <v>0</v>
      </c>
      <c r="BG153" s="192">
        <f>IF(N153="zákl. přenesená",J153,0)</f>
        <v>0</v>
      </c>
      <c r="BH153" s="192">
        <f>IF(N153="sníž. přenesená",J153,0)</f>
        <v>0</v>
      </c>
      <c r="BI153" s="192">
        <f>IF(N153="nulová",J153,0)</f>
        <v>0</v>
      </c>
      <c r="BJ153" s="19" t="s">
        <v>88</v>
      </c>
      <c r="BK153" s="192">
        <f>ROUND(I153*H153,2)</f>
        <v>0</v>
      </c>
      <c r="BL153" s="19" t="s">
        <v>299</v>
      </c>
      <c r="BM153" s="191" t="s">
        <v>1084</v>
      </c>
    </row>
    <row r="154" spans="1:65" s="2" customFormat="1" ht="24.2" customHeight="1">
      <c r="A154" s="36"/>
      <c r="B154" s="37"/>
      <c r="C154" s="180" t="s">
        <v>365</v>
      </c>
      <c r="D154" s="180" t="s">
        <v>217</v>
      </c>
      <c r="E154" s="181" t="s">
        <v>1085</v>
      </c>
      <c r="F154" s="182" t="s">
        <v>1086</v>
      </c>
      <c r="G154" s="183" t="s">
        <v>248</v>
      </c>
      <c r="H154" s="184">
        <v>2</v>
      </c>
      <c r="I154" s="185"/>
      <c r="J154" s="186">
        <f>ROUND(I154*H154,2)</f>
        <v>0</v>
      </c>
      <c r="K154" s="182" t="s">
        <v>221</v>
      </c>
      <c r="L154" s="41"/>
      <c r="M154" s="244" t="s">
        <v>19</v>
      </c>
      <c r="N154" s="245" t="s">
        <v>47</v>
      </c>
      <c r="O154" s="246"/>
      <c r="P154" s="247">
        <f>O154*H154</f>
        <v>0</v>
      </c>
      <c r="Q154" s="247">
        <v>5.8E-4</v>
      </c>
      <c r="R154" s="247">
        <f>Q154*H154</f>
        <v>1.16E-3</v>
      </c>
      <c r="S154" s="247">
        <v>0</v>
      </c>
      <c r="T154" s="248">
        <f>S154*H154</f>
        <v>0</v>
      </c>
      <c r="U154" s="36"/>
      <c r="V154" s="36"/>
      <c r="W154" s="36"/>
      <c r="X154" s="36"/>
      <c r="Y154" s="36"/>
      <c r="Z154" s="36"/>
      <c r="AA154" s="36"/>
      <c r="AB154" s="36"/>
      <c r="AC154" s="36"/>
      <c r="AD154" s="36"/>
      <c r="AE154" s="36"/>
      <c r="AR154" s="191" t="s">
        <v>299</v>
      </c>
      <c r="AT154" s="191" t="s">
        <v>217</v>
      </c>
      <c r="AU154" s="191" t="s">
        <v>88</v>
      </c>
      <c r="AY154" s="19" t="s">
        <v>214</v>
      </c>
      <c r="BE154" s="192">
        <f>IF(N154="základní",J154,0)</f>
        <v>0</v>
      </c>
      <c r="BF154" s="192">
        <f>IF(N154="snížená",J154,0)</f>
        <v>0</v>
      </c>
      <c r="BG154" s="192">
        <f>IF(N154="zákl. přenesená",J154,0)</f>
        <v>0</v>
      </c>
      <c r="BH154" s="192">
        <f>IF(N154="sníž. přenesená",J154,0)</f>
        <v>0</v>
      </c>
      <c r="BI154" s="192">
        <f>IF(N154="nulová",J154,0)</f>
        <v>0</v>
      </c>
      <c r="BJ154" s="19" t="s">
        <v>88</v>
      </c>
      <c r="BK154" s="192">
        <f>ROUND(I154*H154,2)</f>
        <v>0</v>
      </c>
      <c r="BL154" s="19" t="s">
        <v>299</v>
      </c>
      <c r="BM154" s="191" t="s">
        <v>1087</v>
      </c>
    </row>
    <row r="155" spans="1:65" s="2" customFormat="1" ht="6.95" customHeight="1">
      <c r="A155" s="36"/>
      <c r="B155" s="49"/>
      <c r="C155" s="50"/>
      <c r="D155" s="50"/>
      <c r="E155" s="50"/>
      <c r="F155" s="50"/>
      <c r="G155" s="50"/>
      <c r="H155" s="50"/>
      <c r="I155" s="50"/>
      <c r="J155" s="50"/>
      <c r="K155" s="50"/>
      <c r="L155" s="41"/>
      <c r="M155" s="36"/>
      <c r="O155" s="36"/>
      <c r="P155" s="36"/>
      <c r="Q155" s="36"/>
      <c r="R155" s="36"/>
      <c r="S155" s="36"/>
      <c r="T155" s="36"/>
      <c r="U155" s="36"/>
      <c r="V155" s="36"/>
      <c r="W155" s="36"/>
      <c r="X155" s="36"/>
      <c r="Y155" s="36"/>
      <c r="Z155" s="36"/>
      <c r="AA155" s="36"/>
      <c r="AB155" s="36"/>
      <c r="AC155" s="36"/>
      <c r="AD155" s="36"/>
      <c r="AE155" s="36"/>
    </row>
  </sheetData>
  <sheetProtection algorithmName="SHA-512" hashValue="eUC4XP+T1hIxic5iMpZn0e21+DwSpIaY9m99WmaMRS+xAuLhjBnsJoUtda9Eb9bQMso9PUl90ER2mOvKOBpGRQ==" saltValue="DmnJBQLaE3AaQpKYI5mVuhlHVC9Vhm3HBOJewvVknoviYm9PqtLSm25XF91BBX9nIRr15yiX1EMhw3XnmDP5Vw==" spinCount="100000" sheet="1" objects="1" scenarios="1" formatColumns="0" formatRows="0" autoFilter="0"/>
  <autoFilter ref="C94:K154" xr:uid="{00000000-0009-0000-0000-00000B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125</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1457</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1624</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ROUND((SUM(BE94:BE163)),  2)</f>
        <v>0</v>
      </c>
      <c r="G37" s="36"/>
      <c r="H37" s="36"/>
      <c r="I37" s="126">
        <v>0.21</v>
      </c>
      <c r="J37" s="125">
        <f>ROUND(((SUM(BE94:BE163))*I37),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ROUND((SUM(BF94:BF163)),  2)</f>
        <v>0</v>
      </c>
      <c r="G38" s="36"/>
      <c r="H38" s="36"/>
      <c r="I38" s="126">
        <v>0.15</v>
      </c>
      <c r="J38" s="125">
        <f>ROUND(((SUM(BF94:BF163))*I38),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ROUND((SUM(BG94:BG163)),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ROUND((SUM(BH94:BH163)),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ROUND((SUM(BI94:BI163)),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1457</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18052020_2.4_V - Podkrovní byty 375/38 - Vodovod</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J95</f>
        <v>0</v>
      </c>
      <c r="K68" s="143"/>
      <c r="L68" s="147"/>
    </row>
    <row r="69" spans="1:47" s="10" customFormat="1" ht="19.899999999999999" customHeight="1">
      <c r="B69" s="148"/>
      <c r="C69" s="99"/>
      <c r="D69" s="149" t="s">
        <v>1089</v>
      </c>
      <c r="E69" s="150"/>
      <c r="F69" s="150"/>
      <c r="G69" s="150"/>
      <c r="H69" s="150"/>
      <c r="I69" s="150"/>
      <c r="J69" s="151">
        <f>J96</f>
        <v>0</v>
      </c>
      <c r="K69" s="99"/>
      <c r="L69" s="152"/>
    </row>
    <row r="70" spans="1:47" s="10" customFormat="1" ht="19.899999999999999" customHeight="1">
      <c r="B70" s="148"/>
      <c r="C70" s="99"/>
      <c r="D70" s="149" t="s">
        <v>1005</v>
      </c>
      <c r="E70" s="150"/>
      <c r="F70" s="150"/>
      <c r="G70" s="150"/>
      <c r="H70" s="150"/>
      <c r="I70" s="150"/>
      <c r="J70" s="151">
        <f>J147</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199</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395" t="str">
        <f>E7</f>
        <v>Podkrovní byty Táborská 378/44, 372/36, 375/38, 377/42, 376/40 Praha 4, k.ú. Nusle</v>
      </c>
      <c r="F80" s="396"/>
      <c r="G80" s="396"/>
      <c r="H80" s="396"/>
      <c r="I80" s="38"/>
      <c r="J80" s="38"/>
      <c r="K80" s="38"/>
      <c r="L80" s="115"/>
      <c r="S80" s="36"/>
      <c r="T80" s="36"/>
      <c r="U80" s="36"/>
      <c r="V80" s="36"/>
      <c r="W80" s="36"/>
      <c r="X80" s="36"/>
      <c r="Y80" s="36"/>
      <c r="Z80" s="36"/>
      <c r="AA80" s="36"/>
      <c r="AB80" s="36"/>
      <c r="AC80" s="36"/>
      <c r="AD80" s="36"/>
      <c r="AE80" s="36"/>
    </row>
    <row r="81" spans="1:63" s="1" customFormat="1" ht="12" customHeight="1">
      <c r="B81" s="23"/>
      <c r="C81" s="31" t="s">
        <v>174</v>
      </c>
      <c r="D81" s="24"/>
      <c r="E81" s="24"/>
      <c r="F81" s="24"/>
      <c r="G81" s="24"/>
      <c r="H81" s="24"/>
      <c r="I81" s="24"/>
      <c r="J81" s="24"/>
      <c r="K81" s="24"/>
      <c r="L81" s="22"/>
    </row>
    <row r="82" spans="1:63" s="1" customFormat="1" ht="16.5" customHeight="1">
      <c r="B82" s="23"/>
      <c r="C82" s="24"/>
      <c r="D82" s="24"/>
      <c r="E82" s="395" t="s">
        <v>1457</v>
      </c>
      <c r="F82" s="347"/>
      <c r="G82" s="347"/>
      <c r="H82" s="347"/>
      <c r="I82" s="24"/>
      <c r="J82" s="24"/>
      <c r="K82" s="24"/>
      <c r="L82" s="22"/>
    </row>
    <row r="83" spans="1:63" s="1" customFormat="1" ht="12" customHeight="1">
      <c r="B83" s="23"/>
      <c r="C83" s="31" t="s">
        <v>176</v>
      </c>
      <c r="D83" s="24"/>
      <c r="E83" s="24"/>
      <c r="F83" s="24"/>
      <c r="G83" s="24"/>
      <c r="H83" s="24"/>
      <c r="I83" s="24"/>
      <c r="J83" s="24"/>
      <c r="K83" s="24"/>
      <c r="L83" s="22"/>
    </row>
    <row r="84" spans="1:63" s="2" customFormat="1" ht="16.5" customHeight="1">
      <c r="A84" s="36"/>
      <c r="B84" s="37"/>
      <c r="C84" s="38"/>
      <c r="D84" s="38"/>
      <c r="E84" s="399" t="s">
        <v>996</v>
      </c>
      <c r="F84" s="397"/>
      <c r="G84" s="397"/>
      <c r="H84" s="397"/>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997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69" t="str">
        <f>E13</f>
        <v>18052020_2.4_V - Podkrovní byty 375/38 - Vodovod</v>
      </c>
      <c r="F86" s="397"/>
      <c r="G86" s="397"/>
      <c r="H86" s="397"/>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Táborská</v>
      </c>
      <c r="G88" s="38"/>
      <c r="H88" s="38"/>
      <c r="I88" s="31" t="s">
        <v>23</v>
      </c>
      <c r="J88" s="61" t="str">
        <f>IF(J16="","",J16)</f>
        <v>16. 4. 2021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25.7" customHeight="1">
      <c r="A90" s="36"/>
      <c r="B90" s="37"/>
      <c r="C90" s="31" t="s">
        <v>25</v>
      </c>
      <c r="D90" s="38"/>
      <c r="E90" s="38"/>
      <c r="F90" s="29" t="str">
        <f>E19</f>
        <v>Městská část Praha 4, Anatala Staška 2059/80b</v>
      </c>
      <c r="G90" s="38"/>
      <c r="H90" s="38"/>
      <c r="I90" s="31" t="s">
        <v>32</v>
      </c>
      <c r="J90" s="34" t="str">
        <f>E25</f>
        <v>SUNCAD, s.r.o., Špotzova 6, Praha 6</v>
      </c>
      <c r="K90" s="38"/>
      <c r="L90" s="115"/>
      <c r="S90" s="36"/>
      <c r="T90" s="36"/>
      <c r="U90" s="36"/>
      <c r="V90" s="36"/>
      <c r="W90" s="36"/>
      <c r="X90" s="36"/>
      <c r="Y90" s="36"/>
      <c r="Z90" s="36"/>
      <c r="AA90" s="36"/>
      <c r="AB90" s="36"/>
      <c r="AC90" s="36"/>
      <c r="AD90" s="36"/>
      <c r="AE90" s="36"/>
    </row>
    <row r="91" spans="1:63" s="2" customFormat="1" ht="15.2" customHeight="1">
      <c r="A91" s="36"/>
      <c r="B91" s="37"/>
      <c r="C91" s="31" t="s">
        <v>30</v>
      </c>
      <c r="D91" s="38"/>
      <c r="E91" s="38"/>
      <c r="F91" s="29" t="str">
        <f>IF(E22="","",E22)</f>
        <v>Vyplň údaj</v>
      </c>
      <c r="G91" s="38"/>
      <c r="H91" s="38"/>
      <c r="I91" s="31" t="s">
        <v>37</v>
      </c>
      <c r="J91" s="34" t="str">
        <f>E28</f>
        <v>SunCad,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200</v>
      </c>
      <c r="D93" s="156" t="s">
        <v>60</v>
      </c>
      <c r="E93" s="156" t="s">
        <v>56</v>
      </c>
      <c r="F93" s="156" t="s">
        <v>57</v>
      </c>
      <c r="G93" s="156" t="s">
        <v>201</v>
      </c>
      <c r="H93" s="156" t="s">
        <v>202</v>
      </c>
      <c r="I93" s="156" t="s">
        <v>203</v>
      </c>
      <c r="J93" s="156" t="s">
        <v>180</v>
      </c>
      <c r="K93" s="157" t="s">
        <v>204</v>
      </c>
      <c r="L93" s="158"/>
      <c r="M93" s="70" t="s">
        <v>19</v>
      </c>
      <c r="N93" s="71" t="s">
        <v>45</v>
      </c>
      <c r="O93" s="71" t="s">
        <v>205</v>
      </c>
      <c r="P93" s="71" t="s">
        <v>206</v>
      </c>
      <c r="Q93" s="71" t="s">
        <v>207</v>
      </c>
      <c r="R93" s="71" t="s">
        <v>208</v>
      </c>
      <c r="S93" s="71" t="s">
        <v>209</v>
      </c>
      <c r="T93" s="72" t="s">
        <v>210</v>
      </c>
      <c r="U93" s="153"/>
      <c r="V93" s="153"/>
      <c r="W93" s="153"/>
      <c r="X93" s="153"/>
      <c r="Y93" s="153"/>
      <c r="Z93" s="153"/>
      <c r="AA93" s="153"/>
      <c r="AB93" s="153"/>
      <c r="AC93" s="153"/>
      <c r="AD93" s="153"/>
      <c r="AE93" s="153"/>
    </row>
    <row r="94" spans="1:63" s="2" customFormat="1" ht="22.9" customHeight="1">
      <c r="A94" s="36"/>
      <c r="B94" s="37"/>
      <c r="C94" s="77" t="s">
        <v>211</v>
      </c>
      <c r="D94" s="38"/>
      <c r="E94" s="38"/>
      <c r="F94" s="38"/>
      <c r="G94" s="38"/>
      <c r="H94" s="38"/>
      <c r="I94" s="38"/>
      <c r="J94" s="159">
        <f>BK94</f>
        <v>0</v>
      </c>
      <c r="K94" s="38"/>
      <c r="L94" s="41"/>
      <c r="M94" s="73"/>
      <c r="N94" s="160"/>
      <c r="O94" s="74"/>
      <c r="P94" s="161">
        <f>P95</f>
        <v>0</v>
      </c>
      <c r="Q94" s="74"/>
      <c r="R94" s="161">
        <f>R95</f>
        <v>0.13633999999999999</v>
      </c>
      <c r="S94" s="74"/>
      <c r="T94" s="162">
        <f>T95</f>
        <v>0</v>
      </c>
      <c r="U94" s="36"/>
      <c r="V94" s="36"/>
      <c r="W94" s="36"/>
      <c r="X94" s="36"/>
      <c r="Y94" s="36"/>
      <c r="Z94" s="36"/>
      <c r="AA94" s="36"/>
      <c r="AB94" s="36"/>
      <c r="AC94" s="36"/>
      <c r="AD94" s="36"/>
      <c r="AE94" s="36"/>
      <c r="AT94" s="19" t="s">
        <v>74</v>
      </c>
      <c r="AU94" s="19" t="s">
        <v>181</v>
      </c>
      <c r="BK94" s="163">
        <f>BK95</f>
        <v>0</v>
      </c>
    </row>
    <row r="95" spans="1:63" s="12" customFormat="1" ht="25.9" customHeight="1">
      <c r="B95" s="164"/>
      <c r="C95" s="165"/>
      <c r="D95" s="166" t="s">
        <v>74</v>
      </c>
      <c r="E95" s="167" t="s">
        <v>318</v>
      </c>
      <c r="F95" s="167" t="s">
        <v>319</v>
      </c>
      <c r="G95" s="165"/>
      <c r="H95" s="165"/>
      <c r="I95" s="168"/>
      <c r="J95" s="169">
        <f>BK95</f>
        <v>0</v>
      </c>
      <c r="K95" s="165"/>
      <c r="L95" s="170"/>
      <c r="M95" s="171"/>
      <c r="N95" s="172"/>
      <c r="O95" s="172"/>
      <c r="P95" s="173">
        <f>P96+P147</f>
        <v>0</v>
      </c>
      <c r="Q95" s="172"/>
      <c r="R95" s="173">
        <f>R96+R147</f>
        <v>0.13633999999999999</v>
      </c>
      <c r="S95" s="172"/>
      <c r="T95" s="174">
        <f>T96+T147</f>
        <v>0</v>
      </c>
      <c r="AR95" s="175" t="s">
        <v>88</v>
      </c>
      <c r="AT95" s="176" t="s">
        <v>74</v>
      </c>
      <c r="AU95" s="176" t="s">
        <v>75</v>
      </c>
      <c r="AY95" s="175" t="s">
        <v>214</v>
      </c>
      <c r="BK95" s="177">
        <f>BK96+BK147</f>
        <v>0</v>
      </c>
    </row>
    <row r="96" spans="1:63" s="12" customFormat="1" ht="22.9" customHeight="1">
      <c r="B96" s="164"/>
      <c r="C96" s="165"/>
      <c r="D96" s="166" t="s">
        <v>74</v>
      </c>
      <c r="E96" s="178" t="s">
        <v>1090</v>
      </c>
      <c r="F96" s="178" t="s">
        <v>1091</v>
      </c>
      <c r="G96" s="165"/>
      <c r="H96" s="165"/>
      <c r="I96" s="168"/>
      <c r="J96" s="179">
        <f>BK96</f>
        <v>0</v>
      </c>
      <c r="K96" s="165"/>
      <c r="L96" s="170"/>
      <c r="M96" s="171"/>
      <c r="N96" s="172"/>
      <c r="O96" s="172"/>
      <c r="P96" s="173">
        <f>SUM(P97:P146)</f>
        <v>0</v>
      </c>
      <c r="Q96" s="172"/>
      <c r="R96" s="173">
        <f>SUM(R97:R146)</f>
        <v>0.11459</v>
      </c>
      <c r="S96" s="172"/>
      <c r="T96" s="174">
        <f>SUM(T97:T146)</f>
        <v>0</v>
      </c>
      <c r="AR96" s="175" t="s">
        <v>88</v>
      </c>
      <c r="AT96" s="176" t="s">
        <v>74</v>
      </c>
      <c r="AU96" s="176" t="s">
        <v>82</v>
      </c>
      <c r="AY96" s="175" t="s">
        <v>214</v>
      </c>
      <c r="BK96" s="177">
        <f>SUM(BK97:BK146)</f>
        <v>0</v>
      </c>
    </row>
    <row r="97" spans="1:65" s="2" customFormat="1" ht="14.45" customHeight="1">
      <c r="A97" s="36"/>
      <c r="B97" s="37"/>
      <c r="C97" s="180" t="s">
        <v>82</v>
      </c>
      <c r="D97" s="180" t="s">
        <v>217</v>
      </c>
      <c r="E97" s="181" t="s">
        <v>1092</v>
      </c>
      <c r="F97" s="182" t="s">
        <v>1093</v>
      </c>
      <c r="G97" s="183" t="s">
        <v>248</v>
      </c>
      <c r="H97" s="184">
        <v>6</v>
      </c>
      <c r="I97" s="185"/>
      <c r="J97" s="186">
        <f>ROUND(I97*H97,2)</f>
        <v>0</v>
      </c>
      <c r="K97" s="182" t="s">
        <v>221</v>
      </c>
      <c r="L97" s="41"/>
      <c r="M97" s="187" t="s">
        <v>19</v>
      </c>
      <c r="N97" s="188" t="s">
        <v>47</v>
      </c>
      <c r="O97" s="66"/>
      <c r="P97" s="189">
        <f>O97*H97</f>
        <v>0</v>
      </c>
      <c r="Q97" s="189">
        <v>2.9999999999999997E-4</v>
      </c>
      <c r="R97" s="189">
        <f>Q97*H97</f>
        <v>1.8E-3</v>
      </c>
      <c r="S97" s="189">
        <v>0</v>
      </c>
      <c r="T97" s="190">
        <f>S97*H97</f>
        <v>0</v>
      </c>
      <c r="U97" s="36"/>
      <c r="V97" s="36"/>
      <c r="W97" s="36"/>
      <c r="X97" s="36"/>
      <c r="Y97" s="36"/>
      <c r="Z97" s="36"/>
      <c r="AA97" s="36"/>
      <c r="AB97" s="36"/>
      <c r="AC97" s="36"/>
      <c r="AD97" s="36"/>
      <c r="AE97" s="36"/>
      <c r="AR97" s="191" t="s">
        <v>299</v>
      </c>
      <c r="AT97" s="191" t="s">
        <v>217</v>
      </c>
      <c r="AU97" s="191" t="s">
        <v>88</v>
      </c>
      <c r="AY97" s="19" t="s">
        <v>214</v>
      </c>
      <c r="BE97" s="192">
        <f>IF(N97="základní",J97,0)</f>
        <v>0</v>
      </c>
      <c r="BF97" s="192">
        <f>IF(N97="snížená",J97,0)</f>
        <v>0</v>
      </c>
      <c r="BG97" s="192">
        <f>IF(N97="zákl. přenesená",J97,0)</f>
        <v>0</v>
      </c>
      <c r="BH97" s="192">
        <f>IF(N97="sníž. přenesená",J97,0)</f>
        <v>0</v>
      </c>
      <c r="BI97" s="192">
        <f>IF(N97="nulová",J97,0)</f>
        <v>0</v>
      </c>
      <c r="BJ97" s="19" t="s">
        <v>88</v>
      </c>
      <c r="BK97" s="192">
        <f>ROUND(I97*H97,2)</f>
        <v>0</v>
      </c>
      <c r="BL97" s="19" t="s">
        <v>299</v>
      </c>
      <c r="BM97" s="191" t="s">
        <v>1094</v>
      </c>
    </row>
    <row r="98" spans="1:65" s="13" customFormat="1" ht="11.25">
      <c r="B98" s="193"/>
      <c r="C98" s="194"/>
      <c r="D98" s="195" t="s">
        <v>224</v>
      </c>
      <c r="E98" s="196" t="s">
        <v>19</v>
      </c>
      <c r="F98" s="197" t="s">
        <v>1625</v>
      </c>
      <c r="G98" s="194"/>
      <c r="H98" s="196" t="s">
        <v>19</v>
      </c>
      <c r="I98" s="198"/>
      <c r="J98" s="194"/>
      <c r="K98" s="194"/>
      <c r="L98" s="199"/>
      <c r="M98" s="200"/>
      <c r="N98" s="201"/>
      <c r="O98" s="201"/>
      <c r="P98" s="201"/>
      <c r="Q98" s="201"/>
      <c r="R98" s="201"/>
      <c r="S98" s="201"/>
      <c r="T98" s="202"/>
      <c r="AT98" s="203" t="s">
        <v>224</v>
      </c>
      <c r="AU98" s="203" t="s">
        <v>88</v>
      </c>
      <c r="AV98" s="13" t="s">
        <v>82</v>
      </c>
      <c r="AW98" s="13" t="s">
        <v>36</v>
      </c>
      <c r="AX98" s="13" t="s">
        <v>75</v>
      </c>
      <c r="AY98" s="203" t="s">
        <v>214</v>
      </c>
    </row>
    <row r="99" spans="1:65" s="14" customFormat="1" ht="11.25">
      <c r="B99" s="204"/>
      <c r="C99" s="205"/>
      <c r="D99" s="195" t="s">
        <v>224</v>
      </c>
      <c r="E99" s="206" t="s">
        <v>19</v>
      </c>
      <c r="F99" s="207" t="s">
        <v>215</v>
      </c>
      <c r="G99" s="205"/>
      <c r="H99" s="208">
        <v>6</v>
      </c>
      <c r="I99" s="209"/>
      <c r="J99" s="205"/>
      <c r="K99" s="205"/>
      <c r="L99" s="210"/>
      <c r="M99" s="211"/>
      <c r="N99" s="212"/>
      <c r="O99" s="212"/>
      <c r="P99" s="212"/>
      <c r="Q99" s="212"/>
      <c r="R99" s="212"/>
      <c r="S99" s="212"/>
      <c r="T99" s="213"/>
      <c r="AT99" s="214" t="s">
        <v>224</v>
      </c>
      <c r="AU99" s="214" t="s">
        <v>88</v>
      </c>
      <c r="AV99" s="14" t="s">
        <v>88</v>
      </c>
      <c r="AW99" s="14" t="s">
        <v>36</v>
      </c>
      <c r="AX99" s="14" t="s">
        <v>75</v>
      </c>
      <c r="AY99" s="214" t="s">
        <v>214</v>
      </c>
    </row>
    <row r="100" spans="1:65" s="15" customFormat="1" ht="11.25">
      <c r="B100" s="215"/>
      <c r="C100" s="216"/>
      <c r="D100" s="195" t="s">
        <v>224</v>
      </c>
      <c r="E100" s="217" t="s">
        <v>19</v>
      </c>
      <c r="F100" s="218" t="s">
        <v>228</v>
      </c>
      <c r="G100" s="216"/>
      <c r="H100" s="219">
        <v>6</v>
      </c>
      <c r="I100" s="220"/>
      <c r="J100" s="216"/>
      <c r="K100" s="216"/>
      <c r="L100" s="221"/>
      <c r="M100" s="222"/>
      <c r="N100" s="223"/>
      <c r="O100" s="223"/>
      <c r="P100" s="223"/>
      <c r="Q100" s="223"/>
      <c r="R100" s="223"/>
      <c r="S100" s="223"/>
      <c r="T100" s="224"/>
      <c r="AT100" s="225" t="s">
        <v>224</v>
      </c>
      <c r="AU100" s="225" t="s">
        <v>88</v>
      </c>
      <c r="AV100" s="15" t="s">
        <v>222</v>
      </c>
      <c r="AW100" s="15" t="s">
        <v>36</v>
      </c>
      <c r="AX100" s="15" t="s">
        <v>82</v>
      </c>
      <c r="AY100" s="225" t="s">
        <v>214</v>
      </c>
    </row>
    <row r="101" spans="1:65" s="2" customFormat="1" ht="14.45" customHeight="1">
      <c r="A101" s="36"/>
      <c r="B101" s="37"/>
      <c r="C101" s="180" t="s">
        <v>88</v>
      </c>
      <c r="D101" s="180" t="s">
        <v>217</v>
      </c>
      <c r="E101" s="181" t="s">
        <v>1095</v>
      </c>
      <c r="F101" s="182" t="s">
        <v>1096</v>
      </c>
      <c r="G101" s="183" t="s">
        <v>248</v>
      </c>
      <c r="H101" s="184">
        <v>6</v>
      </c>
      <c r="I101" s="185"/>
      <c r="J101" s="186">
        <f>ROUND(I101*H101,2)</f>
        <v>0</v>
      </c>
      <c r="K101" s="182" t="s">
        <v>221</v>
      </c>
      <c r="L101" s="41"/>
      <c r="M101" s="187" t="s">
        <v>19</v>
      </c>
      <c r="N101" s="188" t="s">
        <v>47</v>
      </c>
      <c r="O101" s="66"/>
      <c r="P101" s="189">
        <f>O101*H101</f>
        <v>0</v>
      </c>
      <c r="Q101" s="189">
        <v>4.0000000000000003E-5</v>
      </c>
      <c r="R101" s="189">
        <f>Q101*H101</f>
        <v>2.4000000000000003E-4</v>
      </c>
      <c r="S101" s="189">
        <v>0</v>
      </c>
      <c r="T101" s="190">
        <f>S101*H101</f>
        <v>0</v>
      </c>
      <c r="U101" s="36"/>
      <c r="V101" s="36"/>
      <c r="W101" s="36"/>
      <c r="X101" s="36"/>
      <c r="Y101" s="36"/>
      <c r="Z101" s="36"/>
      <c r="AA101" s="36"/>
      <c r="AB101" s="36"/>
      <c r="AC101" s="36"/>
      <c r="AD101" s="36"/>
      <c r="AE101" s="36"/>
      <c r="AR101" s="191" t="s">
        <v>299</v>
      </c>
      <c r="AT101" s="191" t="s">
        <v>217</v>
      </c>
      <c r="AU101" s="191" t="s">
        <v>88</v>
      </c>
      <c r="AY101" s="19" t="s">
        <v>214</v>
      </c>
      <c r="BE101" s="192">
        <f>IF(N101="základní",J101,0)</f>
        <v>0</v>
      </c>
      <c r="BF101" s="192">
        <f>IF(N101="snížená",J101,0)</f>
        <v>0</v>
      </c>
      <c r="BG101" s="192">
        <f>IF(N101="zákl. přenesená",J101,0)</f>
        <v>0</v>
      </c>
      <c r="BH101" s="192">
        <f>IF(N101="sníž. přenesená",J101,0)</f>
        <v>0</v>
      </c>
      <c r="BI101" s="192">
        <f>IF(N101="nulová",J101,0)</f>
        <v>0</v>
      </c>
      <c r="BJ101" s="19" t="s">
        <v>88</v>
      </c>
      <c r="BK101" s="192">
        <f>ROUND(I101*H101,2)</f>
        <v>0</v>
      </c>
      <c r="BL101" s="19" t="s">
        <v>299</v>
      </c>
      <c r="BM101" s="191" t="s">
        <v>1097</v>
      </c>
    </row>
    <row r="102" spans="1:65" s="14" customFormat="1" ht="11.25">
      <c r="B102" s="204"/>
      <c r="C102" s="205"/>
      <c r="D102" s="195" t="s">
        <v>224</v>
      </c>
      <c r="E102" s="206" t="s">
        <v>19</v>
      </c>
      <c r="F102" s="207" t="s">
        <v>215</v>
      </c>
      <c r="G102" s="205"/>
      <c r="H102" s="208">
        <v>6</v>
      </c>
      <c r="I102" s="209"/>
      <c r="J102" s="205"/>
      <c r="K102" s="205"/>
      <c r="L102" s="210"/>
      <c r="M102" s="211"/>
      <c r="N102" s="212"/>
      <c r="O102" s="212"/>
      <c r="P102" s="212"/>
      <c r="Q102" s="212"/>
      <c r="R102" s="212"/>
      <c r="S102" s="212"/>
      <c r="T102" s="213"/>
      <c r="AT102" s="214" t="s">
        <v>224</v>
      </c>
      <c r="AU102" s="214" t="s">
        <v>88</v>
      </c>
      <c r="AV102" s="14" t="s">
        <v>88</v>
      </c>
      <c r="AW102" s="14" t="s">
        <v>36</v>
      </c>
      <c r="AX102" s="14" t="s">
        <v>75</v>
      </c>
      <c r="AY102" s="214" t="s">
        <v>214</v>
      </c>
    </row>
    <row r="103" spans="1:65" s="15" customFormat="1" ht="11.25">
      <c r="B103" s="215"/>
      <c r="C103" s="216"/>
      <c r="D103" s="195" t="s">
        <v>224</v>
      </c>
      <c r="E103" s="217" t="s">
        <v>19</v>
      </c>
      <c r="F103" s="218" t="s">
        <v>228</v>
      </c>
      <c r="G103" s="216"/>
      <c r="H103" s="219">
        <v>6</v>
      </c>
      <c r="I103" s="220"/>
      <c r="J103" s="216"/>
      <c r="K103" s="216"/>
      <c r="L103" s="221"/>
      <c r="M103" s="222"/>
      <c r="N103" s="223"/>
      <c r="O103" s="223"/>
      <c r="P103" s="223"/>
      <c r="Q103" s="223"/>
      <c r="R103" s="223"/>
      <c r="S103" s="223"/>
      <c r="T103" s="224"/>
      <c r="AT103" s="225" t="s">
        <v>224</v>
      </c>
      <c r="AU103" s="225" t="s">
        <v>88</v>
      </c>
      <c r="AV103" s="15" t="s">
        <v>222</v>
      </c>
      <c r="AW103" s="15" t="s">
        <v>36</v>
      </c>
      <c r="AX103" s="15" t="s">
        <v>82</v>
      </c>
      <c r="AY103" s="225" t="s">
        <v>214</v>
      </c>
    </row>
    <row r="104" spans="1:65" s="2" customFormat="1" ht="14.45" customHeight="1">
      <c r="A104" s="36"/>
      <c r="B104" s="37"/>
      <c r="C104" s="230" t="s">
        <v>101</v>
      </c>
      <c r="D104" s="230" t="s">
        <v>336</v>
      </c>
      <c r="E104" s="231" t="s">
        <v>1098</v>
      </c>
      <c r="F104" s="232" t="s">
        <v>1099</v>
      </c>
      <c r="G104" s="233" t="s">
        <v>331</v>
      </c>
      <c r="H104" s="234">
        <v>1.5</v>
      </c>
      <c r="I104" s="235"/>
      <c r="J104" s="236">
        <f>ROUND(I104*H104,2)</f>
        <v>0</v>
      </c>
      <c r="K104" s="232" t="s">
        <v>221</v>
      </c>
      <c r="L104" s="237"/>
      <c r="M104" s="238" t="s">
        <v>19</v>
      </c>
      <c r="N104" s="239" t="s">
        <v>47</v>
      </c>
      <c r="O104" s="66"/>
      <c r="P104" s="189">
        <f>O104*H104</f>
        <v>0</v>
      </c>
      <c r="Q104" s="189">
        <v>3.2000000000000003E-4</v>
      </c>
      <c r="R104" s="189">
        <f>Q104*H104</f>
        <v>4.8000000000000007E-4</v>
      </c>
      <c r="S104" s="189">
        <v>0</v>
      </c>
      <c r="T104" s="190">
        <f>S104*H104</f>
        <v>0</v>
      </c>
      <c r="U104" s="36"/>
      <c r="V104" s="36"/>
      <c r="W104" s="36"/>
      <c r="X104" s="36"/>
      <c r="Y104" s="36"/>
      <c r="Z104" s="36"/>
      <c r="AA104" s="36"/>
      <c r="AB104" s="36"/>
      <c r="AC104" s="36"/>
      <c r="AD104" s="36"/>
      <c r="AE104" s="36"/>
      <c r="AR104" s="191" t="s">
        <v>339</v>
      </c>
      <c r="AT104" s="191" t="s">
        <v>336</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299</v>
      </c>
      <c r="BM104" s="191" t="s">
        <v>1100</v>
      </c>
    </row>
    <row r="105" spans="1:65" s="14" customFormat="1" ht="11.25">
      <c r="B105" s="204"/>
      <c r="C105" s="205"/>
      <c r="D105" s="195" t="s">
        <v>224</v>
      </c>
      <c r="E105" s="206" t="s">
        <v>19</v>
      </c>
      <c r="F105" s="207" t="s">
        <v>1604</v>
      </c>
      <c r="G105" s="205"/>
      <c r="H105" s="208">
        <v>1.5</v>
      </c>
      <c r="I105" s="209"/>
      <c r="J105" s="205"/>
      <c r="K105" s="205"/>
      <c r="L105" s="210"/>
      <c r="M105" s="211"/>
      <c r="N105" s="212"/>
      <c r="O105" s="212"/>
      <c r="P105" s="212"/>
      <c r="Q105" s="212"/>
      <c r="R105" s="212"/>
      <c r="S105" s="212"/>
      <c r="T105" s="213"/>
      <c r="AT105" s="214" t="s">
        <v>224</v>
      </c>
      <c r="AU105" s="214" t="s">
        <v>88</v>
      </c>
      <c r="AV105" s="14" t="s">
        <v>88</v>
      </c>
      <c r="AW105" s="14" t="s">
        <v>36</v>
      </c>
      <c r="AX105" s="14" t="s">
        <v>75</v>
      </c>
      <c r="AY105" s="214" t="s">
        <v>214</v>
      </c>
    </row>
    <row r="106" spans="1:65" s="15" customFormat="1" ht="11.25">
      <c r="B106" s="215"/>
      <c r="C106" s="216"/>
      <c r="D106" s="195" t="s">
        <v>224</v>
      </c>
      <c r="E106" s="217" t="s">
        <v>19</v>
      </c>
      <c r="F106" s="218" t="s">
        <v>228</v>
      </c>
      <c r="G106" s="216"/>
      <c r="H106" s="219">
        <v>1.5</v>
      </c>
      <c r="I106" s="220"/>
      <c r="J106" s="216"/>
      <c r="K106" s="216"/>
      <c r="L106" s="221"/>
      <c r="M106" s="222"/>
      <c r="N106" s="223"/>
      <c r="O106" s="223"/>
      <c r="P106" s="223"/>
      <c r="Q106" s="223"/>
      <c r="R106" s="223"/>
      <c r="S106" s="223"/>
      <c r="T106" s="224"/>
      <c r="AT106" s="225" t="s">
        <v>224</v>
      </c>
      <c r="AU106" s="225" t="s">
        <v>88</v>
      </c>
      <c r="AV106" s="15" t="s">
        <v>222</v>
      </c>
      <c r="AW106" s="15" t="s">
        <v>36</v>
      </c>
      <c r="AX106" s="15" t="s">
        <v>82</v>
      </c>
      <c r="AY106" s="225" t="s">
        <v>214</v>
      </c>
    </row>
    <row r="107" spans="1:65" s="2" customFormat="1" ht="14.45" customHeight="1">
      <c r="A107" s="36"/>
      <c r="B107" s="37"/>
      <c r="C107" s="180" t="s">
        <v>222</v>
      </c>
      <c r="D107" s="180" t="s">
        <v>217</v>
      </c>
      <c r="E107" s="181" t="s">
        <v>1101</v>
      </c>
      <c r="F107" s="182" t="s">
        <v>1102</v>
      </c>
      <c r="G107" s="183" t="s">
        <v>248</v>
      </c>
      <c r="H107" s="184">
        <v>6</v>
      </c>
      <c r="I107" s="185"/>
      <c r="J107" s="186">
        <f>ROUND(I107*H107,2)</f>
        <v>0</v>
      </c>
      <c r="K107" s="182" t="s">
        <v>221</v>
      </c>
      <c r="L107" s="41"/>
      <c r="M107" s="187" t="s">
        <v>19</v>
      </c>
      <c r="N107" s="188" t="s">
        <v>47</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299</v>
      </c>
      <c r="AT107" s="191" t="s">
        <v>217</v>
      </c>
      <c r="AU107" s="191" t="s">
        <v>88</v>
      </c>
      <c r="AY107" s="19" t="s">
        <v>214</v>
      </c>
      <c r="BE107" s="192">
        <f>IF(N107="základní",J107,0)</f>
        <v>0</v>
      </c>
      <c r="BF107" s="192">
        <f>IF(N107="snížená",J107,0)</f>
        <v>0</v>
      </c>
      <c r="BG107" s="192">
        <f>IF(N107="zákl. přenesená",J107,0)</f>
        <v>0</v>
      </c>
      <c r="BH107" s="192">
        <f>IF(N107="sníž. přenesená",J107,0)</f>
        <v>0</v>
      </c>
      <c r="BI107" s="192">
        <f>IF(N107="nulová",J107,0)</f>
        <v>0</v>
      </c>
      <c r="BJ107" s="19" t="s">
        <v>88</v>
      </c>
      <c r="BK107" s="192">
        <f>ROUND(I107*H107,2)</f>
        <v>0</v>
      </c>
      <c r="BL107" s="19" t="s">
        <v>299</v>
      </c>
      <c r="BM107" s="191" t="s">
        <v>1103</v>
      </c>
    </row>
    <row r="108" spans="1:65" s="14" customFormat="1" ht="11.25">
      <c r="B108" s="204"/>
      <c r="C108" s="205"/>
      <c r="D108" s="195" t="s">
        <v>224</v>
      </c>
      <c r="E108" s="206" t="s">
        <v>19</v>
      </c>
      <c r="F108" s="207" t="s">
        <v>215</v>
      </c>
      <c r="G108" s="205"/>
      <c r="H108" s="208">
        <v>6</v>
      </c>
      <c r="I108" s="209"/>
      <c r="J108" s="205"/>
      <c r="K108" s="205"/>
      <c r="L108" s="210"/>
      <c r="M108" s="211"/>
      <c r="N108" s="212"/>
      <c r="O108" s="212"/>
      <c r="P108" s="212"/>
      <c r="Q108" s="212"/>
      <c r="R108" s="212"/>
      <c r="S108" s="212"/>
      <c r="T108" s="213"/>
      <c r="AT108" s="214" t="s">
        <v>224</v>
      </c>
      <c r="AU108" s="214" t="s">
        <v>88</v>
      </c>
      <c r="AV108" s="14" t="s">
        <v>88</v>
      </c>
      <c r="AW108" s="14" t="s">
        <v>36</v>
      </c>
      <c r="AX108" s="14" t="s">
        <v>75</v>
      </c>
      <c r="AY108" s="214" t="s">
        <v>214</v>
      </c>
    </row>
    <row r="109" spans="1:65" s="15" customFormat="1" ht="11.25">
      <c r="B109" s="215"/>
      <c r="C109" s="216"/>
      <c r="D109" s="195" t="s">
        <v>224</v>
      </c>
      <c r="E109" s="217" t="s">
        <v>19</v>
      </c>
      <c r="F109" s="218" t="s">
        <v>228</v>
      </c>
      <c r="G109" s="216"/>
      <c r="H109" s="219">
        <v>6</v>
      </c>
      <c r="I109" s="220"/>
      <c r="J109" s="216"/>
      <c r="K109" s="216"/>
      <c r="L109" s="221"/>
      <c r="M109" s="222"/>
      <c r="N109" s="223"/>
      <c r="O109" s="223"/>
      <c r="P109" s="223"/>
      <c r="Q109" s="223"/>
      <c r="R109" s="223"/>
      <c r="S109" s="223"/>
      <c r="T109" s="224"/>
      <c r="AT109" s="225" t="s">
        <v>224</v>
      </c>
      <c r="AU109" s="225" t="s">
        <v>88</v>
      </c>
      <c r="AV109" s="15" t="s">
        <v>222</v>
      </c>
      <c r="AW109" s="15" t="s">
        <v>36</v>
      </c>
      <c r="AX109" s="15" t="s">
        <v>82</v>
      </c>
      <c r="AY109" s="225" t="s">
        <v>214</v>
      </c>
    </row>
    <row r="110" spans="1:65" s="2" customFormat="1" ht="14.45" customHeight="1">
      <c r="A110" s="36"/>
      <c r="B110" s="37"/>
      <c r="C110" s="180" t="s">
        <v>245</v>
      </c>
      <c r="D110" s="180" t="s">
        <v>217</v>
      </c>
      <c r="E110" s="181" t="s">
        <v>1104</v>
      </c>
      <c r="F110" s="182" t="s">
        <v>1105</v>
      </c>
      <c r="G110" s="183" t="s">
        <v>331</v>
      </c>
      <c r="H110" s="184">
        <v>14</v>
      </c>
      <c r="I110" s="185"/>
      <c r="J110" s="186">
        <f>ROUND(I110*H110,2)</f>
        <v>0</v>
      </c>
      <c r="K110" s="182" t="s">
        <v>221</v>
      </c>
      <c r="L110" s="41"/>
      <c r="M110" s="187" t="s">
        <v>19</v>
      </c>
      <c r="N110" s="188" t="s">
        <v>47</v>
      </c>
      <c r="O110" s="66"/>
      <c r="P110" s="189">
        <f>O110*H110</f>
        <v>0</v>
      </c>
      <c r="Q110" s="189">
        <v>8.4999999999999995E-4</v>
      </c>
      <c r="R110" s="189">
        <f>Q110*H110</f>
        <v>1.1899999999999999E-2</v>
      </c>
      <c r="S110" s="189">
        <v>0</v>
      </c>
      <c r="T110" s="190">
        <f>S110*H110</f>
        <v>0</v>
      </c>
      <c r="U110" s="36"/>
      <c r="V110" s="36"/>
      <c r="W110" s="36"/>
      <c r="X110" s="36"/>
      <c r="Y110" s="36"/>
      <c r="Z110" s="36"/>
      <c r="AA110" s="36"/>
      <c r="AB110" s="36"/>
      <c r="AC110" s="36"/>
      <c r="AD110" s="36"/>
      <c r="AE110" s="36"/>
      <c r="AR110" s="191" t="s">
        <v>299</v>
      </c>
      <c r="AT110" s="191" t="s">
        <v>217</v>
      </c>
      <c r="AU110" s="191" t="s">
        <v>88</v>
      </c>
      <c r="AY110" s="19" t="s">
        <v>214</v>
      </c>
      <c r="BE110" s="192">
        <f>IF(N110="základní",J110,0)</f>
        <v>0</v>
      </c>
      <c r="BF110" s="192">
        <f>IF(N110="snížená",J110,0)</f>
        <v>0</v>
      </c>
      <c r="BG110" s="192">
        <f>IF(N110="zákl. přenesená",J110,0)</f>
        <v>0</v>
      </c>
      <c r="BH110" s="192">
        <f>IF(N110="sníž. přenesená",J110,0)</f>
        <v>0</v>
      </c>
      <c r="BI110" s="192">
        <f>IF(N110="nulová",J110,0)</f>
        <v>0</v>
      </c>
      <c r="BJ110" s="19" t="s">
        <v>88</v>
      </c>
      <c r="BK110" s="192">
        <f>ROUND(I110*H110,2)</f>
        <v>0</v>
      </c>
      <c r="BL110" s="19" t="s">
        <v>299</v>
      </c>
      <c r="BM110" s="191" t="s">
        <v>1106</v>
      </c>
    </row>
    <row r="111" spans="1:65" s="14" customFormat="1" ht="11.25">
      <c r="B111" s="204"/>
      <c r="C111" s="205"/>
      <c r="D111" s="195" t="s">
        <v>224</v>
      </c>
      <c r="E111" s="206" t="s">
        <v>19</v>
      </c>
      <c r="F111" s="207" t="s">
        <v>290</v>
      </c>
      <c r="G111" s="205"/>
      <c r="H111" s="208">
        <v>14</v>
      </c>
      <c r="I111" s="209"/>
      <c r="J111" s="205"/>
      <c r="K111" s="205"/>
      <c r="L111" s="210"/>
      <c r="M111" s="211"/>
      <c r="N111" s="212"/>
      <c r="O111" s="212"/>
      <c r="P111" s="212"/>
      <c r="Q111" s="212"/>
      <c r="R111" s="212"/>
      <c r="S111" s="212"/>
      <c r="T111" s="213"/>
      <c r="AT111" s="214" t="s">
        <v>224</v>
      </c>
      <c r="AU111" s="214" t="s">
        <v>88</v>
      </c>
      <c r="AV111" s="14" t="s">
        <v>88</v>
      </c>
      <c r="AW111" s="14" t="s">
        <v>36</v>
      </c>
      <c r="AX111" s="14" t="s">
        <v>75</v>
      </c>
      <c r="AY111" s="214" t="s">
        <v>214</v>
      </c>
    </row>
    <row r="112" spans="1:65" s="15" customFormat="1" ht="11.25">
      <c r="B112" s="215"/>
      <c r="C112" s="216"/>
      <c r="D112" s="195" t="s">
        <v>224</v>
      </c>
      <c r="E112" s="217" t="s">
        <v>19</v>
      </c>
      <c r="F112" s="218" t="s">
        <v>228</v>
      </c>
      <c r="G112" s="216"/>
      <c r="H112" s="219">
        <v>14</v>
      </c>
      <c r="I112" s="220"/>
      <c r="J112" s="216"/>
      <c r="K112" s="216"/>
      <c r="L112" s="221"/>
      <c r="M112" s="222"/>
      <c r="N112" s="223"/>
      <c r="O112" s="223"/>
      <c r="P112" s="223"/>
      <c r="Q112" s="223"/>
      <c r="R112" s="223"/>
      <c r="S112" s="223"/>
      <c r="T112" s="224"/>
      <c r="AT112" s="225" t="s">
        <v>224</v>
      </c>
      <c r="AU112" s="225" t="s">
        <v>88</v>
      </c>
      <c r="AV112" s="15" t="s">
        <v>222</v>
      </c>
      <c r="AW112" s="15" t="s">
        <v>36</v>
      </c>
      <c r="AX112" s="15" t="s">
        <v>82</v>
      </c>
      <c r="AY112" s="225" t="s">
        <v>214</v>
      </c>
    </row>
    <row r="113" spans="1:65" s="2" customFormat="1" ht="14.45" customHeight="1">
      <c r="A113" s="36"/>
      <c r="B113" s="37"/>
      <c r="C113" s="180" t="s">
        <v>215</v>
      </c>
      <c r="D113" s="180" t="s">
        <v>217</v>
      </c>
      <c r="E113" s="181" t="s">
        <v>1107</v>
      </c>
      <c r="F113" s="182" t="s">
        <v>1108</v>
      </c>
      <c r="G113" s="183" t="s">
        <v>331</v>
      </c>
      <c r="H113" s="184">
        <v>25</v>
      </c>
      <c r="I113" s="185"/>
      <c r="J113" s="186">
        <f>ROUND(I113*H113,2)</f>
        <v>0</v>
      </c>
      <c r="K113" s="182" t="s">
        <v>221</v>
      </c>
      <c r="L113" s="41"/>
      <c r="M113" s="187" t="s">
        <v>19</v>
      </c>
      <c r="N113" s="188" t="s">
        <v>47</v>
      </c>
      <c r="O113" s="66"/>
      <c r="P113" s="189">
        <f>O113*H113</f>
        <v>0</v>
      </c>
      <c r="Q113" s="189">
        <v>1.16E-3</v>
      </c>
      <c r="R113" s="189">
        <f>Q113*H113</f>
        <v>2.9000000000000001E-2</v>
      </c>
      <c r="S113" s="189">
        <v>0</v>
      </c>
      <c r="T113" s="190">
        <f>S113*H113</f>
        <v>0</v>
      </c>
      <c r="U113" s="36"/>
      <c r="V113" s="36"/>
      <c r="W113" s="36"/>
      <c r="X113" s="36"/>
      <c r="Y113" s="36"/>
      <c r="Z113" s="36"/>
      <c r="AA113" s="36"/>
      <c r="AB113" s="36"/>
      <c r="AC113" s="36"/>
      <c r="AD113" s="36"/>
      <c r="AE113" s="36"/>
      <c r="AR113" s="191" t="s">
        <v>299</v>
      </c>
      <c r="AT113" s="191" t="s">
        <v>217</v>
      </c>
      <c r="AU113" s="191" t="s">
        <v>88</v>
      </c>
      <c r="AY113" s="19" t="s">
        <v>214</v>
      </c>
      <c r="BE113" s="192">
        <f>IF(N113="základní",J113,0)</f>
        <v>0</v>
      </c>
      <c r="BF113" s="192">
        <f>IF(N113="snížená",J113,0)</f>
        <v>0</v>
      </c>
      <c r="BG113" s="192">
        <f>IF(N113="zákl. přenesená",J113,0)</f>
        <v>0</v>
      </c>
      <c r="BH113" s="192">
        <f>IF(N113="sníž. přenesená",J113,0)</f>
        <v>0</v>
      </c>
      <c r="BI113" s="192">
        <f>IF(N113="nulová",J113,0)</f>
        <v>0</v>
      </c>
      <c r="BJ113" s="19" t="s">
        <v>88</v>
      </c>
      <c r="BK113" s="192">
        <f>ROUND(I113*H113,2)</f>
        <v>0</v>
      </c>
      <c r="BL113" s="19" t="s">
        <v>299</v>
      </c>
      <c r="BM113" s="191" t="s">
        <v>1109</v>
      </c>
    </row>
    <row r="114" spans="1:65" s="14" customFormat="1" ht="11.25">
      <c r="B114" s="204"/>
      <c r="C114" s="205"/>
      <c r="D114" s="195" t="s">
        <v>224</v>
      </c>
      <c r="E114" s="206" t="s">
        <v>19</v>
      </c>
      <c r="F114" s="207" t="s">
        <v>353</v>
      </c>
      <c r="G114" s="205"/>
      <c r="H114" s="208">
        <v>25</v>
      </c>
      <c r="I114" s="209"/>
      <c r="J114" s="205"/>
      <c r="K114" s="205"/>
      <c r="L114" s="210"/>
      <c r="M114" s="211"/>
      <c r="N114" s="212"/>
      <c r="O114" s="212"/>
      <c r="P114" s="212"/>
      <c r="Q114" s="212"/>
      <c r="R114" s="212"/>
      <c r="S114" s="212"/>
      <c r="T114" s="213"/>
      <c r="AT114" s="214" t="s">
        <v>224</v>
      </c>
      <c r="AU114" s="214" t="s">
        <v>88</v>
      </c>
      <c r="AV114" s="14" t="s">
        <v>88</v>
      </c>
      <c r="AW114" s="14" t="s">
        <v>36</v>
      </c>
      <c r="AX114" s="14" t="s">
        <v>75</v>
      </c>
      <c r="AY114" s="214" t="s">
        <v>214</v>
      </c>
    </row>
    <row r="115" spans="1:65" s="15" customFormat="1" ht="11.25">
      <c r="B115" s="215"/>
      <c r="C115" s="216"/>
      <c r="D115" s="195" t="s">
        <v>224</v>
      </c>
      <c r="E115" s="217" t="s">
        <v>19</v>
      </c>
      <c r="F115" s="218" t="s">
        <v>228</v>
      </c>
      <c r="G115" s="216"/>
      <c r="H115" s="219">
        <v>25</v>
      </c>
      <c r="I115" s="220"/>
      <c r="J115" s="216"/>
      <c r="K115" s="216"/>
      <c r="L115" s="221"/>
      <c r="M115" s="222"/>
      <c r="N115" s="223"/>
      <c r="O115" s="223"/>
      <c r="P115" s="223"/>
      <c r="Q115" s="223"/>
      <c r="R115" s="223"/>
      <c r="S115" s="223"/>
      <c r="T115" s="224"/>
      <c r="AT115" s="225" t="s">
        <v>224</v>
      </c>
      <c r="AU115" s="225" t="s">
        <v>88</v>
      </c>
      <c r="AV115" s="15" t="s">
        <v>222</v>
      </c>
      <c r="AW115" s="15" t="s">
        <v>36</v>
      </c>
      <c r="AX115" s="15" t="s">
        <v>82</v>
      </c>
      <c r="AY115" s="225" t="s">
        <v>214</v>
      </c>
    </row>
    <row r="116" spans="1:65" s="2" customFormat="1" ht="14.45" customHeight="1">
      <c r="A116" s="36"/>
      <c r="B116" s="37"/>
      <c r="C116" s="180" t="s">
        <v>253</v>
      </c>
      <c r="D116" s="180" t="s">
        <v>217</v>
      </c>
      <c r="E116" s="181" t="s">
        <v>1111</v>
      </c>
      <c r="F116" s="182" t="s">
        <v>1112</v>
      </c>
      <c r="G116" s="183" t="s">
        <v>331</v>
      </c>
      <c r="H116" s="184">
        <v>18.5</v>
      </c>
      <c r="I116" s="185"/>
      <c r="J116" s="186">
        <f>ROUND(I116*H116,2)</f>
        <v>0</v>
      </c>
      <c r="K116" s="182" t="s">
        <v>221</v>
      </c>
      <c r="L116" s="41"/>
      <c r="M116" s="187" t="s">
        <v>19</v>
      </c>
      <c r="N116" s="188" t="s">
        <v>47</v>
      </c>
      <c r="O116" s="66"/>
      <c r="P116" s="189">
        <f>O116*H116</f>
        <v>0</v>
      </c>
      <c r="Q116" s="189">
        <v>9.7999999999999997E-4</v>
      </c>
      <c r="R116" s="189">
        <f>Q116*H116</f>
        <v>1.813E-2</v>
      </c>
      <c r="S116" s="189">
        <v>0</v>
      </c>
      <c r="T116" s="190">
        <f>S116*H116</f>
        <v>0</v>
      </c>
      <c r="U116" s="36"/>
      <c r="V116" s="36"/>
      <c r="W116" s="36"/>
      <c r="X116" s="36"/>
      <c r="Y116" s="36"/>
      <c r="Z116" s="36"/>
      <c r="AA116" s="36"/>
      <c r="AB116" s="36"/>
      <c r="AC116" s="36"/>
      <c r="AD116" s="36"/>
      <c r="AE116" s="36"/>
      <c r="AR116" s="191" t="s">
        <v>299</v>
      </c>
      <c r="AT116" s="191" t="s">
        <v>217</v>
      </c>
      <c r="AU116" s="191" t="s">
        <v>88</v>
      </c>
      <c r="AY116" s="19" t="s">
        <v>214</v>
      </c>
      <c r="BE116" s="192">
        <f>IF(N116="základní",J116,0)</f>
        <v>0</v>
      </c>
      <c r="BF116" s="192">
        <f>IF(N116="snížená",J116,0)</f>
        <v>0</v>
      </c>
      <c r="BG116" s="192">
        <f>IF(N116="zákl. přenesená",J116,0)</f>
        <v>0</v>
      </c>
      <c r="BH116" s="192">
        <f>IF(N116="sníž. přenesená",J116,0)</f>
        <v>0</v>
      </c>
      <c r="BI116" s="192">
        <f>IF(N116="nulová",J116,0)</f>
        <v>0</v>
      </c>
      <c r="BJ116" s="19" t="s">
        <v>88</v>
      </c>
      <c r="BK116" s="192">
        <f>ROUND(I116*H116,2)</f>
        <v>0</v>
      </c>
      <c r="BL116" s="19" t="s">
        <v>299</v>
      </c>
      <c r="BM116" s="191" t="s">
        <v>1113</v>
      </c>
    </row>
    <row r="117" spans="1:65" s="14" customFormat="1" ht="11.25">
      <c r="B117" s="204"/>
      <c r="C117" s="205"/>
      <c r="D117" s="195" t="s">
        <v>224</v>
      </c>
      <c r="E117" s="206" t="s">
        <v>19</v>
      </c>
      <c r="F117" s="207" t="s">
        <v>1626</v>
      </c>
      <c r="G117" s="205"/>
      <c r="H117" s="208">
        <v>18.5</v>
      </c>
      <c r="I117" s="209"/>
      <c r="J117" s="205"/>
      <c r="K117" s="205"/>
      <c r="L117" s="210"/>
      <c r="M117" s="211"/>
      <c r="N117" s="212"/>
      <c r="O117" s="212"/>
      <c r="P117" s="212"/>
      <c r="Q117" s="212"/>
      <c r="R117" s="212"/>
      <c r="S117" s="212"/>
      <c r="T117" s="213"/>
      <c r="AT117" s="214" t="s">
        <v>224</v>
      </c>
      <c r="AU117" s="214" t="s">
        <v>88</v>
      </c>
      <c r="AV117" s="14" t="s">
        <v>88</v>
      </c>
      <c r="AW117" s="14" t="s">
        <v>36</v>
      </c>
      <c r="AX117" s="14" t="s">
        <v>75</v>
      </c>
      <c r="AY117" s="214" t="s">
        <v>214</v>
      </c>
    </row>
    <row r="118" spans="1:65" s="15" customFormat="1" ht="11.25">
      <c r="B118" s="215"/>
      <c r="C118" s="216"/>
      <c r="D118" s="195" t="s">
        <v>224</v>
      </c>
      <c r="E118" s="217" t="s">
        <v>19</v>
      </c>
      <c r="F118" s="218" t="s">
        <v>228</v>
      </c>
      <c r="G118" s="216"/>
      <c r="H118" s="219">
        <v>18.5</v>
      </c>
      <c r="I118" s="220"/>
      <c r="J118" s="216"/>
      <c r="K118" s="216"/>
      <c r="L118" s="221"/>
      <c r="M118" s="222"/>
      <c r="N118" s="223"/>
      <c r="O118" s="223"/>
      <c r="P118" s="223"/>
      <c r="Q118" s="223"/>
      <c r="R118" s="223"/>
      <c r="S118" s="223"/>
      <c r="T118" s="224"/>
      <c r="AT118" s="225" t="s">
        <v>224</v>
      </c>
      <c r="AU118" s="225" t="s">
        <v>88</v>
      </c>
      <c r="AV118" s="15" t="s">
        <v>222</v>
      </c>
      <c r="AW118" s="15" t="s">
        <v>36</v>
      </c>
      <c r="AX118" s="15" t="s">
        <v>82</v>
      </c>
      <c r="AY118" s="225" t="s">
        <v>214</v>
      </c>
    </row>
    <row r="119" spans="1:65" s="2" customFormat="1" ht="14.45" customHeight="1">
      <c r="A119" s="36"/>
      <c r="B119" s="37"/>
      <c r="C119" s="180" t="s">
        <v>262</v>
      </c>
      <c r="D119" s="180" t="s">
        <v>217</v>
      </c>
      <c r="E119" s="181" t="s">
        <v>1115</v>
      </c>
      <c r="F119" s="182" t="s">
        <v>1116</v>
      </c>
      <c r="G119" s="183" t="s">
        <v>331</v>
      </c>
      <c r="H119" s="184">
        <v>4.5</v>
      </c>
      <c r="I119" s="185"/>
      <c r="J119" s="186">
        <f>ROUND(I119*H119,2)</f>
        <v>0</v>
      </c>
      <c r="K119" s="182" t="s">
        <v>221</v>
      </c>
      <c r="L119" s="41"/>
      <c r="M119" s="187" t="s">
        <v>19</v>
      </c>
      <c r="N119" s="188" t="s">
        <v>47</v>
      </c>
      <c r="O119" s="66"/>
      <c r="P119" s="189">
        <f>O119*H119</f>
        <v>0</v>
      </c>
      <c r="Q119" s="189">
        <v>1.2600000000000001E-3</v>
      </c>
      <c r="R119" s="189">
        <f>Q119*H119</f>
        <v>5.6700000000000006E-3</v>
      </c>
      <c r="S119" s="189">
        <v>0</v>
      </c>
      <c r="T119" s="190">
        <f>S119*H119</f>
        <v>0</v>
      </c>
      <c r="U119" s="36"/>
      <c r="V119" s="36"/>
      <c r="W119" s="36"/>
      <c r="X119" s="36"/>
      <c r="Y119" s="36"/>
      <c r="Z119" s="36"/>
      <c r="AA119" s="36"/>
      <c r="AB119" s="36"/>
      <c r="AC119" s="36"/>
      <c r="AD119" s="36"/>
      <c r="AE119" s="36"/>
      <c r="AR119" s="191" t="s">
        <v>299</v>
      </c>
      <c r="AT119" s="191" t="s">
        <v>217</v>
      </c>
      <c r="AU119" s="191" t="s">
        <v>88</v>
      </c>
      <c r="AY119" s="19" t="s">
        <v>214</v>
      </c>
      <c r="BE119" s="192">
        <f>IF(N119="základní",J119,0)</f>
        <v>0</v>
      </c>
      <c r="BF119" s="192">
        <f>IF(N119="snížená",J119,0)</f>
        <v>0</v>
      </c>
      <c r="BG119" s="192">
        <f>IF(N119="zákl. přenesená",J119,0)</f>
        <v>0</v>
      </c>
      <c r="BH119" s="192">
        <f>IF(N119="sníž. přenesená",J119,0)</f>
        <v>0</v>
      </c>
      <c r="BI119" s="192">
        <f>IF(N119="nulová",J119,0)</f>
        <v>0</v>
      </c>
      <c r="BJ119" s="19" t="s">
        <v>88</v>
      </c>
      <c r="BK119" s="192">
        <f>ROUND(I119*H119,2)</f>
        <v>0</v>
      </c>
      <c r="BL119" s="19" t="s">
        <v>299</v>
      </c>
      <c r="BM119" s="191" t="s">
        <v>1117</v>
      </c>
    </row>
    <row r="120" spans="1:65" s="14" customFormat="1" ht="11.25">
      <c r="B120" s="204"/>
      <c r="C120" s="205"/>
      <c r="D120" s="195" t="s">
        <v>224</v>
      </c>
      <c r="E120" s="206" t="s">
        <v>19</v>
      </c>
      <c r="F120" s="207" t="s">
        <v>1627</v>
      </c>
      <c r="G120" s="205"/>
      <c r="H120" s="208">
        <v>4.5</v>
      </c>
      <c r="I120" s="209"/>
      <c r="J120" s="205"/>
      <c r="K120" s="205"/>
      <c r="L120" s="210"/>
      <c r="M120" s="211"/>
      <c r="N120" s="212"/>
      <c r="O120" s="212"/>
      <c r="P120" s="212"/>
      <c r="Q120" s="212"/>
      <c r="R120" s="212"/>
      <c r="S120" s="212"/>
      <c r="T120" s="213"/>
      <c r="AT120" s="214" t="s">
        <v>224</v>
      </c>
      <c r="AU120" s="214" t="s">
        <v>88</v>
      </c>
      <c r="AV120" s="14" t="s">
        <v>88</v>
      </c>
      <c r="AW120" s="14" t="s">
        <v>36</v>
      </c>
      <c r="AX120" s="14" t="s">
        <v>75</v>
      </c>
      <c r="AY120" s="214" t="s">
        <v>214</v>
      </c>
    </row>
    <row r="121" spans="1:65" s="15" customFormat="1" ht="11.25">
      <c r="B121" s="215"/>
      <c r="C121" s="216"/>
      <c r="D121" s="195" t="s">
        <v>224</v>
      </c>
      <c r="E121" s="217" t="s">
        <v>19</v>
      </c>
      <c r="F121" s="218" t="s">
        <v>228</v>
      </c>
      <c r="G121" s="216"/>
      <c r="H121" s="219">
        <v>4.5</v>
      </c>
      <c r="I121" s="220"/>
      <c r="J121" s="216"/>
      <c r="K121" s="216"/>
      <c r="L121" s="221"/>
      <c r="M121" s="222"/>
      <c r="N121" s="223"/>
      <c r="O121" s="223"/>
      <c r="P121" s="223"/>
      <c r="Q121" s="223"/>
      <c r="R121" s="223"/>
      <c r="S121" s="223"/>
      <c r="T121" s="224"/>
      <c r="AT121" s="225" t="s">
        <v>224</v>
      </c>
      <c r="AU121" s="225" t="s">
        <v>88</v>
      </c>
      <c r="AV121" s="15" t="s">
        <v>222</v>
      </c>
      <c r="AW121" s="15" t="s">
        <v>36</v>
      </c>
      <c r="AX121" s="15" t="s">
        <v>82</v>
      </c>
      <c r="AY121" s="225" t="s">
        <v>214</v>
      </c>
    </row>
    <row r="122" spans="1:65" s="2" customFormat="1" ht="14.45" customHeight="1">
      <c r="A122" s="36"/>
      <c r="B122" s="37"/>
      <c r="C122" s="180" t="s">
        <v>260</v>
      </c>
      <c r="D122" s="180" t="s">
        <v>217</v>
      </c>
      <c r="E122" s="181" t="s">
        <v>1118</v>
      </c>
      <c r="F122" s="182" t="s">
        <v>1119</v>
      </c>
      <c r="G122" s="183" t="s">
        <v>1027</v>
      </c>
      <c r="H122" s="184">
        <v>1</v>
      </c>
      <c r="I122" s="185"/>
      <c r="J122" s="186">
        <f>ROUND(I122*H122,2)</f>
        <v>0</v>
      </c>
      <c r="K122" s="182" t="s">
        <v>19</v>
      </c>
      <c r="L122" s="41"/>
      <c r="M122" s="187" t="s">
        <v>19</v>
      </c>
      <c r="N122" s="188" t="s">
        <v>47</v>
      </c>
      <c r="O122" s="66"/>
      <c r="P122" s="189">
        <f>O122*H122</f>
        <v>0</v>
      </c>
      <c r="Q122" s="189">
        <v>0.01</v>
      </c>
      <c r="R122" s="189">
        <f>Q122*H122</f>
        <v>0.01</v>
      </c>
      <c r="S122" s="189">
        <v>0</v>
      </c>
      <c r="T122" s="190">
        <f>S122*H122</f>
        <v>0</v>
      </c>
      <c r="U122" s="36"/>
      <c r="V122" s="36"/>
      <c r="W122" s="36"/>
      <c r="X122" s="36"/>
      <c r="Y122" s="36"/>
      <c r="Z122" s="36"/>
      <c r="AA122" s="36"/>
      <c r="AB122" s="36"/>
      <c r="AC122" s="36"/>
      <c r="AD122" s="36"/>
      <c r="AE122" s="36"/>
      <c r="AR122" s="191" t="s">
        <v>299</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299</v>
      </c>
      <c r="BM122" s="191" t="s">
        <v>1628</v>
      </c>
    </row>
    <row r="123" spans="1:65" s="14" customFormat="1" ht="11.25">
      <c r="B123" s="204"/>
      <c r="C123" s="205"/>
      <c r="D123" s="195" t="s">
        <v>224</v>
      </c>
      <c r="E123" s="206" t="s">
        <v>19</v>
      </c>
      <c r="F123" s="207" t="s">
        <v>82</v>
      </c>
      <c r="G123" s="205"/>
      <c r="H123" s="208">
        <v>1</v>
      </c>
      <c r="I123" s="209"/>
      <c r="J123" s="205"/>
      <c r="K123" s="205"/>
      <c r="L123" s="210"/>
      <c r="M123" s="211"/>
      <c r="N123" s="212"/>
      <c r="O123" s="212"/>
      <c r="P123" s="212"/>
      <c r="Q123" s="212"/>
      <c r="R123" s="212"/>
      <c r="S123" s="212"/>
      <c r="T123" s="213"/>
      <c r="AT123" s="214" t="s">
        <v>224</v>
      </c>
      <c r="AU123" s="214" t="s">
        <v>88</v>
      </c>
      <c r="AV123" s="14" t="s">
        <v>88</v>
      </c>
      <c r="AW123" s="14" t="s">
        <v>36</v>
      </c>
      <c r="AX123" s="14" t="s">
        <v>75</v>
      </c>
      <c r="AY123" s="214" t="s">
        <v>214</v>
      </c>
    </row>
    <row r="124" spans="1:65" s="15" customFormat="1" ht="11.25">
      <c r="B124" s="215"/>
      <c r="C124" s="216"/>
      <c r="D124" s="195" t="s">
        <v>224</v>
      </c>
      <c r="E124" s="217" t="s">
        <v>19</v>
      </c>
      <c r="F124" s="218" t="s">
        <v>228</v>
      </c>
      <c r="G124" s="216"/>
      <c r="H124" s="219">
        <v>1</v>
      </c>
      <c r="I124" s="220"/>
      <c r="J124" s="216"/>
      <c r="K124" s="216"/>
      <c r="L124" s="221"/>
      <c r="M124" s="222"/>
      <c r="N124" s="223"/>
      <c r="O124" s="223"/>
      <c r="P124" s="223"/>
      <c r="Q124" s="223"/>
      <c r="R124" s="223"/>
      <c r="S124" s="223"/>
      <c r="T124" s="224"/>
      <c r="AT124" s="225" t="s">
        <v>224</v>
      </c>
      <c r="AU124" s="225" t="s">
        <v>88</v>
      </c>
      <c r="AV124" s="15" t="s">
        <v>222</v>
      </c>
      <c r="AW124" s="15" t="s">
        <v>36</v>
      </c>
      <c r="AX124" s="15" t="s">
        <v>82</v>
      </c>
      <c r="AY124" s="225" t="s">
        <v>214</v>
      </c>
    </row>
    <row r="125" spans="1:65" s="2" customFormat="1" ht="24.2" customHeight="1">
      <c r="A125" s="36"/>
      <c r="B125" s="37"/>
      <c r="C125" s="180" t="s">
        <v>270</v>
      </c>
      <c r="D125" s="180" t="s">
        <v>217</v>
      </c>
      <c r="E125" s="181" t="s">
        <v>1121</v>
      </c>
      <c r="F125" s="182" t="s">
        <v>1122</v>
      </c>
      <c r="G125" s="183" t="s">
        <v>331</v>
      </c>
      <c r="H125" s="184">
        <v>39</v>
      </c>
      <c r="I125" s="185"/>
      <c r="J125" s="186">
        <f>ROUND(I125*H125,2)</f>
        <v>0</v>
      </c>
      <c r="K125" s="182" t="s">
        <v>221</v>
      </c>
      <c r="L125" s="41"/>
      <c r="M125" s="187" t="s">
        <v>19</v>
      </c>
      <c r="N125" s="188" t="s">
        <v>47</v>
      </c>
      <c r="O125" s="66"/>
      <c r="P125" s="189">
        <f>O125*H125</f>
        <v>0</v>
      </c>
      <c r="Q125" s="189">
        <v>2.0000000000000001E-4</v>
      </c>
      <c r="R125" s="189">
        <f>Q125*H125</f>
        <v>7.8000000000000005E-3</v>
      </c>
      <c r="S125" s="189">
        <v>0</v>
      </c>
      <c r="T125" s="190">
        <f>S125*H125</f>
        <v>0</v>
      </c>
      <c r="U125" s="36"/>
      <c r="V125" s="36"/>
      <c r="W125" s="36"/>
      <c r="X125" s="36"/>
      <c r="Y125" s="36"/>
      <c r="Z125" s="36"/>
      <c r="AA125" s="36"/>
      <c r="AB125" s="36"/>
      <c r="AC125" s="36"/>
      <c r="AD125" s="36"/>
      <c r="AE125" s="36"/>
      <c r="AR125" s="191" t="s">
        <v>299</v>
      </c>
      <c r="AT125" s="191" t="s">
        <v>217</v>
      </c>
      <c r="AU125" s="191" t="s">
        <v>88</v>
      </c>
      <c r="AY125" s="19" t="s">
        <v>214</v>
      </c>
      <c r="BE125" s="192">
        <f>IF(N125="základní",J125,0)</f>
        <v>0</v>
      </c>
      <c r="BF125" s="192">
        <f>IF(N125="snížená",J125,0)</f>
        <v>0</v>
      </c>
      <c r="BG125" s="192">
        <f>IF(N125="zákl. přenesená",J125,0)</f>
        <v>0</v>
      </c>
      <c r="BH125" s="192">
        <f>IF(N125="sníž. přenesená",J125,0)</f>
        <v>0</v>
      </c>
      <c r="BI125" s="192">
        <f>IF(N125="nulová",J125,0)</f>
        <v>0</v>
      </c>
      <c r="BJ125" s="19" t="s">
        <v>88</v>
      </c>
      <c r="BK125" s="192">
        <f>ROUND(I125*H125,2)</f>
        <v>0</v>
      </c>
      <c r="BL125" s="19" t="s">
        <v>299</v>
      </c>
      <c r="BM125" s="191" t="s">
        <v>1123</v>
      </c>
    </row>
    <row r="126" spans="1:65" s="14" customFormat="1" ht="11.25">
      <c r="B126" s="204"/>
      <c r="C126" s="205"/>
      <c r="D126" s="195" t="s">
        <v>224</v>
      </c>
      <c r="E126" s="206" t="s">
        <v>19</v>
      </c>
      <c r="F126" s="207" t="s">
        <v>1629</v>
      </c>
      <c r="G126" s="205"/>
      <c r="H126" s="208">
        <v>39</v>
      </c>
      <c r="I126" s="209"/>
      <c r="J126" s="205"/>
      <c r="K126" s="205"/>
      <c r="L126" s="210"/>
      <c r="M126" s="211"/>
      <c r="N126" s="212"/>
      <c r="O126" s="212"/>
      <c r="P126" s="212"/>
      <c r="Q126" s="212"/>
      <c r="R126" s="212"/>
      <c r="S126" s="212"/>
      <c r="T126" s="213"/>
      <c r="AT126" s="214" t="s">
        <v>224</v>
      </c>
      <c r="AU126" s="214" t="s">
        <v>88</v>
      </c>
      <c r="AV126" s="14" t="s">
        <v>88</v>
      </c>
      <c r="AW126" s="14" t="s">
        <v>36</v>
      </c>
      <c r="AX126" s="14" t="s">
        <v>75</v>
      </c>
      <c r="AY126" s="214" t="s">
        <v>214</v>
      </c>
    </row>
    <row r="127" spans="1:65" s="15" customFormat="1" ht="11.25">
      <c r="B127" s="215"/>
      <c r="C127" s="216"/>
      <c r="D127" s="195" t="s">
        <v>224</v>
      </c>
      <c r="E127" s="217" t="s">
        <v>19</v>
      </c>
      <c r="F127" s="218" t="s">
        <v>228</v>
      </c>
      <c r="G127" s="216"/>
      <c r="H127" s="219">
        <v>39</v>
      </c>
      <c r="I127" s="220"/>
      <c r="J127" s="216"/>
      <c r="K127" s="216"/>
      <c r="L127" s="221"/>
      <c r="M127" s="222"/>
      <c r="N127" s="223"/>
      <c r="O127" s="223"/>
      <c r="P127" s="223"/>
      <c r="Q127" s="223"/>
      <c r="R127" s="223"/>
      <c r="S127" s="223"/>
      <c r="T127" s="224"/>
      <c r="AT127" s="225" t="s">
        <v>224</v>
      </c>
      <c r="AU127" s="225" t="s">
        <v>88</v>
      </c>
      <c r="AV127" s="15" t="s">
        <v>222</v>
      </c>
      <c r="AW127" s="15" t="s">
        <v>36</v>
      </c>
      <c r="AX127" s="15" t="s">
        <v>82</v>
      </c>
      <c r="AY127" s="225" t="s">
        <v>214</v>
      </c>
    </row>
    <row r="128" spans="1:65" s="2" customFormat="1" ht="24.2" customHeight="1">
      <c r="A128" s="36"/>
      <c r="B128" s="37"/>
      <c r="C128" s="180" t="s">
        <v>276</v>
      </c>
      <c r="D128" s="180" t="s">
        <v>217</v>
      </c>
      <c r="E128" s="181" t="s">
        <v>1124</v>
      </c>
      <c r="F128" s="182" t="s">
        <v>1125</v>
      </c>
      <c r="G128" s="183" t="s">
        <v>331</v>
      </c>
      <c r="H128" s="184">
        <v>23</v>
      </c>
      <c r="I128" s="185"/>
      <c r="J128" s="186">
        <f>ROUND(I128*H128,2)</f>
        <v>0</v>
      </c>
      <c r="K128" s="182" t="s">
        <v>221</v>
      </c>
      <c r="L128" s="41"/>
      <c r="M128" s="187" t="s">
        <v>19</v>
      </c>
      <c r="N128" s="188" t="s">
        <v>47</v>
      </c>
      <c r="O128" s="66"/>
      <c r="P128" s="189">
        <f>O128*H128</f>
        <v>0</v>
      </c>
      <c r="Q128" s="189">
        <v>2.4000000000000001E-4</v>
      </c>
      <c r="R128" s="189">
        <f>Q128*H128</f>
        <v>5.5199999999999997E-3</v>
      </c>
      <c r="S128" s="189">
        <v>0</v>
      </c>
      <c r="T128" s="190">
        <f>S128*H128</f>
        <v>0</v>
      </c>
      <c r="U128" s="36"/>
      <c r="V128" s="36"/>
      <c r="W128" s="36"/>
      <c r="X128" s="36"/>
      <c r="Y128" s="36"/>
      <c r="Z128" s="36"/>
      <c r="AA128" s="36"/>
      <c r="AB128" s="36"/>
      <c r="AC128" s="36"/>
      <c r="AD128" s="36"/>
      <c r="AE128" s="36"/>
      <c r="AR128" s="191" t="s">
        <v>299</v>
      </c>
      <c r="AT128" s="191" t="s">
        <v>217</v>
      </c>
      <c r="AU128" s="191" t="s">
        <v>88</v>
      </c>
      <c r="AY128" s="19" t="s">
        <v>214</v>
      </c>
      <c r="BE128" s="192">
        <f>IF(N128="základní",J128,0)</f>
        <v>0</v>
      </c>
      <c r="BF128" s="192">
        <f>IF(N128="snížená",J128,0)</f>
        <v>0</v>
      </c>
      <c r="BG128" s="192">
        <f>IF(N128="zákl. přenesená",J128,0)</f>
        <v>0</v>
      </c>
      <c r="BH128" s="192">
        <f>IF(N128="sníž. přenesená",J128,0)</f>
        <v>0</v>
      </c>
      <c r="BI128" s="192">
        <f>IF(N128="nulová",J128,0)</f>
        <v>0</v>
      </c>
      <c r="BJ128" s="19" t="s">
        <v>88</v>
      </c>
      <c r="BK128" s="192">
        <f>ROUND(I128*H128,2)</f>
        <v>0</v>
      </c>
      <c r="BL128" s="19" t="s">
        <v>299</v>
      </c>
      <c r="BM128" s="191" t="s">
        <v>1126</v>
      </c>
    </row>
    <row r="129" spans="1:65" s="14" customFormat="1" ht="11.25">
      <c r="B129" s="204"/>
      <c r="C129" s="205"/>
      <c r="D129" s="195" t="s">
        <v>224</v>
      </c>
      <c r="E129" s="206" t="s">
        <v>19</v>
      </c>
      <c r="F129" s="207" t="s">
        <v>1630</v>
      </c>
      <c r="G129" s="205"/>
      <c r="H129" s="208">
        <v>23</v>
      </c>
      <c r="I129" s="209"/>
      <c r="J129" s="205"/>
      <c r="K129" s="205"/>
      <c r="L129" s="210"/>
      <c r="M129" s="211"/>
      <c r="N129" s="212"/>
      <c r="O129" s="212"/>
      <c r="P129" s="212"/>
      <c r="Q129" s="212"/>
      <c r="R129" s="212"/>
      <c r="S129" s="212"/>
      <c r="T129" s="213"/>
      <c r="AT129" s="214" t="s">
        <v>224</v>
      </c>
      <c r="AU129" s="214" t="s">
        <v>88</v>
      </c>
      <c r="AV129" s="14" t="s">
        <v>88</v>
      </c>
      <c r="AW129" s="14" t="s">
        <v>36</v>
      </c>
      <c r="AX129" s="14" t="s">
        <v>75</v>
      </c>
      <c r="AY129" s="214" t="s">
        <v>214</v>
      </c>
    </row>
    <row r="130" spans="1:65" s="15" customFormat="1" ht="11.25">
      <c r="B130" s="215"/>
      <c r="C130" s="216"/>
      <c r="D130" s="195" t="s">
        <v>224</v>
      </c>
      <c r="E130" s="217" t="s">
        <v>19</v>
      </c>
      <c r="F130" s="218" t="s">
        <v>228</v>
      </c>
      <c r="G130" s="216"/>
      <c r="H130" s="219">
        <v>23</v>
      </c>
      <c r="I130" s="220"/>
      <c r="J130" s="216"/>
      <c r="K130" s="216"/>
      <c r="L130" s="221"/>
      <c r="M130" s="222"/>
      <c r="N130" s="223"/>
      <c r="O130" s="223"/>
      <c r="P130" s="223"/>
      <c r="Q130" s="223"/>
      <c r="R130" s="223"/>
      <c r="S130" s="223"/>
      <c r="T130" s="224"/>
      <c r="AT130" s="225" t="s">
        <v>224</v>
      </c>
      <c r="AU130" s="225" t="s">
        <v>88</v>
      </c>
      <c r="AV130" s="15" t="s">
        <v>222</v>
      </c>
      <c r="AW130" s="15" t="s">
        <v>36</v>
      </c>
      <c r="AX130" s="15" t="s">
        <v>82</v>
      </c>
      <c r="AY130" s="225" t="s">
        <v>214</v>
      </c>
    </row>
    <row r="131" spans="1:65" s="2" customFormat="1" ht="14.45" customHeight="1">
      <c r="A131" s="36"/>
      <c r="B131" s="37"/>
      <c r="C131" s="180" t="s">
        <v>280</v>
      </c>
      <c r="D131" s="180" t="s">
        <v>217</v>
      </c>
      <c r="E131" s="181" t="s">
        <v>1127</v>
      </c>
      <c r="F131" s="182" t="s">
        <v>1128</v>
      </c>
      <c r="G131" s="183" t="s">
        <v>248</v>
      </c>
      <c r="H131" s="184">
        <v>7</v>
      </c>
      <c r="I131" s="185"/>
      <c r="J131" s="186">
        <f>ROUND(I131*H131,2)</f>
        <v>0</v>
      </c>
      <c r="K131" s="182" t="s">
        <v>221</v>
      </c>
      <c r="L131" s="41"/>
      <c r="M131" s="187" t="s">
        <v>19</v>
      </c>
      <c r="N131" s="188" t="s">
        <v>47</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299</v>
      </c>
      <c r="AT131" s="191" t="s">
        <v>217</v>
      </c>
      <c r="AU131" s="191" t="s">
        <v>88</v>
      </c>
      <c r="AY131" s="19" t="s">
        <v>214</v>
      </c>
      <c r="BE131" s="192">
        <f>IF(N131="základní",J131,0)</f>
        <v>0</v>
      </c>
      <c r="BF131" s="192">
        <f>IF(N131="snížená",J131,0)</f>
        <v>0</v>
      </c>
      <c r="BG131" s="192">
        <f>IF(N131="zákl. přenesená",J131,0)</f>
        <v>0</v>
      </c>
      <c r="BH131" s="192">
        <f>IF(N131="sníž. přenesená",J131,0)</f>
        <v>0</v>
      </c>
      <c r="BI131" s="192">
        <f>IF(N131="nulová",J131,0)</f>
        <v>0</v>
      </c>
      <c r="BJ131" s="19" t="s">
        <v>88</v>
      </c>
      <c r="BK131" s="192">
        <f>ROUND(I131*H131,2)</f>
        <v>0</v>
      </c>
      <c r="BL131" s="19" t="s">
        <v>299</v>
      </c>
      <c r="BM131" s="191" t="s">
        <v>1129</v>
      </c>
    </row>
    <row r="132" spans="1:65" s="2" customFormat="1" ht="14.45" customHeight="1">
      <c r="A132" s="36"/>
      <c r="B132" s="37"/>
      <c r="C132" s="180" t="s">
        <v>286</v>
      </c>
      <c r="D132" s="180" t="s">
        <v>217</v>
      </c>
      <c r="E132" s="181" t="s">
        <v>1130</v>
      </c>
      <c r="F132" s="182" t="s">
        <v>1131</v>
      </c>
      <c r="G132" s="183" t="s">
        <v>248</v>
      </c>
      <c r="H132" s="184">
        <v>10</v>
      </c>
      <c r="I132" s="185"/>
      <c r="J132" s="186">
        <f>ROUND(I132*H132,2)</f>
        <v>0</v>
      </c>
      <c r="K132" s="182" t="s">
        <v>221</v>
      </c>
      <c r="L132" s="41"/>
      <c r="M132" s="187" t="s">
        <v>19</v>
      </c>
      <c r="N132" s="188" t="s">
        <v>47</v>
      </c>
      <c r="O132" s="66"/>
      <c r="P132" s="189">
        <f>O132*H132</f>
        <v>0</v>
      </c>
      <c r="Q132" s="189">
        <v>2.9E-4</v>
      </c>
      <c r="R132" s="189">
        <f>Q132*H132</f>
        <v>2.8999999999999998E-3</v>
      </c>
      <c r="S132" s="189">
        <v>0</v>
      </c>
      <c r="T132" s="190">
        <f>S132*H132</f>
        <v>0</v>
      </c>
      <c r="U132" s="36"/>
      <c r="V132" s="36"/>
      <c r="W132" s="36"/>
      <c r="X132" s="36"/>
      <c r="Y132" s="36"/>
      <c r="Z132" s="36"/>
      <c r="AA132" s="36"/>
      <c r="AB132" s="36"/>
      <c r="AC132" s="36"/>
      <c r="AD132" s="36"/>
      <c r="AE132" s="36"/>
      <c r="AR132" s="191" t="s">
        <v>299</v>
      </c>
      <c r="AT132" s="191" t="s">
        <v>217</v>
      </c>
      <c r="AU132" s="191" t="s">
        <v>88</v>
      </c>
      <c r="AY132" s="19" t="s">
        <v>214</v>
      </c>
      <c r="BE132" s="192">
        <f>IF(N132="základní",J132,0)</f>
        <v>0</v>
      </c>
      <c r="BF132" s="192">
        <f>IF(N132="snížená",J132,0)</f>
        <v>0</v>
      </c>
      <c r="BG132" s="192">
        <f>IF(N132="zákl. přenesená",J132,0)</f>
        <v>0</v>
      </c>
      <c r="BH132" s="192">
        <f>IF(N132="sníž. přenesená",J132,0)</f>
        <v>0</v>
      </c>
      <c r="BI132" s="192">
        <f>IF(N132="nulová",J132,0)</f>
        <v>0</v>
      </c>
      <c r="BJ132" s="19" t="s">
        <v>88</v>
      </c>
      <c r="BK132" s="192">
        <f>ROUND(I132*H132,2)</f>
        <v>0</v>
      </c>
      <c r="BL132" s="19" t="s">
        <v>299</v>
      </c>
      <c r="BM132" s="191" t="s">
        <v>1132</v>
      </c>
    </row>
    <row r="133" spans="1:65" s="14" customFormat="1" ht="11.25">
      <c r="B133" s="204"/>
      <c r="C133" s="205"/>
      <c r="D133" s="195" t="s">
        <v>224</v>
      </c>
      <c r="E133" s="206" t="s">
        <v>19</v>
      </c>
      <c r="F133" s="207" t="s">
        <v>270</v>
      </c>
      <c r="G133" s="205"/>
      <c r="H133" s="208">
        <v>10</v>
      </c>
      <c r="I133" s="209"/>
      <c r="J133" s="205"/>
      <c r="K133" s="205"/>
      <c r="L133" s="210"/>
      <c r="M133" s="211"/>
      <c r="N133" s="212"/>
      <c r="O133" s="212"/>
      <c r="P133" s="212"/>
      <c r="Q133" s="212"/>
      <c r="R133" s="212"/>
      <c r="S133" s="212"/>
      <c r="T133" s="213"/>
      <c r="AT133" s="214" t="s">
        <v>224</v>
      </c>
      <c r="AU133" s="214" t="s">
        <v>88</v>
      </c>
      <c r="AV133" s="14" t="s">
        <v>88</v>
      </c>
      <c r="AW133" s="14" t="s">
        <v>36</v>
      </c>
      <c r="AX133" s="14" t="s">
        <v>75</v>
      </c>
      <c r="AY133" s="214" t="s">
        <v>214</v>
      </c>
    </row>
    <row r="134" spans="1:65" s="15" customFormat="1" ht="11.25">
      <c r="B134" s="215"/>
      <c r="C134" s="216"/>
      <c r="D134" s="195" t="s">
        <v>224</v>
      </c>
      <c r="E134" s="217" t="s">
        <v>19</v>
      </c>
      <c r="F134" s="218" t="s">
        <v>228</v>
      </c>
      <c r="G134" s="216"/>
      <c r="H134" s="219">
        <v>10</v>
      </c>
      <c r="I134" s="220"/>
      <c r="J134" s="216"/>
      <c r="K134" s="216"/>
      <c r="L134" s="221"/>
      <c r="M134" s="222"/>
      <c r="N134" s="223"/>
      <c r="O134" s="223"/>
      <c r="P134" s="223"/>
      <c r="Q134" s="223"/>
      <c r="R134" s="223"/>
      <c r="S134" s="223"/>
      <c r="T134" s="224"/>
      <c r="AT134" s="225" t="s">
        <v>224</v>
      </c>
      <c r="AU134" s="225" t="s">
        <v>88</v>
      </c>
      <c r="AV134" s="15" t="s">
        <v>222</v>
      </c>
      <c r="AW134" s="15" t="s">
        <v>36</v>
      </c>
      <c r="AX134" s="15" t="s">
        <v>82</v>
      </c>
      <c r="AY134" s="225" t="s">
        <v>214</v>
      </c>
    </row>
    <row r="135" spans="1:65" s="2" customFormat="1" ht="14.45" customHeight="1">
      <c r="A135" s="36"/>
      <c r="B135" s="37"/>
      <c r="C135" s="180" t="s">
        <v>290</v>
      </c>
      <c r="D135" s="180" t="s">
        <v>217</v>
      </c>
      <c r="E135" s="181" t="s">
        <v>1133</v>
      </c>
      <c r="F135" s="182" t="s">
        <v>1134</v>
      </c>
      <c r="G135" s="183" t="s">
        <v>248</v>
      </c>
      <c r="H135" s="184">
        <v>5</v>
      </c>
      <c r="I135" s="185"/>
      <c r="J135" s="186">
        <f>ROUND(I135*H135,2)</f>
        <v>0</v>
      </c>
      <c r="K135" s="182" t="s">
        <v>221</v>
      </c>
      <c r="L135" s="41"/>
      <c r="M135" s="187" t="s">
        <v>19</v>
      </c>
      <c r="N135" s="188" t="s">
        <v>47</v>
      </c>
      <c r="O135" s="66"/>
      <c r="P135" s="189">
        <f>O135*H135</f>
        <v>0</v>
      </c>
      <c r="Q135" s="189">
        <v>7.5000000000000002E-4</v>
      </c>
      <c r="R135" s="189">
        <f>Q135*H135</f>
        <v>3.7499999999999999E-3</v>
      </c>
      <c r="S135" s="189">
        <v>0</v>
      </c>
      <c r="T135" s="190">
        <f>S135*H135</f>
        <v>0</v>
      </c>
      <c r="U135" s="36"/>
      <c r="V135" s="36"/>
      <c r="W135" s="36"/>
      <c r="X135" s="36"/>
      <c r="Y135" s="36"/>
      <c r="Z135" s="36"/>
      <c r="AA135" s="36"/>
      <c r="AB135" s="36"/>
      <c r="AC135" s="36"/>
      <c r="AD135" s="36"/>
      <c r="AE135" s="36"/>
      <c r="AR135" s="191" t="s">
        <v>299</v>
      </c>
      <c r="AT135" s="191" t="s">
        <v>217</v>
      </c>
      <c r="AU135" s="191" t="s">
        <v>88</v>
      </c>
      <c r="AY135" s="19" t="s">
        <v>214</v>
      </c>
      <c r="BE135" s="192">
        <f>IF(N135="základní",J135,0)</f>
        <v>0</v>
      </c>
      <c r="BF135" s="192">
        <f>IF(N135="snížená",J135,0)</f>
        <v>0</v>
      </c>
      <c r="BG135" s="192">
        <f>IF(N135="zákl. přenesená",J135,0)</f>
        <v>0</v>
      </c>
      <c r="BH135" s="192">
        <f>IF(N135="sníž. přenesená",J135,0)</f>
        <v>0</v>
      </c>
      <c r="BI135" s="192">
        <f>IF(N135="nulová",J135,0)</f>
        <v>0</v>
      </c>
      <c r="BJ135" s="19" t="s">
        <v>88</v>
      </c>
      <c r="BK135" s="192">
        <f>ROUND(I135*H135,2)</f>
        <v>0</v>
      </c>
      <c r="BL135" s="19" t="s">
        <v>299</v>
      </c>
      <c r="BM135" s="191" t="s">
        <v>1135</v>
      </c>
    </row>
    <row r="136" spans="1:65" s="14" customFormat="1" ht="11.25">
      <c r="B136" s="204"/>
      <c r="C136" s="205"/>
      <c r="D136" s="195" t="s">
        <v>224</v>
      </c>
      <c r="E136" s="206" t="s">
        <v>19</v>
      </c>
      <c r="F136" s="207" t="s">
        <v>245</v>
      </c>
      <c r="G136" s="205"/>
      <c r="H136" s="208">
        <v>5</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5" customFormat="1" ht="11.25">
      <c r="B137" s="215"/>
      <c r="C137" s="216"/>
      <c r="D137" s="195" t="s">
        <v>224</v>
      </c>
      <c r="E137" s="217" t="s">
        <v>19</v>
      </c>
      <c r="F137" s="218" t="s">
        <v>228</v>
      </c>
      <c r="G137" s="216"/>
      <c r="H137" s="219">
        <v>5</v>
      </c>
      <c r="I137" s="220"/>
      <c r="J137" s="216"/>
      <c r="K137" s="216"/>
      <c r="L137" s="221"/>
      <c r="M137" s="222"/>
      <c r="N137" s="223"/>
      <c r="O137" s="223"/>
      <c r="P137" s="223"/>
      <c r="Q137" s="223"/>
      <c r="R137" s="223"/>
      <c r="S137" s="223"/>
      <c r="T137" s="224"/>
      <c r="AT137" s="225" t="s">
        <v>224</v>
      </c>
      <c r="AU137" s="225" t="s">
        <v>88</v>
      </c>
      <c r="AV137" s="15" t="s">
        <v>222</v>
      </c>
      <c r="AW137" s="15" t="s">
        <v>36</v>
      </c>
      <c r="AX137" s="15" t="s">
        <v>82</v>
      </c>
      <c r="AY137" s="225" t="s">
        <v>214</v>
      </c>
    </row>
    <row r="138" spans="1:65" s="2" customFormat="1" ht="14.45" customHeight="1">
      <c r="A138" s="36"/>
      <c r="B138" s="37"/>
      <c r="C138" s="180" t="s">
        <v>8</v>
      </c>
      <c r="D138" s="180" t="s">
        <v>217</v>
      </c>
      <c r="E138" s="181" t="s">
        <v>1136</v>
      </c>
      <c r="F138" s="182" t="s">
        <v>1137</v>
      </c>
      <c r="G138" s="183" t="s">
        <v>248</v>
      </c>
      <c r="H138" s="184">
        <v>4</v>
      </c>
      <c r="I138" s="185"/>
      <c r="J138" s="186">
        <f>ROUND(I138*H138,2)</f>
        <v>0</v>
      </c>
      <c r="K138" s="182" t="s">
        <v>221</v>
      </c>
      <c r="L138" s="41"/>
      <c r="M138" s="187" t="s">
        <v>19</v>
      </c>
      <c r="N138" s="188" t="s">
        <v>47</v>
      </c>
      <c r="O138" s="66"/>
      <c r="P138" s="189">
        <f>O138*H138</f>
        <v>0</v>
      </c>
      <c r="Q138" s="189">
        <v>1.25E-3</v>
      </c>
      <c r="R138" s="189">
        <f>Q138*H138</f>
        <v>5.0000000000000001E-3</v>
      </c>
      <c r="S138" s="189">
        <v>0</v>
      </c>
      <c r="T138" s="190">
        <f>S138*H138</f>
        <v>0</v>
      </c>
      <c r="U138" s="36"/>
      <c r="V138" s="36"/>
      <c r="W138" s="36"/>
      <c r="X138" s="36"/>
      <c r="Y138" s="36"/>
      <c r="Z138" s="36"/>
      <c r="AA138" s="36"/>
      <c r="AB138" s="36"/>
      <c r="AC138" s="36"/>
      <c r="AD138" s="36"/>
      <c r="AE138" s="36"/>
      <c r="AR138" s="191" t="s">
        <v>299</v>
      </c>
      <c r="AT138" s="191" t="s">
        <v>217</v>
      </c>
      <c r="AU138" s="191" t="s">
        <v>88</v>
      </c>
      <c r="AY138" s="19" t="s">
        <v>214</v>
      </c>
      <c r="BE138" s="192">
        <f>IF(N138="základní",J138,0)</f>
        <v>0</v>
      </c>
      <c r="BF138" s="192">
        <f>IF(N138="snížená",J138,0)</f>
        <v>0</v>
      </c>
      <c r="BG138" s="192">
        <f>IF(N138="zákl. přenesená",J138,0)</f>
        <v>0</v>
      </c>
      <c r="BH138" s="192">
        <f>IF(N138="sníž. přenesená",J138,0)</f>
        <v>0</v>
      </c>
      <c r="BI138" s="192">
        <f>IF(N138="nulová",J138,0)</f>
        <v>0</v>
      </c>
      <c r="BJ138" s="19" t="s">
        <v>88</v>
      </c>
      <c r="BK138" s="192">
        <f>ROUND(I138*H138,2)</f>
        <v>0</v>
      </c>
      <c r="BL138" s="19" t="s">
        <v>299</v>
      </c>
      <c r="BM138" s="191" t="s">
        <v>1138</v>
      </c>
    </row>
    <row r="139" spans="1:65" s="2" customFormat="1" ht="24.2" customHeight="1">
      <c r="A139" s="36"/>
      <c r="B139" s="37"/>
      <c r="C139" s="180" t="s">
        <v>299</v>
      </c>
      <c r="D139" s="180" t="s">
        <v>217</v>
      </c>
      <c r="E139" s="181" t="s">
        <v>1139</v>
      </c>
      <c r="F139" s="182" t="s">
        <v>1140</v>
      </c>
      <c r="G139" s="183" t="s">
        <v>331</v>
      </c>
      <c r="H139" s="184">
        <v>62</v>
      </c>
      <c r="I139" s="185"/>
      <c r="J139" s="186">
        <f>ROUND(I139*H139,2)</f>
        <v>0</v>
      </c>
      <c r="K139" s="182" t="s">
        <v>221</v>
      </c>
      <c r="L139" s="41"/>
      <c r="M139" s="187" t="s">
        <v>19</v>
      </c>
      <c r="N139" s="188" t="s">
        <v>47</v>
      </c>
      <c r="O139" s="66"/>
      <c r="P139" s="189">
        <f>O139*H139</f>
        <v>0</v>
      </c>
      <c r="Q139" s="189">
        <v>1.9000000000000001E-4</v>
      </c>
      <c r="R139" s="189">
        <f>Q139*H139</f>
        <v>1.1780000000000001E-2</v>
      </c>
      <c r="S139" s="189">
        <v>0</v>
      </c>
      <c r="T139" s="190">
        <f>S139*H139</f>
        <v>0</v>
      </c>
      <c r="U139" s="36"/>
      <c r="V139" s="36"/>
      <c r="W139" s="36"/>
      <c r="X139" s="36"/>
      <c r="Y139" s="36"/>
      <c r="Z139" s="36"/>
      <c r="AA139" s="36"/>
      <c r="AB139" s="36"/>
      <c r="AC139" s="36"/>
      <c r="AD139" s="36"/>
      <c r="AE139" s="36"/>
      <c r="AR139" s="191" t="s">
        <v>299</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299</v>
      </c>
      <c r="BM139" s="191" t="s">
        <v>1141</v>
      </c>
    </row>
    <row r="140" spans="1:65" s="14" customFormat="1" ht="11.25">
      <c r="B140" s="204"/>
      <c r="C140" s="205"/>
      <c r="D140" s="195" t="s">
        <v>224</v>
      </c>
      <c r="E140" s="206" t="s">
        <v>19</v>
      </c>
      <c r="F140" s="207" t="s">
        <v>542</v>
      </c>
      <c r="G140" s="205"/>
      <c r="H140" s="208">
        <v>62</v>
      </c>
      <c r="I140" s="209"/>
      <c r="J140" s="205"/>
      <c r="K140" s="205"/>
      <c r="L140" s="210"/>
      <c r="M140" s="211"/>
      <c r="N140" s="212"/>
      <c r="O140" s="212"/>
      <c r="P140" s="212"/>
      <c r="Q140" s="212"/>
      <c r="R140" s="212"/>
      <c r="S140" s="212"/>
      <c r="T140" s="213"/>
      <c r="AT140" s="214" t="s">
        <v>224</v>
      </c>
      <c r="AU140" s="214" t="s">
        <v>88</v>
      </c>
      <c r="AV140" s="14" t="s">
        <v>88</v>
      </c>
      <c r="AW140" s="14" t="s">
        <v>36</v>
      </c>
      <c r="AX140" s="14" t="s">
        <v>75</v>
      </c>
      <c r="AY140" s="214" t="s">
        <v>214</v>
      </c>
    </row>
    <row r="141" spans="1:65" s="15" customFormat="1" ht="11.25">
      <c r="B141" s="215"/>
      <c r="C141" s="216"/>
      <c r="D141" s="195" t="s">
        <v>224</v>
      </c>
      <c r="E141" s="217" t="s">
        <v>19</v>
      </c>
      <c r="F141" s="218" t="s">
        <v>228</v>
      </c>
      <c r="G141" s="216"/>
      <c r="H141" s="219">
        <v>62</v>
      </c>
      <c r="I141" s="220"/>
      <c r="J141" s="216"/>
      <c r="K141" s="216"/>
      <c r="L141" s="221"/>
      <c r="M141" s="222"/>
      <c r="N141" s="223"/>
      <c r="O141" s="223"/>
      <c r="P141" s="223"/>
      <c r="Q141" s="223"/>
      <c r="R141" s="223"/>
      <c r="S141" s="223"/>
      <c r="T141" s="224"/>
      <c r="AT141" s="225" t="s">
        <v>224</v>
      </c>
      <c r="AU141" s="225" t="s">
        <v>88</v>
      </c>
      <c r="AV141" s="15" t="s">
        <v>222</v>
      </c>
      <c r="AW141" s="15" t="s">
        <v>36</v>
      </c>
      <c r="AX141" s="15" t="s">
        <v>82</v>
      </c>
      <c r="AY141" s="225" t="s">
        <v>214</v>
      </c>
    </row>
    <row r="142" spans="1:65" s="2" customFormat="1" ht="14.45" customHeight="1">
      <c r="A142" s="36"/>
      <c r="B142" s="37"/>
      <c r="C142" s="180" t="s">
        <v>304</v>
      </c>
      <c r="D142" s="180" t="s">
        <v>217</v>
      </c>
      <c r="E142" s="181" t="s">
        <v>1142</v>
      </c>
      <c r="F142" s="182" t="s">
        <v>1143</v>
      </c>
      <c r="G142" s="183" t="s">
        <v>331</v>
      </c>
      <c r="H142" s="184">
        <v>62</v>
      </c>
      <c r="I142" s="185"/>
      <c r="J142" s="186">
        <f>ROUND(I142*H142,2)</f>
        <v>0</v>
      </c>
      <c r="K142" s="182" t="s">
        <v>221</v>
      </c>
      <c r="L142" s="41"/>
      <c r="M142" s="187" t="s">
        <v>19</v>
      </c>
      <c r="N142" s="188" t="s">
        <v>47</v>
      </c>
      <c r="O142" s="66"/>
      <c r="P142" s="189">
        <f>O142*H142</f>
        <v>0</v>
      </c>
      <c r="Q142" s="189">
        <v>1.0000000000000001E-5</v>
      </c>
      <c r="R142" s="189">
        <f>Q142*H142</f>
        <v>6.2E-4</v>
      </c>
      <c r="S142" s="189">
        <v>0</v>
      </c>
      <c r="T142" s="190">
        <f>S142*H142</f>
        <v>0</v>
      </c>
      <c r="U142" s="36"/>
      <c r="V142" s="36"/>
      <c r="W142" s="36"/>
      <c r="X142" s="36"/>
      <c r="Y142" s="36"/>
      <c r="Z142" s="36"/>
      <c r="AA142" s="36"/>
      <c r="AB142" s="36"/>
      <c r="AC142" s="36"/>
      <c r="AD142" s="36"/>
      <c r="AE142" s="36"/>
      <c r="AR142" s="191" t="s">
        <v>299</v>
      </c>
      <c r="AT142" s="191" t="s">
        <v>217</v>
      </c>
      <c r="AU142" s="191" t="s">
        <v>88</v>
      </c>
      <c r="AY142" s="19" t="s">
        <v>214</v>
      </c>
      <c r="BE142" s="192">
        <f>IF(N142="základní",J142,0)</f>
        <v>0</v>
      </c>
      <c r="BF142" s="192">
        <f>IF(N142="snížená",J142,0)</f>
        <v>0</v>
      </c>
      <c r="BG142" s="192">
        <f>IF(N142="zákl. přenesená",J142,0)</f>
        <v>0</v>
      </c>
      <c r="BH142" s="192">
        <f>IF(N142="sníž. přenesená",J142,0)</f>
        <v>0</v>
      </c>
      <c r="BI142" s="192">
        <f>IF(N142="nulová",J142,0)</f>
        <v>0</v>
      </c>
      <c r="BJ142" s="19" t="s">
        <v>88</v>
      </c>
      <c r="BK142" s="192">
        <f>ROUND(I142*H142,2)</f>
        <v>0</v>
      </c>
      <c r="BL142" s="19" t="s">
        <v>299</v>
      </c>
      <c r="BM142" s="191" t="s">
        <v>1144</v>
      </c>
    </row>
    <row r="143" spans="1:65" s="14" customFormat="1" ht="11.25">
      <c r="B143" s="204"/>
      <c r="C143" s="205"/>
      <c r="D143" s="195" t="s">
        <v>224</v>
      </c>
      <c r="E143" s="206" t="s">
        <v>19</v>
      </c>
      <c r="F143" s="207" t="s">
        <v>542</v>
      </c>
      <c r="G143" s="205"/>
      <c r="H143" s="208">
        <v>62</v>
      </c>
      <c r="I143" s="209"/>
      <c r="J143" s="205"/>
      <c r="K143" s="205"/>
      <c r="L143" s="210"/>
      <c r="M143" s="211"/>
      <c r="N143" s="212"/>
      <c r="O143" s="212"/>
      <c r="P143" s="212"/>
      <c r="Q143" s="212"/>
      <c r="R143" s="212"/>
      <c r="S143" s="212"/>
      <c r="T143" s="213"/>
      <c r="AT143" s="214" t="s">
        <v>224</v>
      </c>
      <c r="AU143" s="214" t="s">
        <v>88</v>
      </c>
      <c r="AV143" s="14" t="s">
        <v>88</v>
      </c>
      <c r="AW143" s="14" t="s">
        <v>36</v>
      </c>
      <c r="AX143" s="14" t="s">
        <v>75</v>
      </c>
      <c r="AY143" s="214" t="s">
        <v>214</v>
      </c>
    </row>
    <row r="144" spans="1:65" s="15" customFormat="1" ht="11.25">
      <c r="B144" s="215"/>
      <c r="C144" s="216"/>
      <c r="D144" s="195" t="s">
        <v>224</v>
      </c>
      <c r="E144" s="217" t="s">
        <v>19</v>
      </c>
      <c r="F144" s="218" t="s">
        <v>228</v>
      </c>
      <c r="G144" s="216"/>
      <c r="H144" s="219">
        <v>62</v>
      </c>
      <c r="I144" s="220"/>
      <c r="J144" s="216"/>
      <c r="K144" s="216"/>
      <c r="L144" s="221"/>
      <c r="M144" s="222"/>
      <c r="N144" s="223"/>
      <c r="O144" s="223"/>
      <c r="P144" s="223"/>
      <c r="Q144" s="223"/>
      <c r="R144" s="223"/>
      <c r="S144" s="223"/>
      <c r="T144" s="224"/>
      <c r="AT144" s="225" t="s">
        <v>224</v>
      </c>
      <c r="AU144" s="225" t="s">
        <v>88</v>
      </c>
      <c r="AV144" s="15" t="s">
        <v>222</v>
      </c>
      <c r="AW144" s="15" t="s">
        <v>36</v>
      </c>
      <c r="AX144" s="15" t="s">
        <v>82</v>
      </c>
      <c r="AY144" s="225" t="s">
        <v>214</v>
      </c>
    </row>
    <row r="145" spans="1:65" s="2" customFormat="1" ht="24.2" customHeight="1">
      <c r="A145" s="36"/>
      <c r="B145" s="37"/>
      <c r="C145" s="180" t="s">
        <v>308</v>
      </c>
      <c r="D145" s="180" t="s">
        <v>217</v>
      </c>
      <c r="E145" s="181" t="s">
        <v>1145</v>
      </c>
      <c r="F145" s="182" t="s">
        <v>1146</v>
      </c>
      <c r="G145" s="183" t="s">
        <v>302</v>
      </c>
      <c r="H145" s="184">
        <v>0.115</v>
      </c>
      <c r="I145" s="185"/>
      <c r="J145" s="186">
        <f>ROUND(I145*H145,2)</f>
        <v>0</v>
      </c>
      <c r="K145" s="182" t="s">
        <v>221</v>
      </c>
      <c r="L145" s="41"/>
      <c r="M145" s="187" t="s">
        <v>19</v>
      </c>
      <c r="N145" s="188" t="s">
        <v>47</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1147</v>
      </c>
    </row>
    <row r="146" spans="1:65" s="2" customFormat="1" ht="24.2" customHeight="1">
      <c r="A146" s="36"/>
      <c r="B146" s="37"/>
      <c r="C146" s="180" t="s">
        <v>314</v>
      </c>
      <c r="D146" s="180" t="s">
        <v>217</v>
      </c>
      <c r="E146" s="181" t="s">
        <v>1148</v>
      </c>
      <c r="F146" s="182" t="s">
        <v>1149</v>
      </c>
      <c r="G146" s="183" t="s">
        <v>302</v>
      </c>
      <c r="H146" s="184">
        <v>0.115</v>
      </c>
      <c r="I146" s="185"/>
      <c r="J146" s="186">
        <f>ROUND(I146*H146,2)</f>
        <v>0</v>
      </c>
      <c r="K146" s="182" t="s">
        <v>221</v>
      </c>
      <c r="L146" s="41"/>
      <c r="M146" s="187" t="s">
        <v>19</v>
      </c>
      <c r="N146" s="188" t="s">
        <v>47</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299</v>
      </c>
      <c r="AT146" s="191" t="s">
        <v>217</v>
      </c>
      <c r="AU146" s="191" t="s">
        <v>88</v>
      </c>
      <c r="AY146" s="19" t="s">
        <v>214</v>
      </c>
      <c r="BE146" s="192">
        <f>IF(N146="základní",J146,0)</f>
        <v>0</v>
      </c>
      <c r="BF146" s="192">
        <f>IF(N146="snížená",J146,0)</f>
        <v>0</v>
      </c>
      <c r="BG146" s="192">
        <f>IF(N146="zákl. přenesená",J146,0)</f>
        <v>0</v>
      </c>
      <c r="BH146" s="192">
        <f>IF(N146="sníž. přenesená",J146,0)</f>
        <v>0</v>
      </c>
      <c r="BI146" s="192">
        <f>IF(N146="nulová",J146,0)</f>
        <v>0</v>
      </c>
      <c r="BJ146" s="19" t="s">
        <v>88</v>
      </c>
      <c r="BK146" s="192">
        <f>ROUND(I146*H146,2)</f>
        <v>0</v>
      </c>
      <c r="BL146" s="19" t="s">
        <v>299</v>
      </c>
      <c r="BM146" s="191" t="s">
        <v>1150</v>
      </c>
    </row>
    <row r="147" spans="1:65" s="12" customFormat="1" ht="22.9" customHeight="1">
      <c r="B147" s="164"/>
      <c r="C147" s="165"/>
      <c r="D147" s="166" t="s">
        <v>74</v>
      </c>
      <c r="E147" s="178" t="s">
        <v>1044</v>
      </c>
      <c r="F147" s="178" t="s">
        <v>1045</v>
      </c>
      <c r="G147" s="165"/>
      <c r="H147" s="165"/>
      <c r="I147" s="168"/>
      <c r="J147" s="179">
        <f>BK147</f>
        <v>0</v>
      </c>
      <c r="K147" s="165"/>
      <c r="L147" s="170"/>
      <c r="M147" s="171"/>
      <c r="N147" s="172"/>
      <c r="O147" s="172"/>
      <c r="P147" s="173">
        <f>SUM(P148:P163)</f>
        <v>0</v>
      </c>
      <c r="Q147" s="172"/>
      <c r="R147" s="173">
        <f>SUM(R148:R163)</f>
        <v>2.1750000000000002E-2</v>
      </c>
      <c r="S147" s="172"/>
      <c r="T147" s="174">
        <f>SUM(T148:T163)</f>
        <v>0</v>
      </c>
      <c r="AR147" s="175" t="s">
        <v>88</v>
      </c>
      <c r="AT147" s="176" t="s">
        <v>74</v>
      </c>
      <c r="AU147" s="176" t="s">
        <v>82</v>
      </c>
      <c r="AY147" s="175" t="s">
        <v>214</v>
      </c>
      <c r="BK147" s="177">
        <f>SUM(BK148:BK163)</f>
        <v>0</v>
      </c>
    </row>
    <row r="148" spans="1:65" s="2" customFormat="1" ht="14.45" customHeight="1">
      <c r="A148" s="36"/>
      <c r="B148" s="37"/>
      <c r="C148" s="180" t="s">
        <v>322</v>
      </c>
      <c r="D148" s="180" t="s">
        <v>217</v>
      </c>
      <c r="E148" s="181" t="s">
        <v>1631</v>
      </c>
      <c r="F148" s="182" t="s">
        <v>1632</v>
      </c>
      <c r="G148" s="183" t="s">
        <v>1051</v>
      </c>
      <c r="H148" s="184">
        <v>1</v>
      </c>
      <c r="I148" s="185"/>
      <c r="J148" s="186">
        <f>ROUND(I148*H148,2)</f>
        <v>0</v>
      </c>
      <c r="K148" s="182" t="s">
        <v>221</v>
      </c>
      <c r="L148" s="41"/>
      <c r="M148" s="187" t="s">
        <v>19</v>
      </c>
      <c r="N148" s="188" t="s">
        <v>47</v>
      </c>
      <c r="O148" s="66"/>
      <c r="P148" s="189">
        <f>O148*H148</f>
        <v>0</v>
      </c>
      <c r="Q148" s="189">
        <v>9.5E-4</v>
      </c>
      <c r="R148" s="189">
        <f>Q148*H148</f>
        <v>9.5E-4</v>
      </c>
      <c r="S148" s="189">
        <v>0</v>
      </c>
      <c r="T148" s="190">
        <f>S148*H148</f>
        <v>0</v>
      </c>
      <c r="U148" s="36"/>
      <c r="V148" s="36"/>
      <c r="W148" s="36"/>
      <c r="X148" s="36"/>
      <c r="Y148" s="36"/>
      <c r="Z148" s="36"/>
      <c r="AA148" s="36"/>
      <c r="AB148" s="36"/>
      <c r="AC148" s="36"/>
      <c r="AD148" s="36"/>
      <c r="AE148" s="36"/>
      <c r="AR148" s="191" t="s">
        <v>299</v>
      </c>
      <c r="AT148" s="191" t="s">
        <v>217</v>
      </c>
      <c r="AU148" s="191" t="s">
        <v>88</v>
      </c>
      <c r="AY148" s="19" t="s">
        <v>214</v>
      </c>
      <c r="BE148" s="192">
        <f>IF(N148="základní",J148,0)</f>
        <v>0</v>
      </c>
      <c r="BF148" s="192">
        <f>IF(N148="snížená",J148,0)</f>
        <v>0</v>
      </c>
      <c r="BG148" s="192">
        <f>IF(N148="zákl. přenesená",J148,0)</f>
        <v>0</v>
      </c>
      <c r="BH148" s="192">
        <f>IF(N148="sníž. přenesená",J148,0)</f>
        <v>0</v>
      </c>
      <c r="BI148" s="192">
        <f>IF(N148="nulová",J148,0)</f>
        <v>0</v>
      </c>
      <c r="BJ148" s="19" t="s">
        <v>88</v>
      </c>
      <c r="BK148" s="192">
        <f>ROUND(I148*H148,2)</f>
        <v>0</v>
      </c>
      <c r="BL148" s="19" t="s">
        <v>299</v>
      </c>
      <c r="BM148" s="191" t="s">
        <v>1633</v>
      </c>
    </row>
    <row r="149" spans="1:65" s="2" customFormat="1" ht="14.45" customHeight="1">
      <c r="A149" s="36"/>
      <c r="B149" s="37"/>
      <c r="C149" s="180" t="s">
        <v>7</v>
      </c>
      <c r="D149" s="180" t="s">
        <v>217</v>
      </c>
      <c r="E149" s="181" t="s">
        <v>1634</v>
      </c>
      <c r="F149" s="182" t="s">
        <v>1635</v>
      </c>
      <c r="G149" s="183" t="s">
        <v>1051</v>
      </c>
      <c r="H149" s="184">
        <v>1</v>
      </c>
      <c r="I149" s="185"/>
      <c r="J149" s="186">
        <f>ROUND(I149*H149,2)</f>
        <v>0</v>
      </c>
      <c r="K149" s="182" t="s">
        <v>221</v>
      </c>
      <c r="L149" s="41"/>
      <c r="M149" s="187" t="s">
        <v>19</v>
      </c>
      <c r="N149" s="188" t="s">
        <v>47</v>
      </c>
      <c r="O149" s="66"/>
      <c r="P149" s="189">
        <f>O149*H149</f>
        <v>0</v>
      </c>
      <c r="Q149" s="189">
        <v>6.6E-4</v>
      </c>
      <c r="R149" s="189">
        <f>Q149*H149</f>
        <v>6.6E-4</v>
      </c>
      <c r="S149" s="189">
        <v>0</v>
      </c>
      <c r="T149" s="190">
        <f>S149*H149</f>
        <v>0</v>
      </c>
      <c r="U149" s="36"/>
      <c r="V149" s="36"/>
      <c r="W149" s="36"/>
      <c r="X149" s="36"/>
      <c r="Y149" s="36"/>
      <c r="Z149" s="36"/>
      <c r="AA149" s="36"/>
      <c r="AB149" s="36"/>
      <c r="AC149" s="36"/>
      <c r="AD149" s="36"/>
      <c r="AE149" s="36"/>
      <c r="AR149" s="191" t="s">
        <v>299</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299</v>
      </c>
      <c r="BM149" s="191" t="s">
        <v>1636</v>
      </c>
    </row>
    <row r="150" spans="1:65" s="14" customFormat="1" ht="11.25">
      <c r="B150" s="204"/>
      <c r="C150" s="205"/>
      <c r="D150" s="195" t="s">
        <v>224</v>
      </c>
      <c r="E150" s="206" t="s">
        <v>19</v>
      </c>
      <c r="F150" s="207" t="s">
        <v>82</v>
      </c>
      <c r="G150" s="205"/>
      <c r="H150" s="208">
        <v>1</v>
      </c>
      <c r="I150" s="209"/>
      <c r="J150" s="205"/>
      <c r="K150" s="205"/>
      <c r="L150" s="210"/>
      <c r="M150" s="211"/>
      <c r="N150" s="212"/>
      <c r="O150" s="212"/>
      <c r="P150" s="212"/>
      <c r="Q150" s="212"/>
      <c r="R150" s="212"/>
      <c r="S150" s="212"/>
      <c r="T150" s="213"/>
      <c r="AT150" s="214" t="s">
        <v>224</v>
      </c>
      <c r="AU150" s="214" t="s">
        <v>88</v>
      </c>
      <c r="AV150" s="14" t="s">
        <v>88</v>
      </c>
      <c r="AW150" s="14" t="s">
        <v>36</v>
      </c>
      <c r="AX150" s="14" t="s">
        <v>75</v>
      </c>
      <c r="AY150" s="214" t="s">
        <v>214</v>
      </c>
    </row>
    <row r="151" spans="1:65" s="15" customFormat="1" ht="11.25">
      <c r="B151" s="215"/>
      <c r="C151" s="216"/>
      <c r="D151" s="195" t="s">
        <v>224</v>
      </c>
      <c r="E151" s="217" t="s">
        <v>19</v>
      </c>
      <c r="F151" s="218" t="s">
        <v>228</v>
      </c>
      <c r="G151" s="216"/>
      <c r="H151" s="219">
        <v>1</v>
      </c>
      <c r="I151" s="220"/>
      <c r="J151" s="216"/>
      <c r="K151" s="216"/>
      <c r="L151" s="221"/>
      <c r="M151" s="222"/>
      <c r="N151" s="223"/>
      <c r="O151" s="223"/>
      <c r="P151" s="223"/>
      <c r="Q151" s="223"/>
      <c r="R151" s="223"/>
      <c r="S151" s="223"/>
      <c r="T151" s="224"/>
      <c r="AT151" s="225" t="s">
        <v>224</v>
      </c>
      <c r="AU151" s="225" t="s">
        <v>88</v>
      </c>
      <c r="AV151" s="15" t="s">
        <v>222</v>
      </c>
      <c r="AW151" s="15" t="s">
        <v>36</v>
      </c>
      <c r="AX151" s="15" t="s">
        <v>82</v>
      </c>
      <c r="AY151" s="225" t="s">
        <v>214</v>
      </c>
    </row>
    <row r="152" spans="1:65" s="2" customFormat="1" ht="14.45" customHeight="1">
      <c r="A152" s="36"/>
      <c r="B152" s="37"/>
      <c r="C152" s="230" t="s">
        <v>335</v>
      </c>
      <c r="D152" s="230" t="s">
        <v>336</v>
      </c>
      <c r="E152" s="231" t="s">
        <v>1637</v>
      </c>
      <c r="F152" s="232" t="s">
        <v>1638</v>
      </c>
      <c r="G152" s="233" t="s">
        <v>248</v>
      </c>
      <c r="H152" s="234">
        <v>1</v>
      </c>
      <c r="I152" s="235"/>
      <c r="J152" s="236">
        <f>ROUND(I152*H152,2)</f>
        <v>0</v>
      </c>
      <c r="K152" s="232" t="s">
        <v>19</v>
      </c>
      <c r="L152" s="237"/>
      <c r="M152" s="238" t="s">
        <v>19</v>
      </c>
      <c r="N152" s="239" t="s">
        <v>47</v>
      </c>
      <c r="O152" s="66"/>
      <c r="P152" s="189">
        <f>O152*H152</f>
        <v>0</v>
      </c>
      <c r="Q152" s="189">
        <v>8.2000000000000007E-3</v>
      </c>
      <c r="R152" s="189">
        <f>Q152*H152</f>
        <v>8.2000000000000007E-3</v>
      </c>
      <c r="S152" s="189">
        <v>0</v>
      </c>
      <c r="T152" s="190">
        <f>S152*H152</f>
        <v>0</v>
      </c>
      <c r="U152" s="36"/>
      <c r="V152" s="36"/>
      <c r="W152" s="36"/>
      <c r="X152" s="36"/>
      <c r="Y152" s="36"/>
      <c r="Z152" s="36"/>
      <c r="AA152" s="36"/>
      <c r="AB152" s="36"/>
      <c r="AC152" s="36"/>
      <c r="AD152" s="36"/>
      <c r="AE152" s="36"/>
      <c r="AR152" s="191" t="s">
        <v>339</v>
      </c>
      <c r="AT152" s="191" t="s">
        <v>336</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299</v>
      </c>
      <c r="BM152" s="191" t="s">
        <v>1639</v>
      </c>
    </row>
    <row r="153" spans="1:65" s="2" customFormat="1" ht="14.45" customHeight="1">
      <c r="A153" s="36"/>
      <c r="B153" s="37"/>
      <c r="C153" s="180" t="s">
        <v>341</v>
      </c>
      <c r="D153" s="180" t="s">
        <v>217</v>
      </c>
      <c r="E153" s="181" t="s">
        <v>1151</v>
      </c>
      <c r="F153" s="182" t="s">
        <v>1152</v>
      </c>
      <c r="G153" s="183" t="s">
        <v>1051</v>
      </c>
      <c r="H153" s="184">
        <v>2</v>
      </c>
      <c r="I153" s="185"/>
      <c r="J153" s="186">
        <f>ROUND(I153*H153,2)</f>
        <v>0</v>
      </c>
      <c r="K153" s="182" t="s">
        <v>19</v>
      </c>
      <c r="L153" s="41"/>
      <c r="M153" s="187" t="s">
        <v>19</v>
      </c>
      <c r="N153" s="188" t="s">
        <v>47</v>
      </c>
      <c r="O153" s="66"/>
      <c r="P153" s="189">
        <f>O153*H153</f>
        <v>0</v>
      </c>
      <c r="Q153" s="189">
        <v>1E-3</v>
      </c>
      <c r="R153" s="189">
        <f>Q153*H153</f>
        <v>2E-3</v>
      </c>
      <c r="S153" s="189">
        <v>0</v>
      </c>
      <c r="T153" s="190">
        <f>S153*H153</f>
        <v>0</v>
      </c>
      <c r="U153" s="36"/>
      <c r="V153" s="36"/>
      <c r="W153" s="36"/>
      <c r="X153" s="36"/>
      <c r="Y153" s="36"/>
      <c r="Z153" s="36"/>
      <c r="AA153" s="36"/>
      <c r="AB153" s="36"/>
      <c r="AC153" s="36"/>
      <c r="AD153" s="36"/>
      <c r="AE153" s="36"/>
      <c r="AR153" s="191" t="s">
        <v>299</v>
      </c>
      <c r="AT153" s="191" t="s">
        <v>217</v>
      </c>
      <c r="AU153" s="191" t="s">
        <v>88</v>
      </c>
      <c r="AY153" s="19" t="s">
        <v>214</v>
      </c>
      <c r="BE153" s="192">
        <f>IF(N153="základní",J153,0)</f>
        <v>0</v>
      </c>
      <c r="BF153" s="192">
        <f>IF(N153="snížená",J153,0)</f>
        <v>0</v>
      </c>
      <c r="BG153" s="192">
        <f>IF(N153="zákl. přenesená",J153,0)</f>
        <v>0</v>
      </c>
      <c r="BH153" s="192">
        <f>IF(N153="sníž. přenesená",J153,0)</f>
        <v>0</v>
      </c>
      <c r="BI153" s="192">
        <f>IF(N153="nulová",J153,0)</f>
        <v>0</v>
      </c>
      <c r="BJ153" s="19" t="s">
        <v>88</v>
      </c>
      <c r="BK153" s="192">
        <f>ROUND(I153*H153,2)</f>
        <v>0</v>
      </c>
      <c r="BL153" s="19" t="s">
        <v>299</v>
      </c>
      <c r="BM153" s="191" t="s">
        <v>1153</v>
      </c>
    </row>
    <row r="154" spans="1:65" s="14" customFormat="1" ht="11.25">
      <c r="B154" s="204"/>
      <c r="C154" s="205"/>
      <c r="D154" s="195" t="s">
        <v>224</v>
      </c>
      <c r="E154" s="206" t="s">
        <v>19</v>
      </c>
      <c r="F154" s="207" t="s">
        <v>88</v>
      </c>
      <c r="G154" s="205"/>
      <c r="H154" s="208">
        <v>2</v>
      </c>
      <c r="I154" s="209"/>
      <c r="J154" s="205"/>
      <c r="K154" s="205"/>
      <c r="L154" s="210"/>
      <c r="M154" s="211"/>
      <c r="N154" s="212"/>
      <c r="O154" s="212"/>
      <c r="P154" s="212"/>
      <c r="Q154" s="212"/>
      <c r="R154" s="212"/>
      <c r="S154" s="212"/>
      <c r="T154" s="213"/>
      <c r="AT154" s="214" t="s">
        <v>224</v>
      </c>
      <c r="AU154" s="214" t="s">
        <v>88</v>
      </c>
      <c r="AV154" s="14" t="s">
        <v>88</v>
      </c>
      <c r="AW154" s="14" t="s">
        <v>36</v>
      </c>
      <c r="AX154" s="14" t="s">
        <v>75</v>
      </c>
      <c r="AY154" s="214" t="s">
        <v>214</v>
      </c>
    </row>
    <row r="155" spans="1:65" s="15" customFormat="1" ht="11.25">
      <c r="B155" s="215"/>
      <c r="C155" s="216"/>
      <c r="D155" s="195" t="s">
        <v>224</v>
      </c>
      <c r="E155" s="217" t="s">
        <v>19</v>
      </c>
      <c r="F155" s="218" t="s">
        <v>228</v>
      </c>
      <c r="G155" s="216"/>
      <c r="H155" s="219">
        <v>2</v>
      </c>
      <c r="I155" s="220"/>
      <c r="J155" s="216"/>
      <c r="K155" s="216"/>
      <c r="L155" s="221"/>
      <c r="M155" s="222"/>
      <c r="N155" s="223"/>
      <c r="O155" s="223"/>
      <c r="P155" s="223"/>
      <c r="Q155" s="223"/>
      <c r="R155" s="223"/>
      <c r="S155" s="223"/>
      <c r="T155" s="224"/>
      <c r="AT155" s="225" t="s">
        <v>224</v>
      </c>
      <c r="AU155" s="225" t="s">
        <v>88</v>
      </c>
      <c r="AV155" s="15" t="s">
        <v>222</v>
      </c>
      <c r="AW155" s="15" t="s">
        <v>36</v>
      </c>
      <c r="AX155" s="15" t="s">
        <v>82</v>
      </c>
      <c r="AY155" s="225" t="s">
        <v>214</v>
      </c>
    </row>
    <row r="156" spans="1:65" s="2" customFormat="1" ht="14.45" customHeight="1">
      <c r="A156" s="36"/>
      <c r="B156" s="37"/>
      <c r="C156" s="180" t="s">
        <v>347</v>
      </c>
      <c r="D156" s="180" t="s">
        <v>217</v>
      </c>
      <c r="E156" s="181" t="s">
        <v>1154</v>
      </c>
      <c r="F156" s="182" t="s">
        <v>1155</v>
      </c>
      <c r="G156" s="183" t="s">
        <v>1051</v>
      </c>
      <c r="H156" s="184">
        <v>3</v>
      </c>
      <c r="I156" s="185"/>
      <c r="J156" s="186">
        <f>ROUND(I156*H156,2)</f>
        <v>0</v>
      </c>
      <c r="K156" s="182" t="s">
        <v>221</v>
      </c>
      <c r="L156" s="41"/>
      <c r="M156" s="187" t="s">
        <v>19</v>
      </c>
      <c r="N156" s="188" t="s">
        <v>47</v>
      </c>
      <c r="O156" s="66"/>
      <c r="P156" s="189">
        <f>O156*H156</f>
        <v>0</v>
      </c>
      <c r="Q156" s="189">
        <v>1.8E-3</v>
      </c>
      <c r="R156" s="189">
        <f>Q156*H156</f>
        <v>5.4000000000000003E-3</v>
      </c>
      <c r="S156" s="189">
        <v>0</v>
      </c>
      <c r="T156" s="190">
        <f>S156*H156</f>
        <v>0</v>
      </c>
      <c r="U156" s="36"/>
      <c r="V156" s="36"/>
      <c r="W156" s="36"/>
      <c r="X156" s="36"/>
      <c r="Y156" s="36"/>
      <c r="Z156" s="36"/>
      <c r="AA156" s="36"/>
      <c r="AB156" s="36"/>
      <c r="AC156" s="36"/>
      <c r="AD156" s="36"/>
      <c r="AE156" s="36"/>
      <c r="AR156" s="191" t="s">
        <v>299</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299</v>
      </c>
      <c r="BM156" s="191" t="s">
        <v>1156</v>
      </c>
    </row>
    <row r="157" spans="1:65" s="14" customFormat="1" ht="11.25">
      <c r="B157" s="204"/>
      <c r="C157" s="205"/>
      <c r="D157" s="195" t="s">
        <v>224</v>
      </c>
      <c r="E157" s="206" t="s">
        <v>19</v>
      </c>
      <c r="F157" s="207" t="s">
        <v>1640</v>
      </c>
      <c r="G157" s="205"/>
      <c r="H157" s="208">
        <v>3</v>
      </c>
      <c r="I157" s="209"/>
      <c r="J157" s="205"/>
      <c r="K157" s="205"/>
      <c r="L157" s="210"/>
      <c r="M157" s="211"/>
      <c r="N157" s="212"/>
      <c r="O157" s="212"/>
      <c r="P157" s="212"/>
      <c r="Q157" s="212"/>
      <c r="R157" s="212"/>
      <c r="S157" s="212"/>
      <c r="T157" s="213"/>
      <c r="AT157" s="214" t="s">
        <v>224</v>
      </c>
      <c r="AU157" s="214" t="s">
        <v>88</v>
      </c>
      <c r="AV157" s="14" t="s">
        <v>88</v>
      </c>
      <c r="AW157" s="14" t="s">
        <v>36</v>
      </c>
      <c r="AX157" s="14" t="s">
        <v>75</v>
      </c>
      <c r="AY157" s="214" t="s">
        <v>214</v>
      </c>
    </row>
    <row r="158" spans="1:65" s="15" customFormat="1" ht="11.25">
      <c r="B158" s="215"/>
      <c r="C158" s="216"/>
      <c r="D158" s="195" t="s">
        <v>224</v>
      </c>
      <c r="E158" s="217" t="s">
        <v>19</v>
      </c>
      <c r="F158" s="218" t="s">
        <v>228</v>
      </c>
      <c r="G158" s="216"/>
      <c r="H158" s="219">
        <v>3</v>
      </c>
      <c r="I158" s="220"/>
      <c r="J158" s="216"/>
      <c r="K158" s="216"/>
      <c r="L158" s="221"/>
      <c r="M158" s="222"/>
      <c r="N158" s="223"/>
      <c r="O158" s="223"/>
      <c r="P158" s="223"/>
      <c r="Q158" s="223"/>
      <c r="R158" s="223"/>
      <c r="S158" s="223"/>
      <c r="T158" s="224"/>
      <c r="AT158" s="225" t="s">
        <v>224</v>
      </c>
      <c r="AU158" s="225" t="s">
        <v>88</v>
      </c>
      <c r="AV158" s="15" t="s">
        <v>222</v>
      </c>
      <c r="AW158" s="15" t="s">
        <v>36</v>
      </c>
      <c r="AX158" s="15" t="s">
        <v>82</v>
      </c>
      <c r="AY158" s="225" t="s">
        <v>214</v>
      </c>
    </row>
    <row r="159" spans="1:65" s="2" customFormat="1" ht="14.45" customHeight="1">
      <c r="A159" s="36"/>
      <c r="B159" s="37"/>
      <c r="C159" s="180" t="s">
        <v>353</v>
      </c>
      <c r="D159" s="180" t="s">
        <v>217</v>
      </c>
      <c r="E159" s="181" t="s">
        <v>1157</v>
      </c>
      <c r="F159" s="182" t="s">
        <v>1158</v>
      </c>
      <c r="G159" s="183" t="s">
        <v>1051</v>
      </c>
      <c r="H159" s="184">
        <v>2</v>
      </c>
      <c r="I159" s="185"/>
      <c r="J159" s="186">
        <f>ROUND(I159*H159,2)</f>
        <v>0</v>
      </c>
      <c r="K159" s="182" t="s">
        <v>221</v>
      </c>
      <c r="L159" s="41"/>
      <c r="M159" s="187" t="s">
        <v>19</v>
      </c>
      <c r="N159" s="188" t="s">
        <v>47</v>
      </c>
      <c r="O159" s="66"/>
      <c r="P159" s="189">
        <f>O159*H159</f>
        <v>0</v>
      </c>
      <c r="Q159" s="189">
        <v>1.9599999999999999E-3</v>
      </c>
      <c r="R159" s="189">
        <f>Q159*H159</f>
        <v>3.9199999999999999E-3</v>
      </c>
      <c r="S159" s="189">
        <v>0</v>
      </c>
      <c r="T159" s="190">
        <f>S159*H159</f>
        <v>0</v>
      </c>
      <c r="U159" s="36"/>
      <c r="V159" s="36"/>
      <c r="W159" s="36"/>
      <c r="X159" s="36"/>
      <c r="Y159" s="36"/>
      <c r="Z159" s="36"/>
      <c r="AA159" s="36"/>
      <c r="AB159" s="36"/>
      <c r="AC159" s="36"/>
      <c r="AD159" s="36"/>
      <c r="AE159" s="36"/>
      <c r="AR159" s="191" t="s">
        <v>299</v>
      </c>
      <c r="AT159" s="191" t="s">
        <v>217</v>
      </c>
      <c r="AU159" s="191" t="s">
        <v>88</v>
      </c>
      <c r="AY159" s="19" t="s">
        <v>214</v>
      </c>
      <c r="BE159" s="192">
        <f>IF(N159="základní",J159,0)</f>
        <v>0</v>
      </c>
      <c r="BF159" s="192">
        <f>IF(N159="snížená",J159,0)</f>
        <v>0</v>
      </c>
      <c r="BG159" s="192">
        <f>IF(N159="zákl. přenesená",J159,0)</f>
        <v>0</v>
      </c>
      <c r="BH159" s="192">
        <f>IF(N159="sníž. přenesená",J159,0)</f>
        <v>0</v>
      </c>
      <c r="BI159" s="192">
        <f>IF(N159="nulová",J159,0)</f>
        <v>0</v>
      </c>
      <c r="BJ159" s="19" t="s">
        <v>88</v>
      </c>
      <c r="BK159" s="192">
        <f>ROUND(I159*H159,2)</f>
        <v>0</v>
      </c>
      <c r="BL159" s="19" t="s">
        <v>299</v>
      </c>
      <c r="BM159" s="191" t="s">
        <v>1159</v>
      </c>
    </row>
    <row r="160" spans="1:65" s="2" customFormat="1" ht="14.45" customHeight="1">
      <c r="A160" s="36"/>
      <c r="B160" s="37"/>
      <c r="C160" s="180" t="s">
        <v>358</v>
      </c>
      <c r="D160" s="180" t="s">
        <v>217</v>
      </c>
      <c r="E160" s="181" t="s">
        <v>1160</v>
      </c>
      <c r="F160" s="182" t="s">
        <v>1161</v>
      </c>
      <c r="G160" s="183" t="s">
        <v>248</v>
      </c>
      <c r="H160" s="184">
        <v>2</v>
      </c>
      <c r="I160" s="185"/>
      <c r="J160" s="186">
        <f>ROUND(I160*H160,2)</f>
        <v>0</v>
      </c>
      <c r="K160" s="182" t="s">
        <v>221</v>
      </c>
      <c r="L160" s="41"/>
      <c r="M160" s="187" t="s">
        <v>19</v>
      </c>
      <c r="N160" s="188" t="s">
        <v>47</v>
      </c>
      <c r="O160" s="66"/>
      <c r="P160" s="189">
        <f>O160*H160</f>
        <v>0</v>
      </c>
      <c r="Q160" s="189">
        <v>3.1E-4</v>
      </c>
      <c r="R160" s="189">
        <f>Q160*H160</f>
        <v>6.2E-4</v>
      </c>
      <c r="S160" s="189">
        <v>0</v>
      </c>
      <c r="T160" s="190">
        <f>S160*H160</f>
        <v>0</v>
      </c>
      <c r="U160" s="36"/>
      <c r="V160" s="36"/>
      <c r="W160" s="36"/>
      <c r="X160" s="36"/>
      <c r="Y160" s="36"/>
      <c r="Z160" s="36"/>
      <c r="AA160" s="36"/>
      <c r="AB160" s="36"/>
      <c r="AC160" s="36"/>
      <c r="AD160" s="36"/>
      <c r="AE160" s="36"/>
      <c r="AR160" s="191" t="s">
        <v>299</v>
      </c>
      <c r="AT160" s="191" t="s">
        <v>217</v>
      </c>
      <c r="AU160" s="191" t="s">
        <v>88</v>
      </c>
      <c r="AY160" s="19" t="s">
        <v>214</v>
      </c>
      <c r="BE160" s="192">
        <f>IF(N160="základní",J160,0)</f>
        <v>0</v>
      </c>
      <c r="BF160" s="192">
        <f>IF(N160="snížená",J160,0)</f>
        <v>0</v>
      </c>
      <c r="BG160" s="192">
        <f>IF(N160="zákl. přenesená",J160,0)</f>
        <v>0</v>
      </c>
      <c r="BH160" s="192">
        <f>IF(N160="sníž. přenesená",J160,0)</f>
        <v>0</v>
      </c>
      <c r="BI160" s="192">
        <f>IF(N160="nulová",J160,0)</f>
        <v>0</v>
      </c>
      <c r="BJ160" s="19" t="s">
        <v>88</v>
      </c>
      <c r="BK160" s="192">
        <f>ROUND(I160*H160,2)</f>
        <v>0</v>
      </c>
      <c r="BL160" s="19" t="s">
        <v>299</v>
      </c>
      <c r="BM160" s="191" t="s">
        <v>1162</v>
      </c>
    </row>
    <row r="161" spans="1:65" s="14" customFormat="1" ht="11.25">
      <c r="B161" s="204"/>
      <c r="C161" s="205"/>
      <c r="D161" s="195" t="s">
        <v>224</v>
      </c>
      <c r="E161" s="206" t="s">
        <v>19</v>
      </c>
      <c r="F161" s="207" t="s">
        <v>88</v>
      </c>
      <c r="G161" s="205"/>
      <c r="H161" s="208">
        <v>2</v>
      </c>
      <c r="I161" s="209"/>
      <c r="J161" s="205"/>
      <c r="K161" s="205"/>
      <c r="L161" s="210"/>
      <c r="M161" s="211"/>
      <c r="N161" s="212"/>
      <c r="O161" s="212"/>
      <c r="P161" s="212"/>
      <c r="Q161" s="212"/>
      <c r="R161" s="212"/>
      <c r="S161" s="212"/>
      <c r="T161" s="213"/>
      <c r="AT161" s="214" t="s">
        <v>224</v>
      </c>
      <c r="AU161" s="214" t="s">
        <v>88</v>
      </c>
      <c r="AV161" s="14" t="s">
        <v>88</v>
      </c>
      <c r="AW161" s="14" t="s">
        <v>36</v>
      </c>
      <c r="AX161" s="14" t="s">
        <v>82</v>
      </c>
      <c r="AY161" s="214" t="s">
        <v>214</v>
      </c>
    </row>
    <row r="162" spans="1:65" s="2" customFormat="1" ht="24.2" customHeight="1">
      <c r="A162" s="36"/>
      <c r="B162" s="37"/>
      <c r="C162" s="180" t="s">
        <v>365</v>
      </c>
      <c r="D162" s="180" t="s">
        <v>217</v>
      </c>
      <c r="E162" s="181" t="s">
        <v>1074</v>
      </c>
      <c r="F162" s="182" t="s">
        <v>1075</v>
      </c>
      <c r="G162" s="183" t="s">
        <v>302</v>
      </c>
      <c r="H162" s="184">
        <v>2.1999999999999999E-2</v>
      </c>
      <c r="I162" s="185"/>
      <c r="J162" s="186">
        <f>ROUND(I162*H162,2)</f>
        <v>0</v>
      </c>
      <c r="K162" s="182" t="s">
        <v>221</v>
      </c>
      <c r="L162" s="41"/>
      <c r="M162" s="187" t="s">
        <v>19</v>
      </c>
      <c r="N162" s="188" t="s">
        <v>47</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299</v>
      </c>
      <c r="AT162" s="191" t="s">
        <v>217</v>
      </c>
      <c r="AU162" s="191" t="s">
        <v>88</v>
      </c>
      <c r="AY162" s="19" t="s">
        <v>214</v>
      </c>
      <c r="BE162" s="192">
        <f>IF(N162="základní",J162,0)</f>
        <v>0</v>
      </c>
      <c r="BF162" s="192">
        <f>IF(N162="snížená",J162,0)</f>
        <v>0</v>
      </c>
      <c r="BG162" s="192">
        <f>IF(N162="zákl. přenesená",J162,0)</f>
        <v>0</v>
      </c>
      <c r="BH162" s="192">
        <f>IF(N162="sníž. přenesená",J162,0)</f>
        <v>0</v>
      </c>
      <c r="BI162" s="192">
        <f>IF(N162="nulová",J162,0)</f>
        <v>0</v>
      </c>
      <c r="BJ162" s="19" t="s">
        <v>88</v>
      </c>
      <c r="BK162" s="192">
        <f>ROUND(I162*H162,2)</f>
        <v>0</v>
      </c>
      <c r="BL162" s="19" t="s">
        <v>299</v>
      </c>
      <c r="BM162" s="191" t="s">
        <v>1163</v>
      </c>
    </row>
    <row r="163" spans="1:65" s="2" customFormat="1" ht="24.2" customHeight="1">
      <c r="A163" s="36"/>
      <c r="B163" s="37"/>
      <c r="C163" s="180" t="s">
        <v>369</v>
      </c>
      <c r="D163" s="180" t="s">
        <v>217</v>
      </c>
      <c r="E163" s="181" t="s">
        <v>1077</v>
      </c>
      <c r="F163" s="182" t="s">
        <v>1078</v>
      </c>
      <c r="G163" s="183" t="s">
        <v>302</v>
      </c>
      <c r="H163" s="184">
        <v>2.1999999999999999E-2</v>
      </c>
      <c r="I163" s="185"/>
      <c r="J163" s="186">
        <f>ROUND(I163*H163,2)</f>
        <v>0</v>
      </c>
      <c r="K163" s="182" t="s">
        <v>221</v>
      </c>
      <c r="L163" s="41"/>
      <c r="M163" s="244" t="s">
        <v>19</v>
      </c>
      <c r="N163" s="245" t="s">
        <v>47</v>
      </c>
      <c r="O163" s="246"/>
      <c r="P163" s="247">
        <f>O163*H163</f>
        <v>0</v>
      </c>
      <c r="Q163" s="247">
        <v>0</v>
      </c>
      <c r="R163" s="247">
        <f>Q163*H163</f>
        <v>0</v>
      </c>
      <c r="S163" s="247">
        <v>0</v>
      </c>
      <c r="T163" s="248">
        <f>S163*H163</f>
        <v>0</v>
      </c>
      <c r="U163" s="36"/>
      <c r="V163" s="36"/>
      <c r="W163" s="36"/>
      <c r="X163" s="36"/>
      <c r="Y163" s="36"/>
      <c r="Z163" s="36"/>
      <c r="AA163" s="36"/>
      <c r="AB163" s="36"/>
      <c r="AC163" s="36"/>
      <c r="AD163" s="36"/>
      <c r="AE163" s="36"/>
      <c r="AR163" s="191" t="s">
        <v>299</v>
      </c>
      <c r="AT163" s="191" t="s">
        <v>217</v>
      </c>
      <c r="AU163" s="191" t="s">
        <v>88</v>
      </c>
      <c r="AY163" s="19" t="s">
        <v>214</v>
      </c>
      <c r="BE163" s="192">
        <f>IF(N163="základní",J163,0)</f>
        <v>0</v>
      </c>
      <c r="BF163" s="192">
        <f>IF(N163="snížená",J163,0)</f>
        <v>0</v>
      </c>
      <c r="BG163" s="192">
        <f>IF(N163="zákl. přenesená",J163,0)</f>
        <v>0</v>
      </c>
      <c r="BH163" s="192">
        <f>IF(N163="sníž. přenesená",J163,0)</f>
        <v>0</v>
      </c>
      <c r="BI163" s="192">
        <f>IF(N163="nulová",J163,0)</f>
        <v>0</v>
      </c>
      <c r="BJ163" s="19" t="s">
        <v>88</v>
      </c>
      <c r="BK163" s="192">
        <f>ROUND(I163*H163,2)</f>
        <v>0</v>
      </c>
      <c r="BL163" s="19" t="s">
        <v>299</v>
      </c>
      <c r="BM163" s="191" t="s">
        <v>1164</v>
      </c>
    </row>
    <row r="164" spans="1:65" s="2" customFormat="1" ht="6.95" customHeight="1">
      <c r="A164" s="36"/>
      <c r="B164" s="49"/>
      <c r="C164" s="50"/>
      <c r="D164" s="50"/>
      <c r="E164" s="50"/>
      <c r="F164" s="50"/>
      <c r="G164" s="50"/>
      <c r="H164" s="50"/>
      <c r="I164" s="50"/>
      <c r="J164" s="50"/>
      <c r="K164" s="50"/>
      <c r="L164" s="41"/>
      <c r="M164" s="36"/>
      <c r="O164" s="36"/>
      <c r="P164" s="36"/>
      <c r="Q164" s="36"/>
      <c r="R164" s="36"/>
      <c r="S164" s="36"/>
      <c r="T164" s="36"/>
      <c r="U164" s="36"/>
      <c r="V164" s="36"/>
      <c r="W164" s="36"/>
      <c r="X164" s="36"/>
      <c r="Y164" s="36"/>
      <c r="Z164" s="36"/>
      <c r="AA164" s="36"/>
      <c r="AB164" s="36"/>
      <c r="AC164" s="36"/>
      <c r="AD164" s="36"/>
      <c r="AE164" s="36"/>
    </row>
  </sheetData>
  <sheetProtection algorithmName="SHA-512" hashValue="NhSprK4IlC5XYFqVAJK4zLNgHvRRJ7Wy822Mve73WPI4tyYuVer6vraY2DMElGD43GpRlYzNQ8WRe0rq+xT6Ag==" saltValue="SWFRJ2RvaHCe16QR4kFnqv7VBRnQuQ8lHkO/o7MuuouhfWj4DYTo/nj82LCcDCIJmS6mAga4Ga2CS5HPeYLRtQ==" spinCount="100000" sheet="1" objects="1" scenarios="1" formatColumns="0" formatRows="0" autoFilter="0"/>
  <autoFilter ref="C93:K163" xr:uid="{00000000-0009-0000-0000-00000C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126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1457</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1165</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ROUND((SUM(BE87:BE178)),  2)</f>
        <v>0</v>
      </c>
      <c r="G35" s="36"/>
      <c r="H35" s="36"/>
      <c r="I35" s="126">
        <v>0.21</v>
      </c>
      <c r="J35" s="125">
        <f>ROUND(((SUM(BE87:BE178))*I35),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ROUND((SUM(BF87:BF178)),  2)</f>
        <v>0</v>
      </c>
      <c r="G36" s="36"/>
      <c r="H36" s="36"/>
      <c r="I36" s="126">
        <v>0.15</v>
      </c>
      <c r="J36" s="125">
        <f>ROUND(((SUM(BF87:BF178))*I36),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ROUND((SUM(BG87:BG178)),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ROUND((SUM(BH87:BH178)),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ROUND((SUM(BI87:BI178)),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1457</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D.1.4.e - Elektroinstalace</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187</v>
      </c>
      <c r="E64" s="145"/>
      <c r="F64" s="145"/>
      <c r="G64" s="145"/>
      <c r="H64" s="145"/>
      <c r="I64" s="145"/>
      <c r="J64" s="146">
        <f>J88</f>
        <v>0</v>
      </c>
      <c r="K64" s="143"/>
      <c r="L64" s="147"/>
    </row>
    <row r="65" spans="1:31" s="10" customFormat="1" ht="19.899999999999999" customHeight="1">
      <c r="B65" s="148"/>
      <c r="C65" s="99"/>
      <c r="D65" s="149" t="s">
        <v>1166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199</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5" t="str">
        <f>E7</f>
        <v>Podkrovní byty Táborská 378/44, 372/36, 375/38, 377/42, 376/40 Praha 4, k.ú. Nusle</v>
      </c>
      <c r="F75" s="396"/>
      <c r="G75" s="396"/>
      <c r="H75" s="396"/>
      <c r="I75" s="38"/>
      <c r="J75" s="38"/>
      <c r="K75" s="38"/>
      <c r="L75" s="115"/>
      <c r="S75" s="36"/>
      <c r="T75" s="36"/>
      <c r="U75" s="36"/>
      <c r="V75" s="36"/>
      <c r="W75" s="36"/>
      <c r="X75" s="36"/>
      <c r="Y75" s="36"/>
      <c r="Z75" s="36"/>
      <c r="AA75" s="36"/>
      <c r="AB75" s="36"/>
      <c r="AC75" s="36"/>
      <c r="AD75" s="36"/>
      <c r="AE75" s="36"/>
    </row>
    <row r="76" spans="1:31" s="1" customFormat="1" ht="12" customHeight="1">
      <c r="B76" s="23"/>
      <c r="C76" s="31" t="s">
        <v>174</v>
      </c>
      <c r="D76" s="24"/>
      <c r="E76" s="24"/>
      <c r="F76" s="24"/>
      <c r="G76" s="24"/>
      <c r="H76" s="24"/>
      <c r="I76" s="24"/>
      <c r="J76" s="24"/>
      <c r="K76" s="24"/>
      <c r="L76" s="22"/>
    </row>
    <row r="77" spans="1:31" s="2" customFormat="1" ht="16.5" customHeight="1">
      <c r="A77" s="36"/>
      <c r="B77" s="37"/>
      <c r="C77" s="38"/>
      <c r="D77" s="38"/>
      <c r="E77" s="395" t="s">
        <v>1457</v>
      </c>
      <c r="F77" s="397"/>
      <c r="G77" s="397"/>
      <c r="H77" s="397"/>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176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9" t="str">
        <f>E11</f>
        <v>D.1.4.e - Elektroinstalace</v>
      </c>
      <c r="F79" s="397"/>
      <c r="G79" s="397"/>
      <c r="H79" s="397"/>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16. 4. 2021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Městská část Praha 4, Anatala Staška 2059/80b</v>
      </c>
      <c r="G83" s="38"/>
      <c r="H83" s="38"/>
      <c r="I83" s="31" t="s">
        <v>32</v>
      </c>
      <c r="J83" s="34" t="str">
        <f>E23</f>
        <v>SUNCAD, s.r.o., Špotzova 6, Praha 6</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37</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200</v>
      </c>
      <c r="D86" s="156" t="s">
        <v>60</v>
      </c>
      <c r="E86" s="156" t="s">
        <v>56</v>
      </c>
      <c r="F86" s="156" t="s">
        <v>57</v>
      </c>
      <c r="G86" s="156" t="s">
        <v>201</v>
      </c>
      <c r="H86" s="156" t="s">
        <v>202</v>
      </c>
      <c r="I86" s="156" t="s">
        <v>203</v>
      </c>
      <c r="J86" s="156" t="s">
        <v>180</v>
      </c>
      <c r="K86" s="157" t="s">
        <v>204</v>
      </c>
      <c r="L86" s="158"/>
      <c r="M86" s="70" t="s">
        <v>19</v>
      </c>
      <c r="N86" s="71" t="s">
        <v>45</v>
      </c>
      <c r="O86" s="71" t="s">
        <v>205</v>
      </c>
      <c r="P86" s="71" t="s">
        <v>206</v>
      </c>
      <c r="Q86" s="71" t="s">
        <v>207</v>
      </c>
      <c r="R86" s="71" t="s">
        <v>208</v>
      </c>
      <c r="S86" s="71" t="s">
        <v>209</v>
      </c>
      <c r="T86" s="72" t="s">
        <v>210</v>
      </c>
      <c r="U86" s="153"/>
      <c r="V86" s="153"/>
      <c r="W86" s="153"/>
      <c r="X86" s="153"/>
      <c r="Y86" s="153"/>
      <c r="Z86" s="153"/>
      <c r="AA86" s="153"/>
      <c r="AB86" s="153"/>
      <c r="AC86" s="153"/>
      <c r="AD86" s="153"/>
      <c r="AE86" s="153"/>
    </row>
    <row r="87" spans="1:65" s="2" customFormat="1" ht="22.9" customHeight="1">
      <c r="A87" s="36"/>
      <c r="B87" s="37"/>
      <c r="C87" s="77" t="s">
        <v>211</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74</v>
      </c>
      <c r="AU87" s="19" t="s">
        <v>181</v>
      </c>
      <c r="BK87" s="163">
        <f>BK88</f>
        <v>0</v>
      </c>
    </row>
    <row r="88" spans="1:65" s="12" customFormat="1" ht="25.9" customHeight="1">
      <c r="B88" s="164"/>
      <c r="C88" s="165"/>
      <c r="D88" s="166" t="s">
        <v>74</v>
      </c>
      <c r="E88" s="167" t="s">
        <v>318</v>
      </c>
      <c r="F88" s="167" t="s">
        <v>319</v>
      </c>
      <c r="G88" s="165"/>
      <c r="H88" s="165"/>
      <c r="I88" s="168"/>
      <c r="J88" s="169">
        <f>BK88</f>
        <v>0</v>
      </c>
      <c r="K88" s="165"/>
      <c r="L88" s="170"/>
      <c r="M88" s="171"/>
      <c r="N88" s="172"/>
      <c r="O88" s="172"/>
      <c r="P88" s="173">
        <f>P89</f>
        <v>0</v>
      </c>
      <c r="Q88" s="172"/>
      <c r="R88" s="173">
        <f>R89</f>
        <v>0</v>
      </c>
      <c r="S88" s="172"/>
      <c r="T88" s="174">
        <f>T89</f>
        <v>0</v>
      </c>
      <c r="AR88" s="175" t="s">
        <v>88</v>
      </c>
      <c r="AT88" s="176" t="s">
        <v>74</v>
      </c>
      <c r="AU88" s="176" t="s">
        <v>75</v>
      </c>
      <c r="AY88" s="175" t="s">
        <v>214</v>
      </c>
      <c r="BK88" s="177">
        <f>BK89</f>
        <v>0</v>
      </c>
    </row>
    <row r="89" spans="1:65" s="12" customFormat="1" ht="22.9" customHeight="1">
      <c r="B89" s="164"/>
      <c r="C89" s="165"/>
      <c r="D89" s="166" t="s">
        <v>74</v>
      </c>
      <c r="E89" s="178" t="s">
        <v>1167</v>
      </c>
      <c r="F89" s="178" t="s">
        <v>1168</v>
      </c>
      <c r="G89" s="165"/>
      <c r="H89" s="165"/>
      <c r="I89" s="168"/>
      <c r="J89" s="179">
        <f>BK89</f>
        <v>0</v>
      </c>
      <c r="K89" s="165"/>
      <c r="L89" s="170"/>
      <c r="M89" s="171"/>
      <c r="N89" s="172"/>
      <c r="O89" s="172"/>
      <c r="P89" s="173">
        <f>SUM(P90:P178)</f>
        <v>0</v>
      </c>
      <c r="Q89" s="172"/>
      <c r="R89" s="173">
        <f>SUM(R90:R178)</f>
        <v>0</v>
      </c>
      <c r="S89" s="172"/>
      <c r="T89" s="174">
        <f>SUM(T90:T178)</f>
        <v>0</v>
      </c>
      <c r="AR89" s="175" t="s">
        <v>88</v>
      </c>
      <c r="AT89" s="176" t="s">
        <v>74</v>
      </c>
      <c r="AU89" s="176" t="s">
        <v>82</v>
      </c>
      <c r="AY89" s="175" t="s">
        <v>214</v>
      </c>
      <c r="BK89" s="177">
        <f>SUM(BK90:BK178)</f>
        <v>0</v>
      </c>
    </row>
    <row r="90" spans="1:65" s="2" customFormat="1" ht="14.45" customHeight="1">
      <c r="A90" s="36"/>
      <c r="B90" s="37"/>
      <c r="C90" s="180" t="s">
        <v>82</v>
      </c>
      <c r="D90" s="180" t="s">
        <v>217</v>
      </c>
      <c r="E90" s="181" t="s">
        <v>1269</v>
      </c>
      <c r="F90" s="182" t="s">
        <v>1270</v>
      </c>
      <c r="G90" s="183" t="s">
        <v>943</v>
      </c>
      <c r="H90" s="184">
        <v>10</v>
      </c>
      <c r="I90" s="185"/>
      <c r="J90" s="186">
        <f t="shared" ref="J90:J121" si="0">ROUND(I90*H90,2)</f>
        <v>0</v>
      </c>
      <c r="K90" s="182" t="s">
        <v>19</v>
      </c>
      <c r="L90" s="41"/>
      <c r="M90" s="187" t="s">
        <v>19</v>
      </c>
      <c r="N90" s="188" t="s">
        <v>47</v>
      </c>
      <c r="O90" s="66"/>
      <c r="P90" s="189">
        <f t="shared" ref="P90:P121" si="1">O90*H90</f>
        <v>0</v>
      </c>
      <c r="Q90" s="189">
        <v>0</v>
      </c>
      <c r="R90" s="189">
        <f t="shared" ref="R90:R121" si="2">Q90*H90</f>
        <v>0</v>
      </c>
      <c r="S90" s="189">
        <v>0</v>
      </c>
      <c r="T90" s="190">
        <f t="shared" ref="T90:T121" si="3">S90*H90</f>
        <v>0</v>
      </c>
      <c r="U90" s="36"/>
      <c r="V90" s="36"/>
      <c r="W90" s="36"/>
      <c r="X90" s="36"/>
      <c r="Y90" s="36"/>
      <c r="Z90" s="36"/>
      <c r="AA90" s="36"/>
      <c r="AB90" s="36"/>
      <c r="AC90" s="36"/>
      <c r="AD90" s="36"/>
      <c r="AE90" s="36"/>
      <c r="AR90" s="191" t="s">
        <v>299</v>
      </c>
      <c r="AT90" s="191" t="s">
        <v>217</v>
      </c>
      <c r="AU90" s="191" t="s">
        <v>88</v>
      </c>
      <c r="AY90" s="19" t="s">
        <v>214</v>
      </c>
      <c r="BE90" s="192">
        <f t="shared" ref="BE90:BE121" si="4">IF(N90="základní",J90,0)</f>
        <v>0</v>
      </c>
      <c r="BF90" s="192">
        <f t="shared" ref="BF90:BF121" si="5">IF(N90="snížená",J90,0)</f>
        <v>0</v>
      </c>
      <c r="BG90" s="192">
        <f t="shared" ref="BG90:BG121" si="6">IF(N90="zákl. přenesená",J90,0)</f>
        <v>0</v>
      </c>
      <c r="BH90" s="192">
        <f t="shared" ref="BH90:BH121" si="7">IF(N90="sníž. přenesená",J90,0)</f>
        <v>0</v>
      </c>
      <c r="BI90" s="192">
        <f t="shared" ref="BI90:BI121" si="8">IF(N90="nulová",J90,0)</f>
        <v>0</v>
      </c>
      <c r="BJ90" s="19" t="s">
        <v>88</v>
      </c>
      <c r="BK90" s="192">
        <f t="shared" ref="BK90:BK121" si="9">ROUND(I90*H90,2)</f>
        <v>0</v>
      </c>
      <c r="BL90" s="19" t="s">
        <v>299</v>
      </c>
      <c r="BM90" s="191" t="s">
        <v>88</v>
      </c>
    </row>
    <row r="91" spans="1:65" s="2" customFormat="1" ht="14.45" customHeight="1">
      <c r="A91" s="36"/>
      <c r="B91" s="37"/>
      <c r="C91" s="230" t="s">
        <v>88</v>
      </c>
      <c r="D91" s="230" t="s">
        <v>336</v>
      </c>
      <c r="E91" s="231" t="s">
        <v>1272</v>
      </c>
      <c r="F91" s="232" t="s">
        <v>1273</v>
      </c>
      <c r="G91" s="233" t="s">
        <v>943</v>
      </c>
      <c r="H91" s="234">
        <v>10</v>
      </c>
      <c r="I91" s="235"/>
      <c r="J91" s="236">
        <f t="shared" si="0"/>
        <v>0</v>
      </c>
      <c r="K91" s="232" t="s">
        <v>19</v>
      </c>
      <c r="L91" s="237"/>
      <c r="M91" s="238" t="s">
        <v>19</v>
      </c>
      <c r="N91" s="239" t="s">
        <v>47</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339</v>
      </c>
      <c r="AT91" s="191" t="s">
        <v>336</v>
      </c>
      <c r="AU91" s="191" t="s">
        <v>88</v>
      </c>
      <c r="AY91" s="19" t="s">
        <v>214</v>
      </c>
      <c r="BE91" s="192">
        <f t="shared" si="4"/>
        <v>0</v>
      </c>
      <c r="BF91" s="192">
        <f t="shared" si="5"/>
        <v>0</v>
      </c>
      <c r="BG91" s="192">
        <f t="shared" si="6"/>
        <v>0</v>
      </c>
      <c r="BH91" s="192">
        <f t="shared" si="7"/>
        <v>0</v>
      </c>
      <c r="BI91" s="192">
        <f t="shared" si="8"/>
        <v>0</v>
      </c>
      <c r="BJ91" s="19" t="s">
        <v>88</v>
      </c>
      <c r="BK91" s="192">
        <f t="shared" si="9"/>
        <v>0</v>
      </c>
      <c r="BL91" s="19" t="s">
        <v>299</v>
      </c>
      <c r="BM91" s="191" t="s">
        <v>222</v>
      </c>
    </row>
    <row r="92" spans="1:65" s="2" customFormat="1" ht="14.45" customHeight="1">
      <c r="A92" s="36"/>
      <c r="B92" s="37"/>
      <c r="C92" s="230" t="s">
        <v>101</v>
      </c>
      <c r="D92" s="230" t="s">
        <v>336</v>
      </c>
      <c r="E92" s="231" t="s">
        <v>1275</v>
      </c>
      <c r="F92" s="232" t="s">
        <v>1276</v>
      </c>
      <c r="G92" s="233" t="s">
        <v>943</v>
      </c>
      <c r="H92" s="234">
        <v>10</v>
      </c>
      <c r="I92" s="235"/>
      <c r="J92" s="236">
        <f t="shared" si="0"/>
        <v>0</v>
      </c>
      <c r="K92" s="232" t="s">
        <v>19</v>
      </c>
      <c r="L92" s="237"/>
      <c r="M92" s="238" t="s">
        <v>19</v>
      </c>
      <c r="N92" s="239" t="s">
        <v>47</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339</v>
      </c>
      <c r="AT92" s="191" t="s">
        <v>336</v>
      </c>
      <c r="AU92" s="191" t="s">
        <v>88</v>
      </c>
      <c r="AY92" s="19" t="s">
        <v>214</v>
      </c>
      <c r="BE92" s="192">
        <f t="shared" si="4"/>
        <v>0</v>
      </c>
      <c r="BF92" s="192">
        <f t="shared" si="5"/>
        <v>0</v>
      </c>
      <c r="BG92" s="192">
        <f t="shared" si="6"/>
        <v>0</v>
      </c>
      <c r="BH92" s="192">
        <f t="shared" si="7"/>
        <v>0</v>
      </c>
      <c r="BI92" s="192">
        <f t="shared" si="8"/>
        <v>0</v>
      </c>
      <c r="BJ92" s="19" t="s">
        <v>88</v>
      </c>
      <c r="BK92" s="192">
        <f t="shared" si="9"/>
        <v>0</v>
      </c>
      <c r="BL92" s="19" t="s">
        <v>299</v>
      </c>
      <c r="BM92" s="191" t="s">
        <v>215</v>
      </c>
    </row>
    <row r="93" spans="1:65" s="2" customFormat="1" ht="14.45" customHeight="1">
      <c r="A93" s="36"/>
      <c r="B93" s="37"/>
      <c r="C93" s="180" t="s">
        <v>222</v>
      </c>
      <c r="D93" s="180" t="s">
        <v>217</v>
      </c>
      <c r="E93" s="181" t="s">
        <v>1298</v>
      </c>
      <c r="F93" s="182" t="s">
        <v>1299</v>
      </c>
      <c r="G93" s="183" t="s">
        <v>943</v>
      </c>
      <c r="H93" s="184">
        <v>17</v>
      </c>
      <c r="I93" s="185"/>
      <c r="J93" s="186">
        <f t="shared" si="0"/>
        <v>0</v>
      </c>
      <c r="K93" s="182" t="s">
        <v>19</v>
      </c>
      <c r="L93" s="41"/>
      <c r="M93" s="187" t="s">
        <v>19</v>
      </c>
      <c r="N93" s="188" t="s">
        <v>47</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299</v>
      </c>
      <c r="AT93" s="191" t="s">
        <v>217</v>
      </c>
      <c r="AU93" s="191" t="s">
        <v>88</v>
      </c>
      <c r="AY93" s="19" t="s">
        <v>214</v>
      </c>
      <c r="BE93" s="192">
        <f t="shared" si="4"/>
        <v>0</v>
      </c>
      <c r="BF93" s="192">
        <f t="shared" si="5"/>
        <v>0</v>
      </c>
      <c r="BG93" s="192">
        <f t="shared" si="6"/>
        <v>0</v>
      </c>
      <c r="BH93" s="192">
        <f t="shared" si="7"/>
        <v>0</v>
      </c>
      <c r="BI93" s="192">
        <f t="shared" si="8"/>
        <v>0</v>
      </c>
      <c r="BJ93" s="19" t="s">
        <v>88</v>
      </c>
      <c r="BK93" s="192">
        <f t="shared" si="9"/>
        <v>0</v>
      </c>
      <c r="BL93" s="19" t="s">
        <v>299</v>
      </c>
      <c r="BM93" s="191" t="s">
        <v>262</v>
      </c>
    </row>
    <row r="94" spans="1:65" s="2" customFormat="1" ht="14.45" customHeight="1">
      <c r="A94" s="36"/>
      <c r="B94" s="37"/>
      <c r="C94" s="230" t="s">
        <v>245</v>
      </c>
      <c r="D94" s="230" t="s">
        <v>336</v>
      </c>
      <c r="E94" s="231" t="s">
        <v>1301</v>
      </c>
      <c r="F94" s="232" t="s">
        <v>1302</v>
      </c>
      <c r="G94" s="233" t="s">
        <v>943</v>
      </c>
      <c r="H94" s="234">
        <v>17</v>
      </c>
      <c r="I94" s="235"/>
      <c r="J94" s="236">
        <f t="shared" si="0"/>
        <v>0</v>
      </c>
      <c r="K94" s="232" t="s">
        <v>19</v>
      </c>
      <c r="L94" s="237"/>
      <c r="M94" s="238" t="s">
        <v>19</v>
      </c>
      <c r="N94" s="239" t="s">
        <v>47</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339</v>
      </c>
      <c r="AT94" s="191" t="s">
        <v>336</v>
      </c>
      <c r="AU94" s="191" t="s">
        <v>88</v>
      </c>
      <c r="AY94" s="19" t="s">
        <v>214</v>
      </c>
      <c r="BE94" s="192">
        <f t="shared" si="4"/>
        <v>0</v>
      </c>
      <c r="BF94" s="192">
        <f t="shared" si="5"/>
        <v>0</v>
      </c>
      <c r="BG94" s="192">
        <f t="shared" si="6"/>
        <v>0</v>
      </c>
      <c r="BH94" s="192">
        <f t="shared" si="7"/>
        <v>0</v>
      </c>
      <c r="BI94" s="192">
        <f t="shared" si="8"/>
        <v>0</v>
      </c>
      <c r="BJ94" s="19" t="s">
        <v>88</v>
      </c>
      <c r="BK94" s="192">
        <f t="shared" si="9"/>
        <v>0</v>
      </c>
      <c r="BL94" s="19" t="s">
        <v>299</v>
      </c>
      <c r="BM94" s="191" t="s">
        <v>270</v>
      </c>
    </row>
    <row r="95" spans="1:65" s="2" customFormat="1" ht="14.45" customHeight="1">
      <c r="A95" s="36"/>
      <c r="B95" s="37"/>
      <c r="C95" s="230" t="s">
        <v>215</v>
      </c>
      <c r="D95" s="230" t="s">
        <v>336</v>
      </c>
      <c r="E95" s="231" t="s">
        <v>1284</v>
      </c>
      <c r="F95" s="232" t="s">
        <v>1285</v>
      </c>
      <c r="G95" s="233" t="s">
        <v>943</v>
      </c>
      <c r="H95" s="234">
        <v>17</v>
      </c>
      <c r="I95" s="235"/>
      <c r="J95" s="236">
        <f t="shared" si="0"/>
        <v>0</v>
      </c>
      <c r="K95" s="232" t="s">
        <v>19</v>
      </c>
      <c r="L95" s="237"/>
      <c r="M95" s="238" t="s">
        <v>19</v>
      </c>
      <c r="N95" s="239"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339</v>
      </c>
      <c r="AT95" s="191" t="s">
        <v>336</v>
      </c>
      <c r="AU95" s="191" t="s">
        <v>88</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280</v>
      </c>
    </row>
    <row r="96" spans="1:65" s="2" customFormat="1" ht="14.45" customHeight="1">
      <c r="A96" s="36"/>
      <c r="B96" s="37"/>
      <c r="C96" s="180" t="s">
        <v>253</v>
      </c>
      <c r="D96" s="180" t="s">
        <v>217</v>
      </c>
      <c r="E96" s="181" t="s">
        <v>1305</v>
      </c>
      <c r="F96" s="182" t="s">
        <v>1306</v>
      </c>
      <c r="G96" s="183" t="s">
        <v>943</v>
      </c>
      <c r="H96" s="184">
        <v>4</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88</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290</v>
      </c>
    </row>
    <row r="97" spans="1:65" s="2" customFormat="1" ht="14.45" customHeight="1">
      <c r="A97" s="36"/>
      <c r="B97" s="37"/>
      <c r="C97" s="230" t="s">
        <v>262</v>
      </c>
      <c r="D97" s="230" t="s">
        <v>336</v>
      </c>
      <c r="E97" s="231" t="s">
        <v>1308</v>
      </c>
      <c r="F97" s="232" t="s">
        <v>1309</v>
      </c>
      <c r="G97" s="233" t="s">
        <v>943</v>
      </c>
      <c r="H97" s="234">
        <v>4</v>
      </c>
      <c r="I97" s="235"/>
      <c r="J97" s="236">
        <f t="shared" si="0"/>
        <v>0</v>
      </c>
      <c r="K97" s="232" t="s">
        <v>19</v>
      </c>
      <c r="L97" s="237"/>
      <c r="M97" s="238" t="s">
        <v>19</v>
      </c>
      <c r="N97" s="239"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339</v>
      </c>
      <c r="AT97" s="191" t="s">
        <v>336</v>
      </c>
      <c r="AU97" s="191" t="s">
        <v>88</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299</v>
      </c>
    </row>
    <row r="98" spans="1:65" s="2" customFormat="1" ht="14.45" customHeight="1">
      <c r="A98" s="36"/>
      <c r="B98" s="37"/>
      <c r="C98" s="230" t="s">
        <v>260</v>
      </c>
      <c r="D98" s="230" t="s">
        <v>336</v>
      </c>
      <c r="E98" s="231" t="s">
        <v>1284</v>
      </c>
      <c r="F98" s="232" t="s">
        <v>1285</v>
      </c>
      <c r="G98" s="233" t="s">
        <v>943</v>
      </c>
      <c r="H98" s="234">
        <v>4</v>
      </c>
      <c r="I98" s="235"/>
      <c r="J98" s="236">
        <f t="shared" si="0"/>
        <v>0</v>
      </c>
      <c r="K98" s="232" t="s">
        <v>19</v>
      </c>
      <c r="L98" s="237"/>
      <c r="M98" s="238" t="s">
        <v>19</v>
      </c>
      <c r="N98" s="239"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339</v>
      </c>
      <c r="AT98" s="191" t="s">
        <v>336</v>
      </c>
      <c r="AU98" s="191" t="s">
        <v>88</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308</v>
      </c>
    </row>
    <row r="99" spans="1:65" s="2" customFormat="1" ht="14.45" customHeight="1">
      <c r="A99" s="36"/>
      <c r="B99" s="37"/>
      <c r="C99" s="180" t="s">
        <v>270</v>
      </c>
      <c r="D99" s="180" t="s">
        <v>217</v>
      </c>
      <c r="E99" s="181" t="s">
        <v>1291</v>
      </c>
      <c r="F99" s="182" t="s">
        <v>1292</v>
      </c>
      <c r="G99" s="183" t="s">
        <v>943</v>
      </c>
      <c r="H99" s="184">
        <v>1</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88</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322</v>
      </c>
    </row>
    <row r="100" spans="1:65" s="2" customFormat="1" ht="14.45" customHeight="1">
      <c r="A100" s="36"/>
      <c r="B100" s="37"/>
      <c r="C100" s="230" t="s">
        <v>276</v>
      </c>
      <c r="D100" s="230" t="s">
        <v>336</v>
      </c>
      <c r="E100" s="231" t="s">
        <v>1294</v>
      </c>
      <c r="F100" s="232" t="s">
        <v>1295</v>
      </c>
      <c r="G100" s="233" t="s">
        <v>943</v>
      </c>
      <c r="H100" s="234">
        <v>1</v>
      </c>
      <c r="I100" s="235"/>
      <c r="J100" s="236">
        <f t="shared" si="0"/>
        <v>0</v>
      </c>
      <c r="K100" s="232" t="s">
        <v>19</v>
      </c>
      <c r="L100" s="237"/>
      <c r="M100" s="238" t="s">
        <v>19</v>
      </c>
      <c r="N100" s="239"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339</v>
      </c>
      <c r="AT100" s="191" t="s">
        <v>336</v>
      </c>
      <c r="AU100" s="191" t="s">
        <v>88</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335</v>
      </c>
    </row>
    <row r="101" spans="1:65" s="2" customFormat="1" ht="14.45" customHeight="1">
      <c r="A101" s="36"/>
      <c r="B101" s="37"/>
      <c r="C101" s="230" t="s">
        <v>280</v>
      </c>
      <c r="D101" s="230" t="s">
        <v>336</v>
      </c>
      <c r="E101" s="231" t="s">
        <v>1284</v>
      </c>
      <c r="F101" s="232" t="s">
        <v>1285</v>
      </c>
      <c r="G101" s="233" t="s">
        <v>943</v>
      </c>
      <c r="H101" s="234">
        <v>1</v>
      </c>
      <c r="I101" s="235"/>
      <c r="J101" s="236">
        <f t="shared" si="0"/>
        <v>0</v>
      </c>
      <c r="K101" s="232" t="s">
        <v>19</v>
      </c>
      <c r="L101" s="237"/>
      <c r="M101" s="238" t="s">
        <v>19</v>
      </c>
      <c r="N101" s="239"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339</v>
      </c>
      <c r="AT101" s="191" t="s">
        <v>336</v>
      </c>
      <c r="AU101" s="191" t="s">
        <v>88</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347</v>
      </c>
    </row>
    <row r="102" spans="1:65" s="2" customFormat="1" ht="14.45" customHeight="1">
      <c r="A102" s="36"/>
      <c r="B102" s="37"/>
      <c r="C102" s="180" t="s">
        <v>286</v>
      </c>
      <c r="D102" s="180" t="s">
        <v>217</v>
      </c>
      <c r="E102" s="181" t="s">
        <v>1278</v>
      </c>
      <c r="F102" s="182" t="s">
        <v>1279</v>
      </c>
      <c r="G102" s="183" t="s">
        <v>943</v>
      </c>
      <c r="H102" s="184">
        <v>7</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88</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358</v>
      </c>
    </row>
    <row r="103" spans="1:65" s="2" customFormat="1" ht="14.45" customHeight="1">
      <c r="A103" s="36"/>
      <c r="B103" s="37"/>
      <c r="C103" s="230" t="s">
        <v>290</v>
      </c>
      <c r="D103" s="230" t="s">
        <v>336</v>
      </c>
      <c r="E103" s="231" t="s">
        <v>1281</v>
      </c>
      <c r="F103" s="232" t="s">
        <v>1282</v>
      </c>
      <c r="G103" s="233" t="s">
        <v>943</v>
      </c>
      <c r="H103" s="234">
        <v>5</v>
      </c>
      <c r="I103" s="235"/>
      <c r="J103" s="236">
        <f t="shared" si="0"/>
        <v>0</v>
      </c>
      <c r="K103" s="232" t="s">
        <v>19</v>
      </c>
      <c r="L103" s="237"/>
      <c r="M103" s="238" t="s">
        <v>19</v>
      </c>
      <c r="N103" s="239"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339</v>
      </c>
      <c r="AT103" s="191" t="s">
        <v>336</v>
      </c>
      <c r="AU103" s="191" t="s">
        <v>88</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369</v>
      </c>
    </row>
    <row r="104" spans="1:65" s="2" customFormat="1" ht="14.45" customHeight="1">
      <c r="A104" s="36"/>
      <c r="B104" s="37"/>
      <c r="C104" s="230" t="s">
        <v>8</v>
      </c>
      <c r="D104" s="230" t="s">
        <v>336</v>
      </c>
      <c r="E104" s="231" t="s">
        <v>1284</v>
      </c>
      <c r="F104" s="232" t="s">
        <v>1285</v>
      </c>
      <c r="G104" s="233" t="s">
        <v>943</v>
      </c>
      <c r="H104" s="234">
        <v>5</v>
      </c>
      <c r="I104" s="235"/>
      <c r="J104" s="236">
        <f t="shared" si="0"/>
        <v>0</v>
      </c>
      <c r="K104" s="232" t="s">
        <v>19</v>
      </c>
      <c r="L104" s="237"/>
      <c r="M104" s="238" t="s">
        <v>19</v>
      </c>
      <c r="N104" s="239"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339</v>
      </c>
      <c r="AT104" s="191" t="s">
        <v>336</v>
      </c>
      <c r="AU104" s="191" t="s">
        <v>88</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379</v>
      </c>
    </row>
    <row r="105" spans="1:65" s="2" customFormat="1" ht="14.45" customHeight="1">
      <c r="A105" s="36"/>
      <c r="B105" s="37"/>
      <c r="C105" s="230" t="s">
        <v>299</v>
      </c>
      <c r="D105" s="230" t="s">
        <v>336</v>
      </c>
      <c r="E105" s="231" t="s">
        <v>1287</v>
      </c>
      <c r="F105" s="232" t="s">
        <v>1288</v>
      </c>
      <c r="G105" s="233" t="s">
        <v>943</v>
      </c>
      <c r="H105" s="234">
        <v>2</v>
      </c>
      <c r="I105" s="235"/>
      <c r="J105" s="236">
        <f t="shared" si="0"/>
        <v>0</v>
      </c>
      <c r="K105" s="232" t="s">
        <v>19</v>
      </c>
      <c r="L105" s="237"/>
      <c r="M105" s="238" t="s">
        <v>19</v>
      </c>
      <c r="N105" s="239"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339</v>
      </c>
      <c r="AT105" s="191" t="s">
        <v>336</v>
      </c>
      <c r="AU105" s="191" t="s">
        <v>88</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339</v>
      </c>
    </row>
    <row r="106" spans="1:65" s="2" customFormat="1" ht="14.45" customHeight="1">
      <c r="A106" s="36"/>
      <c r="B106" s="37"/>
      <c r="C106" s="230" t="s">
        <v>304</v>
      </c>
      <c r="D106" s="230" t="s">
        <v>336</v>
      </c>
      <c r="E106" s="231" t="s">
        <v>1284</v>
      </c>
      <c r="F106" s="232" t="s">
        <v>1285</v>
      </c>
      <c r="G106" s="233" t="s">
        <v>943</v>
      </c>
      <c r="H106" s="234">
        <v>2</v>
      </c>
      <c r="I106" s="235"/>
      <c r="J106" s="236">
        <f t="shared" si="0"/>
        <v>0</v>
      </c>
      <c r="K106" s="232" t="s">
        <v>19</v>
      </c>
      <c r="L106" s="237"/>
      <c r="M106" s="238" t="s">
        <v>19</v>
      </c>
      <c r="N106" s="239"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339</v>
      </c>
      <c r="AT106" s="191" t="s">
        <v>336</v>
      </c>
      <c r="AU106" s="191" t="s">
        <v>88</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397</v>
      </c>
    </row>
    <row r="107" spans="1:65" s="2" customFormat="1" ht="14.45" customHeight="1">
      <c r="A107" s="36"/>
      <c r="B107" s="37"/>
      <c r="C107" s="180" t="s">
        <v>308</v>
      </c>
      <c r="D107" s="180" t="s">
        <v>217</v>
      </c>
      <c r="E107" s="181" t="s">
        <v>1353</v>
      </c>
      <c r="F107" s="182" t="s">
        <v>1354</v>
      </c>
      <c r="G107" s="183" t="s">
        <v>943</v>
      </c>
      <c r="H107" s="184">
        <v>2</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88</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405</v>
      </c>
    </row>
    <row r="108" spans="1:65" s="2" customFormat="1" ht="14.45" customHeight="1">
      <c r="A108" s="36"/>
      <c r="B108" s="37"/>
      <c r="C108" s="230" t="s">
        <v>314</v>
      </c>
      <c r="D108" s="230" t="s">
        <v>336</v>
      </c>
      <c r="E108" s="231" t="s">
        <v>1356</v>
      </c>
      <c r="F108" s="232" t="s">
        <v>1357</v>
      </c>
      <c r="G108" s="233" t="s">
        <v>943</v>
      </c>
      <c r="H108" s="234">
        <v>2</v>
      </c>
      <c r="I108" s="235"/>
      <c r="J108" s="236">
        <f t="shared" si="0"/>
        <v>0</v>
      </c>
      <c r="K108" s="232" t="s">
        <v>19</v>
      </c>
      <c r="L108" s="237"/>
      <c r="M108" s="238" t="s">
        <v>19</v>
      </c>
      <c r="N108" s="239"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339</v>
      </c>
      <c r="AT108" s="191" t="s">
        <v>336</v>
      </c>
      <c r="AU108" s="191" t="s">
        <v>88</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417</v>
      </c>
    </row>
    <row r="109" spans="1:65" s="2" customFormat="1" ht="14.45" customHeight="1">
      <c r="A109" s="36"/>
      <c r="B109" s="37"/>
      <c r="C109" s="180" t="s">
        <v>322</v>
      </c>
      <c r="D109" s="180" t="s">
        <v>217</v>
      </c>
      <c r="E109" s="181" t="s">
        <v>1347</v>
      </c>
      <c r="F109" s="182" t="s">
        <v>1348</v>
      </c>
      <c r="G109" s="183" t="s">
        <v>943</v>
      </c>
      <c r="H109" s="184">
        <v>2</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88</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429</v>
      </c>
    </row>
    <row r="110" spans="1:65" s="2" customFormat="1" ht="14.45" customHeight="1">
      <c r="A110" s="36"/>
      <c r="B110" s="37"/>
      <c r="C110" s="230" t="s">
        <v>7</v>
      </c>
      <c r="D110" s="230" t="s">
        <v>336</v>
      </c>
      <c r="E110" s="231" t="s">
        <v>1350</v>
      </c>
      <c r="F110" s="232" t="s">
        <v>1351</v>
      </c>
      <c r="G110" s="233" t="s">
        <v>943</v>
      </c>
      <c r="H110" s="234">
        <v>2</v>
      </c>
      <c r="I110" s="235"/>
      <c r="J110" s="236">
        <f t="shared" si="0"/>
        <v>0</v>
      </c>
      <c r="K110" s="232" t="s">
        <v>19</v>
      </c>
      <c r="L110" s="237"/>
      <c r="M110" s="238" t="s">
        <v>19</v>
      </c>
      <c r="N110" s="239"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339</v>
      </c>
      <c r="AT110" s="191" t="s">
        <v>336</v>
      </c>
      <c r="AU110" s="191" t="s">
        <v>88</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443</v>
      </c>
    </row>
    <row r="111" spans="1:65" s="2" customFormat="1" ht="14.45" customHeight="1">
      <c r="A111" s="36"/>
      <c r="B111" s="37"/>
      <c r="C111" s="180" t="s">
        <v>335</v>
      </c>
      <c r="D111" s="180" t="s">
        <v>217</v>
      </c>
      <c r="E111" s="181" t="s">
        <v>1329</v>
      </c>
      <c r="F111" s="182" t="s">
        <v>1330</v>
      </c>
      <c r="G111" s="183" t="s">
        <v>943</v>
      </c>
      <c r="H111" s="184">
        <v>2</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88</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455</v>
      </c>
    </row>
    <row r="112" spans="1:65" s="2" customFormat="1" ht="14.45" customHeight="1">
      <c r="A112" s="36"/>
      <c r="B112" s="37"/>
      <c r="C112" s="230" t="s">
        <v>341</v>
      </c>
      <c r="D112" s="230" t="s">
        <v>336</v>
      </c>
      <c r="E112" s="231" t="s">
        <v>1332</v>
      </c>
      <c r="F112" s="232" t="s">
        <v>1333</v>
      </c>
      <c r="G112" s="233" t="s">
        <v>943</v>
      </c>
      <c r="H112" s="234">
        <v>2</v>
      </c>
      <c r="I112" s="235"/>
      <c r="J112" s="236">
        <f t="shared" si="0"/>
        <v>0</v>
      </c>
      <c r="K112" s="232" t="s">
        <v>19</v>
      </c>
      <c r="L112" s="237"/>
      <c r="M112" s="238" t="s">
        <v>19</v>
      </c>
      <c r="N112" s="239" t="s">
        <v>47</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339</v>
      </c>
      <c r="AT112" s="191" t="s">
        <v>336</v>
      </c>
      <c r="AU112" s="191" t="s">
        <v>88</v>
      </c>
      <c r="AY112" s="19" t="s">
        <v>214</v>
      </c>
      <c r="BE112" s="192">
        <f t="shared" si="4"/>
        <v>0</v>
      </c>
      <c r="BF112" s="192">
        <f t="shared" si="5"/>
        <v>0</v>
      </c>
      <c r="BG112" s="192">
        <f t="shared" si="6"/>
        <v>0</v>
      </c>
      <c r="BH112" s="192">
        <f t="shared" si="7"/>
        <v>0</v>
      </c>
      <c r="BI112" s="192">
        <f t="shared" si="8"/>
        <v>0</v>
      </c>
      <c r="BJ112" s="19" t="s">
        <v>88</v>
      </c>
      <c r="BK112" s="192">
        <f t="shared" si="9"/>
        <v>0</v>
      </c>
      <c r="BL112" s="19" t="s">
        <v>299</v>
      </c>
      <c r="BM112" s="191" t="s">
        <v>466</v>
      </c>
    </row>
    <row r="113" spans="1:65" s="2" customFormat="1" ht="14.45" customHeight="1">
      <c r="A113" s="36"/>
      <c r="B113" s="37"/>
      <c r="C113" s="230" t="s">
        <v>347</v>
      </c>
      <c r="D113" s="230" t="s">
        <v>336</v>
      </c>
      <c r="E113" s="231" t="s">
        <v>1335</v>
      </c>
      <c r="F113" s="232" t="s">
        <v>1336</v>
      </c>
      <c r="G113" s="233" t="s">
        <v>943</v>
      </c>
      <c r="H113" s="234">
        <v>2</v>
      </c>
      <c r="I113" s="235"/>
      <c r="J113" s="236">
        <f t="shared" si="0"/>
        <v>0</v>
      </c>
      <c r="K113" s="232" t="s">
        <v>19</v>
      </c>
      <c r="L113" s="237"/>
      <c r="M113" s="238" t="s">
        <v>19</v>
      </c>
      <c r="N113" s="239" t="s">
        <v>47</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339</v>
      </c>
      <c r="AT113" s="191" t="s">
        <v>336</v>
      </c>
      <c r="AU113" s="191" t="s">
        <v>88</v>
      </c>
      <c r="AY113" s="19" t="s">
        <v>214</v>
      </c>
      <c r="BE113" s="192">
        <f t="shared" si="4"/>
        <v>0</v>
      </c>
      <c r="BF113" s="192">
        <f t="shared" si="5"/>
        <v>0</v>
      </c>
      <c r="BG113" s="192">
        <f t="shared" si="6"/>
        <v>0</v>
      </c>
      <c r="BH113" s="192">
        <f t="shared" si="7"/>
        <v>0</v>
      </c>
      <c r="BI113" s="192">
        <f t="shared" si="8"/>
        <v>0</v>
      </c>
      <c r="BJ113" s="19" t="s">
        <v>88</v>
      </c>
      <c r="BK113" s="192">
        <f t="shared" si="9"/>
        <v>0</v>
      </c>
      <c r="BL113" s="19" t="s">
        <v>299</v>
      </c>
      <c r="BM113" s="191" t="s">
        <v>480</v>
      </c>
    </row>
    <row r="114" spans="1:65" s="2" customFormat="1" ht="14.45" customHeight="1">
      <c r="A114" s="36"/>
      <c r="B114" s="37"/>
      <c r="C114" s="180" t="s">
        <v>353</v>
      </c>
      <c r="D114" s="180" t="s">
        <v>217</v>
      </c>
      <c r="E114" s="181" t="s">
        <v>1391</v>
      </c>
      <c r="F114" s="182" t="s">
        <v>1392</v>
      </c>
      <c r="G114" s="183" t="s">
        <v>943</v>
      </c>
      <c r="H114" s="184">
        <v>2</v>
      </c>
      <c r="I114" s="185"/>
      <c r="J114" s="186">
        <f t="shared" si="0"/>
        <v>0</v>
      </c>
      <c r="K114" s="182" t="s">
        <v>19</v>
      </c>
      <c r="L114" s="41"/>
      <c r="M114" s="187" t="s">
        <v>19</v>
      </c>
      <c r="N114" s="188" t="s">
        <v>47</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299</v>
      </c>
      <c r="AT114" s="191" t="s">
        <v>217</v>
      </c>
      <c r="AU114" s="191" t="s">
        <v>88</v>
      </c>
      <c r="AY114" s="19" t="s">
        <v>214</v>
      </c>
      <c r="BE114" s="192">
        <f t="shared" si="4"/>
        <v>0</v>
      </c>
      <c r="BF114" s="192">
        <f t="shared" si="5"/>
        <v>0</v>
      </c>
      <c r="BG114" s="192">
        <f t="shared" si="6"/>
        <v>0</v>
      </c>
      <c r="BH114" s="192">
        <f t="shared" si="7"/>
        <v>0</v>
      </c>
      <c r="BI114" s="192">
        <f t="shared" si="8"/>
        <v>0</v>
      </c>
      <c r="BJ114" s="19" t="s">
        <v>88</v>
      </c>
      <c r="BK114" s="192">
        <f t="shared" si="9"/>
        <v>0</v>
      </c>
      <c r="BL114" s="19" t="s">
        <v>299</v>
      </c>
      <c r="BM114" s="191" t="s">
        <v>491</v>
      </c>
    </row>
    <row r="115" spans="1:65" s="2" customFormat="1" ht="14.45" customHeight="1">
      <c r="A115" s="36"/>
      <c r="B115" s="37"/>
      <c r="C115" s="180" t="s">
        <v>358</v>
      </c>
      <c r="D115" s="180" t="s">
        <v>217</v>
      </c>
      <c r="E115" s="181" t="s">
        <v>1394</v>
      </c>
      <c r="F115" s="182" t="s">
        <v>1395</v>
      </c>
      <c r="G115" s="183" t="s">
        <v>943</v>
      </c>
      <c r="H115" s="184">
        <v>2</v>
      </c>
      <c r="I115" s="185"/>
      <c r="J115" s="186">
        <f t="shared" si="0"/>
        <v>0</v>
      </c>
      <c r="K115" s="182" t="s">
        <v>19</v>
      </c>
      <c r="L115" s="41"/>
      <c r="M115" s="187" t="s">
        <v>19</v>
      </c>
      <c r="N115" s="188" t="s">
        <v>47</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299</v>
      </c>
      <c r="AT115" s="191" t="s">
        <v>217</v>
      </c>
      <c r="AU115" s="191" t="s">
        <v>88</v>
      </c>
      <c r="AY115" s="19" t="s">
        <v>214</v>
      </c>
      <c r="BE115" s="192">
        <f t="shared" si="4"/>
        <v>0</v>
      </c>
      <c r="BF115" s="192">
        <f t="shared" si="5"/>
        <v>0</v>
      </c>
      <c r="BG115" s="192">
        <f t="shared" si="6"/>
        <v>0</v>
      </c>
      <c r="BH115" s="192">
        <f t="shared" si="7"/>
        <v>0</v>
      </c>
      <c r="BI115" s="192">
        <f t="shared" si="8"/>
        <v>0</v>
      </c>
      <c r="BJ115" s="19" t="s">
        <v>88</v>
      </c>
      <c r="BK115" s="192">
        <f t="shared" si="9"/>
        <v>0</v>
      </c>
      <c r="BL115" s="19" t="s">
        <v>299</v>
      </c>
      <c r="BM115" s="191" t="s">
        <v>502</v>
      </c>
    </row>
    <row r="116" spans="1:65" s="2" customFormat="1" ht="14.45" customHeight="1">
      <c r="A116" s="36"/>
      <c r="B116" s="37"/>
      <c r="C116" s="180" t="s">
        <v>365</v>
      </c>
      <c r="D116" s="180" t="s">
        <v>217</v>
      </c>
      <c r="E116" s="181" t="s">
        <v>1254</v>
      </c>
      <c r="F116" s="182" t="s">
        <v>1255</v>
      </c>
      <c r="G116" s="183" t="s">
        <v>943</v>
      </c>
      <c r="H116" s="184">
        <v>2</v>
      </c>
      <c r="I116" s="185"/>
      <c r="J116" s="186">
        <f t="shared" si="0"/>
        <v>0</v>
      </c>
      <c r="K116" s="182" t="s">
        <v>19</v>
      </c>
      <c r="L116" s="41"/>
      <c r="M116" s="187" t="s">
        <v>19</v>
      </c>
      <c r="N116" s="188" t="s">
        <v>47</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299</v>
      </c>
      <c r="AT116" s="191" t="s">
        <v>217</v>
      </c>
      <c r="AU116" s="191" t="s">
        <v>88</v>
      </c>
      <c r="AY116" s="19" t="s">
        <v>214</v>
      </c>
      <c r="BE116" s="192">
        <f t="shared" si="4"/>
        <v>0</v>
      </c>
      <c r="BF116" s="192">
        <f t="shared" si="5"/>
        <v>0</v>
      </c>
      <c r="BG116" s="192">
        <f t="shared" si="6"/>
        <v>0</v>
      </c>
      <c r="BH116" s="192">
        <f t="shared" si="7"/>
        <v>0</v>
      </c>
      <c r="BI116" s="192">
        <f t="shared" si="8"/>
        <v>0</v>
      </c>
      <c r="BJ116" s="19" t="s">
        <v>88</v>
      </c>
      <c r="BK116" s="192">
        <f t="shared" si="9"/>
        <v>0</v>
      </c>
      <c r="BL116" s="19" t="s">
        <v>299</v>
      </c>
      <c r="BM116" s="191" t="s">
        <v>511</v>
      </c>
    </row>
    <row r="117" spans="1:65" s="2" customFormat="1" ht="14.45" customHeight="1">
      <c r="A117" s="36"/>
      <c r="B117" s="37"/>
      <c r="C117" s="230" t="s">
        <v>369</v>
      </c>
      <c r="D117" s="230" t="s">
        <v>336</v>
      </c>
      <c r="E117" s="231" t="s">
        <v>1257</v>
      </c>
      <c r="F117" s="232" t="s">
        <v>1258</v>
      </c>
      <c r="G117" s="233" t="s">
        <v>943</v>
      </c>
      <c r="H117" s="234">
        <v>2</v>
      </c>
      <c r="I117" s="235"/>
      <c r="J117" s="236">
        <f t="shared" si="0"/>
        <v>0</v>
      </c>
      <c r="K117" s="232" t="s">
        <v>19</v>
      </c>
      <c r="L117" s="237"/>
      <c r="M117" s="238" t="s">
        <v>19</v>
      </c>
      <c r="N117" s="239" t="s">
        <v>47</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339</v>
      </c>
      <c r="AT117" s="191" t="s">
        <v>336</v>
      </c>
      <c r="AU117" s="191" t="s">
        <v>88</v>
      </c>
      <c r="AY117" s="19" t="s">
        <v>214</v>
      </c>
      <c r="BE117" s="192">
        <f t="shared" si="4"/>
        <v>0</v>
      </c>
      <c r="BF117" s="192">
        <f t="shared" si="5"/>
        <v>0</v>
      </c>
      <c r="BG117" s="192">
        <f t="shared" si="6"/>
        <v>0</v>
      </c>
      <c r="BH117" s="192">
        <f t="shared" si="7"/>
        <v>0</v>
      </c>
      <c r="BI117" s="192">
        <f t="shared" si="8"/>
        <v>0</v>
      </c>
      <c r="BJ117" s="19" t="s">
        <v>88</v>
      </c>
      <c r="BK117" s="192">
        <f t="shared" si="9"/>
        <v>0</v>
      </c>
      <c r="BL117" s="19" t="s">
        <v>299</v>
      </c>
      <c r="BM117" s="191" t="s">
        <v>519</v>
      </c>
    </row>
    <row r="118" spans="1:65" s="2" customFormat="1" ht="14.45" customHeight="1">
      <c r="A118" s="36"/>
      <c r="B118" s="37"/>
      <c r="C118" s="180" t="s">
        <v>375</v>
      </c>
      <c r="D118" s="180" t="s">
        <v>217</v>
      </c>
      <c r="E118" s="181" t="s">
        <v>1312</v>
      </c>
      <c r="F118" s="182" t="s">
        <v>1313</v>
      </c>
      <c r="G118" s="183" t="s">
        <v>943</v>
      </c>
      <c r="H118" s="184">
        <v>42</v>
      </c>
      <c r="I118" s="185"/>
      <c r="J118" s="186">
        <f t="shared" si="0"/>
        <v>0</v>
      </c>
      <c r="K118" s="182" t="s">
        <v>19</v>
      </c>
      <c r="L118" s="41"/>
      <c r="M118" s="187" t="s">
        <v>19</v>
      </c>
      <c r="N118" s="188" t="s">
        <v>47</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299</v>
      </c>
      <c r="AT118" s="191" t="s">
        <v>217</v>
      </c>
      <c r="AU118" s="191" t="s">
        <v>88</v>
      </c>
      <c r="AY118" s="19" t="s">
        <v>214</v>
      </c>
      <c r="BE118" s="192">
        <f t="shared" si="4"/>
        <v>0</v>
      </c>
      <c r="BF118" s="192">
        <f t="shared" si="5"/>
        <v>0</v>
      </c>
      <c r="BG118" s="192">
        <f t="shared" si="6"/>
        <v>0</v>
      </c>
      <c r="BH118" s="192">
        <f t="shared" si="7"/>
        <v>0</v>
      </c>
      <c r="BI118" s="192">
        <f t="shared" si="8"/>
        <v>0</v>
      </c>
      <c r="BJ118" s="19" t="s">
        <v>88</v>
      </c>
      <c r="BK118" s="192">
        <f t="shared" si="9"/>
        <v>0</v>
      </c>
      <c r="BL118" s="19" t="s">
        <v>299</v>
      </c>
      <c r="BM118" s="191" t="s">
        <v>527</v>
      </c>
    </row>
    <row r="119" spans="1:65" s="2" customFormat="1" ht="14.45" customHeight="1">
      <c r="A119" s="36"/>
      <c r="B119" s="37"/>
      <c r="C119" s="230" t="s">
        <v>379</v>
      </c>
      <c r="D119" s="230" t="s">
        <v>336</v>
      </c>
      <c r="E119" s="231" t="s">
        <v>1315</v>
      </c>
      <c r="F119" s="232" t="s">
        <v>1316</v>
      </c>
      <c r="G119" s="233" t="s">
        <v>943</v>
      </c>
      <c r="H119" s="234">
        <v>42</v>
      </c>
      <c r="I119" s="235"/>
      <c r="J119" s="236">
        <f t="shared" si="0"/>
        <v>0</v>
      </c>
      <c r="K119" s="232" t="s">
        <v>19</v>
      </c>
      <c r="L119" s="237"/>
      <c r="M119" s="238" t="s">
        <v>19</v>
      </c>
      <c r="N119" s="239" t="s">
        <v>47</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339</v>
      </c>
      <c r="AT119" s="191" t="s">
        <v>336</v>
      </c>
      <c r="AU119" s="191" t="s">
        <v>88</v>
      </c>
      <c r="AY119" s="19" t="s">
        <v>214</v>
      </c>
      <c r="BE119" s="192">
        <f t="shared" si="4"/>
        <v>0</v>
      </c>
      <c r="BF119" s="192">
        <f t="shared" si="5"/>
        <v>0</v>
      </c>
      <c r="BG119" s="192">
        <f t="shared" si="6"/>
        <v>0</v>
      </c>
      <c r="BH119" s="192">
        <f t="shared" si="7"/>
        <v>0</v>
      </c>
      <c r="BI119" s="192">
        <f t="shared" si="8"/>
        <v>0</v>
      </c>
      <c r="BJ119" s="19" t="s">
        <v>88</v>
      </c>
      <c r="BK119" s="192">
        <f t="shared" si="9"/>
        <v>0</v>
      </c>
      <c r="BL119" s="19" t="s">
        <v>299</v>
      </c>
      <c r="BM119" s="191" t="s">
        <v>534</v>
      </c>
    </row>
    <row r="120" spans="1:65" s="2" customFormat="1" ht="14.45" customHeight="1">
      <c r="A120" s="36"/>
      <c r="B120" s="37"/>
      <c r="C120" s="230" t="s">
        <v>384</v>
      </c>
      <c r="D120" s="230" t="s">
        <v>336</v>
      </c>
      <c r="E120" s="231" t="s">
        <v>1284</v>
      </c>
      <c r="F120" s="232" t="s">
        <v>1285</v>
      </c>
      <c r="G120" s="233" t="s">
        <v>943</v>
      </c>
      <c r="H120" s="234">
        <v>42</v>
      </c>
      <c r="I120" s="235"/>
      <c r="J120" s="236">
        <f t="shared" si="0"/>
        <v>0</v>
      </c>
      <c r="K120" s="232" t="s">
        <v>19</v>
      </c>
      <c r="L120" s="237"/>
      <c r="M120" s="238" t="s">
        <v>19</v>
      </c>
      <c r="N120" s="239" t="s">
        <v>47</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339</v>
      </c>
      <c r="AT120" s="191" t="s">
        <v>336</v>
      </c>
      <c r="AU120" s="191" t="s">
        <v>88</v>
      </c>
      <c r="AY120" s="19" t="s">
        <v>214</v>
      </c>
      <c r="BE120" s="192">
        <f t="shared" si="4"/>
        <v>0</v>
      </c>
      <c r="BF120" s="192">
        <f t="shared" si="5"/>
        <v>0</v>
      </c>
      <c r="BG120" s="192">
        <f t="shared" si="6"/>
        <v>0</v>
      </c>
      <c r="BH120" s="192">
        <f t="shared" si="7"/>
        <v>0</v>
      </c>
      <c r="BI120" s="192">
        <f t="shared" si="8"/>
        <v>0</v>
      </c>
      <c r="BJ120" s="19" t="s">
        <v>88</v>
      </c>
      <c r="BK120" s="192">
        <f t="shared" si="9"/>
        <v>0</v>
      </c>
      <c r="BL120" s="19" t="s">
        <v>299</v>
      </c>
      <c r="BM120" s="191" t="s">
        <v>542</v>
      </c>
    </row>
    <row r="121" spans="1:65" s="2" customFormat="1" ht="14.45" customHeight="1">
      <c r="A121" s="36"/>
      <c r="B121" s="37"/>
      <c r="C121" s="180" t="s">
        <v>339</v>
      </c>
      <c r="D121" s="180" t="s">
        <v>217</v>
      </c>
      <c r="E121" s="181" t="s">
        <v>1312</v>
      </c>
      <c r="F121" s="182" t="s">
        <v>1313</v>
      </c>
      <c r="G121" s="183" t="s">
        <v>943</v>
      </c>
      <c r="H121" s="184">
        <v>15</v>
      </c>
      <c r="I121" s="185"/>
      <c r="J121" s="186">
        <f t="shared" si="0"/>
        <v>0</v>
      </c>
      <c r="K121" s="182" t="s">
        <v>19</v>
      </c>
      <c r="L121" s="41"/>
      <c r="M121" s="187" t="s">
        <v>19</v>
      </c>
      <c r="N121" s="188" t="s">
        <v>47</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299</v>
      </c>
      <c r="AT121" s="191" t="s">
        <v>217</v>
      </c>
      <c r="AU121" s="191" t="s">
        <v>88</v>
      </c>
      <c r="AY121" s="19" t="s">
        <v>214</v>
      </c>
      <c r="BE121" s="192">
        <f t="shared" si="4"/>
        <v>0</v>
      </c>
      <c r="BF121" s="192">
        <f t="shared" si="5"/>
        <v>0</v>
      </c>
      <c r="BG121" s="192">
        <f t="shared" si="6"/>
        <v>0</v>
      </c>
      <c r="BH121" s="192">
        <f t="shared" si="7"/>
        <v>0</v>
      </c>
      <c r="BI121" s="192">
        <f t="shared" si="8"/>
        <v>0</v>
      </c>
      <c r="BJ121" s="19" t="s">
        <v>88</v>
      </c>
      <c r="BK121" s="192">
        <f t="shared" si="9"/>
        <v>0</v>
      </c>
      <c r="BL121" s="19" t="s">
        <v>299</v>
      </c>
      <c r="BM121" s="191" t="s">
        <v>555</v>
      </c>
    </row>
    <row r="122" spans="1:65" s="2" customFormat="1" ht="14.45" customHeight="1">
      <c r="A122" s="36"/>
      <c r="B122" s="37"/>
      <c r="C122" s="230" t="s">
        <v>391</v>
      </c>
      <c r="D122" s="230" t="s">
        <v>336</v>
      </c>
      <c r="E122" s="231" t="s">
        <v>1320</v>
      </c>
      <c r="F122" s="232" t="s">
        <v>1321</v>
      </c>
      <c r="G122" s="233" t="s">
        <v>943</v>
      </c>
      <c r="H122" s="234">
        <v>15</v>
      </c>
      <c r="I122" s="235"/>
      <c r="J122" s="236">
        <f t="shared" ref="J122:J153" si="10">ROUND(I122*H122,2)</f>
        <v>0</v>
      </c>
      <c r="K122" s="232" t="s">
        <v>19</v>
      </c>
      <c r="L122" s="237"/>
      <c r="M122" s="238" t="s">
        <v>19</v>
      </c>
      <c r="N122" s="239" t="s">
        <v>47</v>
      </c>
      <c r="O122" s="66"/>
      <c r="P122" s="189">
        <f t="shared" ref="P122:P153" si="11">O122*H122</f>
        <v>0</v>
      </c>
      <c r="Q122" s="189">
        <v>0</v>
      </c>
      <c r="R122" s="189">
        <f t="shared" ref="R122:R153" si="12">Q122*H122</f>
        <v>0</v>
      </c>
      <c r="S122" s="189">
        <v>0</v>
      </c>
      <c r="T122" s="190">
        <f t="shared" ref="T122:T153" si="13">S122*H122</f>
        <v>0</v>
      </c>
      <c r="U122" s="36"/>
      <c r="V122" s="36"/>
      <c r="W122" s="36"/>
      <c r="X122" s="36"/>
      <c r="Y122" s="36"/>
      <c r="Z122" s="36"/>
      <c r="AA122" s="36"/>
      <c r="AB122" s="36"/>
      <c r="AC122" s="36"/>
      <c r="AD122" s="36"/>
      <c r="AE122" s="36"/>
      <c r="AR122" s="191" t="s">
        <v>339</v>
      </c>
      <c r="AT122" s="191" t="s">
        <v>336</v>
      </c>
      <c r="AU122" s="191" t="s">
        <v>88</v>
      </c>
      <c r="AY122" s="19" t="s">
        <v>214</v>
      </c>
      <c r="BE122" s="192">
        <f t="shared" ref="BE122:BE153" si="14">IF(N122="základní",J122,0)</f>
        <v>0</v>
      </c>
      <c r="BF122" s="192">
        <f t="shared" ref="BF122:BF153" si="15">IF(N122="snížená",J122,0)</f>
        <v>0</v>
      </c>
      <c r="BG122" s="192">
        <f t="shared" ref="BG122:BG153" si="16">IF(N122="zákl. přenesená",J122,0)</f>
        <v>0</v>
      </c>
      <c r="BH122" s="192">
        <f t="shared" ref="BH122:BH153" si="17">IF(N122="sníž. přenesená",J122,0)</f>
        <v>0</v>
      </c>
      <c r="BI122" s="192">
        <f t="shared" ref="BI122:BI153" si="18">IF(N122="nulová",J122,0)</f>
        <v>0</v>
      </c>
      <c r="BJ122" s="19" t="s">
        <v>88</v>
      </c>
      <c r="BK122" s="192">
        <f t="shared" ref="BK122:BK153" si="19">ROUND(I122*H122,2)</f>
        <v>0</v>
      </c>
      <c r="BL122" s="19" t="s">
        <v>299</v>
      </c>
      <c r="BM122" s="191" t="s">
        <v>565</v>
      </c>
    </row>
    <row r="123" spans="1:65" s="2" customFormat="1" ht="14.45" customHeight="1">
      <c r="A123" s="36"/>
      <c r="B123" s="37"/>
      <c r="C123" s="180" t="s">
        <v>397</v>
      </c>
      <c r="D123" s="180" t="s">
        <v>217</v>
      </c>
      <c r="E123" s="181" t="s">
        <v>1359</v>
      </c>
      <c r="F123" s="182" t="s">
        <v>1360</v>
      </c>
      <c r="G123" s="183" t="s">
        <v>943</v>
      </c>
      <c r="H123" s="184">
        <v>5</v>
      </c>
      <c r="I123" s="185"/>
      <c r="J123" s="186">
        <f t="shared" si="10"/>
        <v>0</v>
      </c>
      <c r="K123" s="182" t="s">
        <v>19</v>
      </c>
      <c r="L123" s="41"/>
      <c r="M123" s="187" t="s">
        <v>19</v>
      </c>
      <c r="N123" s="188" t="s">
        <v>47</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299</v>
      </c>
      <c r="AT123" s="191" t="s">
        <v>217</v>
      </c>
      <c r="AU123" s="191" t="s">
        <v>88</v>
      </c>
      <c r="AY123" s="19" t="s">
        <v>214</v>
      </c>
      <c r="BE123" s="192">
        <f t="shared" si="14"/>
        <v>0</v>
      </c>
      <c r="BF123" s="192">
        <f t="shared" si="15"/>
        <v>0</v>
      </c>
      <c r="BG123" s="192">
        <f t="shared" si="16"/>
        <v>0</v>
      </c>
      <c r="BH123" s="192">
        <f t="shared" si="17"/>
        <v>0</v>
      </c>
      <c r="BI123" s="192">
        <f t="shared" si="18"/>
        <v>0</v>
      </c>
      <c r="BJ123" s="19" t="s">
        <v>88</v>
      </c>
      <c r="BK123" s="192">
        <f t="shared" si="19"/>
        <v>0</v>
      </c>
      <c r="BL123" s="19" t="s">
        <v>299</v>
      </c>
      <c r="BM123" s="191" t="s">
        <v>573</v>
      </c>
    </row>
    <row r="124" spans="1:65" s="2" customFormat="1" ht="14.45" customHeight="1">
      <c r="A124" s="36"/>
      <c r="B124" s="37"/>
      <c r="C124" s="230" t="s">
        <v>401</v>
      </c>
      <c r="D124" s="230" t="s">
        <v>336</v>
      </c>
      <c r="E124" s="231" t="s">
        <v>1362</v>
      </c>
      <c r="F124" s="232" t="s">
        <v>1363</v>
      </c>
      <c r="G124" s="233" t="s">
        <v>943</v>
      </c>
      <c r="H124" s="234">
        <v>5</v>
      </c>
      <c r="I124" s="235"/>
      <c r="J124" s="236">
        <f t="shared" si="10"/>
        <v>0</v>
      </c>
      <c r="K124" s="232" t="s">
        <v>19</v>
      </c>
      <c r="L124" s="237"/>
      <c r="M124" s="238" t="s">
        <v>19</v>
      </c>
      <c r="N124" s="239" t="s">
        <v>47</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339</v>
      </c>
      <c r="AT124" s="191" t="s">
        <v>336</v>
      </c>
      <c r="AU124" s="191" t="s">
        <v>88</v>
      </c>
      <c r="AY124" s="19" t="s">
        <v>214</v>
      </c>
      <c r="BE124" s="192">
        <f t="shared" si="14"/>
        <v>0</v>
      </c>
      <c r="BF124" s="192">
        <f t="shared" si="15"/>
        <v>0</v>
      </c>
      <c r="BG124" s="192">
        <f t="shared" si="16"/>
        <v>0</v>
      </c>
      <c r="BH124" s="192">
        <f t="shared" si="17"/>
        <v>0</v>
      </c>
      <c r="BI124" s="192">
        <f t="shared" si="18"/>
        <v>0</v>
      </c>
      <c r="BJ124" s="19" t="s">
        <v>88</v>
      </c>
      <c r="BK124" s="192">
        <f t="shared" si="19"/>
        <v>0</v>
      </c>
      <c r="BL124" s="19" t="s">
        <v>299</v>
      </c>
      <c r="BM124" s="191" t="s">
        <v>584</v>
      </c>
    </row>
    <row r="125" spans="1:65" s="2" customFormat="1" ht="14.45" customHeight="1">
      <c r="A125" s="36"/>
      <c r="B125" s="37"/>
      <c r="C125" s="230" t="s">
        <v>405</v>
      </c>
      <c r="D125" s="230" t="s">
        <v>336</v>
      </c>
      <c r="E125" s="231" t="s">
        <v>1284</v>
      </c>
      <c r="F125" s="232" t="s">
        <v>1285</v>
      </c>
      <c r="G125" s="233" t="s">
        <v>943</v>
      </c>
      <c r="H125" s="234">
        <v>5</v>
      </c>
      <c r="I125" s="235"/>
      <c r="J125" s="236">
        <f t="shared" si="10"/>
        <v>0</v>
      </c>
      <c r="K125" s="232" t="s">
        <v>19</v>
      </c>
      <c r="L125" s="237"/>
      <c r="M125" s="238" t="s">
        <v>19</v>
      </c>
      <c r="N125" s="239" t="s">
        <v>47</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339</v>
      </c>
      <c r="AT125" s="191" t="s">
        <v>336</v>
      </c>
      <c r="AU125" s="191" t="s">
        <v>88</v>
      </c>
      <c r="AY125" s="19" t="s">
        <v>214</v>
      </c>
      <c r="BE125" s="192">
        <f t="shared" si="14"/>
        <v>0</v>
      </c>
      <c r="BF125" s="192">
        <f t="shared" si="15"/>
        <v>0</v>
      </c>
      <c r="BG125" s="192">
        <f t="shared" si="16"/>
        <v>0</v>
      </c>
      <c r="BH125" s="192">
        <f t="shared" si="17"/>
        <v>0</v>
      </c>
      <c r="BI125" s="192">
        <f t="shared" si="18"/>
        <v>0</v>
      </c>
      <c r="BJ125" s="19" t="s">
        <v>88</v>
      </c>
      <c r="BK125" s="192">
        <f t="shared" si="19"/>
        <v>0</v>
      </c>
      <c r="BL125" s="19" t="s">
        <v>299</v>
      </c>
      <c r="BM125" s="191" t="s">
        <v>592</v>
      </c>
    </row>
    <row r="126" spans="1:65" s="2" customFormat="1" ht="14.45" customHeight="1">
      <c r="A126" s="36"/>
      <c r="B126" s="37"/>
      <c r="C126" s="180" t="s">
        <v>411</v>
      </c>
      <c r="D126" s="180" t="s">
        <v>217</v>
      </c>
      <c r="E126" s="181" t="s">
        <v>1366</v>
      </c>
      <c r="F126" s="182" t="s">
        <v>1367</v>
      </c>
      <c r="G126" s="183" t="s">
        <v>943</v>
      </c>
      <c r="H126" s="184">
        <v>5</v>
      </c>
      <c r="I126" s="185"/>
      <c r="J126" s="186">
        <f t="shared" si="10"/>
        <v>0</v>
      </c>
      <c r="K126" s="182" t="s">
        <v>19</v>
      </c>
      <c r="L126" s="41"/>
      <c r="M126" s="187" t="s">
        <v>19</v>
      </c>
      <c r="N126" s="188" t="s">
        <v>47</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299</v>
      </c>
      <c r="AT126" s="191" t="s">
        <v>217</v>
      </c>
      <c r="AU126" s="191" t="s">
        <v>88</v>
      </c>
      <c r="AY126" s="19" t="s">
        <v>214</v>
      </c>
      <c r="BE126" s="192">
        <f t="shared" si="14"/>
        <v>0</v>
      </c>
      <c r="BF126" s="192">
        <f t="shared" si="15"/>
        <v>0</v>
      </c>
      <c r="BG126" s="192">
        <f t="shared" si="16"/>
        <v>0</v>
      </c>
      <c r="BH126" s="192">
        <f t="shared" si="17"/>
        <v>0</v>
      </c>
      <c r="BI126" s="192">
        <f t="shared" si="18"/>
        <v>0</v>
      </c>
      <c r="BJ126" s="19" t="s">
        <v>88</v>
      </c>
      <c r="BK126" s="192">
        <f t="shared" si="19"/>
        <v>0</v>
      </c>
      <c r="BL126" s="19" t="s">
        <v>299</v>
      </c>
      <c r="BM126" s="191" t="s">
        <v>602</v>
      </c>
    </row>
    <row r="127" spans="1:65" s="2" customFormat="1" ht="14.45" customHeight="1">
      <c r="A127" s="36"/>
      <c r="B127" s="37"/>
      <c r="C127" s="230" t="s">
        <v>417</v>
      </c>
      <c r="D127" s="230" t="s">
        <v>336</v>
      </c>
      <c r="E127" s="231" t="s">
        <v>1369</v>
      </c>
      <c r="F127" s="232" t="s">
        <v>1370</v>
      </c>
      <c r="G127" s="233" t="s">
        <v>943</v>
      </c>
      <c r="H127" s="234">
        <v>5</v>
      </c>
      <c r="I127" s="235"/>
      <c r="J127" s="236">
        <f t="shared" si="10"/>
        <v>0</v>
      </c>
      <c r="K127" s="232" t="s">
        <v>19</v>
      </c>
      <c r="L127" s="237"/>
      <c r="M127" s="238" t="s">
        <v>19</v>
      </c>
      <c r="N127" s="239" t="s">
        <v>47</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339</v>
      </c>
      <c r="AT127" s="191" t="s">
        <v>336</v>
      </c>
      <c r="AU127" s="191" t="s">
        <v>88</v>
      </c>
      <c r="AY127" s="19" t="s">
        <v>214</v>
      </c>
      <c r="BE127" s="192">
        <f t="shared" si="14"/>
        <v>0</v>
      </c>
      <c r="BF127" s="192">
        <f t="shared" si="15"/>
        <v>0</v>
      </c>
      <c r="BG127" s="192">
        <f t="shared" si="16"/>
        <v>0</v>
      </c>
      <c r="BH127" s="192">
        <f t="shared" si="17"/>
        <v>0</v>
      </c>
      <c r="BI127" s="192">
        <f t="shared" si="18"/>
        <v>0</v>
      </c>
      <c r="BJ127" s="19" t="s">
        <v>88</v>
      </c>
      <c r="BK127" s="192">
        <f t="shared" si="19"/>
        <v>0</v>
      </c>
      <c r="BL127" s="19" t="s">
        <v>299</v>
      </c>
      <c r="BM127" s="191" t="s">
        <v>611</v>
      </c>
    </row>
    <row r="128" spans="1:65" s="2" customFormat="1" ht="14.45" customHeight="1">
      <c r="A128" s="36"/>
      <c r="B128" s="37"/>
      <c r="C128" s="230" t="s">
        <v>423</v>
      </c>
      <c r="D128" s="230" t="s">
        <v>336</v>
      </c>
      <c r="E128" s="231" t="s">
        <v>1284</v>
      </c>
      <c r="F128" s="232" t="s">
        <v>1285</v>
      </c>
      <c r="G128" s="233" t="s">
        <v>943</v>
      </c>
      <c r="H128" s="234">
        <v>5</v>
      </c>
      <c r="I128" s="235"/>
      <c r="J128" s="236">
        <f t="shared" si="10"/>
        <v>0</v>
      </c>
      <c r="K128" s="232" t="s">
        <v>19</v>
      </c>
      <c r="L128" s="237"/>
      <c r="M128" s="238" t="s">
        <v>19</v>
      </c>
      <c r="N128" s="239" t="s">
        <v>47</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339</v>
      </c>
      <c r="AT128" s="191" t="s">
        <v>336</v>
      </c>
      <c r="AU128" s="191" t="s">
        <v>88</v>
      </c>
      <c r="AY128" s="19" t="s">
        <v>214</v>
      </c>
      <c r="BE128" s="192">
        <f t="shared" si="14"/>
        <v>0</v>
      </c>
      <c r="BF128" s="192">
        <f t="shared" si="15"/>
        <v>0</v>
      </c>
      <c r="BG128" s="192">
        <f t="shared" si="16"/>
        <v>0</v>
      </c>
      <c r="BH128" s="192">
        <f t="shared" si="17"/>
        <v>0</v>
      </c>
      <c r="BI128" s="192">
        <f t="shared" si="18"/>
        <v>0</v>
      </c>
      <c r="BJ128" s="19" t="s">
        <v>88</v>
      </c>
      <c r="BK128" s="192">
        <f t="shared" si="19"/>
        <v>0</v>
      </c>
      <c r="BL128" s="19" t="s">
        <v>299</v>
      </c>
      <c r="BM128" s="191" t="s">
        <v>619</v>
      </c>
    </row>
    <row r="129" spans="1:65" s="2" customFormat="1" ht="14.45" customHeight="1">
      <c r="A129" s="36"/>
      <c r="B129" s="37"/>
      <c r="C129" s="180" t="s">
        <v>429</v>
      </c>
      <c r="D129" s="180" t="s">
        <v>217</v>
      </c>
      <c r="E129" s="181" t="s">
        <v>1209</v>
      </c>
      <c r="F129" s="182" t="s">
        <v>1210</v>
      </c>
      <c r="G129" s="183" t="s">
        <v>943</v>
      </c>
      <c r="H129" s="184">
        <v>108</v>
      </c>
      <c r="I129" s="185"/>
      <c r="J129" s="186">
        <f t="shared" si="10"/>
        <v>0</v>
      </c>
      <c r="K129" s="182" t="s">
        <v>19</v>
      </c>
      <c r="L129" s="41"/>
      <c r="M129" s="187" t="s">
        <v>19</v>
      </c>
      <c r="N129" s="188" t="s">
        <v>47</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299</v>
      </c>
      <c r="AT129" s="191" t="s">
        <v>217</v>
      </c>
      <c r="AU129" s="191" t="s">
        <v>88</v>
      </c>
      <c r="AY129" s="19" t="s">
        <v>214</v>
      </c>
      <c r="BE129" s="192">
        <f t="shared" si="14"/>
        <v>0</v>
      </c>
      <c r="BF129" s="192">
        <f t="shared" si="15"/>
        <v>0</v>
      </c>
      <c r="BG129" s="192">
        <f t="shared" si="16"/>
        <v>0</v>
      </c>
      <c r="BH129" s="192">
        <f t="shared" si="17"/>
        <v>0</v>
      </c>
      <c r="BI129" s="192">
        <f t="shared" si="18"/>
        <v>0</v>
      </c>
      <c r="BJ129" s="19" t="s">
        <v>88</v>
      </c>
      <c r="BK129" s="192">
        <f t="shared" si="19"/>
        <v>0</v>
      </c>
      <c r="BL129" s="19" t="s">
        <v>299</v>
      </c>
      <c r="BM129" s="191" t="s">
        <v>630</v>
      </c>
    </row>
    <row r="130" spans="1:65" s="2" customFormat="1" ht="14.45" customHeight="1">
      <c r="A130" s="36"/>
      <c r="B130" s="37"/>
      <c r="C130" s="230" t="s">
        <v>439</v>
      </c>
      <c r="D130" s="230" t="s">
        <v>336</v>
      </c>
      <c r="E130" s="231" t="s">
        <v>1212</v>
      </c>
      <c r="F130" s="232" t="s">
        <v>1213</v>
      </c>
      <c r="G130" s="233" t="s">
        <v>943</v>
      </c>
      <c r="H130" s="234">
        <v>108</v>
      </c>
      <c r="I130" s="235"/>
      <c r="J130" s="236">
        <f t="shared" si="10"/>
        <v>0</v>
      </c>
      <c r="K130" s="232" t="s">
        <v>19</v>
      </c>
      <c r="L130" s="237"/>
      <c r="M130" s="238" t="s">
        <v>19</v>
      </c>
      <c r="N130" s="239" t="s">
        <v>47</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339</v>
      </c>
      <c r="AT130" s="191" t="s">
        <v>336</v>
      </c>
      <c r="AU130" s="191" t="s">
        <v>88</v>
      </c>
      <c r="AY130" s="19" t="s">
        <v>214</v>
      </c>
      <c r="BE130" s="192">
        <f t="shared" si="14"/>
        <v>0</v>
      </c>
      <c r="BF130" s="192">
        <f t="shared" si="15"/>
        <v>0</v>
      </c>
      <c r="BG130" s="192">
        <f t="shared" si="16"/>
        <v>0</v>
      </c>
      <c r="BH130" s="192">
        <f t="shared" si="17"/>
        <v>0</v>
      </c>
      <c r="BI130" s="192">
        <f t="shared" si="18"/>
        <v>0</v>
      </c>
      <c r="BJ130" s="19" t="s">
        <v>88</v>
      </c>
      <c r="BK130" s="192">
        <f t="shared" si="19"/>
        <v>0</v>
      </c>
      <c r="BL130" s="19" t="s">
        <v>299</v>
      </c>
      <c r="BM130" s="191" t="s">
        <v>637</v>
      </c>
    </row>
    <row r="131" spans="1:65" s="2" customFormat="1" ht="14.45" customHeight="1">
      <c r="A131" s="36"/>
      <c r="B131" s="37"/>
      <c r="C131" s="180" t="s">
        <v>443</v>
      </c>
      <c r="D131" s="180" t="s">
        <v>217</v>
      </c>
      <c r="E131" s="181" t="s">
        <v>1203</v>
      </c>
      <c r="F131" s="182" t="s">
        <v>1204</v>
      </c>
      <c r="G131" s="183" t="s">
        <v>943</v>
      </c>
      <c r="H131" s="184">
        <v>30</v>
      </c>
      <c r="I131" s="185"/>
      <c r="J131" s="186">
        <f t="shared" si="10"/>
        <v>0</v>
      </c>
      <c r="K131" s="182" t="s">
        <v>19</v>
      </c>
      <c r="L131" s="41"/>
      <c r="M131" s="187" t="s">
        <v>19</v>
      </c>
      <c r="N131" s="188" t="s">
        <v>47</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299</v>
      </c>
      <c r="AT131" s="191" t="s">
        <v>217</v>
      </c>
      <c r="AU131" s="191" t="s">
        <v>88</v>
      </c>
      <c r="AY131" s="19" t="s">
        <v>214</v>
      </c>
      <c r="BE131" s="192">
        <f t="shared" si="14"/>
        <v>0</v>
      </c>
      <c r="BF131" s="192">
        <f t="shared" si="15"/>
        <v>0</v>
      </c>
      <c r="BG131" s="192">
        <f t="shared" si="16"/>
        <v>0</v>
      </c>
      <c r="BH131" s="192">
        <f t="shared" si="17"/>
        <v>0</v>
      </c>
      <c r="BI131" s="192">
        <f t="shared" si="18"/>
        <v>0</v>
      </c>
      <c r="BJ131" s="19" t="s">
        <v>88</v>
      </c>
      <c r="BK131" s="192">
        <f t="shared" si="19"/>
        <v>0</v>
      </c>
      <c r="BL131" s="19" t="s">
        <v>299</v>
      </c>
      <c r="BM131" s="191" t="s">
        <v>645</v>
      </c>
    </row>
    <row r="132" spans="1:65" s="2" customFormat="1" ht="14.45" customHeight="1">
      <c r="A132" s="36"/>
      <c r="B132" s="37"/>
      <c r="C132" s="230" t="s">
        <v>449</v>
      </c>
      <c r="D132" s="230" t="s">
        <v>336</v>
      </c>
      <c r="E132" s="231" t="s">
        <v>1206</v>
      </c>
      <c r="F132" s="232" t="s">
        <v>1207</v>
      </c>
      <c r="G132" s="233" t="s">
        <v>943</v>
      </c>
      <c r="H132" s="234">
        <v>30</v>
      </c>
      <c r="I132" s="235"/>
      <c r="J132" s="236">
        <f t="shared" si="10"/>
        <v>0</v>
      </c>
      <c r="K132" s="232" t="s">
        <v>19</v>
      </c>
      <c r="L132" s="237"/>
      <c r="M132" s="238" t="s">
        <v>19</v>
      </c>
      <c r="N132" s="239" t="s">
        <v>47</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339</v>
      </c>
      <c r="AT132" s="191" t="s">
        <v>336</v>
      </c>
      <c r="AU132" s="191" t="s">
        <v>88</v>
      </c>
      <c r="AY132" s="19" t="s">
        <v>214</v>
      </c>
      <c r="BE132" s="192">
        <f t="shared" si="14"/>
        <v>0</v>
      </c>
      <c r="BF132" s="192">
        <f t="shared" si="15"/>
        <v>0</v>
      </c>
      <c r="BG132" s="192">
        <f t="shared" si="16"/>
        <v>0</v>
      </c>
      <c r="BH132" s="192">
        <f t="shared" si="17"/>
        <v>0</v>
      </c>
      <c r="BI132" s="192">
        <f t="shared" si="18"/>
        <v>0</v>
      </c>
      <c r="BJ132" s="19" t="s">
        <v>88</v>
      </c>
      <c r="BK132" s="192">
        <f t="shared" si="19"/>
        <v>0</v>
      </c>
      <c r="BL132" s="19" t="s">
        <v>299</v>
      </c>
      <c r="BM132" s="191" t="s">
        <v>652</v>
      </c>
    </row>
    <row r="133" spans="1:65" s="2" customFormat="1" ht="14.45" customHeight="1">
      <c r="A133" s="36"/>
      <c r="B133" s="37"/>
      <c r="C133" s="180" t="s">
        <v>455</v>
      </c>
      <c r="D133" s="180" t="s">
        <v>217</v>
      </c>
      <c r="E133" s="181" t="s">
        <v>1215</v>
      </c>
      <c r="F133" s="182" t="s">
        <v>1216</v>
      </c>
      <c r="G133" s="183" t="s">
        <v>943</v>
      </c>
      <c r="H133" s="184">
        <v>62</v>
      </c>
      <c r="I133" s="185"/>
      <c r="J133" s="186">
        <f t="shared" si="10"/>
        <v>0</v>
      </c>
      <c r="K133" s="182" t="s">
        <v>19</v>
      </c>
      <c r="L133" s="41"/>
      <c r="M133" s="187" t="s">
        <v>19</v>
      </c>
      <c r="N133" s="188" t="s">
        <v>47</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299</v>
      </c>
      <c r="AT133" s="191" t="s">
        <v>217</v>
      </c>
      <c r="AU133" s="191" t="s">
        <v>88</v>
      </c>
      <c r="AY133" s="19" t="s">
        <v>214</v>
      </c>
      <c r="BE133" s="192">
        <f t="shared" si="14"/>
        <v>0</v>
      </c>
      <c r="BF133" s="192">
        <f t="shared" si="15"/>
        <v>0</v>
      </c>
      <c r="BG133" s="192">
        <f t="shared" si="16"/>
        <v>0</v>
      </c>
      <c r="BH133" s="192">
        <f t="shared" si="17"/>
        <v>0</v>
      </c>
      <c r="BI133" s="192">
        <f t="shared" si="18"/>
        <v>0</v>
      </c>
      <c r="BJ133" s="19" t="s">
        <v>88</v>
      </c>
      <c r="BK133" s="192">
        <f t="shared" si="19"/>
        <v>0</v>
      </c>
      <c r="BL133" s="19" t="s">
        <v>299</v>
      </c>
      <c r="BM133" s="191" t="s">
        <v>659</v>
      </c>
    </row>
    <row r="134" spans="1:65" s="2" customFormat="1" ht="14.45" customHeight="1">
      <c r="A134" s="36"/>
      <c r="B134" s="37"/>
      <c r="C134" s="230" t="s">
        <v>461</v>
      </c>
      <c r="D134" s="230" t="s">
        <v>336</v>
      </c>
      <c r="E134" s="231" t="s">
        <v>1218</v>
      </c>
      <c r="F134" s="232" t="s">
        <v>1219</v>
      </c>
      <c r="G134" s="233" t="s">
        <v>943</v>
      </c>
      <c r="H134" s="234">
        <v>62</v>
      </c>
      <c r="I134" s="235"/>
      <c r="J134" s="236">
        <f t="shared" si="10"/>
        <v>0</v>
      </c>
      <c r="K134" s="232" t="s">
        <v>19</v>
      </c>
      <c r="L134" s="237"/>
      <c r="M134" s="238" t="s">
        <v>19</v>
      </c>
      <c r="N134" s="239" t="s">
        <v>47</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339</v>
      </c>
      <c r="AT134" s="191" t="s">
        <v>336</v>
      </c>
      <c r="AU134" s="191" t="s">
        <v>88</v>
      </c>
      <c r="AY134" s="19" t="s">
        <v>214</v>
      </c>
      <c r="BE134" s="192">
        <f t="shared" si="14"/>
        <v>0</v>
      </c>
      <c r="BF134" s="192">
        <f t="shared" si="15"/>
        <v>0</v>
      </c>
      <c r="BG134" s="192">
        <f t="shared" si="16"/>
        <v>0</v>
      </c>
      <c r="BH134" s="192">
        <f t="shared" si="17"/>
        <v>0</v>
      </c>
      <c r="BI134" s="192">
        <f t="shared" si="18"/>
        <v>0</v>
      </c>
      <c r="BJ134" s="19" t="s">
        <v>88</v>
      </c>
      <c r="BK134" s="192">
        <f t="shared" si="19"/>
        <v>0</v>
      </c>
      <c r="BL134" s="19" t="s">
        <v>299</v>
      </c>
      <c r="BM134" s="191" t="s">
        <v>667</v>
      </c>
    </row>
    <row r="135" spans="1:65" s="2" customFormat="1" ht="24.2" customHeight="1">
      <c r="A135" s="36"/>
      <c r="B135" s="37"/>
      <c r="C135" s="180" t="s">
        <v>466</v>
      </c>
      <c r="D135" s="180" t="s">
        <v>217</v>
      </c>
      <c r="E135" s="181" t="s">
        <v>1197</v>
      </c>
      <c r="F135" s="182" t="s">
        <v>1198</v>
      </c>
      <c r="G135" s="183" t="s">
        <v>331</v>
      </c>
      <c r="H135" s="184">
        <v>253</v>
      </c>
      <c r="I135" s="185"/>
      <c r="J135" s="186">
        <f t="shared" si="10"/>
        <v>0</v>
      </c>
      <c r="K135" s="182" t="s">
        <v>19</v>
      </c>
      <c r="L135" s="41"/>
      <c r="M135" s="187" t="s">
        <v>19</v>
      </c>
      <c r="N135" s="188" t="s">
        <v>47</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299</v>
      </c>
      <c r="AT135" s="191" t="s">
        <v>217</v>
      </c>
      <c r="AU135" s="191" t="s">
        <v>88</v>
      </c>
      <c r="AY135" s="19" t="s">
        <v>214</v>
      </c>
      <c r="BE135" s="192">
        <f t="shared" si="14"/>
        <v>0</v>
      </c>
      <c r="BF135" s="192">
        <f t="shared" si="15"/>
        <v>0</v>
      </c>
      <c r="BG135" s="192">
        <f t="shared" si="16"/>
        <v>0</v>
      </c>
      <c r="BH135" s="192">
        <f t="shared" si="17"/>
        <v>0</v>
      </c>
      <c r="BI135" s="192">
        <f t="shared" si="18"/>
        <v>0</v>
      </c>
      <c r="BJ135" s="19" t="s">
        <v>88</v>
      </c>
      <c r="BK135" s="192">
        <f t="shared" si="19"/>
        <v>0</v>
      </c>
      <c r="BL135" s="19" t="s">
        <v>299</v>
      </c>
      <c r="BM135" s="191" t="s">
        <v>677</v>
      </c>
    </row>
    <row r="136" spans="1:65" s="2" customFormat="1" ht="14.45" customHeight="1">
      <c r="A136" s="36"/>
      <c r="B136" s="37"/>
      <c r="C136" s="230" t="s">
        <v>476</v>
      </c>
      <c r="D136" s="230" t="s">
        <v>336</v>
      </c>
      <c r="E136" s="231" t="s">
        <v>1200</v>
      </c>
      <c r="F136" s="232" t="s">
        <v>1201</v>
      </c>
      <c r="G136" s="233" t="s">
        <v>331</v>
      </c>
      <c r="H136" s="234">
        <v>253</v>
      </c>
      <c r="I136" s="235"/>
      <c r="J136" s="236">
        <f t="shared" si="10"/>
        <v>0</v>
      </c>
      <c r="K136" s="232" t="s">
        <v>19</v>
      </c>
      <c r="L136" s="237"/>
      <c r="M136" s="238" t="s">
        <v>19</v>
      </c>
      <c r="N136" s="239" t="s">
        <v>47</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339</v>
      </c>
      <c r="AT136" s="191" t="s">
        <v>336</v>
      </c>
      <c r="AU136" s="191" t="s">
        <v>88</v>
      </c>
      <c r="AY136" s="19" t="s">
        <v>214</v>
      </c>
      <c r="BE136" s="192">
        <f t="shared" si="14"/>
        <v>0</v>
      </c>
      <c r="BF136" s="192">
        <f t="shared" si="15"/>
        <v>0</v>
      </c>
      <c r="BG136" s="192">
        <f t="shared" si="16"/>
        <v>0</v>
      </c>
      <c r="BH136" s="192">
        <f t="shared" si="17"/>
        <v>0</v>
      </c>
      <c r="BI136" s="192">
        <f t="shared" si="18"/>
        <v>0</v>
      </c>
      <c r="BJ136" s="19" t="s">
        <v>88</v>
      </c>
      <c r="BK136" s="192">
        <f t="shared" si="19"/>
        <v>0</v>
      </c>
      <c r="BL136" s="19" t="s">
        <v>299</v>
      </c>
      <c r="BM136" s="191" t="s">
        <v>687</v>
      </c>
    </row>
    <row r="137" spans="1:65" s="2" customFormat="1" ht="14.45" customHeight="1">
      <c r="A137" s="36"/>
      <c r="B137" s="37"/>
      <c r="C137" s="180" t="s">
        <v>480</v>
      </c>
      <c r="D137" s="180" t="s">
        <v>217</v>
      </c>
      <c r="E137" s="181" t="s">
        <v>1373</v>
      </c>
      <c r="F137" s="182" t="s">
        <v>1374</v>
      </c>
      <c r="G137" s="183" t="s">
        <v>331</v>
      </c>
      <c r="H137" s="184">
        <v>145</v>
      </c>
      <c r="I137" s="185"/>
      <c r="J137" s="186">
        <f t="shared" si="10"/>
        <v>0</v>
      </c>
      <c r="K137" s="182" t="s">
        <v>19</v>
      </c>
      <c r="L137" s="41"/>
      <c r="M137" s="187" t="s">
        <v>19</v>
      </c>
      <c r="N137" s="188" t="s">
        <v>47</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299</v>
      </c>
      <c r="AT137" s="191" t="s">
        <v>217</v>
      </c>
      <c r="AU137" s="191" t="s">
        <v>88</v>
      </c>
      <c r="AY137" s="19" t="s">
        <v>214</v>
      </c>
      <c r="BE137" s="192">
        <f t="shared" si="14"/>
        <v>0</v>
      </c>
      <c r="BF137" s="192">
        <f t="shared" si="15"/>
        <v>0</v>
      </c>
      <c r="BG137" s="192">
        <f t="shared" si="16"/>
        <v>0</v>
      </c>
      <c r="BH137" s="192">
        <f t="shared" si="17"/>
        <v>0</v>
      </c>
      <c r="BI137" s="192">
        <f t="shared" si="18"/>
        <v>0</v>
      </c>
      <c r="BJ137" s="19" t="s">
        <v>88</v>
      </c>
      <c r="BK137" s="192">
        <f t="shared" si="19"/>
        <v>0</v>
      </c>
      <c r="BL137" s="19" t="s">
        <v>299</v>
      </c>
      <c r="BM137" s="191" t="s">
        <v>696</v>
      </c>
    </row>
    <row r="138" spans="1:65" s="2" customFormat="1" ht="14.45" customHeight="1">
      <c r="A138" s="36"/>
      <c r="B138" s="37"/>
      <c r="C138" s="230" t="s">
        <v>485</v>
      </c>
      <c r="D138" s="230" t="s">
        <v>336</v>
      </c>
      <c r="E138" s="231" t="s">
        <v>1376</v>
      </c>
      <c r="F138" s="232" t="s">
        <v>1377</v>
      </c>
      <c r="G138" s="233" t="s">
        <v>331</v>
      </c>
      <c r="H138" s="234">
        <v>145</v>
      </c>
      <c r="I138" s="235"/>
      <c r="J138" s="236">
        <f t="shared" si="10"/>
        <v>0</v>
      </c>
      <c r="K138" s="232" t="s">
        <v>19</v>
      </c>
      <c r="L138" s="237"/>
      <c r="M138" s="238" t="s">
        <v>19</v>
      </c>
      <c r="N138" s="239" t="s">
        <v>47</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339</v>
      </c>
      <c r="AT138" s="191" t="s">
        <v>336</v>
      </c>
      <c r="AU138" s="191" t="s">
        <v>88</v>
      </c>
      <c r="AY138" s="19" t="s">
        <v>214</v>
      </c>
      <c r="BE138" s="192">
        <f t="shared" si="14"/>
        <v>0</v>
      </c>
      <c r="BF138" s="192">
        <f t="shared" si="15"/>
        <v>0</v>
      </c>
      <c r="BG138" s="192">
        <f t="shared" si="16"/>
        <v>0</v>
      </c>
      <c r="BH138" s="192">
        <f t="shared" si="17"/>
        <v>0</v>
      </c>
      <c r="BI138" s="192">
        <f t="shared" si="18"/>
        <v>0</v>
      </c>
      <c r="BJ138" s="19" t="s">
        <v>88</v>
      </c>
      <c r="BK138" s="192">
        <f t="shared" si="19"/>
        <v>0</v>
      </c>
      <c r="BL138" s="19" t="s">
        <v>299</v>
      </c>
      <c r="BM138" s="191" t="s">
        <v>704</v>
      </c>
    </row>
    <row r="139" spans="1:65" s="2" customFormat="1" ht="14.45" customHeight="1">
      <c r="A139" s="36"/>
      <c r="B139" s="37"/>
      <c r="C139" s="180" t="s">
        <v>491</v>
      </c>
      <c r="D139" s="180" t="s">
        <v>217</v>
      </c>
      <c r="E139" s="181" t="s">
        <v>1260</v>
      </c>
      <c r="F139" s="182" t="s">
        <v>1261</v>
      </c>
      <c r="G139" s="183" t="s">
        <v>943</v>
      </c>
      <c r="H139" s="184">
        <v>2</v>
      </c>
      <c r="I139" s="185"/>
      <c r="J139" s="186">
        <f t="shared" si="10"/>
        <v>0</v>
      </c>
      <c r="K139" s="182" t="s">
        <v>19</v>
      </c>
      <c r="L139" s="41"/>
      <c r="M139" s="187" t="s">
        <v>19</v>
      </c>
      <c r="N139" s="188" t="s">
        <v>47</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299</v>
      </c>
      <c r="AT139" s="191" t="s">
        <v>217</v>
      </c>
      <c r="AU139" s="191" t="s">
        <v>88</v>
      </c>
      <c r="AY139" s="19" t="s">
        <v>214</v>
      </c>
      <c r="BE139" s="192">
        <f t="shared" si="14"/>
        <v>0</v>
      </c>
      <c r="BF139" s="192">
        <f t="shared" si="15"/>
        <v>0</v>
      </c>
      <c r="BG139" s="192">
        <f t="shared" si="16"/>
        <v>0</v>
      </c>
      <c r="BH139" s="192">
        <f t="shared" si="17"/>
        <v>0</v>
      </c>
      <c r="BI139" s="192">
        <f t="shared" si="18"/>
        <v>0</v>
      </c>
      <c r="BJ139" s="19" t="s">
        <v>88</v>
      </c>
      <c r="BK139" s="192">
        <f t="shared" si="19"/>
        <v>0</v>
      </c>
      <c r="BL139" s="19" t="s">
        <v>299</v>
      </c>
      <c r="BM139" s="191" t="s">
        <v>714</v>
      </c>
    </row>
    <row r="140" spans="1:65" s="2" customFormat="1" ht="14.45" customHeight="1">
      <c r="A140" s="36"/>
      <c r="B140" s="37"/>
      <c r="C140" s="230" t="s">
        <v>496</v>
      </c>
      <c r="D140" s="230" t="s">
        <v>336</v>
      </c>
      <c r="E140" s="231" t="s">
        <v>1263</v>
      </c>
      <c r="F140" s="232" t="s">
        <v>1264</v>
      </c>
      <c r="G140" s="233" t="s">
        <v>943</v>
      </c>
      <c r="H140" s="234">
        <v>2</v>
      </c>
      <c r="I140" s="235"/>
      <c r="J140" s="236">
        <f t="shared" si="10"/>
        <v>0</v>
      </c>
      <c r="K140" s="232" t="s">
        <v>19</v>
      </c>
      <c r="L140" s="237"/>
      <c r="M140" s="238" t="s">
        <v>19</v>
      </c>
      <c r="N140" s="239" t="s">
        <v>47</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339</v>
      </c>
      <c r="AT140" s="191" t="s">
        <v>336</v>
      </c>
      <c r="AU140" s="191" t="s">
        <v>88</v>
      </c>
      <c r="AY140" s="19" t="s">
        <v>214</v>
      </c>
      <c r="BE140" s="192">
        <f t="shared" si="14"/>
        <v>0</v>
      </c>
      <c r="BF140" s="192">
        <f t="shared" si="15"/>
        <v>0</v>
      </c>
      <c r="BG140" s="192">
        <f t="shared" si="16"/>
        <v>0</v>
      </c>
      <c r="BH140" s="192">
        <f t="shared" si="17"/>
        <v>0</v>
      </c>
      <c r="BI140" s="192">
        <f t="shared" si="18"/>
        <v>0</v>
      </c>
      <c r="BJ140" s="19" t="s">
        <v>88</v>
      </c>
      <c r="BK140" s="192">
        <f t="shared" si="19"/>
        <v>0</v>
      </c>
      <c r="BL140" s="19" t="s">
        <v>299</v>
      </c>
      <c r="BM140" s="191" t="s">
        <v>724</v>
      </c>
    </row>
    <row r="141" spans="1:65" s="2" customFormat="1" ht="14.45" customHeight="1">
      <c r="A141" s="36"/>
      <c r="B141" s="37"/>
      <c r="C141" s="230" t="s">
        <v>502</v>
      </c>
      <c r="D141" s="230" t="s">
        <v>336</v>
      </c>
      <c r="E141" s="231" t="s">
        <v>1266</v>
      </c>
      <c r="F141" s="232" t="s">
        <v>1267</v>
      </c>
      <c r="G141" s="233" t="s">
        <v>943</v>
      </c>
      <c r="H141" s="234">
        <v>1</v>
      </c>
      <c r="I141" s="235"/>
      <c r="J141" s="236">
        <f t="shared" si="10"/>
        <v>0</v>
      </c>
      <c r="K141" s="232" t="s">
        <v>19</v>
      </c>
      <c r="L141" s="237"/>
      <c r="M141" s="238" t="s">
        <v>19</v>
      </c>
      <c r="N141" s="239" t="s">
        <v>47</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339</v>
      </c>
      <c r="AT141" s="191" t="s">
        <v>336</v>
      </c>
      <c r="AU141" s="191" t="s">
        <v>88</v>
      </c>
      <c r="AY141" s="19" t="s">
        <v>214</v>
      </c>
      <c r="BE141" s="192">
        <f t="shared" si="14"/>
        <v>0</v>
      </c>
      <c r="BF141" s="192">
        <f t="shared" si="15"/>
        <v>0</v>
      </c>
      <c r="BG141" s="192">
        <f t="shared" si="16"/>
        <v>0</v>
      </c>
      <c r="BH141" s="192">
        <f t="shared" si="17"/>
        <v>0</v>
      </c>
      <c r="BI141" s="192">
        <f t="shared" si="18"/>
        <v>0</v>
      </c>
      <c r="BJ141" s="19" t="s">
        <v>88</v>
      </c>
      <c r="BK141" s="192">
        <f t="shared" si="19"/>
        <v>0</v>
      </c>
      <c r="BL141" s="19" t="s">
        <v>299</v>
      </c>
      <c r="BM141" s="191" t="s">
        <v>732</v>
      </c>
    </row>
    <row r="142" spans="1:65" s="2" customFormat="1" ht="14.45" customHeight="1">
      <c r="A142" s="36"/>
      <c r="B142" s="37"/>
      <c r="C142" s="180" t="s">
        <v>506</v>
      </c>
      <c r="D142" s="180" t="s">
        <v>217</v>
      </c>
      <c r="E142" s="181" t="s">
        <v>1379</v>
      </c>
      <c r="F142" s="182" t="s">
        <v>1380</v>
      </c>
      <c r="G142" s="183" t="s">
        <v>943</v>
      </c>
      <c r="H142" s="184">
        <v>4</v>
      </c>
      <c r="I142" s="185"/>
      <c r="J142" s="186">
        <f t="shared" si="10"/>
        <v>0</v>
      </c>
      <c r="K142" s="182" t="s">
        <v>19</v>
      </c>
      <c r="L142" s="41"/>
      <c r="M142" s="187" t="s">
        <v>19</v>
      </c>
      <c r="N142" s="188" t="s">
        <v>47</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299</v>
      </c>
      <c r="AT142" s="191" t="s">
        <v>217</v>
      </c>
      <c r="AU142" s="191" t="s">
        <v>88</v>
      </c>
      <c r="AY142" s="19" t="s">
        <v>214</v>
      </c>
      <c r="BE142" s="192">
        <f t="shared" si="14"/>
        <v>0</v>
      </c>
      <c r="BF142" s="192">
        <f t="shared" si="15"/>
        <v>0</v>
      </c>
      <c r="BG142" s="192">
        <f t="shared" si="16"/>
        <v>0</v>
      </c>
      <c r="BH142" s="192">
        <f t="shared" si="17"/>
        <v>0</v>
      </c>
      <c r="BI142" s="192">
        <f t="shared" si="18"/>
        <v>0</v>
      </c>
      <c r="BJ142" s="19" t="s">
        <v>88</v>
      </c>
      <c r="BK142" s="192">
        <f t="shared" si="19"/>
        <v>0</v>
      </c>
      <c r="BL142" s="19" t="s">
        <v>299</v>
      </c>
      <c r="BM142" s="191" t="s">
        <v>741</v>
      </c>
    </row>
    <row r="143" spans="1:65" s="2" customFormat="1" ht="14.45" customHeight="1">
      <c r="A143" s="36"/>
      <c r="B143" s="37"/>
      <c r="C143" s="230" t="s">
        <v>511</v>
      </c>
      <c r="D143" s="230" t="s">
        <v>336</v>
      </c>
      <c r="E143" s="231" t="s">
        <v>1382</v>
      </c>
      <c r="F143" s="232" t="s">
        <v>1383</v>
      </c>
      <c r="G143" s="233" t="s">
        <v>943</v>
      </c>
      <c r="H143" s="234">
        <v>4</v>
      </c>
      <c r="I143" s="235"/>
      <c r="J143" s="236">
        <f t="shared" si="10"/>
        <v>0</v>
      </c>
      <c r="K143" s="232" t="s">
        <v>19</v>
      </c>
      <c r="L143" s="237"/>
      <c r="M143" s="238" t="s">
        <v>19</v>
      </c>
      <c r="N143" s="239" t="s">
        <v>47</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339</v>
      </c>
      <c r="AT143" s="191" t="s">
        <v>336</v>
      </c>
      <c r="AU143" s="191" t="s">
        <v>88</v>
      </c>
      <c r="AY143" s="19" t="s">
        <v>214</v>
      </c>
      <c r="BE143" s="192">
        <f t="shared" si="14"/>
        <v>0</v>
      </c>
      <c r="BF143" s="192">
        <f t="shared" si="15"/>
        <v>0</v>
      </c>
      <c r="BG143" s="192">
        <f t="shared" si="16"/>
        <v>0</v>
      </c>
      <c r="BH143" s="192">
        <f t="shared" si="17"/>
        <v>0</v>
      </c>
      <c r="BI143" s="192">
        <f t="shared" si="18"/>
        <v>0</v>
      </c>
      <c r="BJ143" s="19" t="s">
        <v>88</v>
      </c>
      <c r="BK143" s="192">
        <f t="shared" si="19"/>
        <v>0</v>
      </c>
      <c r="BL143" s="19" t="s">
        <v>299</v>
      </c>
      <c r="BM143" s="191" t="s">
        <v>754</v>
      </c>
    </row>
    <row r="144" spans="1:65" s="2" customFormat="1" ht="14.45" customHeight="1">
      <c r="A144" s="36"/>
      <c r="B144" s="37"/>
      <c r="C144" s="180" t="s">
        <v>515</v>
      </c>
      <c r="D144" s="180" t="s">
        <v>217</v>
      </c>
      <c r="E144" s="181" t="s">
        <v>1341</v>
      </c>
      <c r="F144" s="182" t="s">
        <v>1342</v>
      </c>
      <c r="G144" s="183" t="s">
        <v>331</v>
      </c>
      <c r="H144" s="184">
        <v>290</v>
      </c>
      <c r="I144" s="185"/>
      <c r="J144" s="186">
        <f t="shared" si="10"/>
        <v>0</v>
      </c>
      <c r="K144" s="182" t="s">
        <v>19</v>
      </c>
      <c r="L144" s="41"/>
      <c r="M144" s="187" t="s">
        <v>19</v>
      </c>
      <c r="N144" s="188" t="s">
        <v>47</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299</v>
      </c>
      <c r="AT144" s="191" t="s">
        <v>217</v>
      </c>
      <c r="AU144" s="191" t="s">
        <v>88</v>
      </c>
      <c r="AY144" s="19" t="s">
        <v>214</v>
      </c>
      <c r="BE144" s="192">
        <f t="shared" si="14"/>
        <v>0</v>
      </c>
      <c r="BF144" s="192">
        <f t="shared" si="15"/>
        <v>0</v>
      </c>
      <c r="BG144" s="192">
        <f t="shared" si="16"/>
        <v>0</v>
      </c>
      <c r="BH144" s="192">
        <f t="shared" si="17"/>
        <v>0</v>
      </c>
      <c r="BI144" s="192">
        <f t="shared" si="18"/>
        <v>0</v>
      </c>
      <c r="BJ144" s="19" t="s">
        <v>88</v>
      </c>
      <c r="BK144" s="192">
        <f t="shared" si="19"/>
        <v>0</v>
      </c>
      <c r="BL144" s="19" t="s">
        <v>299</v>
      </c>
      <c r="BM144" s="191" t="s">
        <v>766</v>
      </c>
    </row>
    <row r="145" spans="1:65" s="2" customFormat="1" ht="14.45" customHeight="1">
      <c r="A145" s="36"/>
      <c r="B145" s="37"/>
      <c r="C145" s="230" t="s">
        <v>519</v>
      </c>
      <c r="D145" s="230" t="s">
        <v>336</v>
      </c>
      <c r="E145" s="231" t="s">
        <v>1344</v>
      </c>
      <c r="F145" s="232" t="s">
        <v>1345</v>
      </c>
      <c r="G145" s="233" t="s">
        <v>331</v>
      </c>
      <c r="H145" s="234">
        <v>290</v>
      </c>
      <c r="I145" s="235"/>
      <c r="J145" s="236">
        <f t="shared" si="10"/>
        <v>0</v>
      </c>
      <c r="K145" s="232" t="s">
        <v>19</v>
      </c>
      <c r="L145" s="237"/>
      <c r="M145" s="238" t="s">
        <v>19</v>
      </c>
      <c r="N145" s="239" t="s">
        <v>47</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339</v>
      </c>
      <c r="AT145" s="191" t="s">
        <v>336</v>
      </c>
      <c r="AU145" s="191" t="s">
        <v>88</v>
      </c>
      <c r="AY145" s="19" t="s">
        <v>214</v>
      </c>
      <c r="BE145" s="192">
        <f t="shared" si="14"/>
        <v>0</v>
      </c>
      <c r="BF145" s="192">
        <f t="shared" si="15"/>
        <v>0</v>
      </c>
      <c r="BG145" s="192">
        <f t="shared" si="16"/>
        <v>0</v>
      </c>
      <c r="BH145" s="192">
        <f t="shared" si="17"/>
        <v>0</v>
      </c>
      <c r="BI145" s="192">
        <f t="shared" si="18"/>
        <v>0</v>
      </c>
      <c r="BJ145" s="19" t="s">
        <v>88</v>
      </c>
      <c r="BK145" s="192">
        <f t="shared" si="19"/>
        <v>0</v>
      </c>
      <c r="BL145" s="19" t="s">
        <v>299</v>
      </c>
      <c r="BM145" s="191" t="s">
        <v>777</v>
      </c>
    </row>
    <row r="146" spans="1:65" s="2" customFormat="1" ht="14.45" customHeight="1">
      <c r="A146" s="36"/>
      <c r="B146" s="37"/>
      <c r="C146" s="180" t="s">
        <v>522</v>
      </c>
      <c r="D146" s="180" t="s">
        <v>217</v>
      </c>
      <c r="E146" s="181" t="s">
        <v>1221</v>
      </c>
      <c r="F146" s="182" t="s">
        <v>1222</v>
      </c>
      <c r="G146" s="183" t="s">
        <v>331</v>
      </c>
      <c r="H146" s="184">
        <v>145</v>
      </c>
      <c r="I146" s="185"/>
      <c r="J146" s="186">
        <f t="shared" si="10"/>
        <v>0</v>
      </c>
      <c r="K146" s="182" t="s">
        <v>19</v>
      </c>
      <c r="L146" s="41"/>
      <c r="M146" s="187" t="s">
        <v>19</v>
      </c>
      <c r="N146" s="188" t="s">
        <v>47</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299</v>
      </c>
      <c r="AT146" s="191" t="s">
        <v>217</v>
      </c>
      <c r="AU146" s="191" t="s">
        <v>88</v>
      </c>
      <c r="AY146" s="19" t="s">
        <v>214</v>
      </c>
      <c r="BE146" s="192">
        <f t="shared" si="14"/>
        <v>0</v>
      </c>
      <c r="BF146" s="192">
        <f t="shared" si="15"/>
        <v>0</v>
      </c>
      <c r="BG146" s="192">
        <f t="shared" si="16"/>
        <v>0</v>
      </c>
      <c r="BH146" s="192">
        <f t="shared" si="17"/>
        <v>0</v>
      </c>
      <c r="BI146" s="192">
        <f t="shared" si="18"/>
        <v>0</v>
      </c>
      <c r="BJ146" s="19" t="s">
        <v>88</v>
      </c>
      <c r="BK146" s="192">
        <f t="shared" si="19"/>
        <v>0</v>
      </c>
      <c r="BL146" s="19" t="s">
        <v>299</v>
      </c>
      <c r="BM146" s="191" t="s">
        <v>785</v>
      </c>
    </row>
    <row r="147" spans="1:65" s="2" customFormat="1" ht="14.45" customHeight="1">
      <c r="A147" s="36"/>
      <c r="B147" s="37"/>
      <c r="C147" s="230" t="s">
        <v>527</v>
      </c>
      <c r="D147" s="230" t="s">
        <v>336</v>
      </c>
      <c r="E147" s="231" t="s">
        <v>1224</v>
      </c>
      <c r="F147" s="232" t="s">
        <v>1225</v>
      </c>
      <c r="G147" s="233" t="s">
        <v>331</v>
      </c>
      <c r="H147" s="234">
        <v>145</v>
      </c>
      <c r="I147" s="235"/>
      <c r="J147" s="236">
        <f t="shared" si="10"/>
        <v>0</v>
      </c>
      <c r="K147" s="232" t="s">
        <v>19</v>
      </c>
      <c r="L147" s="237"/>
      <c r="M147" s="238" t="s">
        <v>19</v>
      </c>
      <c r="N147" s="239" t="s">
        <v>47</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339</v>
      </c>
      <c r="AT147" s="191" t="s">
        <v>336</v>
      </c>
      <c r="AU147" s="191" t="s">
        <v>88</v>
      </c>
      <c r="AY147" s="19" t="s">
        <v>214</v>
      </c>
      <c r="BE147" s="192">
        <f t="shared" si="14"/>
        <v>0</v>
      </c>
      <c r="BF147" s="192">
        <f t="shared" si="15"/>
        <v>0</v>
      </c>
      <c r="BG147" s="192">
        <f t="shared" si="16"/>
        <v>0</v>
      </c>
      <c r="BH147" s="192">
        <f t="shared" si="17"/>
        <v>0</v>
      </c>
      <c r="BI147" s="192">
        <f t="shared" si="18"/>
        <v>0</v>
      </c>
      <c r="BJ147" s="19" t="s">
        <v>88</v>
      </c>
      <c r="BK147" s="192">
        <f t="shared" si="19"/>
        <v>0</v>
      </c>
      <c r="BL147" s="19" t="s">
        <v>299</v>
      </c>
      <c r="BM147" s="191" t="s">
        <v>793</v>
      </c>
    </row>
    <row r="148" spans="1:65" s="2" customFormat="1" ht="14.45" customHeight="1">
      <c r="A148" s="36"/>
      <c r="B148" s="37"/>
      <c r="C148" s="180" t="s">
        <v>529</v>
      </c>
      <c r="D148" s="180" t="s">
        <v>217</v>
      </c>
      <c r="E148" s="181" t="s">
        <v>1236</v>
      </c>
      <c r="F148" s="182" t="s">
        <v>1237</v>
      </c>
      <c r="G148" s="183" t="s">
        <v>331</v>
      </c>
      <c r="H148" s="184">
        <v>735</v>
      </c>
      <c r="I148" s="185"/>
      <c r="J148" s="186">
        <f t="shared" si="10"/>
        <v>0</v>
      </c>
      <c r="K148" s="182" t="s">
        <v>19</v>
      </c>
      <c r="L148" s="41"/>
      <c r="M148" s="187" t="s">
        <v>19</v>
      </c>
      <c r="N148" s="188" t="s">
        <v>47</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299</v>
      </c>
      <c r="AT148" s="191" t="s">
        <v>217</v>
      </c>
      <c r="AU148" s="191" t="s">
        <v>88</v>
      </c>
      <c r="AY148" s="19" t="s">
        <v>214</v>
      </c>
      <c r="BE148" s="192">
        <f t="shared" si="14"/>
        <v>0</v>
      </c>
      <c r="BF148" s="192">
        <f t="shared" si="15"/>
        <v>0</v>
      </c>
      <c r="BG148" s="192">
        <f t="shared" si="16"/>
        <v>0</v>
      </c>
      <c r="BH148" s="192">
        <f t="shared" si="17"/>
        <v>0</v>
      </c>
      <c r="BI148" s="192">
        <f t="shared" si="18"/>
        <v>0</v>
      </c>
      <c r="BJ148" s="19" t="s">
        <v>88</v>
      </c>
      <c r="BK148" s="192">
        <f t="shared" si="19"/>
        <v>0</v>
      </c>
      <c r="BL148" s="19" t="s">
        <v>299</v>
      </c>
      <c r="BM148" s="191" t="s">
        <v>803</v>
      </c>
    </row>
    <row r="149" spans="1:65" s="2" customFormat="1" ht="14.45" customHeight="1">
      <c r="A149" s="36"/>
      <c r="B149" s="37"/>
      <c r="C149" s="230" t="s">
        <v>534</v>
      </c>
      <c r="D149" s="230" t="s">
        <v>336</v>
      </c>
      <c r="E149" s="231" t="s">
        <v>1239</v>
      </c>
      <c r="F149" s="232" t="s">
        <v>1240</v>
      </c>
      <c r="G149" s="233" t="s">
        <v>331</v>
      </c>
      <c r="H149" s="234">
        <v>735</v>
      </c>
      <c r="I149" s="235"/>
      <c r="J149" s="236">
        <f t="shared" si="10"/>
        <v>0</v>
      </c>
      <c r="K149" s="232" t="s">
        <v>19</v>
      </c>
      <c r="L149" s="237"/>
      <c r="M149" s="238" t="s">
        <v>19</v>
      </c>
      <c r="N149" s="239" t="s">
        <v>47</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339</v>
      </c>
      <c r="AT149" s="191" t="s">
        <v>336</v>
      </c>
      <c r="AU149" s="191" t="s">
        <v>88</v>
      </c>
      <c r="AY149" s="19" t="s">
        <v>214</v>
      </c>
      <c r="BE149" s="192">
        <f t="shared" si="14"/>
        <v>0</v>
      </c>
      <c r="BF149" s="192">
        <f t="shared" si="15"/>
        <v>0</v>
      </c>
      <c r="BG149" s="192">
        <f t="shared" si="16"/>
        <v>0</v>
      </c>
      <c r="BH149" s="192">
        <f t="shared" si="17"/>
        <v>0</v>
      </c>
      <c r="BI149" s="192">
        <f t="shared" si="18"/>
        <v>0</v>
      </c>
      <c r="BJ149" s="19" t="s">
        <v>88</v>
      </c>
      <c r="BK149" s="192">
        <f t="shared" si="19"/>
        <v>0</v>
      </c>
      <c r="BL149" s="19" t="s">
        <v>299</v>
      </c>
      <c r="BM149" s="191" t="s">
        <v>812</v>
      </c>
    </row>
    <row r="150" spans="1:65" s="2" customFormat="1" ht="14.45" customHeight="1">
      <c r="A150" s="36"/>
      <c r="B150" s="37"/>
      <c r="C150" s="180" t="s">
        <v>538</v>
      </c>
      <c r="D150" s="180" t="s">
        <v>217</v>
      </c>
      <c r="E150" s="181" t="s">
        <v>1242</v>
      </c>
      <c r="F150" s="182" t="s">
        <v>1243</v>
      </c>
      <c r="G150" s="183" t="s">
        <v>331</v>
      </c>
      <c r="H150" s="184">
        <v>280</v>
      </c>
      <c r="I150" s="185"/>
      <c r="J150" s="186">
        <f t="shared" si="10"/>
        <v>0</v>
      </c>
      <c r="K150" s="182" t="s">
        <v>19</v>
      </c>
      <c r="L150" s="41"/>
      <c r="M150" s="187" t="s">
        <v>19</v>
      </c>
      <c r="N150" s="188" t="s">
        <v>47</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299</v>
      </c>
      <c r="AT150" s="191" t="s">
        <v>217</v>
      </c>
      <c r="AU150" s="191" t="s">
        <v>88</v>
      </c>
      <c r="AY150" s="19" t="s">
        <v>214</v>
      </c>
      <c r="BE150" s="192">
        <f t="shared" si="14"/>
        <v>0</v>
      </c>
      <c r="BF150" s="192">
        <f t="shared" si="15"/>
        <v>0</v>
      </c>
      <c r="BG150" s="192">
        <f t="shared" si="16"/>
        <v>0</v>
      </c>
      <c r="BH150" s="192">
        <f t="shared" si="17"/>
        <v>0</v>
      </c>
      <c r="BI150" s="192">
        <f t="shared" si="18"/>
        <v>0</v>
      </c>
      <c r="BJ150" s="19" t="s">
        <v>88</v>
      </c>
      <c r="BK150" s="192">
        <f t="shared" si="19"/>
        <v>0</v>
      </c>
      <c r="BL150" s="19" t="s">
        <v>299</v>
      </c>
      <c r="BM150" s="191" t="s">
        <v>820</v>
      </c>
    </row>
    <row r="151" spans="1:65" s="2" customFormat="1" ht="14.45" customHeight="1">
      <c r="A151" s="36"/>
      <c r="B151" s="37"/>
      <c r="C151" s="230" t="s">
        <v>542</v>
      </c>
      <c r="D151" s="230" t="s">
        <v>336</v>
      </c>
      <c r="E151" s="231" t="s">
        <v>1245</v>
      </c>
      <c r="F151" s="232" t="s">
        <v>1246</v>
      </c>
      <c r="G151" s="233" t="s">
        <v>331</v>
      </c>
      <c r="H151" s="234">
        <v>45</v>
      </c>
      <c r="I151" s="235"/>
      <c r="J151" s="236">
        <f t="shared" si="10"/>
        <v>0</v>
      </c>
      <c r="K151" s="232" t="s">
        <v>19</v>
      </c>
      <c r="L151" s="237"/>
      <c r="M151" s="238" t="s">
        <v>19</v>
      </c>
      <c r="N151" s="239" t="s">
        <v>47</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339</v>
      </c>
      <c r="AT151" s="191" t="s">
        <v>336</v>
      </c>
      <c r="AU151" s="191" t="s">
        <v>88</v>
      </c>
      <c r="AY151" s="19" t="s">
        <v>214</v>
      </c>
      <c r="BE151" s="192">
        <f t="shared" si="14"/>
        <v>0</v>
      </c>
      <c r="BF151" s="192">
        <f t="shared" si="15"/>
        <v>0</v>
      </c>
      <c r="BG151" s="192">
        <f t="shared" si="16"/>
        <v>0</v>
      </c>
      <c r="BH151" s="192">
        <f t="shared" si="17"/>
        <v>0</v>
      </c>
      <c r="BI151" s="192">
        <f t="shared" si="18"/>
        <v>0</v>
      </c>
      <c r="BJ151" s="19" t="s">
        <v>88</v>
      </c>
      <c r="BK151" s="192">
        <f t="shared" si="19"/>
        <v>0</v>
      </c>
      <c r="BL151" s="19" t="s">
        <v>299</v>
      </c>
      <c r="BM151" s="191" t="s">
        <v>1641</v>
      </c>
    </row>
    <row r="152" spans="1:65" s="2" customFormat="1" ht="14.45" customHeight="1">
      <c r="A152" s="36"/>
      <c r="B152" s="37"/>
      <c r="C152" s="230" t="s">
        <v>549</v>
      </c>
      <c r="D152" s="230" t="s">
        <v>336</v>
      </c>
      <c r="E152" s="231" t="s">
        <v>1248</v>
      </c>
      <c r="F152" s="232" t="s">
        <v>1249</v>
      </c>
      <c r="G152" s="233" t="s">
        <v>331</v>
      </c>
      <c r="H152" s="234">
        <v>235</v>
      </c>
      <c r="I152" s="235"/>
      <c r="J152" s="236">
        <f t="shared" si="10"/>
        <v>0</v>
      </c>
      <c r="K152" s="232" t="s">
        <v>19</v>
      </c>
      <c r="L152" s="237"/>
      <c r="M152" s="238" t="s">
        <v>19</v>
      </c>
      <c r="N152" s="239" t="s">
        <v>47</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339</v>
      </c>
      <c r="AT152" s="191" t="s">
        <v>336</v>
      </c>
      <c r="AU152" s="191" t="s">
        <v>88</v>
      </c>
      <c r="AY152" s="19" t="s">
        <v>214</v>
      </c>
      <c r="BE152" s="192">
        <f t="shared" si="14"/>
        <v>0</v>
      </c>
      <c r="BF152" s="192">
        <f t="shared" si="15"/>
        <v>0</v>
      </c>
      <c r="BG152" s="192">
        <f t="shared" si="16"/>
        <v>0</v>
      </c>
      <c r="BH152" s="192">
        <f t="shared" si="17"/>
        <v>0</v>
      </c>
      <c r="BI152" s="192">
        <f t="shared" si="18"/>
        <v>0</v>
      </c>
      <c r="BJ152" s="19" t="s">
        <v>88</v>
      </c>
      <c r="BK152" s="192">
        <f t="shared" si="19"/>
        <v>0</v>
      </c>
      <c r="BL152" s="19" t="s">
        <v>299</v>
      </c>
      <c r="BM152" s="191" t="s">
        <v>1642</v>
      </c>
    </row>
    <row r="153" spans="1:65" s="2" customFormat="1" ht="14.45" customHeight="1">
      <c r="A153" s="36"/>
      <c r="B153" s="37"/>
      <c r="C153" s="180" t="s">
        <v>555</v>
      </c>
      <c r="D153" s="180" t="s">
        <v>217</v>
      </c>
      <c r="E153" s="181" t="s">
        <v>1227</v>
      </c>
      <c r="F153" s="182" t="s">
        <v>1228</v>
      </c>
      <c r="G153" s="183" t="s">
        <v>331</v>
      </c>
      <c r="H153" s="184">
        <v>450</v>
      </c>
      <c r="I153" s="185"/>
      <c r="J153" s="186">
        <f t="shared" si="10"/>
        <v>0</v>
      </c>
      <c r="K153" s="182" t="s">
        <v>19</v>
      </c>
      <c r="L153" s="41"/>
      <c r="M153" s="187" t="s">
        <v>19</v>
      </c>
      <c r="N153" s="188" t="s">
        <v>47</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299</v>
      </c>
      <c r="AT153" s="191" t="s">
        <v>217</v>
      </c>
      <c r="AU153" s="191" t="s">
        <v>88</v>
      </c>
      <c r="AY153" s="19" t="s">
        <v>214</v>
      </c>
      <c r="BE153" s="192">
        <f t="shared" si="14"/>
        <v>0</v>
      </c>
      <c r="BF153" s="192">
        <f t="shared" si="15"/>
        <v>0</v>
      </c>
      <c r="BG153" s="192">
        <f t="shared" si="16"/>
        <v>0</v>
      </c>
      <c r="BH153" s="192">
        <f t="shared" si="17"/>
        <v>0</v>
      </c>
      <c r="BI153" s="192">
        <f t="shared" si="18"/>
        <v>0</v>
      </c>
      <c r="BJ153" s="19" t="s">
        <v>88</v>
      </c>
      <c r="BK153" s="192">
        <f t="shared" si="19"/>
        <v>0</v>
      </c>
      <c r="BL153" s="19" t="s">
        <v>299</v>
      </c>
      <c r="BM153" s="191" t="s">
        <v>1643</v>
      </c>
    </row>
    <row r="154" spans="1:65" s="2" customFormat="1" ht="14.45" customHeight="1">
      <c r="A154" s="36"/>
      <c r="B154" s="37"/>
      <c r="C154" s="230" t="s">
        <v>561</v>
      </c>
      <c r="D154" s="230" t="s">
        <v>336</v>
      </c>
      <c r="E154" s="231" t="s">
        <v>1230</v>
      </c>
      <c r="F154" s="232" t="s">
        <v>1231</v>
      </c>
      <c r="G154" s="233" t="s">
        <v>331</v>
      </c>
      <c r="H154" s="234">
        <v>235</v>
      </c>
      <c r="I154" s="235"/>
      <c r="J154" s="236">
        <f t="shared" ref="J154:J185" si="20">ROUND(I154*H154,2)</f>
        <v>0</v>
      </c>
      <c r="K154" s="232" t="s">
        <v>19</v>
      </c>
      <c r="L154" s="237"/>
      <c r="M154" s="238" t="s">
        <v>19</v>
      </c>
      <c r="N154" s="239" t="s">
        <v>47</v>
      </c>
      <c r="O154" s="66"/>
      <c r="P154" s="189">
        <f t="shared" ref="P154:P185" si="21">O154*H154</f>
        <v>0</v>
      </c>
      <c r="Q154" s="189">
        <v>0</v>
      </c>
      <c r="R154" s="189">
        <f t="shared" ref="R154:R185" si="22">Q154*H154</f>
        <v>0</v>
      </c>
      <c r="S154" s="189">
        <v>0</v>
      </c>
      <c r="T154" s="190">
        <f t="shared" ref="T154:T185" si="23">S154*H154</f>
        <v>0</v>
      </c>
      <c r="U154" s="36"/>
      <c r="V154" s="36"/>
      <c r="W154" s="36"/>
      <c r="X154" s="36"/>
      <c r="Y154" s="36"/>
      <c r="Z154" s="36"/>
      <c r="AA154" s="36"/>
      <c r="AB154" s="36"/>
      <c r="AC154" s="36"/>
      <c r="AD154" s="36"/>
      <c r="AE154" s="36"/>
      <c r="AR154" s="191" t="s">
        <v>339</v>
      </c>
      <c r="AT154" s="191" t="s">
        <v>336</v>
      </c>
      <c r="AU154" s="191" t="s">
        <v>88</v>
      </c>
      <c r="AY154" s="19" t="s">
        <v>214</v>
      </c>
      <c r="BE154" s="192">
        <f t="shared" ref="BE154:BE178" si="24">IF(N154="základní",J154,0)</f>
        <v>0</v>
      </c>
      <c r="BF154" s="192">
        <f t="shared" ref="BF154:BF178" si="25">IF(N154="snížená",J154,0)</f>
        <v>0</v>
      </c>
      <c r="BG154" s="192">
        <f t="shared" ref="BG154:BG178" si="26">IF(N154="zákl. přenesená",J154,0)</f>
        <v>0</v>
      </c>
      <c r="BH154" s="192">
        <f t="shared" ref="BH154:BH178" si="27">IF(N154="sníž. přenesená",J154,0)</f>
        <v>0</v>
      </c>
      <c r="BI154" s="192">
        <f t="shared" ref="BI154:BI178" si="28">IF(N154="nulová",J154,0)</f>
        <v>0</v>
      </c>
      <c r="BJ154" s="19" t="s">
        <v>88</v>
      </c>
      <c r="BK154" s="192">
        <f t="shared" ref="BK154:BK178" si="29">ROUND(I154*H154,2)</f>
        <v>0</v>
      </c>
      <c r="BL154" s="19" t="s">
        <v>299</v>
      </c>
      <c r="BM154" s="191" t="s">
        <v>1644</v>
      </c>
    </row>
    <row r="155" spans="1:65" s="2" customFormat="1" ht="14.45" customHeight="1">
      <c r="A155" s="36"/>
      <c r="B155" s="37"/>
      <c r="C155" s="230" t="s">
        <v>565</v>
      </c>
      <c r="D155" s="230" t="s">
        <v>336</v>
      </c>
      <c r="E155" s="231" t="s">
        <v>1233</v>
      </c>
      <c r="F155" s="232" t="s">
        <v>1234</v>
      </c>
      <c r="G155" s="233" t="s">
        <v>331</v>
      </c>
      <c r="H155" s="234">
        <v>215</v>
      </c>
      <c r="I155" s="235"/>
      <c r="J155" s="236">
        <f t="shared" si="20"/>
        <v>0</v>
      </c>
      <c r="K155" s="232" t="s">
        <v>19</v>
      </c>
      <c r="L155" s="237"/>
      <c r="M155" s="238" t="s">
        <v>19</v>
      </c>
      <c r="N155" s="239" t="s">
        <v>47</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339</v>
      </c>
      <c r="AT155" s="191" t="s">
        <v>336</v>
      </c>
      <c r="AU155" s="191" t="s">
        <v>88</v>
      </c>
      <c r="AY155" s="19" t="s">
        <v>214</v>
      </c>
      <c r="BE155" s="192">
        <f t="shared" si="24"/>
        <v>0</v>
      </c>
      <c r="BF155" s="192">
        <f t="shared" si="25"/>
        <v>0</v>
      </c>
      <c r="BG155" s="192">
        <f t="shared" si="26"/>
        <v>0</v>
      </c>
      <c r="BH155" s="192">
        <f t="shared" si="27"/>
        <v>0</v>
      </c>
      <c r="BI155" s="192">
        <f t="shared" si="28"/>
        <v>0</v>
      </c>
      <c r="BJ155" s="19" t="s">
        <v>88</v>
      </c>
      <c r="BK155" s="192">
        <f t="shared" si="29"/>
        <v>0</v>
      </c>
      <c r="BL155" s="19" t="s">
        <v>299</v>
      </c>
      <c r="BM155" s="191" t="s">
        <v>1645</v>
      </c>
    </row>
    <row r="156" spans="1:65" s="2" customFormat="1" ht="14.45" customHeight="1">
      <c r="A156" s="36"/>
      <c r="B156" s="37"/>
      <c r="C156" s="180" t="s">
        <v>569</v>
      </c>
      <c r="D156" s="180" t="s">
        <v>217</v>
      </c>
      <c r="E156" s="181" t="s">
        <v>1323</v>
      </c>
      <c r="F156" s="182" t="s">
        <v>1324</v>
      </c>
      <c r="G156" s="183" t="s">
        <v>943</v>
      </c>
      <c r="H156" s="184">
        <v>2</v>
      </c>
      <c r="I156" s="185"/>
      <c r="J156" s="186">
        <f t="shared" si="20"/>
        <v>0</v>
      </c>
      <c r="K156" s="182" t="s">
        <v>19</v>
      </c>
      <c r="L156" s="41"/>
      <c r="M156" s="187" t="s">
        <v>19</v>
      </c>
      <c r="N156" s="188" t="s">
        <v>47</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299</v>
      </c>
      <c r="AT156" s="191" t="s">
        <v>217</v>
      </c>
      <c r="AU156" s="191" t="s">
        <v>88</v>
      </c>
      <c r="AY156" s="19" t="s">
        <v>214</v>
      </c>
      <c r="BE156" s="192">
        <f t="shared" si="24"/>
        <v>0</v>
      </c>
      <c r="BF156" s="192">
        <f t="shared" si="25"/>
        <v>0</v>
      </c>
      <c r="BG156" s="192">
        <f t="shared" si="26"/>
        <v>0</v>
      </c>
      <c r="BH156" s="192">
        <f t="shared" si="27"/>
        <v>0</v>
      </c>
      <c r="BI156" s="192">
        <f t="shared" si="28"/>
        <v>0</v>
      </c>
      <c r="BJ156" s="19" t="s">
        <v>88</v>
      </c>
      <c r="BK156" s="192">
        <f t="shared" si="29"/>
        <v>0</v>
      </c>
      <c r="BL156" s="19" t="s">
        <v>299</v>
      </c>
      <c r="BM156" s="191" t="s">
        <v>1646</v>
      </c>
    </row>
    <row r="157" spans="1:65" s="2" customFormat="1" ht="14.45" customHeight="1">
      <c r="A157" s="36"/>
      <c r="B157" s="37"/>
      <c r="C157" s="230" t="s">
        <v>573</v>
      </c>
      <c r="D157" s="230" t="s">
        <v>336</v>
      </c>
      <c r="E157" s="231" t="s">
        <v>1326</v>
      </c>
      <c r="F157" s="232" t="s">
        <v>1327</v>
      </c>
      <c r="G157" s="233" t="s">
        <v>943</v>
      </c>
      <c r="H157" s="234">
        <v>2</v>
      </c>
      <c r="I157" s="235"/>
      <c r="J157" s="236">
        <f t="shared" si="20"/>
        <v>0</v>
      </c>
      <c r="K157" s="232" t="s">
        <v>19</v>
      </c>
      <c r="L157" s="237"/>
      <c r="M157" s="238" t="s">
        <v>19</v>
      </c>
      <c r="N157" s="239" t="s">
        <v>47</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339</v>
      </c>
      <c r="AT157" s="191" t="s">
        <v>336</v>
      </c>
      <c r="AU157" s="191" t="s">
        <v>88</v>
      </c>
      <c r="AY157" s="19" t="s">
        <v>214</v>
      </c>
      <c r="BE157" s="192">
        <f t="shared" si="24"/>
        <v>0</v>
      </c>
      <c r="BF157" s="192">
        <f t="shared" si="25"/>
        <v>0</v>
      </c>
      <c r="BG157" s="192">
        <f t="shared" si="26"/>
        <v>0</v>
      </c>
      <c r="BH157" s="192">
        <f t="shared" si="27"/>
        <v>0</v>
      </c>
      <c r="BI157" s="192">
        <f t="shared" si="28"/>
        <v>0</v>
      </c>
      <c r="BJ157" s="19" t="s">
        <v>88</v>
      </c>
      <c r="BK157" s="192">
        <f t="shared" si="29"/>
        <v>0</v>
      </c>
      <c r="BL157" s="19" t="s">
        <v>299</v>
      </c>
      <c r="BM157" s="191" t="s">
        <v>1647</v>
      </c>
    </row>
    <row r="158" spans="1:65" s="2" customFormat="1" ht="14.45" customHeight="1">
      <c r="A158" s="36"/>
      <c r="B158" s="37"/>
      <c r="C158" s="180" t="s">
        <v>579</v>
      </c>
      <c r="D158" s="180" t="s">
        <v>217</v>
      </c>
      <c r="E158" s="181" t="s">
        <v>1251</v>
      </c>
      <c r="F158" s="182" t="s">
        <v>1252</v>
      </c>
      <c r="G158" s="183" t="s">
        <v>943</v>
      </c>
      <c r="H158" s="184">
        <v>96</v>
      </c>
      <c r="I158" s="185"/>
      <c r="J158" s="186">
        <f t="shared" si="20"/>
        <v>0</v>
      </c>
      <c r="K158" s="182" t="s">
        <v>19</v>
      </c>
      <c r="L158" s="41"/>
      <c r="M158" s="187" t="s">
        <v>19</v>
      </c>
      <c r="N158" s="188" t="s">
        <v>47</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299</v>
      </c>
      <c r="AT158" s="191" t="s">
        <v>217</v>
      </c>
      <c r="AU158" s="191" t="s">
        <v>88</v>
      </c>
      <c r="AY158" s="19" t="s">
        <v>214</v>
      </c>
      <c r="BE158" s="192">
        <f t="shared" si="24"/>
        <v>0</v>
      </c>
      <c r="BF158" s="192">
        <f t="shared" si="25"/>
        <v>0</v>
      </c>
      <c r="BG158" s="192">
        <f t="shared" si="26"/>
        <v>0</v>
      </c>
      <c r="BH158" s="192">
        <f t="shared" si="27"/>
        <v>0</v>
      </c>
      <c r="BI158" s="192">
        <f t="shared" si="28"/>
        <v>0</v>
      </c>
      <c r="BJ158" s="19" t="s">
        <v>88</v>
      </c>
      <c r="BK158" s="192">
        <f t="shared" si="29"/>
        <v>0</v>
      </c>
      <c r="BL158" s="19" t="s">
        <v>299</v>
      </c>
      <c r="BM158" s="191" t="s">
        <v>1648</v>
      </c>
    </row>
    <row r="159" spans="1:65" s="2" customFormat="1" ht="14.45" customHeight="1">
      <c r="A159" s="36"/>
      <c r="B159" s="37"/>
      <c r="C159" s="180" t="s">
        <v>584</v>
      </c>
      <c r="D159" s="180" t="s">
        <v>217</v>
      </c>
      <c r="E159" s="181" t="s">
        <v>1338</v>
      </c>
      <c r="F159" s="182" t="s">
        <v>1339</v>
      </c>
      <c r="G159" s="183" t="s">
        <v>943</v>
      </c>
      <c r="H159" s="184">
        <v>1</v>
      </c>
      <c r="I159" s="185"/>
      <c r="J159" s="186">
        <f t="shared" si="20"/>
        <v>0</v>
      </c>
      <c r="K159" s="182" t="s">
        <v>19</v>
      </c>
      <c r="L159" s="41"/>
      <c r="M159" s="187" t="s">
        <v>19</v>
      </c>
      <c r="N159" s="188" t="s">
        <v>47</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299</v>
      </c>
      <c r="AT159" s="191" t="s">
        <v>217</v>
      </c>
      <c r="AU159" s="191" t="s">
        <v>88</v>
      </c>
      <c r="AY159" s="19" t="s">
        <v>214</v>
      </c>
      <c r="BE159" s="192">
        <f t="shared" si="24"/>
        <v>0</v>
      </c>
      <c r="BF159" s="192">
        <f t="shared" si="25"/>
        <v>0</v>
      </c>
      <c r="BG159" s="192">
        <f t="shared" si="26"/>
        <v>0</v>
      </c>
      <c r="BH159" s="192">
        <f t="shared" si="27"/>
        <v>0</v>
      </c>
      <c r="BI159" s="192">
        <f t="shared" si="28"/>
        <v>0</v>
      </c>
      <c r="BJ159" s="19" t="s">
        <v>88</v>
      </c>
      <c r="BK159" s="192">
        <f t="shared" si="29"/>
        <v>0</v>
      </c>
      <c r="BL159" s="19" t="s">
        <v>299</v>
      </c>
      <c r="BM159" s="191" t="s">
        <v>1649</v>
      </c>
    </row>
    <row r="160" spans="1:65" s="2" customFormat="1" ht="14.45" customHeight="1">
      <c r="A160" s="36"/>
      <c r="B160" s="37"/>
      <c r="C160" s="180" t="s">
        <v>588</v>
      </c>
      <c r="D160" s="180" t="s">
        <v>217</v>
      </c>
      <c r="E160" s="181" t="s">
        <v>1175</v>
      </c>
      <c r="F160" s="182" t="s">
        <v>1176</v>
      </c>
      <c r="G160" s="183" t="s">
        <v>1177</v>
      </c>
      <c r="H160" s="184">
        <v>0.1</v>
      </c>
      <c r="I160" s="185"/>
      <c r="J160" s="186">
        <f t="shared" si="20"/>
        <v>0</v>
      </c>
      <c r="K160" s="182" t="s">
        <v>19</v>
      </c>
      <c r="L160" s="41"/>
      <c r="M160" s="187" t="s">
        <v>19</v>
      </c>
      <c r="N160" s="188" t="s">
        <v>47</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299</v>
      </c>
      <c r="AT160" s="191" t="s">
        <v>217</v>
      </c>
      <c r="AU160" s="191" t="s">
        <v>88</v>
      </c>
      <c r="AY160" s="19" t="s">
        <v>214</v>
      </c>
      <c r="BE160" s="192">
        <f t="shared" si="24"/>
        <v>0</v>
      </c>
      <c r="BF160" s="192">
        <f t="shared" si="25"/>
        <v>0</v>
      </c>
      <c r="BG160" s="192">
        <f t="shared" si="26"/>
        <v>0</v>
      </c>
      <c r="BH160" s="192">
        <f t="shared" si="27"/>
        <v>0</v>
      </c>
      <c r="BI160" s="192">
        <f t="shared" si="28"/>
        <v>0</v>
      </c>
      <c r="BJ160" s="19" t="s">
        <v>88</v>
      </c>
      <c r="BK160" s="192">
        <f t="shared" si="29"/>
        <v>0</v>
      </c>
      <c r="BL160" s="19" t="s">
        <v>299</v>
      </c>
      <c r="BM160" s="191" t="s">
        <v>1650</v>
      </c>
    </row>
    <row r="161" spans="1:65" s="2" customFormat="1" ht="14.45" customHeight="1">
      <c r="A161" s="36"/>
      <c r="B161" s="37"/>
      <c r="C161" s="180" t="s">
        <v>592</v>
      </c>
      <c r="D161" s="180" t="s">
        <v>217</v>
      </c>
      <c r="E161" s="181" t="s">
        <v>1172</v>
      </c>
      <c r="F161" s="182" t="s">
        <v>1173</v>
      </c>
      <c r="G161" s="183" t="s">
        <v>943</v>
      </c>
      <c r="H161" s="184">
        <v>2</v>
      </c>
      <c r="I161" s="185"/>
      <c r="J161" s="186">
        <f t="shared" si="20"/>
        <v>0</v>
      </c>
      <c r="K161" s="182" t="s">
        <v>19</v>
      </c>
      <c r="L161" s="41"/>
      <c r="M161" s="187" t="s">
        <v>19</v>
      </c>
      <c r="N161" s="188" t="s">
        <v>47</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299</v>
      </c>
      <c r="AT161" s="191" t="s">
        <v>217</v>
      </c>
      <c r="AU161" s="191" t="s">
        <v>88</v>
      </c>
      <c r="AY161" s="19" t="s">
        <v>214</v>
      </c>
      <c r="BE161" s="192">
        <f t="shared" si="24"/>
        <v>0</v>
      </c>
      <c r="BF161" s="192">
        <f t="shared" si="25"/>
        <v>0</v>
      </c>
      <c r="BG161" s="192">
        <f t="shared" si="26"/>
        <v>0</v>
      </c>
      <c r="BH161" s="192">
        <f t="shared" si="27"/>
        <v>0</v>
      </c>
      <c r="BI161" s="192">
        <f t="shared" si="28"/>
        <v>0</v>
      </c>
      <c r="BJ161" s="19" t="s">
        <v>88</v>
      </c>
      <c r="BK161" s="192">
        <f t="shared" si="29"/>
        <v>0</v>
      </c>
      <c r="BL161" s="19" t="s">
        <v>299</v>
      </c>
      <c r="BM161" s="191" t="s">
        <v>1651</v>
      </c>
    </row>
    <row r="162" spans="1:65" s="2" customFormat="1" ht="14.45" customHeight="1">
      <c r="A162" s="36"/>
      <c r="B162" s="37"/>
      <c r="C162" s="180" t="s">
        <v>598</v>
      </c>
      <c r="D162" s="180" t="s">
        <v>217</v>
      </c>
      <c r="E162" s="181" t="s">
        <v>1169</v>
      </c>
      <c r="F162" s="182" t="s">
        <v>1170</v>
      </c>
      <c r="G162" s="183" t="s">
        <v>943</v>
      </c>
      <c r="H162" s="184">
        <v>40</v>
      </c>
      <c r="I162" s="185"/>
      <c r="J162" s="186">
        <f t="shared" si="20"/>
        <v>0</v>
      </c>
      <c r="K162" s="182" t="s">
        <v>19</v>
      </c>
      <c r="L162" s="41"/>
      <c r="M162" s="187" t="s">
        <v>19</v>
      </c>
      <c r="N162" s="188" t="s">
        <v>47</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299</v>
      </c>
      <c r="AT162" s="191" t="s">
        <v>217</v>
      </c>
      <c r="AU162" s="191" t="s">
        <v>88</v>
      </c>
      <c r="AY162" s="19" t="s">
        <v>214</v>
      </c>
      <c r="BE162" s="192">
        <f t="shared" si="24"/>
        <v>0</v>
      </c>
      <c r="BF162" s="192">
        <f t="shared" si="25"/>
        <v>0</v>
      </c>
      <c r="BG162" s="192">
        <f t="shared" si="26"/>
        <v>0</v>
      </c>
      <c r="BH162" s="192">
        <f t="shared" si="27"/>
        <v>0</v>
      </c>
      <c r="BI162" s="192">
        <f t="shared" si="28"/>
        <v>0</v>
      </c>
      <c r="BJ162" s="19" t="s">
        <v>88</v>
      </c>
      <c r="BK162" s="192">
        <f t="shared" si="29"/>
        <v>0</v>
      </c>
      <c r="BL162" s="19" t="s">
        <v>299</v>
      </c>
      <c r="BM162" s="191" t="s">
        <v>1652</v>
      </c>
    </row>
    <row r="163" spans="1:65" s="2" customFormat="1" ht="14.45" customHeight="1">
      <c r="A163" s="36"/>
      <c r="B163" s="37"/>
      <c r="C163" s="180" t="s">
        <v>602</v>
      </c>
      <c r="D163" s="180" t="s">
        <v>217</v>
      </c>
      <c r="E163" s="181" t="s">
        <v>1179</v>
      </c>
      <c r="F163" s="182" t="s">
        <v>1180</v>
      </c>
      <c r="G163" s="183" t="s">
        <v>331</v>
      </c>
      <c r="H163" s="184">
        <v>265</v>
      </c>
      <c r="I163" s="185"/>
      <c r="J163" s="186">
        <f t="shared" si="20"/>
        <v>0</v>
      </c>
      <c r="K163" s="182" t="s">
        <v>19</v>
      </c>
      <c r="L163" s="41"/>
      <c r="M163" s="187" t="s">
        <v>19</v>
      </c>
      <c r="N163" s="188" t="s">
        <v>47</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299</v>
      </c>
      <c r="AT163" s="191" t="s">
        <v>217</v>
      </c>
      <c r="AU163" s="191" t="s">
        <v>88</v>
      </c>
      <c r="AY163" s="19" t="s">
        <v>214</v>
      </c>
      <c r="BE163" s="192">
        <f t="shared" si="24"/>
        <v>0</v>
      </c>
      <c r="BF163" s="192">
        <f t="shared" si="25"/>
        <v>0</v>
      </c>
      <c r="BG163" s="192">
        <f t="shared" si="26"/>
        <v>0</v>
      </c>
      <c r="BH163" s="192">
        <f t="shared" si="27"/>
        <v>0</v>
      </c>
      <c r="BI163" s="192">
        <f t="shared" si="28"/>
        <v>0</v>
      </c>
      <c r="BJ163" s="19" t="s">
        <v>88</v>
      </c>
      <c r="BK163" s="192">
        <f t="shared" si="29"/>
        <v>0</v>
      </c>
      <c r="BL163" s="19" t="s">
        <v>299</v>
      </c>
      <c r="BM163" s="191" t="s">
        <v>1653</v>
      </c>
    </row>
    <row r="164" spans="1:65" s="2" customFormat="1" ht="14.45" customHeight="1">
      <c r="A164" s="36"/>
      <c r="B164" s="37"/>
      <c r="C164" s="180" t="s">
        <v>606</v>
      </c>
      <c r="D164" s="180" t="s">
        <v>217</v>
      </c>
      <c r="E164" s="181" t="s">
        <v>1182</v>
      </c>
      <c r="F164" s="182" t="s">
        <v>1183</v>
      </c>
      <c r="G164" s="183" t="s">
        <v>331</v>
      </c>
      <c r="H164" s="184">
        <v>195</v>
      </c>
      <c r="I164" s="185"/>
      <c r="J164" s="186">
        <f t="shared" si="20"/>
        <v>0</v>
      </c>
      <c r="K164" s="182" t="s">
        <v>19</v>
      </c>
      <c r="L164" s="41"/>
      <c r="M164" s="187" t="s">
        <v>19</v>
      </c>
      <c r="N164" s="188" t="s">
        <v>47</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299</v>
      </c>
      <c r="AT164" s="191" t="s">
        <v>217</v>
      </c>
      <c r="AU164" s="191" t="s">
        <v>88</v>
      </c>
      <c r="AY164" s="19" t="s">
        <v>214</v>
      </c>
      <c r="BE164" s="192">
        <f t="shared" si="24"/>
        <v>0</v>
      </c>
      <c r="BF164" s="192">
        <f t="shared" si="25"/>
        <v>0</v>
      </c>
      <c r="BG164" s="192">
        <f t="shared" si="26"/>
        <v>0</v>
      </c>
      <c r="BH164" s="192">
        <f t="shared" si="27"/>
        <v>0</v>
      </c>
      <c r="BI164" s="192">
        <f t="shared" si="28"/>
        <v>0</v>
      </c>
      <c r="BJ164" s="19" t="s">
        <v>88</v>
      </c>
      <c r="BK164" s="192">
        <f t="shared" si="29"/>
        <v>0</v>
      </c>
      <c r="BL164" s="19" t="s">
        <v>299</v>
      </c>
      <c r="BM164" s="191" t="s">
        <v>1654</v>
      </c>
    </row>
    <row r="165" spans="1:65" s="2" customFormat="1" ht="14.45" customHeight="1">
      <c r="A165" s="36"/>
      <c r="B165" s="37"/>
      <c r="C165" s="180" t="s">
        <v>611</v>
      </c>
      <c r="D165" s="180" t="s">
        <v>217</v>
      </c>
      <c r="E165" s="181" t="s">
        <v>1185</v>
      </c>
      <c r="F165" s="182" t="s">
        <v>1186</v>
      </c>
      <c r="G165" s="183" t="s">
        <v>331</v>
      </c>
      <c r="H165" s="184">
        <v>45</v>
      </c>
      <c r="I165" s="185"/>
      <c r="J165" s="186">
        <f t="shared" si="20"/>
        <v>0</v>
      </c>
      <c r="K165" s="182" t="s">
        <v>19</v>
      </c>
      <c r="L165" s="41"/>
      <c r="M165" s="187" t="s">
        <v>19</v>
      </c>
      <c r="N165" s="188" t="s">
        <v>47</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299</v>
      </c>
      <c r="AT165" s="191" t="s">
        <v>217</v>
      </c>
      <c r="AU165" s="191" t="s">
        <v>88</v>
      </c>
      <c r="AY165" s="19" t="s">
        <v>214</v>
      </c>
      <c r="BE165" s="192">
        <f t="shared" si="24"/>
        <v>0</v>
      </c>
      <c r="BF165" s="192">
        <f t="shared" si="25"/>
        <v>0</v>
      </c>
      <c r="BG165" s="192">
        <f t="shared" si="26"/>
        <v>0</v>
      </c>
      <c r="BH165" s="192">
        <f t="shared" si="27"/>
        <v>0</v>
      </c>
      <c r="BI165" s="192">
        <f t="shared" si="28"/>
        <v>0</v>
      </c>
      <c r="BJ165" s="19" t="s">
        <v>88</v>
      </c>
      <c r="BK165" s="192">
        <f t="shared" si="29"/>
        <v>0</v>
      </c>
      <c r="BL165" s="19" t="s">
        <v>299</v>
      </c>
      <c r="BM165" s="191" t="s">
        <v>1655</v>
      </c>
    </row>
    <row r="166" spans="1:65" s="2" customFormat="1" ht="14.45" customHeight="1">
      <c r="A166" s="36"/>
      <c r="B166" s="37"/>
      <c r="C166" s="180" t="s">
        <v>615</v>
      </c>
      <c r="D166" s="180" t="s">
        <v>217</v>
      </c>
      <c r="E166" s="181" t="s">
        <v>1188</v>
      </c>
      <c r="F166" s="182" t="s">
        <v>1189</v>
      </c>
      <c r="G166" s="183" t="s">
        <v>331</v>
      </c>
      <c r="H166" s="184">
        <v>265</v>
      </c>
      <c r="I166" s="185"/>
      <c r="J166" s="186">
        <f t="shared" si="20"/>
        <v>0</v>
      </c>
      <c r="K166" s="182" t="s">
        <v>19</v>
      </c>
      <c r="L166" s="41"/>
      <c r="M166" s="187" t="s">
        <v>19</v>
      </c>
      <c r="N166" s="188" t="s">
        <v>47</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299</v>
      </c>
      <c r="AT166" s="191" t="s">
        <v>217</v>
      </c>
      <c r="AU166" s="191" t="s">
        <v>88</v>
      </c>
      <c r="AY166" s="19" t="s">
        <v>214</v>
      </c>
      <c r="BE166" s="192">
        <f t="shared" si="24"/>
        <v>0</v>
      </c>
      <c r="BF166" s="192">
        <f t="shared" si="25"/>
        <v>0</v>
      </c>
      <c r="BG166" s="192">
        <f t="shared" si="26"/>
        <v>0</v>
      </c>
      <c r="BH166" s="192">
        <f t="shared" si="27"/>
        <v>0</v>
      </c>
      <c r="BI166" s="192">
        <f t="shared" si="28"/>
        <v>0</v>
      </c>
      <c r="BJ166" s="19" t="s">
        <v>88</v>
      </c>
      <c r="BK166" s="192">
        <f t="shared" si="29"/>
        <v>0</v>
      </c>
      <c r="BL166" s="19" t="s">
        <v>299</v>
      </c>
      <c r="BM166" s="191" t="s">
        <v>1656</v>
      </c>
    </row>
    <row r="167" spans="1:65" s="2" customFormat="1" ht="14.45" customHeight="1">
      <c r="A167" s="36"/>
      <c r="B167" s="37"/>
      <c r="C167" s="180" t="s">
        <v>619</v>
      </c>
      <c r="D167" s="180" t="s">
        <v>217</v>
      </c>
      <c r="E167" s="181" t="s">
        <v>1191</v>
      </c>
      <c r="F167" s="182" t="s">
        <v>1192</v>
      </c>
      <c r="G167" s="183" t="s">
        <v>331</v>
      </c>
      <c r="H167" s="184">
        <v>195</v>
      </c>
      <c r="I167" s="185"/>
      <c r="J167" s="186">
        <f t="shared" si="20"/>
        <v>0</v>
      </c>
      <c r="K167" s="182" t="s">
        <v>19</v>
      </c>
      <c r="L167" s="41"/>
      <c r="M167" s="187" t="s">
        <v>19</v>
      </c>
      <c r="N167" s="188" t="s">
        <v>47</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299</v>
      </c>
      <c r="AT167" s="191" t="s">
        <v>217</v>
      </c>
      <c r="AU167" s="191" t="s">
        <v>88</v>
      </c>
      <c r="AY167" s="19" t="s">
        <v>214</v>
      </c>
      <c r="BE167" s="192">
        <f t="shared" si="24"/>
        <v>0</v>
      </c>
      <c r="BF167" s="192">
        <f t="shared" si="25"/>
        <v>0</v>
      </c>
      <c r="BG167" s="192">
        <f t="shared" si="26"/>
        <v>0</v>
      </c>
      <c r="BH167" s="192">
        <f t="shared" si="27"/>
        <v>0</v>
      </c>
      <c r="BI167" s="192">
        <f t="shared" si="28"/>
        <v>0</v>
      </c>
      <c r="BJ167" s="19" t="s">
        <v>88</v>
      </c>
      <c r="BK167" s="192">
        <f t="shared" si="29"/>
        <v>0</v>
      </c>
      <c r="BL167" s="19" t="s">
        <v>299</v>
      </c>
      <c r="BM167" s="191" t="s">
        <v>1657</v>
      </c>
    </row>
    <row r="168" spans="1:65" s="2" customFormat="1" ht="14.45" customHeight="1">
      <c r="A168" s="36"/>
      <c r="B168" s="37"/>
      <c r="C168" s="180" t="s">
        <v>624</v>
      </c>
      <c r="D168" s="180" t="s">
        <v>217</v>
      </c>
      <c r="E168" s="181" t="s">
        <v>1194</v>
      </c>
      <c r="F168" s="182" t="s">
        <v>1195</v>
      </c>
      <c r="G168" s="183" t="s">
        <v>331</v>
      </c>
      <c r="H168" s="184">
        <v>45</v>
      </c>
      <c r="I168" s="185"/>
      <c r="J168" s="186">
        <f t="shared" si="20"/>
        <v>0</v>
      </c>
      <c r="K168" s="182" t="s">
        <v>19</v>
      </c>
      <c r="L168" s="41"/>
      <c r="M168" s="187" t="s">
        <v>19</v>
      </c>
      <c r="N168" s="188" t="s">
        <v>47</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299</v>
      </c>
      <c r="AT168" s="191" t="s">
        <v>217</v>
      </c>
      <c r="AU168" s="191" t="s">
        <v>88</v>
      </c>
      <c r="AY168" s="19" t="s">
        <v>214</v>
      </c>
      <c r="BE168" s="192">
        <f t="shared" si="24"/>
        <v>0</v>
      </c>
      <c r="BF168" s="192">
        <f t="shared" si="25"/>
        <v>0</v>
      </c>
      <c r="BG168" s="192">
        <f t="shared" si="26"/>
        <v>0</v>
      </c>
      <c r="BH168" s="192">
        <f t="shared" si="27"/>
        <v>0</v>
      </c>
      <c r="BI168" s="192">
        <f t="shared" si="28"/>
        <v>0</v>
      </c>
      <c r="BJ168" s="19" t="s">
        <v>88</v>
      </c>
      <c r="BK168" s="192">
        <f t="shared" si="29"/>
        <v>0</v>
      </c>
      <c r="BL168" s="19" t="s">
        <v>299</v>
      </c>
      <c r="BM168" s="191" t="s">
        <v>1658</v>
      </c>
    </row>
    <row r="169" spans="1:65" s="2" customFormat="1" ht="14.45" customHeight="1">
      <c r="A169" s="36"/>
      <c r="B169" s="37"/>
      <c r="C169" s="180" t="s">
        <v>630</v>
      </c>
      <c r="D169" s="180" t="s">
        <v>217</v>
      </c>
      <c r="E169" s="181" t="s">
        <v>1385</v>
      </c>
      <c r="F169" s="182" t="s">
        <v>1386</v>
      </c>
      <c r="G169" s="183" t="s">
        <v>920</v>
      </c>
      <c r="H169" s="184">
        <v>16</v>
      </c>
      <c r="I169" s="185"/>
      <c r="J169" s="186">
        <f t="shared" si="20"/>
        <v>0</v>
      </c>
      <c r="K169" s="182" t="s">
        <v>19</v>
      </c>
      <c r="L169" s="41"/>
      <c r="M169" s="187" t="s">
        <v>19</v>
      </c>
      <c r="N169" s="188" t="s">
        <v>47</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299</v>
      </c>
      <c r="AT169" s="191" t="s">
        <v>217</v>
      </c>
      <c r="AU169" s="191" t="s">
        <v>88</v>
      </c>
      <c r="AY169" s="19" t="s">
        <v>214</v>
      </c>
      <c r="BE169" s="192">
        <f t="shared" si="24"/>
        <v>0</v>
      </c>
      <c r="BF169" s="192">
        <f t="shared" si="25"/>
        <v>0</v>
      </c>
      <c r="BG169" s="192">
        <f t="shared" si="26"/>
        <v>0</v>
      </c>
      <c r="BH169" s="192">
        <f t="shared" si="27"/>
        <v>0</v>
      </c>
      <c r="BI169" s="192">
        <f t="shared" si="28"/>
        <v>0</v>
      </c>
      <c r="BJ169" s="19" t="s">
        <v>88</v>
      </c>
      <c r="BK169" s="192">
        <f t="shared" si="29"/>
        <v>0</v>
      </c>
      <c r="BL169" s="19" t="s">
        <v>299</v>
      </c>
      <c r="BM169" s="191" t="s">
        <v>1659</v>
      </c>
    </row>
    <row r="170" spans="1:65" s="2" customFormat="1" ht="14.45" customHeight="1">
      <c r="A170" s="36"/>
      <c r="B170" s="37"/>
      <c r="C170" s="180" t="s">
        <v>634</v>
      </c>
      <c r="D170" s="180" t="s">
        <v>217</v>
      </c>
      <c r="E170" s="181" t="s">
        <v>1388</v>
      </c>
      <c r="F170" s="182" t="s">
        <v>1389</v>
      </c>
      <c r="G170" s="183" t="s">
        <v>920</v>
      </c>
      <c r="H170" s="184">
        <v>16</v>
      </c>
      <c r="I170" s="185"/>
      <c r="J170" s="186">
        <f t="shared" si="20"/>
        <v>0</v>
      </c>
      <c r="K170" s="182" t="s">
        <v>19</v>
      </c>
      <c r="L170" s="41"/>
      <c r="M170" s="187" t="s">
        <v>19</v>
      </c>
      <c r="N170" s="188" t="s">
        <v>47</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299</v>
      </c>
      <c r="AT170" s="191" t="s">
        <v>217</v>
      </c>
      <c r="AU170" s="191" t="s">
        <v>88</v>
      </c>
      <c r="AY170" s="19" t="s">
        <v>214</v>
      </c>
      <c r="BE170" s="192">
        <f t="shared" si="24"/>
        <v>0</v>
      </c>
      <c r="BF170" s="192">
        <f t="shared" si="25"/>
        <v>0</v>
      </c>
      <c r="BG170" s="192">
        <f t="shared" si="26"/>
        <v>0</v>
      </c>
      <c r="BH170" s="192">
        <f t="shared" si="27"/>
        <v>0</v>
      </c>
      <c r="BI170" s="192">
        <f t="shared" si="28"/>
        <v>0</v>
      </c>
      <c r="BJ170" s="19" t="s">
        <v>88</v>
      </c>
      <c r="BK170" s="192">
        <f t="shared" si="29"/>
        <v>0</v>
      </c>
      <c r="BL170" s="19" t="s">
        <v>299</v>
      </c>
      <c r="BM170" s="191" t="s">
        <v>1660</v>
      </c>
    </row>
    <row r="171" spans="1:65" s="2" customFormat="1" ht="14.45" customHeight="1">
      <c r="A171" s="36"/>
      <c r="B171" s="37"/>
      <c r="C171" s="180" t="s">
        <v>637</v>
      </c>
      <c r="D171" s="180" t="s">
        <v>217</v>
      </c>
      <c r="E171" s="181" t="s">
        <v>1397</v>
      </c>
      <c r="F171" s="182" t="s">
        <v>1398</v>
      </c>
      <c r="G171" s="183" t="s">
        <v>248</v>
      </c>
      <c r="H171" s="184">
        <v>2</v>
      </c>
      <c r="I171" s="185"/>
      <c r="J171" s="186">
        <f t="shared" si="20"/>
        <v>0</v>
      </c>
      <c r="K171" s="182" t="s">
        <v>19</v>
      </c>
      <c r="L171" s="41"/>
      <c r="M171" s="187" t="s">
        <v>19</v>
      </c>
      <c r="N171" s="188" t="s">
        <v>47</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299</v>
      </c>
      <c r="AT171" s="191" t="s">
        <v>217</v>
      </c>
      <c r="AU171" s="191" t="s">
        <v>88</v>
      </c>
      <c r="AY171" s="19" t="s">
        <v>214</v>
      </c>
      <c r="BE171" s="192">
        <f t="shared" si="24"/>
        <v>0</v>
      </c>
      <c r="BF171" s="192">
        <f t="shared" si="25"/>
        <v>0</v>
      </c>
      <c r="BG171" s="192">
        <f t="shared" si="26"/>
        <v>0</v>
      </c>
      <c r="BH171" s="192">
        <f t="shared" si="27"/>
        <v>0</v>
      </c>
      <c r="BI171" s="192">
        <f t="shared" si="28"/>
        <v>0</v>
      </c>
      <c r="BJ171" s="19" t="s">
        <v>88</v>
      </c>
      <c r="BK171" s="192">
        <f t="shared" si="29"/>
        <v>0</v>
      </c>
      <c r="BL171" s="19" t="s">
        <v>299</v>
      </c>
      <c r="BM171" s="191" t="s">
        <v>1661</v>
      </c>
    </row>
    <row r="172" spans="1:65" s="2" customFormat="1" ht="14.45" customHeight="1">
      <c r="A172" s="36"/>
      <c r="B172" s="37"/>
      <c r="C172" s="180" t="s">
        <v>641</v>
      </c>
      <c r="D172" s="180" t="s">
        <v>217</v>
      </c>
      <c r="E172" s="181" t="s">
        <v>1400</v>
      </c>
      <c r="F172" s="182" t="s">
        <v>1401</v>
      </c>
      <c r="G172" s="183" t="s">
        <v>248</v>
      </c>
      <c r="H172" s="184">
        <v>12</v>
      </c>
      <c r="I172" s="185"/>
      <c r="J172" s="186">
        <f t="shared" si="20"/>
        <v>0</v>
      </c>
      <c r="K172" s="182" t="s">
        <v>19</v>
      </c>
      <c r="L172" s="41"/>
      <c r="M172" s="187" t="s">
        <v>19</v>
      </c>
      <c r="N172" s="188" t="s">
        <v>47</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299</v>
      </c>
      <c r="AT172" s="191" t="s">
        <v>217</v>
      </c>
      <c r="AU172" s="191" t="s">
        <v>88</v>
      </c>
      <c r="AY172" s="19" t="s">
        <v>214</v>
      </c>
      <c r="BE172" s="192">
        <f t="shared" si="24"/>
        <v>0</v>
      </c>
      <c r="BF172" s="192">
        <f t="shared" si="25"/>
        <v>0</v>
      </c>
      <c r="BG172" s="192">
        <f t="shared" si="26"/>
        <v>0</v>
      </c>
      <c r="BH172" s="192">
        <f t="shared" si="27"/>
        <v>0</v>
      </c>
      <c r="BI172" s="192">
        <f t="shared" si="28"/>
        <v>0</v>
      </c>
      <c r="BJ172" s="19" t="s">
        <v>88</v>
      </c>
      <c r="BK172" s="192">
        <f t="shared" si="29"/>
        <v>0</v>
      </c>
      <c r="BL172" s="19" t="s">
        <v>299</v>
      </c>
      <c r="BM172" s="191" t="s">
        <v>1662</v>
      </c>
    </row>
    <row r="173" spans="1:65" s="2" customFormat="1" ht="14.45" customHeight="1">
      <c r="A173" s="36"/>
      <c r="B173" s="37"/>
      <c r="C173" s="180" t="s">
        <v>645</v>
      </c>
      <c r="D173" s="180" t="s">
        <v>217</v>
      </c>
      <c r="E173" s="181" t="s">
        <v>1403</v>
      </c>
      <c r="F173" s="182" t="s">
        <v>1404</v>
      </c>
      <c r="G173" s="183" t="s">
        <v>248</v>
      </c>
      <c r="H173" s="184">
        <v>2</v>
      </c>
      <c r="I173" s="185"/>
      <c r="J173" s="186">
        <f t="shared" si="20"/>
        <v>0</v>
      </c>
      <c r="K173" s="182" t="s">
        <v>19</v>
      </c>
      <c r="L173" s="41"/>
      <c r="M173" s="187" t="s">
        <v>19</v>
      </c>
      <c r="N173" s="188" t="s">
        <v>47</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299</v>
      </c>
      <c r="AT173" s="191" t="s">
        <v>217</v>
      </c>
      <c r="AU173" s="191" t="s">
        <v>88</v>
      </c>
      <c r="AY173" s="19" t="s">
        <v>214</v>
      </c>
      <c r="BE173" s="192">
        <f t="shared" si="24"/>
        <v>0</v>
      </c>
      <c r="BF173" s="192">
        <f t="shared" si="25"/>
        <v>0</v>
      </c>
      <c r="BG173" s="192">
        <f t="shared" si="26"/>
        <v>0</v>
      </c>
      <c r="BH173" s="192">
        <f t="shared" si="27"/>
        <v>0</v>
      </c>
      <c r="BI173" s="192">
        <f t="shared" si="28"/>
        <v>0</v>
      </c>
      <c r="BJ173" s="19" t="s">
        <v>88</v>
      </c>
      <c r="BK173" s="192">
        <f t="shared" si="29"/>
        <v>0</v>
      </c>
      <c r="BL173" s="19" t="s">
        <v>299</v>
      </c>
      <c r="BM173" s="191" t="s">
        <v>1663</v>
      </c>
    </row>
    <row r="174" spans="1:65" s="2" customFormat="1" ht="14.45" customHeight="1">
      <c r="A174" s="36"/>
      <c r="B174" s="37"/>
      <c r="C174" s="180" t="s">
        <v>648</v>
      </c>
      <c r="D174" s="180" t="s">
        <v>217</v>
      </c>
      <c r="E174" s="181" t="s">
        <v>1406</v>
      </c>
      <c r="F174" s="182" t="s">
        <v>1407</v>
      </c>
      <c r="G174" s="183" t="s">
        <v>248</v>
      </c>
      <c r="H174" s="184">
        <v>5</v>
      </c>
      <c r="I174" s="185"/>
      <c r="J174" s="186">
        <f t="shared" si="20"/>
        <v>0</v>
      </c>
      <c r="K174" s="182" t="s">
        <v>19</v>
      </c>
      <c r="L174" s="41"/>
      <c r="M174" s="187" t="s">
        <v>19</v>
      </c>
      <c r="N174" s="188" t="s">
        <v>47</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299</v>
      </c>
      <c r="AT174" s="191" t="s">
        <v>217</v>
      </c>
      <c r="AU174" s="191" t="s">
        <v>88</v>
      </c>
      <c r="AY174" s="19" t="s">
        <v>214</v>
      </c>
      <c r="BE174" s="192">
        <f t="shared" si="24"/>
        <v>0</v>
      </c>
      <c r="BF174" s="192">
        <f t="shared" si="25"/>
        <v>0</v>
      </c>
      <c r="BG174" s="192">
        <f t="shared" si="26"/>
        <v>0</v>
      </c>
      <c r="BH174" s="192">
        <f t="shared" si="27"/>
        <v>0</v>
      </c>
      <c r="BI174" s="192">
        <f t="shared" si="28"/>
        <v>0</v>
      </c>
      <c r="BJ174" s="19" t="s">
        <v>88</v>
      </c>
      <c r="BK174" s="192">
        <f t="shared" si="29"/>
        <v>0</v>
      </c>
      <c r="BL174" s="19" t="s">
        <v>299</v>
      </c>
      <c r="BM174" s="191" t="s">
        <v>1664</v>
      </c>
    </row>
    <row r="175" spans="1:65" s="2" customFormat="1" ht="14.45" customHeight="1">
      <c r="A175" s="36"/>
      <c r="B175" s="37"/>
      <c r="C175" s="180" t="s">
        <v>652</v>
      </c>
      <c r="D175" s="180" t="s">
        <v>217</v>
      </c>
      <c r="E175" s="181" t="s">
        <v>1409</v>
      </c>
      <c r="F175" s="182" t="s">
        <v>1410</v>
      </c>
      <c r="G175" s="183" t="s">
        <v>248</v>
      </c>
      <c r="H175" s="184">
        <v>2</v>
      </c>
      <c r="I175" s="185"/>
      <c r="J175" s="186">
        <f t="shared" si="20"/>
        <v>0</v>
      </c>
      <c r="K175" s="182" t="s">
        <v>19</v>
      </c>
      <c r="L175" s="41"/>
      <c r="M175" s="187" t="s">
        <v>19</v>
      </c>
      <c r="N175" s="188" t="s">
        <v>47</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299</v>
      </c>
      <c r="AT175" s="191" t="s">
        <v>217</v>
      </c>
      <c r="AU175" s="191" t="s">
        <v>88</v>
      </c>
      <c r="AY175" s="19" t="s">
        <v>214</v>
      </c>
      <c r="BE175" s="192">
        <f t="shared" si="24"/>
        <v>0</v>
      </c>
      <c r="BF175" s="192">
        <f t="shared" si="25"/>
        <v>0</v>
      </c>
      <c r="BG175" s="192">
        <f t="shared" si="26"/>
        <v>0</v>
      </c>
      <c r="BH175" s="192">
        <f t="shared" si="27"/>
        <v>0</v>
      </c>
      <c r="BI175" s="192">
        <f t="shared" si="28"/>
        <v>0</v>
      </c>
      <c r="BJ175" s="19" t="s">
        <v>88</v>
      </c>
      <c r="BK175" s="192">
        <f t="shared" si="29"/>
        <v>0</v>
      </c>
      <c r="BL175" s="19" t="s">
        <v>299</v>
      </c>
      <c r="BM175" s="191" t="s">
        <v>1665</v>
      </c>
    </row>
    <row r="176" spans="1:65" s="2" customFormat="1" ht="14.45" customHeight="1">
      <c r="A176" s="36"/>
      <c r="B176" s="37"/>
      <c r="C176" s="180" t="s">
        <v>655</v>
      </c>
      <c r="D176" s="180" t="s">
        <v>217</v>
      </c>
      <c r="E176" s="181" t="s">
        <v>1412</v>
      </c>
      <c r="F176" s="182" t="s">
        <v>1413</v>
      </c>
      <c r="G176" s="183" t="s">
        <v>248</v>
      </c>
      <c r="H176" s="184">
        <v>2</v>
      </c>
      <c r="I176" s="185"/>
      <c r="J176" s="186">
        <f t="shared" si="20"/>
        <v>0</v>
      </c>
      <c r="K176" s="182" t="s">
        <v>19</v>
      </c>
      <c r="L176" s="41"/>
      <c r="M176" s="187" t="s">
        <v>19</v>
      </c>
      <c r="N176" s="188" t="s">
        <v>47</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299</v>
      </c>
      <c r="AT176" s="191" t="s">
        <v>217</v>
      </c>
      <c r="AU176" s="191" t="s">
        <v>88</v>
      </c>
      <c r="AY176" s="19" t="s">
        <v>214</v>
      </c>
      <c r="BE176" s="192">
        <f t="shared" si="24"/>
        <v>0</v>
      </c>
      <c r="BF176" s="192">
        <f t="shared" si="25"/>
        <v>0</v>
      </c>
      <c r="BG176" s="192">
        <f t="shared" si="26"/>
        <v>0</v>
      </c>
      <c r="BH176" s="192">
        <f t="shared" si="27"/>
        <v>0</v>
      </c>
      <c r="BI176" s="192">
        <f t="shared" si="28"/>
        <v>0</v>
      </c>
      <c r="BJ176" s="19" t="s">
        <v>88</v>
      </c>
      <c r="BK176" s="192">
        <f t="shared" si="29"/>
        <v>0</v>
      </c>
      <c r="BL176" s="19" t="s">
        <v>299</v>
      </c>
      <c r="BM176" s="191" t="s">
        <v>1666</v>
      </c>
    </row>
    <row r="177" spans="1:65" s="2" customFormat="1" ht="14.45" customHeight="1">
      <c r="A177" s="36"/>
      <c r="B177" s="37"/>
      <c r="C177" s="180" t="s">
        <v>659</v>
      </c>
      <c r="D177" s="180" t="s">
        <v>217</v>
      </c>
      <c r="E177" s="181" t="s">
        <v>1415</v>
      </c>
      <c r="F177" s="182" t="s">
        <v>1416</v>
      </c>
      <c r="G177" s="183" t="s">
        <v>248</v>
      </c>
      <c r="H177" s="184">
        <v>2</v>
      </c>
      <c r="I177" s="185"/>
      <c r="J177" s="186">
        <f t="shared" si="20"/>
        <v>0</v>
      </c>
      <c r="K177" s="182" t="s">
        <v>19</v>
      </c>
      <c r="L177" s="41"/>
      <c r="M177" s="187" t="s">
        <v>19</v>
      </c>
      <c r="N177" s="188" t="s">
        <v>47</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299</v>
      </c>
      <c r="AT177" s="191" t="s">
        <v>217</v>
      </c>
      <c r="AU177" s="191" t="s">
        <v>88</v>
      </c>
      <c r="AY177" s="19" t="s">
        <v>214</v>
      </c>
      <c r="BE177" s="192">
        <f t="shared" si="24"/>
        <v>0</v>
      </c>
      <c r="BF177" s="192">
        <f t="shared" si="25"/>
        <v>0</v>
      </c>
      <c r="BG177" s="192">
        <f t="shared" si="26"/>
        <v>0</v>
      </c>
      <c r="BH177" s="192">
        <f t="shared" si="27"/>
        <v>0</v>
      </c>
      <c r="BI177" s="192">
        <f t="shared" si="28"/>
        <v>0</v>
      </c>
      <c r="BJ177" s="19" t="s">
        <v>88</v>
      </c>
      <c r="BK177" s="192">
        <f t="shared" si="29"/>
        <v>0</v>
      </c>
      <c r="BL177" s="19" t="s">
        <v>299</v>
      </c>
      <c r="BM177" s="191" t="s">
        <v>1667</v>
      </c>
    </row>
    <row r="178" spans="1:65" s="2" customFormat="1" ht="14.45" customHeight="1">
      <c r="A178" s="36"/>
      <c r="B178" s="37"/>
      <c r="C178" s="180" t="s">
        <v>663</v>
      </c>
      <c r="D178" s="180" t="s">
        <v>217</v>
      </c>
      <c r="E178" s="181" t="s">
        <v>1418</v>
      </c>
      <c r="F178" s="182" t="s">
        <v>1419</v>
      </c>
      <c r="G178" s="183" t="s">
        <v>248</v>
      </c>
      <c r="H178" s="184">
        <v>2</v>
      </c>
      <c r="I178" s="185"/>
      <c r="J178" s="186">
        <f t="shared" si="20"/>
        <v>0</v>
      </c>
      <c r="K178" s="182" t="s">
        <v>19</v>
      </c>
      <c r="L178" s="41"/>
      <c r="M178" s="244" t="s">
        <v>19</v>
      </c>
      <c r="N178" s="245" t="s">
        <v>47</v>
      </c>
      <c r="O178" s="246"/>
      <c r="P178" s="247">
        <f t="shared" si="21"/>
        <v>0</v>
      </c>
      <c r="Q178" s="247">
        <v>0</v>
      </c>
      <c r="R178" s="247">
        <f t="shared" si="22"/>
        <v>0</v>
      </c>
      <c r="S178" s="247">
        <v>0</v>
      </c>
      <c r="T178" s="248">
        <f t="shared" si="23"/>
        <v>0</v>
      </c>
      <c r="U178" s="36"/>
      <c r="V178" s="36"/>
      <c r="W178" s="36"/>
      <c r="X178" s="36"/>
      <c r="Y178" s="36"/>
      <c r="Z178" s="36"/>
      <c r="AA178" s="36"/>
      <c r="AB178" s="36"/>
      <c r="AC178" s="36"/>
      <c r="AD178" s="36"/>
      <c r="AE178" s="36"/>
      <c r="AR178" s="191" t="s">
        <v>299</v>
      </c>
      <c r="AT178" s="191" t="s">
        <v>217</v>
      </c>
      <c r="AU178" s="191" t="s">
        <v>88</v>
      </c>
      <c r="AY178" s="19" t="s">
        <v>214</v>
      </c>
      <c r="BE178" s="192">
        <f t="shared" si="24"/>
        <v>0</v>
      </c>
      <c r="BF178" s="192">
        <f t="shared" si="25"/>
        <v>0</v>
      </c>
      <c r="BG178" s="192">
        <f t="shared" si="26"/>
        <v>0</v>
      </c>
      <c r="BH178" s="192">
        <f t="shared" si="27"/>
        <v>0</v>
      </c>
      <c r="BI178" s="192">
        <f t="shared" si="28"/>
        <v>0</v>
      </c>
      <c r="BJ178" s="19" t="s">
        <v>88</v>
      </c>
      <c r="BK178" s="192">
        <f t="shared" si="29"/>
        <v>0</v>
      </c>
      <c r="BL178" s="19" t="s">
        <v>299</v>
      </c>
      <c r="BM178" s="191" t="s">
        <v>1668</v>
      </c>
    </row>
    <row r="179" spans="1:65" s="2" customFormat="1" ht="6.95" customHeight="1">
      <c r="A179" s="36"/>
      <c r="B179" s="49"/>
      <c r="C179" s="50"/>
      <c r="D179" s="50"/>
      <c r="E179" s="50"/>
      <c r="F179" s="50"/>
      <c r="G179" s="50"/>
      <c r="H179" s="50"/>
      <c r="I179" s="50"/>
      <c r="J179" s="50"/>
      <c r="K179" s="50"/>
      <c r="L179" s="41"/>
      <c r="M179" s="36"/>
      <c r="O179" s="36"/>
      <c r="P179" s="36"/>
      <c r="Q179" s="36"/>
      <c r="R179" s="36"/>
      <c r="S179" s="36"/>
      <c r="T179" s="36"/>
      <c r="U179" s="36"/>
      <c r="V179" s="36"/>
      <c r="W179" s="36"/>
      <c r="X179" s="36"/>
      <c r="Y179" s="36"/>
      <c r="Z179" s="36"/>
      <c r="AA179" s="36"/>
      <c r="AB179" s="36"/>
      <c r="AC179" s="36"/>
      <c r="AD179" s="36"/>
      <c r="AE179" s="36"/>
    </row>
  </sheetData>
  <sheetProtection algorithmName="SHA-512" hashValue="4fr+v3GPMRm1ZuQQ7k/095Cm2+P9lkxE2Vd1QM5QRBaFK5gJ6r0/0y2wuRnhUFmLWFx5oGMiTpy2dtMSytVpPw==" saltValue="2c0+qY8IigliMllsujkd8npqRxGpxJYqIKjnwi9/5juOxP+LYLJ+3uMBfFcOd4rf4BkMHOtHX8GSSKRAfcsTrw==" spinCount="100000" sheet="1" objects="1" scenarios="1" formatColumns="0" formatRows="0" autoFilter="0"/>
  <autoFilter ref="C86:K178" xr:uid="{00000000-0009-0000-0000-00000D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127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1457</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1421</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ROUND((SUM(BE91:BE108)),  2)</f>
        <v>0</v>
      </c>
      <c r="G35" s="36"/>
      <c r="H35" s="36"/>
      <c r="I35" s="126">
        <v>0.21</v>
      </c>
      <c r="J35" s="125">
        <f>ROUND(((SUM(BE91:BE108))*I35),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ROUND((SUM(BF91:BF108)),  2)</f>
        <v>0</v>
      </c>
      <c r="G36" s="36"/>
      <c r="H36" s="36"/>
      <c r="I36" s="126">
        <v>0.15</v>
      </c>
      <c r="J36" s="125">
        <f>ROUND(((SUM(BF91:BF108))*I36),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ROUND((SUM(BG91:BG108)),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ROUND((SUM(BH91:BH108)),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ROUND((SUM(BI91:BI108)),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1457</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VRN - VRN a ostatní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1422</v>
      </c>
      <c r="E64" s="145"/>
      <c r="F64" s="145"/>
      <c r="G64" s="145"/>
      <c r="H64" s="145"/>
      <c r="I64" s="145"/>
      <c r="J64" s="146">
        <f>J92</f>
        <v>0</v>
      </c>
      <c r="K64" s="143"/>
      <c r="L64" s="147"/>
    </row>
    <row r="65" spans="1:31" s="10" customFormat="1" ht="19.899999999999999" customHeight="1">
      <c r="B65" s="148"/>
      <c r="C65" s="99"/>
      <c r="D65" s="149" t="s">
        <v>1423</v>
      </c>
      <c r="E65" s="150"/>
      <c r="F65" s="150"/>
      <c r="G65" s="150"/>
      <c r="H65" s="150"/>
      <c r="I65" s="150"/>
      <c r="J65" s="151">
        <f>J93</f>
        <v>0</v>
      </c>
      <c r="K65" s="99"/>
      <c r="L65" s="152"/>
    </row>
    <row r="66" spans="1:31" s="10" customFormat="1" ht="19.899999999999999" customHeight="1">
      <c r="B66" s="148"/>
      <c r="C66" s="99"/>
      <c r="D66" s="149" t="s">
        <v>1424</v>
      </c>
      <c r="E66" s="150"/>
      <c r="F66" s="150"/>
      <c r="G66" s="150"/>
      <c r="H66" s="150"/>
      <c r="I66" s="150"/>
      <c r="J66" s="151">
        <f>J97</f>
        <v>0</v>
      </c>
      <c r="K66" s="99"/>
      <c r="L66" s="152"/>
    </row>
    <row r="67" spans="1:31" s="10" customFormat="1" ht="19.899999999999999" customHeight="1">
      <c r="B67" s="148"/>
      <c r="C67" s="99"/>
      <c r="D67" s="149" t="s">
        <v>1425</v>
      </c>
      <c r="E67" s="150"/>
      <c r="F67" s="150"/>
      <c r="G67" s="150"/>
      <c r="H67" s="150"/>
      <c r="I67" s="150"/>
      <c r="J67" s="151">
        <f>J102</f>
        <v>0</v>
      </c>
      <c r="K67" s="99"/>
      <c r="L67" s="152"/>
    </row>
    <row r="68" spans="1:31" s="10" customFormat="1" ht="19.899999999999999" customHeight="1">
      <c r="B68" s="148"/>
      <c r="C68" s="99"/>
      <c r="D68" s="149" t="s">
        <v>1426</v>
      </c>
      <c r="E68" s="150"/>
      <c r="F68" s="150"/>
      <c r="G68" s="150"/>
      <c r="H68" s="150"/>
      <c r="I68" s="150"/>
      <c r="J68" s="151">
        <f>J105</f>
        <v>0</v>
      </c>
      <c r="K68" s="99"/>
      <c r="L68" s="152"/>
    </row>
    <row r="69" spans="1:31" s="10" customFormat="1" ht="19.899999999999999" customHeight="1">
      <c r="B69" s="148"/>
      <c r="C69" s="99"/>
      <c r="D69" s="149" t="s">
        <v>1427</v>
      </c>
      <c r="E69" s="150"/>
      <c r="F69" s="150"/>
      <c r="G69" s="150"/>
      <c r="H69" s="150"/>
      <c r="I69" s="150"/>
      <c r="J69" s="151">
        <f>J107</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199</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5" t="str">
        <f>E7</f>
        <v>Podkrovní byty Táborská 378/44, 372/36, 375/38, 377/42, 376/40 Praha 4, k.ú. Nusle</v>
      </c>
      <c r="F79" s="396"/>
      <c r="G79" s="396"/>
      <c r="H79" s="396"/>
      <c r="I79" s="38"/>
      <c r="J79" s="38"/>
      <c r="K79" s="38"/>
      <c r="L79" s="115"/>
      <c r="S79" s="36"/>
      <c r="T79" s="36"/>
      <c r="U79" s="36"/>
      <c r="V79" s="36"/>
      <c r="W79" s="36"/>
      <c r="X79" s="36"/>
      <c r="Y79" s="36"/>
      <c r="Z79" s="36"/>
      <c r="AA79" s="36"/>
      <c r="AB79" s="36"/>
      <c r="AC79" s="36"/>
      <c r="AD79" s="36"/>
      <c r="AE79" s="36"/>
    </row>
    <row r="80" spans="1:31" s="1" customFormat="1" ht="12" customHeight="1">
      <c r="B80" s="23"/>
      <c r="C80" s="31" t="s">
        <v>174</v>
      </c>
      <c r="D80" s="24"/>
      <c r="E80" s="24"/>
      <c r="F80" s="24"/>
      <c r="G80" s="24"/>
      <c r="H80" s="24"/>
      <c r="I80" s="24"/>
      <c r="J80" s="24"/>
      <c r="K80" s="24"/>
      <c r="L80" s="22"/>
    </row>
    <row r="81" spans="1:65" s="2" customFormat="1" ht="16.5" customHeight="1">
      <c r="A81" s="36"/>
      <c r="B81" s="37"/>
      <c r="C81" s="38"/>
      <c r="D81" s="38"/>
      <c r="E81" s="395" t="s">
        <v>1457</v>
      </c>
      <c r="F81" s="397"/>
      <c r="G81" s="397"/>
      <c r="H81" s="397"/>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176</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69" t="str">
        <f>E11</f>
        <v>VRN - VRN a ostatní</v>
      </c>
      <c r="F83" s="397"/>
      <c r="G83" s="397"/>
      <c r="H83" s="397"/>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16. 4. 2021</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Městská část Praha 4, Anatala Staška 2059/80b</v>
      </c>
      <c r="G87" s="38"/>
      <c r="H87" s="38"/>
      <c r="I87" s="31" t="s">
        <v>32</v>
      </c>
      <c r="J87" s="34" t="str">
        <f>E23</f>
        <v>SUNCAD, s.r.o., Špotzova 6, Praha 6</v>
      </c>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IF(E20="","",E20)</f>
        <v>Vyplň údaj</v>
      </c>
      <c r="G88" s="38"/>
      <c r="H88" s="38"/>
      <c r="I88" s="31" t="s">
        <v>37</v>
      </c>
      <c r="J88" s="34" t="str">
        <f>E26</f>
        <v xml:space="preserve"> </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200</v>
      </c>
      <c r="D90" s="156" t="s">
        <v>60</v>
      </c>
      <c r="E90" s="156" t="s">
        <v>56</v>
      </c>
      <c r="F90" s="156" t="s">
        <v>57</v>
      </c>
      <c r="G90" s="156" t="s">
        <v>201</v>
      </c>
      <c r="H90" s="156" t="s">
        <v>202</v>
      </c>
      <c r="I90" s="156" t="s">
        <v>203</v>
      </c>
      <c r="J90" s="156" t="s">
        <v>180</v>
      </c>
      <c r="K90" s="157" t="s">
        <v>204</v>
      </c>
      <c r="L90" s="158"/>
      <c r="M90" s="70" t="s">
        <v>19</v>
      </c>
      <c r="N90" s="71" t="s">
        <v>45</v>
      </c>
      <c r="O90" s="71" t="s">
        <v>205</v>
      </c>
      <c r="P90" s="71" t="s">
        <v>206</v>
      </c>
      <c r="Q90" s="71" t="s">
        <v>207</v>
      </c>
      <c r="R90" s="71" t="s">
        <v>208</v>
      </c>
      <c r="S90" s="71" t="s">
        <v>209</v>
      </c>
      <c r="T90" s="72" t="s">
        <v>210</v>
      </c>
      <c r="U90" s="153"/>
      <c r="V90" s="153"/>
      <c r="W90" s="153"/>
      <c r="X90" s="153"/>
      <c r="Y90" s="153"/>
      <c r="Z90" s="153"/>
      <c r="AA90" s="153"/>
      <c r="AB90" s="153"/>
      <c r="AC90" s="153"/>
      <c r="AD90" s="153"/>
      <c r="AE90" s="153"/>
    </row>
    <row r="91" spans="1:65" s="2" customFormat="1" ht="22.9" customHeight="1">
      <c r="A91" s="36"/>
      <c r="B91" s="37"/>
      <c r="C91" s="77" t="s">
        <v>211</v>
      </c>
      <c r="D91" s="38"/>
      <c r="E91" s="38"/>
      <c r="F91" s="38"/>
      <c r="G91" s="38"/>
      <c r="H91" s="38"/>
      <c r="I91" s="38"/>
      <c r="J91" s="159">
        <f>BK91</f>
        <v>0</v>
      </c>
      <c r="K91" s="38"/>
      <c r="L91" s="41"/>
      <c r="M91" s="73"/>
      <c r="N91" s="160"/>
      <c r="O91" s="74"/>
      <c r="P91" s="161">
        <f>P92</f>
        <v>0</v>
      </c>
      <c r="Q91" s="74"/>
      <c r="R91" s="161">
        <f>R92</f>
        <v>0</v>
      </c>
      <c r="S91" s="74"/>
      <c r="T91" s="162">
        <f>T92</f>
        <v>0</v>
      </c>
      <c r="U91" s="36"/>
      <c r="V91" s="36"/>
      <c r="W91" s="36"/>
      <c r="X91" s="36"/>
      <c r="Y91" s="36"/>
      <c r="Z91" s="36"/>
      <c r="AA91" s="36"/>
      <c r="AB91" s="36"/>
      <c r="AC91" s="36"/>
      <c r="AD91" s="36"/>
      <c r="AE91" s="36"/>
      <c r="AT91" s="19" t="s">
        <v>74</v>
      </c>
      <c r="AU91" s="19" t="s">
        <v>181</v>
      </c>
      <c r="BK91" s="163">
        <f>BK92</f>
        <v>0</v>
      </c>
    </row>
    <row r="92" spans="1:65" s="12" customFormat="1" ht="25.9" customHeight="1">
      <c r="B92" s="164"/>
      <c r="C92" s="165"/>
      <c r="D92" s="166" t="s">
        <v>74</v>
      </c>
      <c r="E92" s="167" t="s">
        <v>110</v>
      </c>
      <c r="F92" s="167" t="s">
        <v>1428</v>
      </c>
      <c r="G92" s="165"/>
      <c r="H92" s="165"/>
      <c r="I92" s="168"/>
      <c r="J92" s="169">
        <f>BK92</f>
        <v>0</v>
      </c>
      <c r="K92" s="165"/>
      <c r="L92" s="170"/>
      <c r="M92" s="171"/>
      <c r="N92" s="172"/>
      <c r="O92" s="172"/>
      <c r="P92" s="173">
        <f>P93+P97+P102+P105+P107</f>
        <v>0</v>
      </c>
      <c r="Q92" s="172"/>
      <c r="R92" s="173">
        <f>R93+R97+R102+R105+R107</f>
        <v>0</v>
      </c>
      <c r="S92" s="172"/>
      <c r="T92" s="174">
        <f>T93+T97+T102+T105+T107</f>
        <v>0</v>
      </c>
      <c r="AR92" s="175" t="s">
        <v>245</v>
      </c>
      <c r="AT92" s="176" t="s">
        <v>74</v>
      </c>
      <c r="AU92" s="176" t="s">
        <v>75</v>
      </c>
      <c r="AY92" s="175" t="s">
        <v>214</v>
      </c>
      <c r="BK92" s="177">
        <f>BK93+BK97+BK102+BK105+BK107</f>
        <v>0</v>
      </c>
    </row>
    <row r="93" spans="1:65" s="12" customFormat="1" ht="22.9" customHeight="1">
      <c r="B93" s="164"/>
      <c r="C93" s="165"/>
      <c r="D93" s="166" t="s">
        <v>74</v>
      </c>
      <c r="E93" s="178" t="s">
        <v>1429</v>
      </c>
      <c r="F93" s="178" t="s">
        <v>1430</v>
      </c>
      <c r="G93" s="165"/>
      <c r="H93" s="165"/>
      <c r="I93" s="168"/>
      <c r="J93" s="179">
        <f>BK93</f>
        <v>0</v>
      </c>
      <c r="K93" s="165"/>
      <c r="L93" s="170"/>
      <c r="M93" s="171"/>
      <c r="N93" s="172"/>
      <c r="O93" s="172"/>
      <c r="P93" s="173">
        <f>SUM(P94:P96)</f>
        <v>0</v>
      </c>
      <c r="Q93" s="172"/>
      <c r="R93" s="173">
        <f>SUM(R94:R96)</f>
        <v>0</v>
      </c>
      <c r="S93" s="172"/>
      <c r="T93" s="174">
        <f>SUM(T94:T96)</f>
        <v>0</v>
      </c>
      <c r="AR93" s="175" t="s">
        <v>245</v>
      </c>
      <c r="AT93" s="176" t="s">
        <v>74</v>
      </c>
      <c r="AU93" s="176" t="s">
        <v>82</v>
      </c>
      <c r="AY93" s="175" t="s">
        <v>214</v>
      </c>
      <c r="BK93" s="177">
        <f>SUM(BK94:BK96)</f>
        <v>0</v>
      </c>
    </row>
    <row r="94" spans="1:65" s="2" customFormat="1" ht="14.45" customHeight="1">
      <c r="A94" s="36"/>
      <c r="B94" s="37"/>
      <c r="C94" s="180" t="s">
        <v>82</v>
      </c>
      <c r="D94" s="180" t="s">
        <v>217</v>
      </c>
      <c r="E94" s="181" t="s">
        <v>1431</v>
      </c>
      <c r="F94" s="182" t="s">
        <v>919</v>
      </c>
      <c r="G94" s="183" t="s">
        <v>248</v>
      </c>
      <c r="H94" s="184">
        <v>1</v>
      </c>
      <c r="I94" s="185"/>
      <c r="J94" s="186">
        <f>ROUND(I94*H94,2)</f>
        <v>0</v>
      </c>
      <c r="K94" s="182" t="s">
        <v>221</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1432</v>
      </c>
      <c r="AT94" s="191" t="s">
        <v>217</v>
      </c>
      <c r="AU94" s="191" t="s">
        <v>88</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1432</v>
      </c>
      <c r="BM94" s="191" t="s">
        <v>1433</v>
      </c>
    </row>
    <row r="95" spans="1:65" s="14" customFormat="1" ht="11.25">
      <c r="B95" s="204"/>
      <c r="C95" s="205"/>
      <c r="D95" s="195" t="s">
        <v>224</v>
      </c>
      <c r="E95" s="206" t="s">
        <v>19</v>
      </c>
      <c r="F95" s="207" t="s">
        <v>82</v>
      </c>
      <c r="G95" s="205"/>
      <c r="H95" s="208">
        <v>1</v>
      </c>
      <c r="I95" s="209"/>
      <c r="J95" s="205"/>
      <c r="K95" s="205"/>
      <c r="L95" s="210"/>
      <c r="M95" s="211"/>
      <c r="N95" s="212"/>
      <c r="O95" s="212"/>
      <c r="P95" s="212"/>
      <c r="Q95" s="212"/>
      <c r="R95" s="212"/>
      <c r="S95" s="212"/>
      <c r="T95" s="213"/>
      <c r="AT95" s="214" t="s">
        <v>224</v>
      </c>
      <c r="AU95" s="214" t="s">
        <v>88</v>
      </c>
      <c r="AV95" s="14" t="s">
        <v>88</v>
      </c>
      <c r="AW95" s="14" t="s">
        <v>36</v>
      </c>
      <c r="AX95" s="14" t="s">
        <v>75</v>
      </c>
      <c r="AY95" s="214" t="s">
        <v>214</v>
      </c>
    </row>
    <row r="96" spans="1:65" s="15" customFormat="1" ht="11.25">
      <c r="B96" s="215"/>
      <c r="C96" s="216"/>
      <c r="D96" s="195" t="s">
        <v>224</v>
      </c>
      <c r="E96" s="217" t="s">
        <v>19</v>
      </c>
      <c r="F96" s="218" t="s">
        <v>228</v>
      </c>
      <c r="G96" s="216"/>
      <c r="H96" s="219">
        <v>1</v>
      </c>
      <c r="I96" s="220"/>
      <c r="J96" s="216"/>
      <c r="K96" s="216"/>
      <c r="L96" s="221"/>
      <c r="M96" s="222"/>
      <c r="N96" s="223"/>
      <c r="O96" s="223"/>
      <c r="P96" s="223"/>
      <c r="Q96" s="223"/>
      <c r="R96" s="223"/>
      <c r="S96" s="223"/>
      <c r="T96" s="224"/>
      <c r="AT96" s="225" t="s">
        <v>224</v>
      </c>
      <c r="AU96" s="225" t="s">
        <v>88</v>
      </c>
      <c r="AV96" s="15" t="s">
        <v>222</v>
      </c>
      <c r="AW96" s="15" t="s">
        <v>36</v>
      </c>
      <c r="AX96" s="15" t="s">
        <v>82</v>
      </c>
      <c r="AY96" s="225" t="s">
        <v>214</v>
      </c>
    </row>
    <row r="97" spans="1:65" s="12" customFormat="1" ht="22.9" customHeight="1">
      <c r="B97" s="164"/>
      <c r="C97" s="165"/>
      <c r="D97" s="166" t="s">
        <v>74</v>
      </c>
      <c r="E97" s="178" t="s">
        <v>1434</v>
      </c>
      <c r="F97" s="178" t="s">
        <v>1435</v>
      </c>
      <c r="G97" s="165"/>
      <c r="H97" s="165"/>
      <c r="I97" s="168"/>
      <c r="J97" s="179">
        <f>BK97</f>
        <v>0</v>
      </c>
      <c r="K97" s="165"/>
      <c r="L97" s="170"/>
      <c r="M97" s="171"/>
      <c r="N97" s="172"/>
      <c r="O97" s="172"/>
      <c r="P97" s="173">
        <f>SUM(P98:P101)</f>
        <v>0</v>
      </c>
      <c r="Q97" s="172"/>
      <c r="R97" s="173">
        <f>SUM(R98:R101)</f>
        <v>0</v>
      </c>
      <c r="S97" s="172"/>
      <c r="T97" s="174">
        <f>SUM(T98:T101)</f>
        <v>0</v>
      </c>
      <c r="AR97" s="175" t="s">
        <v>245</v>
      </c>
      <c r="AT97" s="176" t="s">
        <v>74</v>
      </c>
      <c r="AU97" s="176" t="s">
        <v>82</v>
      </c>
      <c r="AY97" s="175" t="s">
        <v>214</v>
      </c>
      <c r="BK97" s="177">
        <f>SUM(BK98:BK101)</f>
        <v>0</v>
      </c>
    </row>
    <row r="98" spans="1:65" s="2" customFormat="1" ht="14.45" customHeight="1">
      <c r="A98" s="36"/>
      <c r="B98" s="37"/>
      <c r="C98" s="180" t="s">
        <v>88</v>
      </c>
      <c r="D98" s="180" t="s">
        <v>217</v>
      </c>
      <c r="E98" s="181" t="s">
        <v>1436</v>
      </c>
      <c r="F98" s="182" t="s">
        <v>1435</v>
      </c>
      <c r="G98" s="183" t="s">
        <v>248</v>
      </c>
      <c r="H98" s="184">
        <v>1</v>
      </c>
      <c r="I98" s="185"/>
      <c r="J98" s="186">
        <f>ROUND(I98*H98,2)</f>
        <v>0</v>
      </c>
      <c r="K98" s="182" t="s">
        <v>19</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222</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82</v>
      </c>
      <c r="BK98" s="192">
        <f>ROUND(I98*H98,2)</f>
        <v>0</v>
      </c>
      <c r="BL98" s="19" t="s">
        <v>222</v>
      </c>
      <c r="BM98" s="191" t="s">
        <v>1437</v>
      </c>
    </row>
    <row r="99" spans="1:65" s="2" customFormat="1" ht="14.45" customHeight="1">
      <c r="A99" s="36"/>
      <c r="B99" s="37"/>
      <c r="C99" s="180" t="s">
        <v>101</v>
      </c>
      <c r="D99" s="180" t="s">
        <v>217</v>
      </c>
      <c r="E99" s="181" t="s">
        <v>1438</v>
      </c>
      <c r="F99" s="182" t="s">
        <v>1439</v>
      </c>
      <c r="G99" s="183" t="s">
        <v>248</v>
      </c>
      <c r="H99" s="184">
        <v>1</v>
      </c>
      <c r="I99" s="185"/>
      <c r="J99" s="186">
        <f>ROUND(I99*H99,2)</f>
        <v>0</v>
      </c>
      <c r="K99" s="182" t="s">
        <v>1440</v>
      </c>
      <c r="L99" s="41"/>
      <c r="M99" s="187" t="s">
        <v>19</v>
      </c>
      <c r="N99" s="188" t="s">
        <v>46</v>
      </c>
      <c r="O99" s="66"/>
      <c r="P99" s="189">
        <f>O99*H99</f>
        <v>0</v>
      </c>
      <c r="Q99" s="189">
        <v>0</v>
      </c>
      <c r="R99" s="189">
        <f>Q99*H99</f>
        <v>0</v>
      </c>
      <c r="S99" s="189">
        <v>0</v>
      </c>
      <c r="T99" s="190">
        <f>S99*H99</f>
        <v>0</v>
      </c>
      <c r="U99" s="36"/>
      <c r="V99" s="36"/>
      <c r="W99" s="36"/>
      <c r="X99" s="36"/>
      <c r="Y99" s="36"/>
      <c r="Z99" s="36"/>
      <c r="AA99" s="36"/>
      <c r="AB99" s="36"/>
      <c r="AC99" s="36"/>
      <c r="AD99" s="36"/>
      <c r="AE99" s="36"/>
      <c r="AR99" s="191" t="s">
        <v>1432</v>
      </c>
      <c r="AT99" s="191" t="s">
        <v>217</v>
      </c>
      <c r="AU99" s="191" t="s">
        <v>88</v>
      </c>
      <c r="AY99" s="19" t="s">
        <v>214</v>
      </c>
      <c r="BE99" s="192">
        <f>IF(N99="základní",J99,0)</f>
        <v>0</v>
      </c>
      <c r="BF99" s="192">
        <f>IF(N99="snížená",J99,0)</f>
        <v>0</v>
      </c>
      <c r="BG99" s="192">
        <f>IF(N99="zákl. přenesená",J99,0)</f>
        <v>0</v>
      </c>
      <c r="BH99" s="192">
        <f>IF(N99="sníž. přenesená",J99,0)</f>
        <v>0</v>
      </c>
      <c r="BI99" s="192">
        <f>IF(N99="nulová",J99,0)</f>
        <v>0</v>
      </c>
      <c r="BJ99" s="19" t="s">
        <v>82</v>
      </c>
      <c r="BK99" s="192">
        <f>ROUND(I99*H99,2)</f>
        <v>0</v>
      </c>
      <c r="BL99" s="19" t="s">
        <v>1432</v>
      </c>
      <c r="BM99" s="191" t="s">
        <v>1441</v>
      </c>
    </row>
    <row r="100" spans="1:65" s="14" customFormat="1" ht="11.25">
      <c r="B100" s="204"/>
      <c r="C100" s="205"/>
      <c r="D100" s="195" t="s">
        <v>224</v>
      </c>
      <c r="E100" s="206" t="s">
        <v>19</v>
      </c>
      <c r="F100" s="207" t="s">
        <v>82</v>
      </c>
      <c r="G100" s="205"/>
      <c r="H100" s="208">
        <v>1</v>
      </c>
      <c r="I100" s="209"/>
      <c r="J100" s="205"/>
      <c r="K100" s="205"/>
      <c r="L100" s="210"/>
      <c r="M100" s="211"/>
      <c r="N100" s="212"/>
      <c r="O100" s="212"/>
      <c r="P100" s="212"/>
      <c r="Q100" s="212"/>
      <c r="R100" s="212"/>
      <c r="S100" s="212"/>
      <c r="T100" s="213"/>
      <c r="AT100" s="214" t="s">
        <v>224</v>
      </c>
      <c r="AU100" s="214" t="s">
        <v>88</v>
      </c>
      <c r="AV100" s="14" t="s">
        <v>88</v>
      </c>
      <c r="AW100" s="14" t="s">
        <v>36</v>
      </c>
      <c r="AX100" s="14" t="s">
        <v>75</v>
      </c>
      <c r="AY100" s="214" t="s">
        <v>214</v>
      </c>
    </row>
    <row r="101" spans="1:65" s="15" customFormat="1" ht="11.25">
      <c r="B101" s="215"/>
      <c r="C101" s="216"/>
      <c r="D101" s="195" t="s">
        <v>224</v>
      </c>
      <c r="E101" s="217" t="s">
        <v>19</v>
      </c>
      <c r="F101" s="218" t="s">
        <v>228</v>
      </c>
      <c r="G101" s="216"/>
      <c r="H101" s="219">
        <v>1</v>
      </c>
      <c r="I101" s="220"/>
      <c r="J101" s="216"/>
      <c r="K101" s="216"/>
      <c r="L101" s="221"/>
      <c r="M101" s="222"/>
      <c r="N101" s="223"/>
      <c r="O101" s="223"/>
      <c r="P101" s="223"/>
      <c r="Q101" s="223"/>
      <c r="R101" s="223"/>
      <c r="S101" s="223"/>
      <c r="T101" s="224"/>
      <c r="AT101" s="225" t="s">
        <v>224</v>
      </c>
      <c r="AU101" s="225" t="s">
        <v>88</v>
      </c>
      <c r="AV101" s="15" t="s">
        <v>222</v>
      </c>
      <c r="AW101" s="15" t="s">
        <v>36</v>
      </c>
      <c r="AX101" s="15" t="s">
        <v>82</v>
      </c>
      <c r="AY101" s="225" t="s">
        <v>214</v>
      </c>
    </row>
    <row r="102" spans="1:65" s="12" customFormat="1" ht="22.9" customHeight="1">
      <c r="B102" s="164"/>
      <c r="C102" s="165"/>
      <c r="D102" s="166" t="s">
        <v>74</v>
      </c>
      <c r="E102" s="178" t="s">
        <v>1442</v>
      </c>
      <c r="F102" s="178" t="s">
        <v>1443</v>
      </c>
      <c r="G102" s="165"/>
      <c r="H102" s="165"/>
      <c r="I102" s="168"/>
      <c r="J102" s="179">
        <f>BK102</f>
        <v>0</v>
      </c>
      <c r="K102" s="165"/>
      <c r="L102" s="170"/>
      <c r="M102" s="171"/>
      <c r="N102" s="172"/>
      <c r="O102" s="172"/>
      <c r="P102" s="173">
        <f>SUM(P103:P104)</f>
        <v>0</v>
      </c>
      <c r="Q102" s="172"/>
      <c r="R102" s="173">
        <f>SUM(R103:R104)</f>
        <v>0</v>
      </c>
      <c r="S102" s="172"/>
      <c r="T102" s="174">
        <f>SUM(T103:T104)</f>
        <v>0</v>
      </c>
      <c r="AR102" s="175" t="s">
        <v>245</v>
      </c>
      <c r="AT102" s="176" t="s">
        <v>74</v>
      </c>
      <c r="AU102" s="176" t="s">
        <v>82</v>
      </c>
      <c r="AY102" s="175" t="s">
        <v>214</v>
      </c>
      <c r="BK102" s="177">
        <f>SUM(BK103:BK104)</f>
        <v>0</v>
      </c>
    </row>
    <row r="103" spans="1:65" s="2" customFormat="1" ht="14.45" customHeight="1">
      <c r="A103" s="36"/>
      <c r="B103" s="37"/>
      <c r="C103" s="180" t="s">
        <v>222</v>
      </c>
      <c r="D103" s="180" t="s">
        <v>217</v>
      </c>
      <c r="E103" s="181" t="s">
        <v>1444</v>
      </c>
      <c r="F103" s="182" t="s">
        <v>1445</v>
      </c>
      <c r="G103" s="183" t="s">
        <v>248</v>
      </c>
      <c r="H103" s="184">
        <v>1</v>
      </c>
      <c r="I103" s="185"/>
      <c r="J103" s="186">
        <f>ROUND(I103*H103,2)</f>
        <v>0</v>
      </c>
      <c r="K103" s="182" t="s">
        <v>1440</v>
      </c>
      <c r="L103" s="41"/>
      <c r="M103" s="187" t="s">
        <v>19</v>
      </c>
      <c r="N103" s="188" t="s">
        <v>46</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1432</v>
      </c>
      <c r="AT103" s="191" t="s">
        <v>217</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82</v>
      </c>
      <c r="BK103" s="192">
        <f>ROUND(I103*H103,2)</f>
        <v>0</v>
      </c>
      <c r="BL103" s="19" t="s">
        <v>1432</v>
      </c>
      <c r="BM103" s="191" t="s">
        <v>1446</v>
      </c>
    </row>
    <row r="104" spans="1:65" s="14" customFormat="1" ht="11.25">
      <c r="B104" s="204"/>
      <c r="C104" s="205"/>
      <c r="D104" s="195" t="s">
        <v>224</v>
      </c>
      <c r="E104" s="206" t="s">
        <v>19</v>
      </c>
      <c r="F104" s="207" t="s">
        <v>82</v>
      </c>
      <c r="G104" s="205"/>
      <c r="H104" s="208">
        <v>1</v>
      </c>
      <c r="I104" s="209"/>
      <c r="J104" s="205"/>
      <c r="K104" s="205"/>
      <c r="L104" s="210"/>
      <c r="M104" s="211"/>
      <c r="N104" s="212"/>
      <c r="O104" s="212"/>
      <c r="P104" s="212"/>
      <c r="Q104" s="212"/>
      <c r="R104" s="212"/>
      <c r="S104" s="212"/>
      <c r="T104" s="213"/>
      <c r="AT104" s="214" t="s">
        <v>224</v>
      </c>
      <c r="AU104" s="214" t="s">
        <v>88</v>
      </c>
      <c r="AV104" s="14" t="s">
        <v>88</v>
      </c>
      <c r="AW104" s="14" t="s">
        <v>36</v>
      </c>
      <c r="AX104" s="14" t="s">
        <v>82</v>
      </c>
      <c r="AY104" s="214" t="s">
        <v>214</v>
      </c>
    </row>
    <row r="105" spans="1:65" s="12" customFormat="1" ht="22.9" customHeight="1">
      <c r="B105" s="164"/>
      <c r="C105" s="165"/>
      <c r="D105" s="166" t="s">
        <v>74</v>
      </c>
      <c r="E105" s="178" t="s">
        <v>1447</v>
      </c>
      <c r="F105" s="178" t="s">
        <v>1448</v>
      </c>
      <c r="G105" s="165"/>
      <c r="H105" s="165"/>
      <c r="I105" s="168"/>
      <c r="J105" s="179">
        <f>BK105</f>
        <v>0</v>
      </c>
      <c r="K105" s="165"/>
      <c r="L105" s="170"/>
      <c r="M105" s="171"/>
      <c r="N105" s="172"/>
      <c r="O105" s="172"/>
      <c r="P105" s="173">
        <f>P106</f>
        <v>0</v>
      </c>
      <c r="Q105" s="172"/>
      <c r="R105" s="173">
        <f>R106</f>
        <v>0</v>
      </c>
      <c r="S105" s="172"/>
      <c r="T105" s="174">
        <f>T106</f>
        <v>0</v>
      </c>
      <c r="AR105" s="175" t="s">
        <v>245</v>
      </c>
      <c r="AT105" s="176" t="s">
        <v>74</v>
      </c>
      <c r="AU105" s="176" t="s">
        <v>82</v>
      </c>
      <c r="AY105" s="175" t="s">
        <v>214</v>
      </c>
      <c r="BK105" s="177">
        <f>BK106</f>
        <v>0</v>
      </c>
    </row>
    <row r="106" spans="1:65" s="2" customFormat="1" ht="14.45" customHeight="1">
      <c r="A106" s="36"/>
      <c r="B106" s="37"/>
      <c r="C106" s="180" t="s">
        <v>245</v>
      </c>
      <c r="D106" s="180" t="s">
        <v>217</v>
      </c>
      <c r="E106" s="181" t="s">
        <v>1449</v>
      </c>
      <c r="F106" s="182" t="s">
        <v>1450</v>
      </c>
      <c r="G106" s="183" t="s">
        <v>248</v>
      </c>
      <c r="H106" s="184">
        <v>1</v>
      </c>
      <c r="I106" s="185"/>
      <c r="J106" s="186">
        <f>ROUND(I106*H106,2)</f>
        <v>0</v>
      </c>
      <c r="K106" s="182" t="s">
        <v>19</v>
      </c>
      <c r="L106" s="41"/>
      <c r="M106" s="187" t="s">
        <v>19</v>
      </c>
      <c r="N106" s="188" t="s">
        <v>46</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222</v>
      </c>
      <c r="AT106" s="191" t="s">
        <v>217</v>
      </c>
      <c r="AU106" s="191" t="s">
        <v>88</v>
      </c>
      <c r="AY106" s="19" t="s">
        <v>214</v>
      </c>
      <c r="BE106" s="192">
        <f>IF(N106="základní",J106,0)</f>
        <v>0</v>
      </c>
      <c r="BF106" s="192">
        <f>IF(N106="snížená",J106,0)</f>
        <v>0</v>
      </c>
      <c r="BG106" s="192">
        <f>IF(N106="zákl. přenesená",J106,0)</f>
        <v>0</v>
      </c>
      <c r="BH106" s="192">
        <f>IF(N106="sníž. přenesená",J106,0)</f>
        <v>0</v>
      </c>
      <c r="BI106" s="192">
        <f>IF(N106="nulová",J106,0)</f>
        <v>0</v>
      </c>
      <c r="BJ106" s="19" t="s">
        <v>82</v>
      </c>
      <c r="BK106" s="192">
        <f>ROUND(I106*H106,2)</f>
        <v>0</v>
      </c>
      <c r="BL106" s="19" t="s">
        <v>222</v>
      </c>
      <c r="BM106" s="191" t="s">
        <v>1451</v>
      </c>
    </row>
    <row r="107" spans="1:65" s="12" customFormat="1" ht="22.9" customHeight="1">
      <c r="B107" s="164"/>
      <c r="C107" s="165"/>
      <c r="D107" s="166" t="s">
        <v>74</v>
      </c>
      <c r="E107" s="178" t="s">
        <v>1452</v>
      </c>
      <c r="F107" s="178" t="s">
        <v>1453</v>
      </c>
      <c r="G107" s="165"/>
      <c r="H107" s="165"/>
      <c r="I107" s="168"/>
      <c r="J107" s="179">
        <f>BK107</f>
        <v>0</v>
      </c>
      <c r="K107" s="165"/>
      <c r="L107" s="170"/>
      <c r="M107" s="171"/>
      <c r="N107" s="172"/>
      <c r="O107" s="172"/>
      <c r="P107" s="173">
        <f>P108</f>
        <v>0</v>
      </c>
      <c r="Q107" s="172"/>
      <c r="R107" s="173">
        <f>R108</f>
        <v>0</v>
      </c>
      <c r="S107" s="172"/>
      <c r="T107" s="174">
        <f>T108</f>
        <v>0</v>
      </c>
      <c r="AR107" s="175" t="s">
        <v>245</v>
      </c>
      <c r="AT107" s="176" t="s">
        <v>74</v>
      </c>
      <c r="AU107" s="176" t="s">
        <v>82</v>
      </c>
      <c r="AY107" s="175" t="s">
        <v>214</v>
      </c>
      <c r="BK107" s="177">
        <f>BK108</f>
        <v>0</v>
      </c>
    </row>
    <row r="108" spans="1:65" s="2" customFormat="1" ht="14.45" customHeight="1">
      <c r="A108" s="36"/>
      <c r="B108" s="37"/>
      <c r="C108" s="180" t="s">
        <v>215</v>
      </c>
      <c r="D108" s="180" t="s">
        <v>217</v>
      </c>
      <c r="E108" s="181" t="s">
        <v>1454</v>
      </c>
      <c r="F108" s="182" t="s">
        <v>1455</v>
      </c>
      <c r="G108" s="183" t="s">
        <v>248</v>
      </c>
      <c r="H108" s="184">
        <v>1</v>
      </c>
      <c r="I108" s="185"/>
      <c r="J108" s="186">
        <f>ROUND(I108*H108,2)</f>
        <v>0</v>
      </c>
      <c r="K108" s="182" t="s">
        <v>221</v>
      </c>
      <c r="L108" s="41"/>
      <c r="M108" s="244" t="s">
        <v>19</v>
      </c>
      <c r="N108" s="245" t="s">
        <v>46</v>
      </c>
      <c r="O108" s="246"/>
      <c r="P108" s="247">
        <f>O108*H108</f>
        <v>0</v>
      </c>
      <c r="Q108" s="247">
        <v>0</v>
      </c>
      <c r="R108" s="247">
        <f>Q108*H108</f>
        <v>0</v>
      </c>
      <c r="S108" s="247">
        <v>0</v>
      </c>
      <c r="T108" s="248">
        <f>S108*H108</f>
        <v>0</v>
      </c>
      <c r="U108" s="36"/>
      <c r="V108" s="36"/>
      <c r="W108" s="36"/>
      <c r="X108" s="36"/>
      <c r="Y108" s="36"/>
      <c r="Z108" s="36"/>
      <c r="AA108" s="36"/>
      <c r="AB108" s="36"/>
      <c r="AC108" s="36"/>
      <c r="AD108" s="36"/>
      <c r="AE108" s="36"/>
      <c r="AR108" s="191" t="s">
        <v>1432</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82</v>
      </c>
      <c r="BK108" s="192">
        <f>ROUND(I108*H108,2)</f>
        <v>0</v>
      </c>
      <c r="BL108" s="19" t="s">
        <v>1432</v>
      </c>
      <c r="BM108" s="191" t="s">
        <v>1456</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imx/VJg1kvwMfY/LANgQAwOxE2bZYqN+xdr3RX98Fb0w2+GI0TX+hBv1QApAksJw5EkMc/Y1Urg33HlUDgGPmg==" saltValue="FJAgw9B6atCn1jCVnli3C4gwyU+45nBhdkMGFizrJPV+YxKqcBHng1BKuR92mLjCpXnmE5kPUv0UpkHAyj7Xsg==" spinCount="100000" sheet="1" objects="1" scenarios="1" formatColumns="0" formatRows="0" autoFilter="0"/>
  <autoFilter ref="C90:K108" xr:uid="{00000000-0009-0000-0000-00000E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5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131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1669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177</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ROUND(J101,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ROUND((SUM(BE101:BE507)),  2)</f>
        <v>0</v>
      </c>
      <c r="G35" s="36"/>
      <c r="H35" s="36"/>
      <c r="I35" s="126">
        <v>0.21</v>
      </c>
      <c r="J35" s="125">
        <f>ROUND(((SUM(BE101:BE507))*I35),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ROUND((SUM(BF101:BF507)),  2)</f>
        <v>0</v>
      </c>
      <c r="G36" s="36"/>
      <c r="H36" s="36"/>
      <c r="I36" s="126">
        <v>0.15</v>
      </c>
      <c r="J36" s="125">
        <f>ROUND(((SUM(BF101:BF507))*I36),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ROUND((SUM(BG101:BG507)),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ROUND((SUM(BH101:BH507)),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ROUND((SUM(BI101:BI507)),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1669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D.1.1 - Architektonicko-stavební řešení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Praha</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J101</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182</v>
      </c>
      <c r="E64" s="145"/>
      <c r="F64" s="145"/>
      <c r="G64" s="145"/>
      <c r="H64" s="145"/>
      <c r="I64" s="145"/>
      <c r="J64" s="146">
        <f>J102</f>
        <v>0</v>
      </c>
      <c r="K64" s="143"/>
      <c r="L64" s="147"/>
    </row>
    <row r="65" spans="1:31" s="10" customFormat="1" ht="19.899999999999999" customHeight="1">
      <c r="B65" s="148"/>
      <c r="C65" s="99"/>
      <c r="D65" s="149" t="s">
        <v>183</v>
      </c>
      <c r="E65" s="150"/>
      <c r="F65" s="150"/>
      <c r="G65" s="150"/>
      <c r="H65" s="150"/>
      <c r="I65" s="150"/>
      <c r="J65" s="151">
        <f>J103</f>
        <v>0</v>
      </c>
      <c r="K65" s="99"/>
      <c r="L65" s="152"/>
    </row>
    <row r="66" spans="1:31" s="10" customFormat="1" ht="19.899999999999999" customHeight="1">
      <c r="B66" s="148"/>
      <c r="C66" s="99"/>
      <c r="D66" s="149" t="s">
        <v>184</v>
      </c>
      <c r="E66" s="150"/>
      <c r="F66" s="150"/>
      <c r="G66" s="150"/>
      <c r="H66" s="150"/>
      <c r="I66" s="150"/>
      <c r="J66" s="151">
        <f>J127</f>
        <v>0</v>
      </c>
      <c r="K66" s="99"/>
      <c r="L66" s="152"/>
    </row>
    <row r="67" spans="1:31" s="10" customFormat="1" ht="19.899999999999999" customHeight="1">
      <c r="B67" s="148"/>
      <c r="C67" s="99"/>
      <c r="D67" s="149" t="s">
        <v>185</v>
      </c>
      <c r="E67" s="150"/>
      <c r="F67" s="150"/>
      <c r="G67" s="150"/>
      <c r="H67" s="150"/>
      <c r="I67" s="150"/>
      <c r="J67" s="151">
        <f>J154</f>
        <v>0</v>
      </c>
      <c r="K67" s="99"/>
      <c r="L67" s="152"/>
    </row>
    <row r="68" spans="1:31" s="10" customFormat="1" ht="19.899999999999999" customHeight="1">
      <c r="B68" s="148"/>
      <c r="C68" s="99"/>
      <c r="D68" s="149" t="s">
        <v>186</v>
      </c>
      <c r="E68" s="150"/>
      <c r="F68" s="150"/>
      <c r="G68" s="150"/>
      <c r="H68" s="150"/>
      <c r="I68" s="150"/>
      <c r="J68" s="151">
        <f>J158</f>
        <v>0</v>
      </c>
      <c r="K68" s="99"/>
      <c r="L68" s="152"/>
    </row>
    <row r="69" spans="1:31" s="9" customFormat="1" ht="24.95" customHeight="1">
      <c r="B69" s="142"/>
      <c r="C69" s="143"/>
      <c r="D69" s="144" t="s">
        <v>187</v>
      </c>
      <c r="E69" s="145"/>
      <c r="F69" s="145"/>
      <c r="G69" s="145"/>
      <c r="H69" s="145"/>
      <c r="I69" s="145"/>
      <c r="J69" s="146">
        <f>J160</f>
        <v>0</v>
      </c>
      <c r="K69" s="143"/>
      <c r="L69" s="147"/>
    </row>
    <row r="70" spans="1:31" s="10" customFormat="1" ht="19.899999999999999" customHeight="1">
      <c r="B70" s="148"/>
      <c r="C70" s="99"/>
      <c r="D70" s="149" t="s">
        <v>188</v>
      </c>
      <c r="E70" s="150"/>
      <c r="F70" s="150"/>
      <c r="G70" s="150"/>
      <c r="H70" s="150"/>
      <c r="I70" s="150"/>
      <c r="J70" s="151">
        <f>J161</f>
        <v>0</v>
      </c>
      <c r="K70" s="99"/>
      <c r="L70" s="152"/>
    </row>
    <row r="71" spans="1:31" s="10" customFormat="1" ht="19.899999999999999" customHeight="1">
      <c r="B71" s="148"/>
      <c r="C71" s="99"/>
      <c r="D71" s="149" t="s">
        <v>189</v>
      </c>
      <c r="E71" s="150"/>
      <c r="F71" s="150"/>
      <c r="G71" s="150"/>
      <c r="H71" s="150"/>
      <c r="I71" s="150"/>
      <c r="J71" s="151">
        <f>J184</f>
        <v>0</v>
      </c>
      <c r="K71" s="99"/>
      <c r="L71" s="152"/>
    </row>
    <row r="72" spans="1:31" s="10" customFormat="1" ht="19.899999999999999" customHeight="1">
      <c r="B72" s="148"/>
      <c r="C72" s="99"/>
      <c r="D72" s="149" t="s">
        <v>190</v>
      </c>
      <c r="E72" s="150"/>
      <c r="F72" s="150"/>
      <c r="G72" s="150"/>
      <c r="H72" s="150"/>
      <c r="I72" s="150"/>
      <c r="J72" s="151">
        <f>J187</f>
        <v>0</v>
      </c>
      <c r="K72" s="99"/>
      <c r="L72" s="152"/>
    </row>
    <row r="73" spans="1:31" s="10" customFormat="1" ht="19.899999999999999" customHeight="1">
      <c r="B73" s="148"/>
      <c r="C73" s="99"/>
      <c r="D73" s="149" t="s">
        <v>191</v>
      </c>
      <c r="E73" s="150"/>
      <c r="F73" s="150"/>
      <c r="G73" s="150"/>
      <c r="H73" s="150"/>
      <c r="I73" s="150"/>
      <c r="J73" s="151">
        <f>J217</f>
        <v>0</v>
      </c>
      <c r="K73" s="99"/>
      <c r="L73" s="152"/>
    </row>
    <row r="74" spans="1:31" s="10" customFormat="1" ht="19.899999999999999" customHeight="1">
      <c r="B74" s="148"/>
      <c r="C74" s="99"/>
      <c r="D74" s="149" t="s">
        <v>192</v>
      </c>
      <c r="E74" s="150"/>
      <c r="F74" s="150"/>
      <c r="G74" s="150"/>
      <c r="H74" s="150"/>
      <c r="I74" s="150"/>
      <c r="J74" s="151">
        <f>J367</f>
        <v>0</v>
      </c>
      <c r="K74" s="99"/>
      <c r="L74" s="152"/>
    </row>
    <row r="75" spans="1:31" s="10" customFormat="1" ht="19.899999999999999" customHeight="1">
      <c r="B75" s="148"/>
      <c r="C75" s="99"/>
      <c r="D75" s="149" t="s">
        <v>193</v>
      </c>
      <c r="E75" s="150"/>
      <c r="F75" s="150"/>
      <c r="G75" s="150"/>
      <c r="H75" s="150"/>
      <c r="I75" s="150"/>
      <c r="J75" s="151">
        <f>J379</f>
        <v>0</v>
      </c>
      <c r="K75" s="99"/>
      <c r="L75" s="152"/>
    </row>
    <row r="76" spans="1:31" s="10" customFormat="1" ht="19.899999999999999" customHeight="1">
      <c r="B76" s="148"/>
      <c r="C76" s="99"/>
      <c r="D76" s="149" t="s">
        <v>195</v>
      </c>
      <c r="E76" s="150"/>
      <c r="F76" s="150"/>
      <c r="G76" s="150"/>
      <c r="H76" s="150"/>
      <c r="I76" s="150"/>
      <c r="J76" s="151">
        <f>J390</f>
        <v>0</v>
      </c>
      <c r="K76" s="99"/>
      <c r="L76" s="152"/>
    </row>
    <row r="77" spans="1:31" s="10" customFormat="1" ht="19.899999999999999" customHeight="1">
      <c r="B77" s="148"/>
      <c r="C77" s="99"/>
      <c r="D77" s="149" t="s">
        <v>196</v>
      </c>
      <c r="E77" s="150"/>
      <c r="F77" s="150"/>
      <c r="G77" s="150"/>
      <c r="H77" s="150"/>
      <c r="I77" s="150"/>
      <c r="J77" s="151">
        <f>J417</f>
        <v>0</v>
      </c>
      <c r="K77" s="99"/>
      <c r="L77" s="152"/>
    </row>
    <row r="78" spans="1:31" s="10" customFormat="1" ht="19.899999999999999" customHeight="1">
      <c r="B78" s="148"/>
      <c r="C78" s="99"/>
      <c r="D78" s="149" t="s">
        <v>197</v>
      </c>
      <c r="E78" s="150"/>
      <c r="F78" s="150"/>
      <c r="G78" s="150"/>
      <c r="H78" s="150"/>
      <c r="I78" s="150"/>
      <c r="J78" s="151">
        <f>J430</f>
        <v>0</v>
      </c>
      <c r="K78" s="99"/>
      <c r="L78" s="152"/>
    </row>
    <row r="79" spans="1:31" s="10" customFormat="1" ht="19.899999999999999" customHeight="1">
      <c r="B79" s="148"/>
      <c r="C79" s="99"/>
      <c r="D79" s="149" t="s">
        <v>198</v>
      </c>
      <c r="E79" s="150"/>
      <c r="F79" s="150"/>
      <c r="G79" s="150"/>
      <c r="H79" s="150"/>
      <c r="I79" s="150"/>
      <c r="J79" s="151">
        <f>J463</f>
        <v>0</v>
      </c>
      <c r="K79" s="99"/>
      <c r="L79" s="152"/>
    </row>
    <row r="80" spans="1:31" s="2" customFormat="1" ht="21.7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5"/>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5"/>
      <c r="S85" s="36"/>
      <c r="T85" s="36"/>
      <c r="U85" s="36"/>
      <c r="V85" s="36"/>
      <c r="W85" s="36"/>
      <c r="X85" s="36"/>
      <c r="Y85" s="36"/>
      <c r="Z85" s="36"/>
      <c r="AA85" s="36"/>
      <c r="AB85" s="36"/>
      <c r="AC85" s="36"/>
      <c r="AD85" s="36"/>
      <c r="AE85" s="36"/>
    </row>
    <row r="86" spans="1:31" s="2" customFormat="1" ht="24.95" customHeight="1">
      <c r="A86" s="36"/>
      <c r="B86" s="37"/>
      <c r="C86" s="25" t="s">
        <v>199</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95" t="str">
        <f>E7</f>
        <v>Podkrovní byty Táborská 378/44, 372/36, 375/38, 377/42, 376/40 Praha 4, k.ú. Nusle</v>
      </c>
      <c r="F89" s="396"/>
      <c r="G89" s="396"/>
      <c r="H89" s="396"/>
      <c r="I89" s="38"/>
      <c r="J89" s="38"/>
      <c r="K89" s="38"/>
      <c r="L89" s="115"/>
      <c r="S89" s="36"/>
      <c r="T89" s="36"/>
      <c r="U89" s="36"/>
      <c r="V89" s="36"/>
      <c r="W89" s="36"/>
      <c r="X89" s="36"/>
      <c r="Y89" s="36"/>
      <c r="Z89" s="36"/>
      <c r="AA89" s="36"/>
      <c r="AB89" s="36"/>
      <c r="AC89" s="36"/>
      <c r="AD89" s="36"/>
      <c r="AE89" s="36"/>
    </row>
    <row r="90" spans="1:31" s="1" customFormat="1" ht="12" customHeight="1">
      <c r="B90" s="23"/>
      <c r="C90" s="31" t="s">
        <v>174</v>
      </c>
      <c r="D90" s="24"/>
      <c r="E90" s="24"/>
      <c r="F90" s="24"/>
      <c r="G90" s="24"/>
      <c r="H90" s="24"/>
      <c r="I90" s="24"/>
      <c r="J90" s="24"/>
      <c r="K90" s="24"/>
      <c r="L90" s="22"/>
    </row>
    <row r="91" spans="1:31" s="2" customFormat="1" ht="16.5" customHeight="1">
      <c r="A91" s="36"/>
      <c r="B91" s="37"/>
      <c r="C91" s="38"/>
      <c r="D91" s="38"/>
      <c r="E91" s="395" t="s">
        <v>1669</v>
      </c>
      <c r="F91" s="397"/>
      <c r="G91" s="397"/>
      <c r="H91" s="397"/>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176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69" t="str">
        <f>E11</f>
        <v>D.1.1 - Architektonicko-stavební řešení</v>
      </c>
      <c r="F93" s="397"/>
      <c r="G93" s="397"/>
      <c r="H93" s="397"/>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F14</f>
        <v>Praha</v>
      </c>
      <c r="G95" s="38"/>
      <c r="H95" s="38"/>
      <c r="I95" s="31" t="s">
        <v>23</v>
      </c>
      <c r="J95" s="61" t="str">
        <f>IF(J14="","",J14)</f>
        <v>16. 4. 2021</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25.7" customHeight="1">
      <c r="A97" s="36"/>
      <c r="B97" s="37"/>
      <c r="C97" s="31" t="s">
        <v>25</v>
      </c>
      <c r="D97" s="38"/>
      <c r="E97" s="38"/>
      <c r="F97" s="29" t="str">
        <f>E17</f>
        <v>Městská část Praha 4, Anatala Staška 2059/80b</v>
      </c>
      <c r="G97" s="38"/>
      <c r="H97" s="38"/>
      <c r="I97" s="31" t="s">
        <v>32</v>
      </c>
      <c r="J97" s="34" t="str">
        <f>E23</f>
        <v>SUNCAD, s.r.o., Špotzova 6, Praha 6</v>
      </c>
      <c r="K97" s="38"/>
      <c r="L97" s="115"/>
      <c r="S97" s="36"/>
      <c r="T97" s="36"/>
      <c r="U97" s="36"/>
      <c r="V97" s="36"/>
      <c r="W97" s="36"/>
      <c r="X97" s="36"/>
      <c r="Y97" s="36"/>
      <c r="Z97" s="36"/>
      <c r="AA97" s="36"/>
      <c r="AB97" s="36"/>
      <c r="AC97" s="36"/>
      <c r="AD97" s="36"/>
      <c r="AE97" s="36"/>
    </row>
    <row r="98" spans="1:65" s="2" customFormat="1" ht="15.2" customHeight="1">
      <c r="A98" s="36"/>
      <c r="B98" s="37"/>
      <c r="C98" s="31" t="s">
        <v>30</v>
      </c>
      <c r="D98" s="38"/>
      <c r="E98" s="38"/>
      <c r="F98" s="29" t="str">
        <f>IF(E20="","",E20)</f>
        <v>Vyplň údaj</v>
      </c>
      <c r="G98" s="38"/>
      <c r="H98" s="38"/>
      <c r="I98" s="31" t="s">
        <v>37</v>
      </c>
      <c r="J98" s="34" t="str">
        <f>E26</f>
        <v xml:space="preserve"> </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200</v>
      </c>
      <c r="D100" s="156" t="s">
        <v>60</v>
      </c>
      <c r="E100" s="156" t="s">
        <v>56</v>
      </c>
      <c r="F100" s="156" t="s">
        <v>57</v>
      </c>
      <c r="G100" s="156" t="s">
        <v>201</v>
      </c>
      <c r="H100" s="156" t="s">
        <v>202</v>
      </c>
      <c r="I100" s="156" t="s">
        <v>203</v>
      </c>
      <c r="J100" s="156" t="s">
        <v>180</v>
      </c>
      <c r="K100" s="157" t="s">
        <v>204</v>
      </c>
      <c r="L100" s="158"/>
      <c r="M100" s="70" t="s">
        <v>19</v>
      </c>
      <c r="N100" s="71" t="s">
        <v>45</v>
      </c>
      <c r="O100" s="71" t="s">
        <v>205</v>
      </c>
      <c r="P100" s="71" t="s">
        <v>206</v>
      </c>
      <c r="Q100" s="71" t="s">
        <v>207</v>
      </c>
      <c r="R100" s="71" t="s">
        <v>208</v>
      </c>
      <c r="S100" s="71" t="s">
        <v>209</v>
      </c>
      <c r="T100" s="72" t="s">
        <v>210</v>
      </c>
      <c r="U100" s="153"/>
      <c r="V100" s="153"/>
      <c r="W100" s="153"/>
      <c r="X100" s="153"/>
      <c r="Y100" s="153"/>
      <c r="Z100" s="153"/>
      <c r="AA100" s="153"/>
      <c r="AB100" s="153"/>
      <c r="AC100" s="153"/>
      <c r="AD100" s="153"/>
      <c r="AE100" s="153"/>
    </row>
    <row r="101" spans="1:65" s="2" customFormat="1" ht="22.9" customHeight="1">
      <c r="A101" s="36"/>
      <c r="B101" s="37"/>
      <c r="C101" s="77" t="s">
        <v>211</v>
      </c>
      <c r="D101" s="38"/>
      <c r="E101" s="38"/>
      <c r="F101" s="38"/>
      <c r="G101" s="38"/>
      <c r="H101" s="38"/>
      <c r="I101" s="38"/>
      <c r="J101" s="159">
        <f>BK101</f>
        <v>0</v>
      </c>
      <c r="K101" s="38"/>
      <c r="L101" s="41"/>
      <c r="M101" s="73"/>
      <c r="N101" s="160"/>
      <c r="O101" s="74"/>
      <c r="P101" s="161">
        <f>P102+P160</f>
        <v>0</v>
      </c>
      <c r="Q101" s="74"/>
      <c r="R101" s="161">
        <f>R102+R160</f>
        <v>28.741560830000001</v>
      </c>
      <c r="S101" s="74"/>
      <c r="T101" s="162">
        <f>T102+T160</f>
        <v>11.076030920000001</v>
      </c>
      <c r="U101" s="36"/>
      <c r="V101" s="36"/>
      <c r="W101" s="36"/>
      <c r="X101" s="36"/>
      <c r="Y101" s="36"/>
      <c r="Z101" s="36"/>
      <c r="AA101" s="36"/>
      <c r="AB101" s="36"/>
      <c r="AC101" s="36"/>
      <c r="AD101" s="36"/>
      <c r="AE101" s="36"/>
      <c r="AT101" s="19" t="s">
        <v>74</v>
      </c>
      <c r="AU101" s="19" t="s">
        <v>181</v>
      </c>
      <c r="BK101" s="163">
        <f>BK102+BK160</f>
        <v>0</v>
      </c>
    </row>
    <row r="102" spans="1:65" s="12" customFormat="1" ht="25.9" customHeight="1">
      <c r="B102" s="164"/>
      <c r="C102" s="165"/>
      <c r="D102" s="166" t="s">
        <v>74</v>
      </c>
      <c r="E102" s="167" t="s">
        <v>212</v>
      </c>
      <c r="F102" s="167" t="s">
        <v>213</v>
      </c>
      <c r="G102" s="165"/>
      <c r="H102" s="165"/>
      <c r="I102" s="168"/>
      <c r="J102" s="169">
        <f>BK102</f>
        <v>0</v>
      </c>
      <c r="K102" s="165"/>
      <c r="L102" s="170"/>
      <c r="M102" s="171"/>
      <c r="N102" s="172"/>
      <c r="O102" s="172"/>
      <c r="P102" s="173">
        <f>P103+P127+P154+P158</f>
        <v>0</v>
      </c>
      <c r="Q102" s="172"/>
      <c r="R102" s="173">
        <f>R103+R127+R154+R158</f>
        <v>4.9798738</v>
      </c>
      <c r="S102" s="172"/>
      <c r="T102" s="174">
        <f>T103+T127+T154+T158</f>
        <v>7.4105999999999996</v>
      </c>
      <c r="AR102" s="175" t="s">
        <v>82</v>
      </c>
      <c r="AT102" s="176" t="s">
        <v>74</v>
      </c>
      <c r="AU102" s="176" t="s">
        <v>75</v>
      </c>
      <c r="AY102" s="175" t="s">
        <v>214</v>
      </c>
      <c r="BK102" s="177">
        <f>BK103+BK127+BK154+BK158</f>
        <v>0</v>
      </c>
    </row>
    <row r="103" spans="1:65" s="12" customFormat="1" ht="22.9" customHeight="1">
      <c r="B103" s="164"/>
      <c r="C103" s="165"/>
      <c r="D103" s="166" t="s">
        <v>74</v>
      </c>
      <c r="E103" s="178" t="s">
        <v>215</v>
      </c>
      <c r="F103" s="178" t="s">
        <v>216</v>
      </c>
      <c r="G103" s="165"/>
      <c r="H103" s="165"/>
      <c r="I103" s="168"/>
      <c r="J103" s="179">
        <f>BK103</f>
        <v>0</v>
      </c>
      <c r="K103" s="165"/>
      <c r="L103" s="170"/>
      <c r="M103" s="171"/>
      <c r="N103" s="172"/>
      <c r="O103" s="172"/>
      <c r="P103" s="173">
        <f>SUM(P104:P126)</f>
        <v>0</v>
      </c>
      <c r="Q103" s="172"/>
      <c r="R103" s="173">
        <f>SUM(R104:R126)</f>
        <v>4.9580149000000002</v>
      </c>
      <c r="S103" s="172"/>
      <c r="T103" s="174">
        <f>SUM(T104:T126)</f>
        <v>0</v>
      </c>
      <c r="AR103" s="175" t="s">
        <v>82</v>
      </c>
      <c r="AT103" s="176" t="s">
        <v>74</v>
      </c>
      <c r="AU103" s="176" t="s">
        <v>82</v>
      </c>
      <c r="AY103" s="175" t="s">
        <v>214</v>
      </c>
      <c r="BK103" s="177">
        <f>SUM(BK104:BK126)</f>
        <v>0</v>
      </c>
    </row>
    <row r="104" spans="1:65" s="2" customFormat="1" ht="24.2" customHeight="1">
      <c r="A104" s="36"/>
      <c r="B104" s="37"/>
      <c r="C104" s="180" t="s">
        <v>82</v>
      </c>
      <c r="D104" s="180" t="s">
        <v>217</v>
      </c>
      <c r="E104" s="181" t="s">
        <v>218</v>
      </c>
      <c r="F104" s="182" t="s">
        <v>219</v>
      </c>
      <c r="G104" s="183" t="s">
        <v>220</v>
      </c>
      <c r="H104" s="184">
        <v>11.72</v>
      </c>
      <c r="I104" s="185"/>
      <c r="J104" s="186">
        <f>ROUND(I104*H104,2)</f>
        <v>0</v>
      </c>
      <c r="K104" s="182" t="s">
        <v>221</v>
      </c>
      <c r="L104" s="41"/>
      <c r="M104" s="187" t="s">
        <v>19</v>
      </c>
      <c r="N104" s="188" t="s">
        <v>47</v>
      </c>
      <c r="O104" s="66"/>
      <c r="P104" s="189">
        <f>O104*H104</f>
        <v>0</v>
      </c>
      <c r="Q104" s="189">
        <v>1.575E-2</v>
      </c>
      <c r="R104" s="189">
        <f>Q104*H104</f>
        <v>0.18459</v>
      </c>
      <c r="S104" s="189">
        <v>0</v>
      </c>
      <c r="T104" s="190">
        <f>S104*H104</f>
        <v>0</v>
      </c>
      <c r="U104" s="36"/>
      <c r="V104" s="36"/>
      <c r="W104" s="36"/>
      <c r="X104" s="36"/>
      <c r="Y104" s="36"/>
      <c r="Z104" s="36"/>
      <c r="AA104" s="36"/>
      <c r="AB104" s="36"/>
      <c r="AC104" s="36"/>
      <c r="AD104" s="36"/>
      <c r="AE104" s="36"/>
      <c r="AR104" s="191" t="s">
        <v>222</v>
      </c>
      <c r="AT104" s="191" t="s">
        <v>217</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222</v>
      </c>
      <c r="BM104" s="191" t="s">
        <v>223</v>
      </c>
    </row>
    <row r="105" spans="1:65" s="13" customFormat="1" ht="11.25">
      <c r="B105" s="193"/>
      <c r="C105" s="194"/>
      <c r="D105" s="195" t="s">
        <v>224</v>
      </c>
      <c r="E105" s="196" t="s">
        <v>19</v>
      </c>
      <c r="F105" s="197" t="s">
        <v>225</v>
      </c>
      <c r="G105" s="194"/>
      <c r="H105" s="196" t="s">
        <v>19</v>
      </c>
      <c r="I105" s="198"/>
      <c r="J105" s="194"/>
      <c r="K105" s="194"/>
      <c r="L105" s="199"/>
      <c r="M105" s="200"/>
      <c r="N105" s="201"/>
      <c r="O105" s="201"/>
      <c r="P105" s="201"/>
      <c r="Q105" s="201"/>
      <c r="R105" s="201"/>
      <c r="S105" s="201"/>
      <c r="T105" s="202"/>
      <c r="AT105" s="203" t="s">
        <v>224</v>
      </c>
      <c r="AU105" s="203" t="s">
        <v>88</v>
      </c>
      <c r="AV105" s="13" t="s">
        <v>82</v>
      </c>
      <c r="AW105" s="13" t="s">
        <v>36</v>
      </c>
      <c r="AX105" s="13" t="s">
        <v>75</v>
      </c>
      <c r="AY105" s="203" t="s">
        <v>214</v>
      </c>
    </row>
    <row r="106" spans="1:65" s="14" customFormat="1" ht="11.25">
      <c r="B106" s="204"/>
      <c r="C106" s="205"/>
      <c r="D106" s="195" t="s">
        <v>224</v>
      </c>
      <c r="E106" s="206" t="s">
        <v>19</v>
      </c>
      <c r="F106" s="207" t="s">
        <v>1670</v>
      </c>
      <c r="G106" s="205"/>
      <c r="H106" s="208">
        <v>8.08</v>
      </c>
      <c r="I106" s="209"/>
      <c r="J106" s="205"/>
      <c r="K106" s="205"/>
      <c r="L106" s="210"/>
      <c r="M106" s="211"/>
      <c r="N106" s="212"/>
      <c r="O106" s="212"/>
      <c r="P106" s="212"/>
      <c r="Q106" s="212"/>
      <c r="R106" s="212"/>
      <c r="S106" s="212"/>
      <c r="T106" s="213"/>
      <c r="AT106" s="214" t="s">
        <v>224</v>
      </c>
      <c r="AU106" s="214" t="s">
        <v>88</v>
      </c>
      <c r="AV106" s="14" t="s">
        <v>88</v>
      </c>
      <c r="AW106" s="14" t="s">
        <v>36</v>
      </c>
      <c r="AX106" s="14" t="s">
        <v>75</v>
      </c>
      <c r="AY106" s="214" t="s">
        <v>214</v>
      </c>
    </row>
    <row r="107" spans="1:65" s="14" customFormat="1" ht="11.25">
      <c r="B107" s="204"/>
      <c r="C107" s="205"/>
      <c r="D107" s="195" t="s">
        <v>224</v>
      </c>
      <c r="E107" s="206" t="s">
        <v>19</v>
      </c>
      <c r="F107" s="207" t="s">
        <v>1671</v>
      </c>
      <c r="G107" s="205"/>
      <c r="H107" s="208">
        <v>3.64</v>
      </c>
      <c r="I107" s="209"/>
      <c r="J107" s="205"/>
      <c r="K107" s="205"/>
      <c r="L107" s="210"/>
      <c r="M107" s="211"/>
      <c r="N107" s="212"/>
      <c r="O107" s="212"/>
      <c r="P107" s="212"/>
      <c r="Q107" s="212"/>
      <c r="R107" s="212"/>
      <c r="S107" s="212"/>
      <c r="T107" s="213"/>
      <c r="AT107" s="214" t="s">
        <v>224</v>
      </c>
      <c r="AU107" s="214" t="s">
        <v>88</v>
      </c>
      <c r="AV107" s="14" t="s">
        <v>88</v>
      </c>
      <c r="AW107" s="14" t="s">
        <v>36</v>
      </c>
      <c r="AX107" s="14" t="s">
        <v>75</v>
      </c>
      <c r="AY107" s="214" t="s">
        <v>214</v>
      </c>
    </row>
    <row r="108" spans="1:65" s="15" customFormat="1" ht="11.25">
      <c r="B108" s="215"/>
      <c r="C108" s="216"/>
      <c r="D108" s="195" t="s">
        <v>224</v>
      </c>
      <c r="E108" s="217" t="s">
        <v>19</v>
      </c>
      <c r="F108" s="218" t="s">
        <v>228</v>
      </c>
      <c r="G108" s="216"/>
      <c r="H108" s="219">
        <v>11.72</v>
      </c>
      <c r="I108" s="220"/>
      <c r="J108" s="216"/>
      <c r="K108" s="216"/>
      <c r="L108" s="221"/>
      <c r="M108" s="222"/>
      <c r="N108" s="223"/>
      <c r="O108" s="223"/>
      <c r="P108" s="223"/>
      <c r="Q108" s="223"/>
      <c r="R108" s="223"/>
      <c r="S108" s="223"/>
      <c r="T108" s="224"/>
      <c r="AT108" s="225" t="s">
        <v>224</v>
      </c>
      <c r="AU108" s="225" t="s">
        <v>88</v>
      </c>
      <c r="AV108" s="15" t="s">
        <v>222</v>
      </c>
      <c r="AW108" s="15" t="s">
        <v>36</v>
      </c>
      <c r="AX108" s="15" t="s">
        <v>82</v>
      </c>
      <c r="AY108" s="225" t="s">
        <v>214</v>
      </c>
    </row>
    <row r="109" spans="1:65" s="2" customFormat="1" ht="24.2" customHeight="1">
      <c r="A109" s="36"/>
      <c r="B109" s="37"/>
      <c r="C109" s="180" t="s">
        <v>88</v>
      </c>
      <c r="D109" s="180" t="s">
        <v>217</v>
      </c>
      <c r="E109" s="181" t="s">
        <v>229</v>
      </c>
      <c r="F109" s="182" t="s">
        <v>230</v>
      </c>
      <c r="G109" s="183" t="s">
        <v>220</v>
      </c>
      <c r="H109" s="184">
        <v>246.86</v>
      </c>
      <c r="I109" s="185"/>
      <c r="J109" s="186">
        <f>ROUND(I109*H109,2)</f>
        <v>0</v>
      </c>
      <c r="K109" s="182" t="s">
        <v>221</v>
      </c>
      <c r="L109" s="41"/>
      <c r="M109" s="187" t="s">
        <v>19</v>
      </c>
      <c r="N109" s="188" t="s">
        <v>47</v>
      </c>
      <c r="O109" s="66"/>
      <c r="P109" s="189">
        <f>O109*H109</f>
        <v>0</v>
      </c>
      <c r="Q109" s="189">
        <v>1.8380000000000001E-2</v>
      </c>
      <c r="R109" s="189">
        <f>Q109*H109</f>
        <v>4.5372868000000004</v>
      </c>
      <c r="S109" s="189">
        <v>0</v>
      </c>
      <c r="T109" s="190">
        <f>S109*H109</f>
        <v>0</v>
      </c>
      <c r="U109" s="36"/>
      <c r="V109" s="36"/>
      <c r="W109" s="36"/>
      <c r="X109" s="36"/>
      <c r="Y109" s="36"/>
      <c r="Z109" s="36"/>
      <c r="AA109" s="36"/>
      <c r="AB109" s="36"/>
      <c r="AC109" s="36"/>
      <c r="AD109" s="36"/>
      <c r="AE109" s="36"/>
      <c r="AR109" s="191" t="s">
        <v>222</v>
      </c>
      <c r="AT109" s="191" t="s">
        <v>217</v>
      </c>
      <c r="AU109" s="191" t="s">
        <v>88</v>
      </c>
      <c r="AY109" s="19" t="s">
        <v>214</v>
      </c>
      <c r="BE109" s="192">
        <f>IF(N109="základní",J109,0)</f>
        <v>0</v>
      </c>
      <c r="BF109" s="192">
        <f>IF(N109="snížená",J109,0)</f>
        <v>0</v>
      </c>
      <c r="BG109" s="192">
        <f>IF(N109="zákl. přenesená",J109,0)</f>
        <v>0</v>
      </c>
      <c r="BH109" s="192">
        <f>IF(N109="sníž. přenesená",J109,0)</f>
        <v>0</v>
      </c>
      <c r="BI109" s="192">
        <f>IF(N109="nulová",J109,0)</f>
        <v>0</v>
      </c>
      <c r="BJ109" s="19" t="s">
        <v>88</v>
      </c>
      <c r="BK109" s="192">
        <f>ROUND(I109*H109,2)</f>
        <v>0</v>
      </c>
      <c r="BL109" s="19" t="s">
        <v>222</v>
      </c>
      <c r="BM109" s="191" t="s">
        <v>231</v>
      </c>
    </row>
    <row r="110" spans="1:65" s="2" customFormat="1" ht="19.5">
      <c r="A110" s="36"/>
      <c r="B110" s="37"/>
      <c r="C110" s="38"/>
      <c r="D110" s="195" t="s">
        <v>232</v>
      </c>
      <c r="E110" s="38"/>
      <c r="F110" s="226" t="s">
        <v>233</v>
      </c>
      <c r="G110" s="38"/>
      <c r="H110" s="38"/>
      <c r="I110" s="227"/>
      <c r="J110" s="38"/>
      <c r="K110" s="38"/>
      <c r="L110" s="41"/>
      <c r="M110" s="228"/>
      <c r="N110" s="229"/>
      <c r="O110" s="66"/>
      <c r="P110" s="66"/>
      <c r="Q110" s="66"/>
      <c r="R110" s="66"/>
      <c r="S110" s="66"/>
      <c r="T110" s="67"/>
      <c r="U110" s="36"/>
      <c r="V110" s="36"/>
      <c r="W110" s="36"/>
      <c r="X110" s="36"/>
      <c r="Y110" s="36"/>
      <c r="Z110" s="36"/>
      <c r="AA110" s="36"/>
      <c r="AB110" s="36"/>
      <c r="AC110" s="36"/>
      <c r="AD110" s="36"/>
      <c r="AE110" s="36"/>
      <c r="AT110" s="19" t="s">
        <v>232</v>
      </c>
      <c r="AU110" s="19" t="s">
        <v>88</v>
      </c>
    </row>
    <row r="111" spans="1:65" s="13" customFormat="1" ht="11.25">
      <c r="B111" s="193"/>
      <c r="C111" s="194"/>
      <c r="D111" s="195" t="s">
        <v>224</v>
      </c>
      <c r="E111" s="196" t="s">
        <v>19</v>
      </c>
      <c r="F111" s="197" t="s">
        <v>234</v>
      </c>
      <c r="G111" s="194"/>
      <c r="H111" s="196" t="s">
        <v>19</v>
      </c>
      <c r="I111" s="198"/>
      <c r="J111" s="194"/>
      <c r="K111" s="194"/>
      <c r="L111" s="199"/>
      <c r="M111" s="200"/>
      <c r="N111" s="201"/>
      <c r="O111" s="201"/>
      <c r="P111" s="201"/>
      <c r="Q111" s="201"/>
      <c r="R111" s="201"/>
      <c r="S111" s="201"/>
      <c r="T111" s="202"/>
      <c r="AT111" s="203" t="s">
        <v>224</v>
      </c>
      <c r="AU111" s="203" t="s">
        <v>88</v>
      </c>
      <c r="AV111" s="13" t="s">
        <v>82</v>
      </c>
      <c r="AW111" s="13" t="s">
        <v>36</v>
      </c>
      <c r="AX111" s="13" t="s">
        <v>75</v>
      </c>
      <c r="AY111" s="203" t="s">
        <v>214</v>
      </c>
    </row>
    <row r="112" spans="1:65" s="14" customFormat="1" ht="11.25">
      <c r="B112" s="204"/>
      <c r="C112" s="205"/>
      <c r="D112" s="195" t="s">
        <v>224</v>
      </c>
      <c r="E112" s="206" t="s">
        <v>19</v>
      </c>
      <c r="F112" s="207" t="s">
        <v>1672</v>
      </c>
      <c r="G112" s="205"/>
      <c r="H112" s="208">
        <v>148.22999999999999</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4" customFormat="1" ht="11.25">
      <c r="B113" s="204"/>
      <c r="C113" s="205"/>
      <c r="D113" s="195" t="s">
        <v>224</v>
      </c>
      <c r="E113" s="206" t="s">
        <v>19</v>
      </c>
      <c r="F113" s="207" t="s">
        <v>1673</v>
      </c>
      <c r="G113" s="205"/>
      <c r="H113" s="208">
        <v>98.63</v>
      </c>
      <c r="I113" s="209"/>
      <c r="J113" s="205"/>
      <c r="K113" s="205"/>
      <c r="L113" s="210"/>
      <c r="M113" s="211"/>
      <c r="N113" s="212"/>
      <c r="O113" s="212"/>
      <c r="P113" s="212"/>
      <c r="Q113" s="212"/>
      <c r="R113" s="212"/>
      <c r="S113" s="212"/>
      <c r="T113" s="213"/>
      <c r="AT113" s="214" t="s">
        <v>224</v>
      </c>
      <c r="AU113" s="214" t="s">
        <v>88</v>
      </c>
      <c r="AV113" s="14" t="s">
        <v>88</v>
      </c>
      <c r="AW113" s="14" t="s">
        <v>36</v>
      </c>
      <c r="AX113" s="14" t="s">
        <v>75</v>
      </c>
      <c r="AY113" s="214" t="s">
        <v>214</v>
      </c>
    </row>
    <row r="114" spans="1:65" s="15" customFormat="1" ht="11.25">
      <c r="B114" s="215"/>
      <c r="C114" s="216"/>
      <c r="D114" s="195" t="s">
        <v>224</v>
      </c>
      <c r="E114" s="217" t="s">
        <v>19</v>
      </c>
      <c r="F114" s="218" t="s">
        <v>228</v>
      </c>
      <c r="G114" s="216"/>
      <c r="H114" s="219">
        <v>246.85999999999999</v>
      </c>
      <c r="I114" s="220"/>
      <c r="J114" s="216"/>
      <c r="K114" s="216"/>
      <c r="L114" s="221"/>
      <c r="M114" s="222"/>
      <c r="N114" s="223"/>
      <c r="O114" s="223"/>
      <c r="P114" s="223"/>
      <c r="Q114" s="223"/>
      <c r="R114" s="223"/>
      <c r="S114" s="223"/>
      <c r="T114" s="224"/>
      <c r="AT114" s="225" t="s">
        <v>224</v>
      </c>
      <c r="AU114" s="225" t="s">
        <v>88</v>
      </c>
      <c r="AV114" s="15" t="s">
        <v>222</v>
      </c>
      <c r="AW114" s="15" t="s">
        <v>36</v>
      </c>
      <c r="AX114" s="15" t="s">
        <v>82</v>
      </c>
      <c r="AY114" s="225" t="s">
        <v>214</v>
      </c>
    </row>
    <row r="115" spans="1:65" s="2" customFormat="1" ht="14.45" customHeight="1">
      <c r="A115" s="36"/>
      <c r="B115" s="37"/>
      <c r="C115" s="180" t="s">
        <v>101</v>
      </c>
      <c r="D115" s="180" t="s">
        <v>217</v>
      </c>
      <c r="E115" s="181" t="s">
        <v>237</v>
      </c>
      <c r="F115" s="182" t="s">
        <v>238</v>
      </c>
      <c r="G115" s="183" t="s">
        <v>220</v>
      </c>
      <c r="H115" s="184">
        <v>4.2</v>
      </c>
      <c r="I115" s="185"/>
      <c r="J115" s="186">
        <f>ROUND(I115*H115,2)</f>
        <v>0</v>
      </c>
      <c r="K115" s="182" t="s">
        <v>221</v>
      </c>
      <c r="L115" s="41"/>
      <c r="M115" s="187" t="s">
        <v>19</v>
      </c>
      <c r="N115" s="188" t="s">
        <v>47</v>
      </c>
      <c r="O115" s="66"/>
      <c r="P115" s="189">
        <f>O115*H115</f>
        <v>0</v>
      </c>
      <c r="Q115" s="189">
        <v>3.3579999999999999E-2</v>
      </c>
      <c r="R115" s="189">
        <f>Q115*H115</f>
        <v>0.14103599999999999</v>
      </c>
      <c r="S115" s="189">
        <v>0</v>
      </c>
      <c r="T115" s="190">
        <f>S115*H115</f>
        <v>0</v>
      </c>
      <c r="U115" s="36"/>
      <c r="V115" s="36"/>
      <c r="W115" s="36"/>
      <c r="X115" s="36"/>
      <c r="Y115" s="36"/>
      <c r="Z115" s="36"/>
      <c r="AA115" s="36"/>
      <c r="AB115" s="36"/>
      <c r="AC115" s="36"/>
      <c r="AD115" s="36"/>
      <c r="AE115" s="36"/>
      <c r="AR115" s="191" t="s">
        <v>222</v>
      </c>
      <c r="AT115" s="191" t="s">
        <v>217</v>
      </c>
      <c r="AU115" s="191" t="s">
        <v>88</v>
      </c>
      <c r="AY115" s="19" t="s">
        <v>214</v>
      </c>
      <c r="BE115" s="192">
        <f>IF(N115="základní",J115,0)</f>
        <v>0</v>
      </c>
      <c r="BF115" s="192">
        <f>IF(N115="snížená",J115,0)</f>
        <v>0</v>
      </c>
      <c r="BG115" s="192">
        <f>IF(N115="zákl. přenesená",J115,0)</f>
        <v>0</v>
      </c>
      <c r="BH115" s="192">
        <f>IF(N115="sníž. přenesená",J115,0)</f>
        <v>0</v>
      </c>
      <c r="BI115" s="192">
        <f>IF(N115="nulová",J115,0)</f>
        <v>0</v>
      </c>
      <c r="BJ115" s="19" t="s">
        <v>88</v>
      </c>
      <c r="BK115" s="192">
        <f>ROUND(I115*H115,2)</f>
        <v>0</v>
      </c>
      <c r="BL115" s="19" t="s">
        <v>222</v>
      </c>
      <c r="BM115" s="191" t="s">
        <v>239</v>
      </c>
    </row>
    <row r="116" spans="1:65" s="13" customFormat="1" ht="11.25">
      <c r="B116" s="193"/>
      <c r="C116" s="194"/>
      <c r="D116" s="195" t="s">
        <v>224</v>
      </c>
      <c r="E116" s="196" t="s">
        <v>19</v>
      </c>
      <c r="F116" s="197" t="s">
        <v>234</v>
      </c>
      <c r="G116" s="194"/>
      <c r="H116" s="196" t="s">
        <v>19</v>
      </c>
      <c r="I116" s="198"/>
      <c r="J116" s="194"/>
      <c r="K116" s="194"/>
      <c r="L116" s="199"/>
      <c r="M116" s="200"/>
      <c r="N116" s="201"/>
      <c r="O116" s="201"/>
      <c r="P116" s="201"/>
      <c r="Q116" s="201"/>
      <c r="R116" s="201"/>
      <c r="S116" s="201"/>
      <c r="T116" s="202"/>
      <c r="AT116" s="203" t="s">
        <v>224</v>
      </c>
      <c r="AU116" s="203" t="s">
        <v>88</v>
      </c>
      <c r="AV116" s="13" t="s">
        <v>82</v>
      </c>
      <c r="AW116" s="13" t="s">
        <v>36</v>
      </c>
      <c r="AX116" s="13" t="s">
        <v>75</v>
      </c>
      <c r="AY116" s="203" t="s">
        <v>214</v>
      </c>
    </row>
    <row r="117" spans="1:65" s="14" customFormat="1" ht="11.25">
      <c r="B117" s="204"/>
      <c r="C117" s="205"/>
      <c r="D117" s="195" t="s">
        <v>224</v>
      </c>
      <c r="E117" s="206" t="s">
        <v>19</v>
      </c>
      <c r="F117" s="207" t="s">
        <v>1674</v>
      </c>
      <c r="G117" s="205"/>
      <c r="H117" s="208">
        <v>4.2</v>
      </c>
      <c r="I117" s="209"/>
      <c r="J117" s="205"/>
      <c r="K117" s="205"/>
      <c r="L117" s="210"/>
      <c r="M117" s="211"/>
      <c r="N117" s="212"/>
      <c r="O117" s="212"/>
      <c r="P117" s="212"/>
      <c r="Q117" s="212"/>
      <c r="R117" s="212"/>
      <c r="S117" s="212"/>
      <c r="T117" s="213"/>
      <c r="AT117" s="214" t="s">
        <v>224</v>
      </c>
      <c r="AU117" s="214" t="s">
        <v>88</v>
      </c>
      <c r="AV117" s="14" t="s">
        <v>88</v>
      </c>
      <c r="AW117" s="14" t="s">
        <v>36</v>
      </c>
      <c r="AX117" s="14" t="s">
        <v>82</v>
      </c>
      <c r="AY117" s="214" t="s">
        <v>214</v>
      </c>
    </row>
    <row r="118" spans="1:65" s="2" customFormat="1" ht="14.45" customHeight="1">
      <c r="A118" s="36"/>
      <c r="B118" s="37"/>
      <c r="C118" s="180" t="s">
        <v>222</v>
      </c>
      <c r="D118" s="180" t="s">
        <v>217</v>
      </c>
      <c r="E118" s="181" t="s">
        <v>241</v>
      </c>
      <c r="F118" s="182" t="s">
        <v>242</v>
      </c>
      <c r="G118" s="183" t="s">
        <v>220</v>
      </c>
      <c r="H118" s="184">
        <v>145.52000000000001</v>
      </c>
      <c r="I118" s="185"/>
      <c r="J118" s="186">
        <f>ROUND(I118*H118,2)</f>
        <v>0</v>
      </c>
      <c r="K118" s="182" t="s">
        <v>221</v>
      </c>
      <c r="L118" s="41"/>
      <c r="M118" s="187" t="s">
        <v>19</v>
      </c>
      <c r="N118" s="188" t="s">
        <v>47</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222</v>
      </c>
      <c r="AT118" s="191" t="s">
        <v>217</v>
      </c>
      <c r="AU118" s="191" t="s">
        <v>88</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222</v>
      </c>
      <c r="BM118" s="191" t="s">
        <v>1675</v>
      </c>
    </row>
    <row r="119" spans="1:65" s="15" customFormat="1" ht="11.25">
      <c r="B119" s="215"/>
      <c r="C119" s="216"/>
      <c r="D119" s="195" t="s">
        <v>224</v>
      </c>
      <c r="E119" s="217" t="s">
        <v>19</v>
      </c>
      <c r="F119" s="218" t="s">
        <v>228</v>
      </c>
      <c r="G119" s="216"/>
      <c r="H119" s="219">
        <v>145.52000000000001</v>
      </c>
      <c r="I119" s="220"/>
      <c r="J119" s="216"/>
      <c r="K119" s="216"/>
      <c r="L119" s="221"/>
      <c r="M119" s="222"/>
      <c r="N119" s="223"/>
      <c r="O119" s="223"/>
      <c r="P119" s="223"/>
      <c r="Q119" s="223"/>
      <c r="R119" s="223"/>
      <c r="S119" s="223"/>
      <c r="T119" s="224"/>
      <c r="AT119" s="225" t="s">
        <v>224</v>
      </c>
      <c r="AU119" s="225" t="s">
        <v>88</v>
      </c>
      <c r="AV119" s="15" t="s">
        <v>222</v>
      </c>
      <c r="AW119" s="15" t="s">
        <v>36</v>
      </c>
      <c r="AX119" s="15" t="s">
        <v>75</v>
      </c>
      <c r="AY119" s="225" t="s">
        <v>214</v>
      </c>
    </row>
    <row r="120" spans="1:65" s="2" customFormat="1" ht="24.2" customHeight="1">
      <c r="A120" s="36"/>
      <c r="B120" s="37"/>
      <c r="C120" s="180" t="s">
        <v>245</v>
      </c>
      <c r="D120" s="180" t="s">
        <v>217</v>
      </c>
      <c r="E120" s="181" t="s">
        <v>246</v>
      </c>
      <c r="F120" s="182" t="s">
        <v>247</v>
      </c>
      <c r="G120" s="183" t="s">
        <v>248</v>
      </c>
      <c r="H120" s="184">
        <v>2</v>
      </c>
      <c r="I120" s="185"/>
      <c r="J120" s="186">
        <f>ROUND(I120*H120,2)</f>
        <v>0</v>
      </c>
      <c r="K120" s="182" t="s">
        <v>221</v>
      </c>
      <c r="L120" s="41"/>
      <c r="M120" s="187" t="s">
        <v>19</v>
      </c>
      <c r="N120" s="188" t="s">
        <v>47</v>
      </c>
      <c r="O120" s="66"/>
      <c r="P120" s="189">
        <f>O120*H120</f>
        <v>0</v>
      </c>
      <c r="Q120" s="189">
        <v>2.622E-2</v>
      </c>
      <c r="R120" s="189">
        <f>Q120*H120</f>
        <v>5.2440000000000001E-2</v>
      </c>
      <c r="S120" s="189">
        <v>0</v>
      </c>
      <c r="T120" s="190">
        <f>S120*H120</f>
        <v>0</v>
      </c>
      <c r="U120" s="36"/>
      <c r="V120" s="36"/>
      <c r="W120" s="36"/>
      <c r="X120" s="36"/>
      <c r="Y120" s="36"/>
      <c r="Z120" s="36"/>
      <c r="AA120" s="36"/>
      <c r="AB120" s="36"/>
      <c r="AC120" s="36"/>
      <c r="AD120" s="36"/>
      <c r="AE120" s="36"/>
      <c r="AR120" s="191" t="s">
        <v>222</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222</v>
      </c>
      <c r="BM120" s="191" t="s">
        <v>1676</v>
      </c>
    </row>
    <row r="121" spans="1:65" s="2" customFormat="1" ht="24.2" customHeight="1">
      <c r="A121" s="36"/>
      <c r="B121" s="37"/>
      <c r="C121" s="180" t="s">
        <v>215</v>
      </c>
      <c r="D121" s="180" t="s">
        <v>217</v>
      </c>
      <c r="E121" s="181" t="s">
        <v>250</v>
      </c>
      <c r="F121" s="182" t="s">
        <v>251</v>
      </c>
      <c r="G121" s="183" t="s">
        <v>220</v>
      </c>
      <c r="H121" s="184">
        <v>5</v>
      </c>
      <c r="I121" s="185"/>
      <c r="J121" s="186">
        <f>ROUND(I121*H121,2)</f>
        <v>0</v>
      </c>
      <c r="K121" s="182" t="s">
        <v>221</v>
      </c>
      <c r="L121" s="41"/>
      <c r="M121" s="187" t="s">
        <v>19</v>
      </c>
      <c r="N121" s="188" t="s">
        <v>47</v>
      </c>
      <c r="O121" s="66"/>
      <c r="P121" s="189">
        <f>O121*H121</f>
        <v>0</v>
      </c>
      <c r="Q121" s="189">
        <v>3.8999999999999999E-4</v>
      </c>
      <c r="R121" s="189">
        <f>Q121*H121</f>
        <v>1.9499999999999999E-3</v>
      </c>
      <c r="S121" s="189">
        <v>0</v>
      </c>
      <c r="T121" s="190">
        <f>S121*H121</f>
        <v>0</v>
      </c>
      <c r="U121" s="36"/>
      <c r="V121" s="36"/>
      <c r="W121" s="36"/>
      <c r="X121" s="36"/>
      <c r="Y121" s="36"/>
      <c r="Z121" s="36"/>
      <c r="AA121" s="36"/>
      <c r="AB121" s="36"/>
      <c r="AC121" s="36"/>
      <c r="AD121" s="36"/>
      <c r="AE121" s="36"/>
      <c r="AR121" s="191" t="s">
        <v>222</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222</v>
      </c>
      <c r="BM121" s="191" t="s">
        <v>1677</v>
      </c>
    </row>
    <row r="122" spans="1:65" s="2" customFormat="1" ht="14.45" customHeight="1">
      <c r="A122" s="36"/>
      <c r="B122" s="37"/>
      <c r="C122" s="180" t="s">
        <v>253</v>
      </c>
      <c r="D122" s="180" t="s">
        <v>217</v>
      </c>
      <c r="E122" s="181" t="s">
        <v>254</v>
      </c>
      <c r="F122" s="182" t="s">
        <v>255</v>
      </c>
      <c r="G122" s="183" t="s">
        <v>220</v>
      </c>
      <c r="H122" s="184">
        <v>123.37</v>
      </c>
      <c r="I122" s="185"/>
      <c r="J122" s="186">
        <f>ROUND(I122*H122,2)</f>
        <v>0</v>
      </c>
      <c r="K122" s="182" t="s">
        <v>221</v>
      </c>
      <c r="L122" s="41"/>
      <c r="M122" s="187" t="s">
        <v>19</v>
      </c>
      <c r="N122" s="188" t="s">
        <v>47</v>
      </c>
      <c r="O122" s="66"/>
      <c r="P122" s="189">
        <f>O122*H122</f>
        <v>0</v>
      </c>
      <c r="Q122" s="189">
        <v>3.3E-4</v>
      </c>
      <c r="R122" s="189">
        <f>Q122*H122</f>
        <v>4.0712100000000001E-2</v>
      </c>
      <c r="S122" s="189">
        <v>0</v>
      </c>
      <c r="T122" s="190">
        <f>S122*H122</f>
        <v>0</v>
      </c>
      <c r="U122" s="36"/>
      <c r="V122" s="36"/>
      <c r="W122" s="36"/>
      <c r="X122" s="36"/>
      <c r="Y122" s="36"/>
      <c r="Z122" s="36"/>
      <c r="AA122" s="36"/>
      <c r="AB122" s="36"/>
      <c r="AC122" s="36"/>
      <c r="AD122" s="36"/>
      <c r="AE122" s="36"/>
      <c r="AR122" s="191" t="s">
        <v>222</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222</v>
      </c>
      <c r="BM122" s="191" t="s">
        <v>256</v>
      </c>
    </row>
    <row r="123" spans="1:65" s="13" customFormat="1" ht="11.25">
      <c r="B123" s="193"/>
      <c r="C123" s="194"/>
      <c r="D123" s="195" t="s">
        <v>224</v>
      </c>
      <c r="E123" s="196" t="s">
        <v>19</v>
      </c>
      <c r="F123" s="197" t="s">
        <v>257</v>
      </c>
      <c r="G123" s="194"/>
      <c r="H123" s="196" t="s">
        <v>19</v>
      </c>
      <c r="I123" s="198"/>
      <c r="J123" s="194"/>
      <c r="K123" s="194"/>
      <c r="L123" s="199"/>
      <c r="M123" s="200"/>
      <c r="N123" s="201"/>
      <c r="O123" s="201"/>
      <c r="P123" s="201"/>
      <c r="Q123" s="201"/>
      <c r="R123" s="201"/>
      <c r="S123" s="201"/>
      <c r="T123" s="202"/>
      <c r="AT123" s="203" t="s">
        <v>224</v>
      </c>
      <c r="AU123" s="203" t="s">
        <v>88</v>
      </c>
      <c r="AV123" s="13" t="s">
        <v>82</v>
      </c>
      <c r="AW123" s="13" t="s">
        <v>36</v>
      </c>
      <c r="AX123" s="13" t="s">
        <v>75</v>
      </c>
      <c r="AY123" s="203" t="s">
        <v>214</v>
      </c>
    </row>
    <row r="124" spans="1:65" s="14" customFormat="1" ht="11.25">
      <c r="B124" s="204"/>
      <c r="C124" s="205"/>
      <c r="D124" s="195" t="s">
        <v>224</v>
      </c>
      <c r="E124" s="206" t="s">
        <v>19</v>
      </c>
      <c r="F124" s="207" t="s">
        <v>1678</v>
      </c>
      <c r="G124" s="205"/>
      <c r="H124" s="208">
        <v>69.91</v>
      </c>
      <c r="I124" s="209"/>
      <c r="J124" s="205"/>
      <c r="K124" s="205"/>
      <c r="L124" s="210"/>
      <c r="M124" s="211"/>
      <c r="N124" s="212"/>
      <c r="O124" s="212"/>
      <c r="P124" s="212"/>
      <c r="Q124" s="212"/>
      <c r="R124" s="212"/>
      <c r="S124" s="212"/>
      <c r="T124" s="213"/>
      <c r="AT124" s="214" t="s">
        <v>224</v>
      </c>
      <c r="AU124" s="214" t="s">
        <v>88</v>
      </c>
      <c r="AV124" s="14" t="s">
        <v>88</v>
      </c>
      <c r="AW124" s="14" t="s">
        <v>36</v>
      </c>
      <c r="AX124" s="14" t="s">
        <v>75</v>
      </c>
      <c r="AY124" s="214" t="s">
        <v>214</v>
      </c>
    </row>
    <row r="125" spans="1:65" s="14" customFormat="1" ht="11.25">
      <c r="B125" s="204"/>
      <c r="C125" s="205"/>
      <c r="D125" s="195" t="s">
        <v>224</v>
      </c>
      <c r="E125" s="206" t="s">
        <v>19</v>
      </c>
      <c r="F125" s="207" t="s">
        <v>1679</v>
      </c>
      <c r="G125" s="205"/>
      <c r="H125" s="208">
        <v>53.46</v>
      </c>
      <c r="I125" s="209"/>
      <c r="J125" s="205"/>
      <c r="K125" s="205"/>
      <c r="L125" s="210"/>
      <c r="M125" s="211"/>
      <c r="N125" s="212"/>
      <c r="O125" s="212"/>
      <c r="P125" s="212"/>
      <c r="Q125" s="212"/>
      <c r="R125" s="212"/>
      <c r="S125" s="212"/>
      <c r="T125" s="213"/>
      <c r="AT125" s="214" t="s">
        <v>224</v>
      </c>
      <c r="AU125" s="214" t="s">
        <v>88</v>
      </c>
      <c r="AV125" s="14" t="s">
        <v>88</v>
      </c>
      <c r="AW125" s="14" t="s">
        <v>36</v>
      </c>
      <c r="AX125" s="14" t="s">
        <v>75</v>
      </c>
      <c r="AY125" s="214" t="s">
        <v>214</v>
      </c>
    </row>
    <row r="126" spans="1:65" s="15" customFormat="1" ht="11.25">
      <c r="B126" s="215"/>
      <c r="C126" s="216"/>
      <c r="D126" s="195" t="s">
        <v>224</v>
      </c>
      <c r="E126" s="217" t="s">
        <v>19</v>
      </c>
      <c r="F126" s="218" t="s">
        <v>228</v>
      </c>
      <c r="G126" s="216"/>
      <c r="H126" s="219">
        <v>123.37</v>
      </c>
      <c r="I126" s="220"/>
      <c r="J126" s="216"/>
      <c r="K126" s="216"/>
      <c r="L126" s="221"/>
      <c r="M126" s="222"/>
      <c r="N126" s="223"/>
      <c r="O126" s="223"/>
      <c r="P126" s="223"/>
      <c r="Q126" s="223"/>
      <c r="R126" s="223"/>
      <c r="S126" s="223"/>
      <c r="T126" s="224"/>
      <c r="AT126" s="225" t="s">
        <v>224</v>
      </c>
      <c r="AU126" s="225" t="s">
        <v>88</v>
      </c>
      <c r="AV126" s="15" t="s">
        <v>222</v>
      </c>
      <c r="AW126" s="15" t="s">
        <v>36</v>
      </c>
      <c r="AX126" s="15" t="s">
        <v>82</v>
      </c>
      <c r="AY126" s="225" t="s">
        <v>214</v>
      </c>
    </row>
    <row r="127" spans="1:65" s="12" customFormat="1" ht="22.9" customHeight="1">
      <c r="B127" s="164"/>
      <c r="C127" s="165"/>
      <c r="D127" s="166" t="s">
        <v>74</v>
      </c>
      <c r="E127" s="178" t="s">
        <v>260</v>
      </c>
      <c r="F127" s="178" t="s">
        <v>261</v>
      </c>
      <c r="G127" s="165"/>
      <c r="H127" s="165"/>
      <c r="I127" s="168"/>
      <c r="J127" s="179">
        <f>BK127</f>
        <v>0</v>
      </c>
      <c r="K127" s="165"/>
      <c r="L127" s="170"/>
      <c r="M127" s="171"/>
      <c r="N127" s="172"/>
      <c r="O127" s="172"/>
      <c r="P127" s="173">
        <f>SUM(P128:P153)</f>
        <v>0</v>
      </c>
      <c r="Q127" s="172"/>
      <c r="R127" s="173">
        <f>SUM(R128:R153)</f>
        <v>2.1858900000000001E-2</v>
      </c>
      <c r="S127" s="172"/>
      <c r="T127" s="174">
        <f>SUM(T128:T153)</f>
        <v>7.4105999999999996</v>
      </c>
      <c r="AR127" s="175" t="s">
        <v>82</v>
      </c>
      <c r="AT127" s="176" t="s">
        <v>74</v>
      </c>
      <c r="AU127" s="176" t="s">
        <v>82</v>
      </c>
      <c r="AY127" s="175" t="s">
        <v>214</v>
      </c>
      <c r="BK127" s="177">
        <f>SUM(BK128:BK153)</f>
        <v>0</v>
      </c>
    </row>
    <row r="128" spans="1:65" s="2" customFormat="1" ht="24.2" customHeight="1">
      <c r="A128" s="36"/>
      <c r="B128" s="37"/>
      <c r="C128" s="180" t="s">
        <v>262</v>
      </c>
      <c r="D128" s="180" t="s">
        <v>217</v>
      </c>
      <c r="E128" s="181" t="s">
        <v>263</v>
      </c>
      <c r="F128" s="182" t="s">
        <v>264</v>
      </c>
      <c r="G128" s="183" t="s">
        <v>220</v>
      </c>
      <c r="H128" s="184">
        <v>123.37</v>
      </c>
      <c r="I128" s="185"/>
      <c r="J128" s="186">
        <f>ROUND(I128*H128,2)</f>
        <v>0</v>
      </c>
      <c r="K128" s="182" t="s">
        <v>221</v>
      </c>
      <c r="L128" s="41"/>
      <c r="M128" s="187" t="s">
        <v>19</v>
      </c>
      <c r="N128" s="188" t="s">
        <v>47</v>
      </c>
      <c r="O128" s="66"/>
      <c r="P128" s="189">
        <f>O128*H128</f>
        <v>0</v>
      </c>
      <c r="Q128" s="189">
        <v>1.2999999999999999E-4</v>
      </c>
      <c r="R128" s="189">
        <f>Q128*H128</f>
        <v>1.60381E-2</v>
      </c>
      <c r="S128" s="189">
        <v>0</v>
      </c>
      <c r="T128" s="190">
        <f>S128*H128</f>
        <v>0</v>
      </c>
      <c r="U128" s="36"/>
      <c r="V128" s="36"/>
      <c r="W128" s="36"/>
      <c r="X128" s="36"/>
      <c r="Y128" s="36"/>
      <c r="Z128" s="36"/>
      <c r="AA128" s="36"/>
      <c r="AB128" s="36"/>
      <c r="AC128" s="36"/>
      <c r="AD128" s="36"/>
      <c r="AE128" s="36"/>
      <c r="AR128" s="191" t="s">
        <v>222</v>
      </c>
      <c r="AT128" s="191" t="s">
        <v>217</v>
      </c>
      <c r="AU128" s="191" t="s">
        <v>88</v>
      </c>
      <c r="AY128" s="19" t="s">
        <v>214</v>
      </c>
      <c r="BE128" s="192">
        <f>IF(N128="základní",J128,0)</f>
        <v>0</v>
      </c>
      <c r="BF128" s="192">
        <f>IF(N128="snížená",J128,0)</f>
        <v>0</v>
      </c>
      <c r="BG128" s="192">
        <f>IF(N128="zákl. přenesená",J128,0)</f>
        <v>0</v>
      </c>
      <c r="BH128" s="192">
        <f>IF(N128="sníž. přenesená",J128,0)</f>
        <v>0</v>
      </c>
      <c r="BI128" s="192">
        <f>IF(N128="nulová",J128,0)</f>
        <v>0</v>
      </c>
      <c r="BJ128" s="19" t="s">
        <v>88</v>
      </c>
      <c r="BK128" s="192">
        <f>ROUND(I128*H128,2)</f>
        <v>0</v>
      </c>
      <c r="BL128" s="19" t="s">
        <v>222</v>
      </c>
      <c r="BM128" s="191" t="s">
        <v>265</v>
      </c>
    </row>
    <row r="129" spans="1:65" s="13" customFormat="1" ht="11.25">
      <c r="B129" s="193"/>
      <c r="C129" s="194"/>
      <c r="D129" s="195" t="s">
        <v>224</v>
      </c>
      <c r="E129" s="196" t="s">
        <v>19</v>
      </c>
      <c r="F129" s="197" t="s">
        <v>257</v>
      </c>
      <c r="G129" s="194"/>
      <c r="H129" s="196" t="s">
        <v>19</v>
      </c>
      <c r="I129" s="198"/>
      <c r="J129" s="194"/>
      <c r="K129" s="194"/>
      <c r="L129" s="199"/>
      <c r="M129" s="200"/>
      <c r="N129" s="201"/>
      <c r="O129" s="201"/>
      <c r="P129" s="201"/>
      <c r="Q129" s="201"/>
      <c r="R129" s="201"/>
      <c r="S129" s="201"/>
      <c r="T129" s="202"/>
      <c r="AT129" s="203" t="s">
        <v>224</v>
      </c>
      <c r="AU129" s="203" t="s">
        <v>88</v>
      </c>
      <c r="AV129" s="13" t="s">
        <v>82</v>
      </c>
      <c r="AW129" s="13" t="s">
        <v>36</v>
      </c>
      <c r="AX129" s="13" t="s">
        <v>75</v>
      </c>
      <c r="AY129" s="203" t="s">
        <v>214</v>
      </c>
    </row>
    <row r="130" spans="1:65" s="14" customFormat="1" ht="11.25">
      <c r="B130" s="204"/>
      <c r="C130" s="205"/>
      <c r="D130" s="195" t="s">
        <v>224</v>
      </c>
      <c r="E130" s="206" t="s">
        <v>19</v>
      </c>
      <c r="F130" s="207" t="s">
        <v>1678</v>
      </c>
      <c r="G130" s="205"/>
      <c r="H130" s="208">
        <v>69.91</v>
      </c>
      <c r="I130" s="209"/>
      <c r="J130" s="205"/>
      <c r="K130" s="205"/>
      <c r="L130" s="210"/>
      <c r="M130" s="211"/>
      <c r="N130" s="212"/>
      <c r="O130" s="212"/>
      <c r="P130" s="212"/>
      <c r="Q130" s="212"/>
      <c r="R130" s="212"/>
      <c r="S130" s="212"/>
      <c r="T130" s="213"/>
      <c r="AT130" s="214" t="s">
        <v>224</v>
      </c>
      <c r="AU130" s="214" t="s">
        <v>88</v>
      </c>
      <c r="AV130" s="14" t="s">
        <v>88</v>
      </c>
      <c r="AW130" s="14" t="s">
        <v>36</v>
      </c>
      <c r="AX130" s="14" t="s">
        <v>75</v>
      </c>
      <c r="AY130" s="214" t="s">
        <v>214</v>
      </c>
    </row>
    <row r="131" spans="1:65" s="14" customFormat="1" ht="11.25">
      <c r="B131" s="204"/>
      <c r="C131" s="205"/>
      <c r="D131" s="195" t="s">
        <v>224</v>
      </c>
      <c r="E131" s="206" t="s">
        <v>19</v>
      </c>
      <c r="F131" s="207" t="s">
        <v>1679</v>
      </c>
      <c r="G131" s="205"/>
      <c r="H131" s="208">
        <v>53.46</v>
      </c>
      <c r="I131" s="209"/>
      <c r="J131" s="205"/>
      <c r="K131" s="205"/>
      <c r="L131" s="210"/>
      <c r="M131" s="211"/>
      <c r="N131" s="212"/>
      <c r="O131" s="212"/>
      <c r="P131" s="212"/>
      <c r="Q131" s="212"/>
      <c r="R131" s="212"/>
      <c r="S131" s="212"/>
      <c r="T131" s="213"/>
      <c r="AT131" s="214" t="s">
        <v>224</v>
      </c>
      <c r="AU131" s="214" t="s">
        <v>88</v>
      </c>
      <c r="AV131" s="14" t="s">
        <v>88</v>
      </c>
      <c r="AW131" s="14" t="s">
        <v>36</v>
      </c>
      <c r="AX131" s="14" t="s">
        <v>75</v>
      </c>
      <c r="AY131" s="214" t="s">
        <v>214</v>
      </c>
    </row>
    <row r="132" spans="1:65" s="15" customFormat="1" ht="11.25">
      <c r="B132" s="215"/>
      <c r="C132" s="216"/>
      <c r="D132" s="195" t="s">
        <v>224</v>
      </c>
      <c r="E132" s="217" t="s">
        <v>19</v>
      </c>
      <c r="F132" s="218" t="s">
        <v>228</v>
      </c>
      <c r="G132" s="216"/>
      <c r="H132" s="219">
        <v>123.37</v>
      </c>
      <c r="I132" s="220"/>
      <c r="J132" s="216"/>
      <c r="K132" s="216"/>
      <c r="L132" s="221"/>
      <c r="M132" s="222"/>
      <c r="N132" s="223"/>
      <c r="O132" s="223"/>
      <c r="P132" s="223"/>
      <c r="Q132" s="223"/>
      <c r="R132" s="223"/>
      <c r="S132" s="223"/>
      <c r="T132" s="224"/>
      <c r="AT132" s="225" t="s">
        <v>224</v>
      </c>
      <c r="AU132" s="225" t="s">
        <v>88</v>
      </c>
      <c r="AV132" s="15" t="s">
        <v>222</v>
      </c>
      <c r="AW132" s="15" t="s">
        <v>36</v>
      </c>
      <c r="AX132" s="15" t="s">
        <v>82</v>
      </c>
      <c r="AY132" s="225" t="s">
        <v>214</v>
      </c>
    </row>
    <row r="133" spans="1:65" s="2" customFormat="1" ht="24.2" customHeight="1">
      <c r="A133" s="36"/>
      <c r="B133" s="37"/>
      <c r="C133" s="180" t="s">
        <v>260</v>
      </c>
      <c r="D133" s="180" t="s">
        <v>217</v>
      </c>
      <c r="E133" s="181" t="s">
        <v>266</v>
      </c>
      <c r="F133" s="182" t="s">
        <v>267</v>
      </c>
      <c r="G133" s="183" t="s">
        <v>220</v>
      </c>
      <c r="H133" s="184">
        <v>145.52000000000001</v>
      </c>
      <c r="I133" s="185"/>
      <c r="J133" s="186">
        <f>ROUND(I133*H133,2)</f>
        <v>0</v>
      </c>
      <c r="K133" s="182" t="s">
        <v>221</v>
      </c>
      <c r="L133" s="41"/>
      <c r="M133" s="187" t="s">
        <v>19</v>
      </c>
      <c r="N133" s="188" t="s">
        <v>47</v>
      </c>
      <c r="O133" s="66"/>
      <c r="P133" s="189">
        <f>O133*H133</f>
        <v>0</v>
      </c>
      <c r="Q133" s="189">
        <v>4.0000000000000003E-5</v>
      </c>
      <c r="R133" s="189">
        <f>Q133*H133</f>
        <v>5.820800000000001E-3</v>
      </c>
      <c r="S133" s="189">
        <v>0</v>
      </c>
      <c r="T133" s="190">
        <f>S133*H133</f>
        <v>0</v>
      </c>
      <c r="U133" s="36"/>
      <c r="V133" s="36"/>
      <c r="W133" s="36"/>
      <c r="X133" s="36"/>
      <c r="Y133" s="36"/>
      <c r="Z133" s="36"/>
      <c r="AA133" s="36"/>
      <c r="AB133" s="36"/>
      <c r="AC133" s="36"/>
      <c r="AD133" s="36"/>
      <c r="AE133" s="36"/>
      <c r="AR133" s="191" t="s">
        <v>222</v>
      </c>
      <c r="AT133" s="191" t="s">
        <v>217</v>
      </c>
      <c r="AU133" s="191" t="s">
        <v>88</v>
      </c>
      <c r="AY133" s="19" t="s">
        <v>214</v>
      </c>
      <c r="BE133" s="192">
        <f>IF(N133="základní",J133,0)</f>
        <v>0</v>
      </c>
      <c r="BF133" s="192">
        <f>IF(N133="snížená",J133,0)</f>
        <v>0</v>
      </c>
      <c r="BG133" s="192">
        <f>IF(N133="zákl. přenesená",J133,0)</f>
        <v>0</v>
      </c>
      <c r="BH133" s="192">
        <f>IF(N133="sníž. přenesená",J133,0)</f>
        <v>0</v>
      </c>
      <c r="BI133" s="192">
        <f>IF(N133="nulová",J133,0)</f>
        <v>0</v>
      </c>
      <c r="BJ133" s="19" t="s">
        <v>88</v>
      </c>
      <c r="BK133" s="192">
        <f>ROUND(I133*H133,2)</f>
        <v>0</v>
      </c>
      <c r="BL133" s="19" t="s">
        <v>222</v>
      </c>
      <c r="BM133" s="191" t="s">
        <v>1680</v>
      </c>
    </row>
    <row r="134" spans="1:65" s="13" customFormat="1" ht="11.25">
      <c r="B134" s="193"/>
      <c r="C134" s="194"/>
      <c r="D134" s="195" t="s">
        <v>224</v>
      </c>
      <c r="E134" s="196" t="s">
        <v>19</v>
      </c>
      <c r="F134" s="197" t="s">
        <v>257</v>
      </c>
      <c r="G134" s="194"/>
      <c r="H134" s="196" t="s">
        <v>19</v>
      </c>
      <c r="I134" s="198"/>
      <c r="J134" s="194"/>
      <c r="K134" s="194"/>
      <c r="L134" s="199"/>
      <c r="M134" s="200"/>
      <c r="N134" s="201"/>
      <c r="O134" s="201"/>
      <c r="P134" s="201"/>
      <c r="Q134" s="201"/>
      <c r="R134" s="201"/>
      <c r="S134" s="201"/>
      <c r="T134" s="202"/>
      <c r="AT134" s="203" t="s">
        <v>224</v>
      </c>
      <c r="AU134" s="203" t="s">
        <v>88</v>
      </c>
      <c r="AV134" s="13" t="s">
        <v>82</v>
      </c>
      <c r="AW134" s="13" t="s">
        <v>36</v>
      </c>
      <c r="AX134" s="13" t="s">
        <v>75</v>
      </c>
      <c r="AY134" s="203" t="s">
        <v>214</v>
      </c>
    </row>
    <row r="135" spans="1:65" s="14" customFormat="1" ht="11.25">
      <c r="B135" s="204"/>
      <c r="C135" s="205"/>
      <c r="D135" s="195" t="s">
        <v>224</v>
      </c>
      <c r="E135" s="206" t="s">
        <v>19</v>
      </c>
      <c r="F135" s="207" t="s">
        <v>1681</v>
      </c>
      <c r="G135" s="205"/>
      <c r="H135" s="208">
        <v>22.15</v>
      </c>
      <c r="I135" s="209"/>
      <c r="J135" s="205"/>
      <c r="K135" s="205"/>
      <c r="L135" s="210"/>
      <c r="M135" s="211"/>
      <c r="N135" s="212"/>
      <c r="O135" s="212"/>
      <c r="P135" s="212"/>
      <c r="Q135" s="212"/>
      <c r="R135" s="212"/>
      <c r="S135" s="212"/>
      <c r="T135" s="213"/>
      <c r="AT135" s="214" t="s">
        <v>224</v>
      </c>
      <c r="AU135" s="214" t="s">
        <v>88</v>
      </c>
      <c r="AV135" s="14" t="s">
        <v>88</v>
      </c>
      <c r="AW135" s="14" t="s">
        <v>36</v>
      </c>
      <c r="AX135" s="14" t="s">
        <v>75</v>
      </c>
      <c r="AY135" s="214" t="s">
        <v>214</v>
      </c>
    </row>
    <row r="136" spans="1:65" s="14" customFormat="1" ht="11.25">
      <c r="B136" s="204"/>
      <c r="C136" s="205"/>
      <c r="D136" s="195" t="s">
        <v>224</v>
      </c>
      <c r="E136" s="206" t="s">
        <v>19</v>
      </c>
      <c r="F136" s="207" t="s">
        <v>1678</v>
      </c>
      <c r="G136" s="205"/>
      <c r="H136" s="208">
        <v>69.91</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4" customFormat="1" ht="11.25">
      <c r="B137" s="204"/>
      <c r="C137" s="205"/>
      <c r="D137" s="195" t="s">
        <v>224</v>
      </c>
      <c r="E137" s="206" t="s">
        <v>19</v>
      </c>
      <c r="F137" s="207" t="s">
        <v>1679</v>
      </c>
      <c r="G137" s="205"/>
      <c r="H137" s="208">
        <v>53.46</v>
      </c>
      <c r="I137" s="209"/>
      <c r="J137" s="205"/>
      <c r="K137" s="205"/>
      <c r="L137" s="210"/>
      <c r="M137" s="211"/>
      <c r="N137" s="212"/>
      <c r="O137" s="212"/>
      <c r="P137" s="212"/>
      <c r="Q137" s="212"/>
      <c r="R137" s="212"/>
      <c r="S137" s="212"/>
      <c r="T137" s="213"/>
      <c r="AT137" s="214" t="s">
        <v>224</v>
      </c>
      <c r="AU137" s="214" t="s">
        <v>88</v>
      </c>
      <c r="AV137" s="14" t="s">
        <v>88</v>
      </c>
      <c r="AW137" s="14" t="s">
        <v>36</v>
      </c>
      <c r="AX137" s="14" t="s">
        <v>75</v>
      </c>
      <c r="AY137" s="214" t="s">
        <v>214</v>
      </c>
    </row>
    <row r="138" spans="1:65" s="15" customFormat="1" ht="11.25">
      <c r="B138" s="215"/>
      <c r="C138" s="216"/>
      <c r="D138" s="195" t="s">
        <v>224</v>
      </c>
      <c r="E138" s="217" t="s">
        <v>19</v>
      </c>
      <c r="F138" s="218" t="s">
        <v>228</v>
      </c>
      <c r="G138" s="216"/>
      <c r="H138" s="219">
        <v>145.52000000000001</v>
      </c>
      <c r="I138" s="220"/>
      <c r="J138" s="216"/>
      <c r="K138" s="216"/>
      <c r="L138" s="221"/>
      <c r="M138" s="222"/>
      <c r="N138" s="223"/>
      <c r="O138" s="223"/>
      <c r="P138" s="223"/>
      <c r="Q138" s="223"/>
      <c r="R138" s="223"/>
      <c r="S138" s="223"/>
      <c r="T138" s="224"/>
      <c r="AT138" s="225" t="s">
        <v>224</v>
      </c>
      <c r="AU138" s="225" t="s">
        <v>88</v>
      </c>
      <c r="AV138" s="15" t="s">
        <v>222</v>
      </c>
      <c r="AW138" s="15" t="s">
        <v>36</v>
      </c>
      <c r="AX138" s="15" t="s">
        <v>82</v>
      </c>
      <c r="AY138" s="225" t="s">
        <v>214</v>
      </c>
    </row>
    <row r="139" spans="1:65" s="2" customFormat="1" ht="24.2" customHeight="1">
      <c r="A139" s="36"/>
      <c r="B139" s="37"/>
      <c r="C139" s="180" t="s">
        <v>270</v>
      </c>
      <c r="D139" s="180" t="s">
        <v>217</v>
      </c>
      <c r="E139" s="181" t="s">
        <v>271</v>
      </c>
      <c r="F139" s="182" t="s">
        <v>272</v>
      </c>
      <c r="G139" s="183" t="s">
        <v>220</v>
      </c>
      <c r="H139" s="184">
        <v>161.1</v>
      </c>
      <c r="I139" s="185"/>
      <c r="J139" s="186">
        <f>ROUND(I139*H139,2)</f>
        <v>0</v>
      </c>
      <c r="K139" s="182" t="s">
        <v>221</v>
      </c>
      <c r="L139" s="41"/>
      <c r="M139" s="187" t="s">
        <v>19</v>
      </c>
      <c r="N139" s="188" t="s">
        <v>47</v>
      </c>
      <c r="O139" s="66"/>
      <c r="P139" s="189">
        <f>O139*H139</f>
        <v>0</v>
      </c>
      <c r="Q139" s="189">
        <v>0</v>
      </c>
      <c r="R139" s="189">
        <f>Q139*H139</f>
        <v>0</v>
      </c>
      <c r="S139" s="189">
        <v>4.5999999999999999E-2</v>
      </c>
      <c r="T139" s="190">
        <f>S139*H139</f>
        <v>7.4105999999999996</v>
      </c>
      <c r="U139" s="36"/>
      <c r="V139" s="36"/>
      <c r="W139" s="36"/>
      <c r="X139" s="36"/>
      <c r="Y139" s="36"/>
      <c r="Z139" s="36"/>
      <c r="AA139" s="36"/>
      <c r="AB139" s="36"/>
      <c r="AC139" s="36"/>
      <c r="AD139" s="36"/>
      <c r="AE139" s="36"/>
      <c r="AR139" s="191" t="s">
        <v>222</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222</v>
      </c>
      <c r="BM139" s="191" t="s">
        <v>273</v>
      </c>
    </row>
    <row r="140" spans="1:65" s="13" customFormat="1" ht="11.25">
      <c r="B140" s="193"/>
      <c r="C140" s="194"/>
      <c r="D140" s="195" t="s">
        <v>224</v>
      </c>
      <c r="E140" s="196" t="s">
        <v>19</v>
      </c>
      <c r="F140" s="197" t="s">
        <v>234</v>
      </c>
      <c r="G140" s="194"/>
      <c r="H140" s="196" t="s">
        <v>19</v>
      </c>
      <c r="I140" s="198"/>
      <c r="J140" s="194"/>
      <c r="K140" s="194"/>
      <c r="L140" s="199"/>
      <c r="M140" s="200"/>
      <c r="N140" s="201"/>
      <c r="O140" s="201"/>
      <c r="P140" s="201"/>
      <c r="Q140" s="201"/>
      <c r="R140" s="201"/>
      <c r="S140" s="201"/>
      <c r="T140" s="202"/>
      <c r="AT140" s="203" t="s">
        <v>224</v>
      </c>
      <c r="AU140" s="203" t="s">
        <v>88</v>
      </c>
      <c r="AV140" s="13" t="s">
        <v>82</v>
      </c>
      <c r="AW140" s="13" t="s">
        <v>36</v>
      </c>
      <c r="AX140" s="13" t="s">
        <v>75</v>
      </c>
      <c r="AY140" s="203" t="s">
        <v>214</v>
      </c>
    </row>
    <row r="141" spans="1:65" s="14" customFormat="1" ht="11.25">
      <c r="B141" s="204"/>
      <c r="C141" s="205"/>
      <c r="D141" s="195" t="s">
        <v>224</v>
      </c>
      <c r="E141" s="206" t="s">
        <v>19</v>
      </c>
      <c r="F141" s="207" t="s">
        <v>1682</v>
      </c>
      <c r="G141" s="205"/>
      <c r="H141" s="208">
        <v>93.45</v>
      </c>
      <c r="I141" s="209"/>
      <c r="J141" s="205"/>
      <c r="K141" s="205"/>
      <c r="L141" s="210"/>
      <c r="M141" s="211"/>
      <c r="N141" s="212"/>
      <c r="O141" s="212"/>
      <c r="P141" s="212"/>
      <c r="Q141" s="212"/>
      <c r="R141" s="212"/>
      <c r="S141" s="212"/>
      <c r="T141" s="213"/>
      <c r="AT141" s="214" t="s">
        <v>224</v>
      </c>
      <c r="AU141" s="214" t="s">
        <v>88</v>
      </c>
      <c r="AV141" s="14" t="s">
        <v>88</v>
      </c>
      <c r="AW141" s="14" t="s">
        <v>36</v>
      </c>
      <c r="AX141" s="14" t="s">
        <v>75</v>
      </c>
      <c r="AY141" s="214" t="s">
        <v>214</v>
      </c>
    </row>
    <row r="142" spans="1:65" s="14" customFormat="1" ht="11.25">
      <c r="B142" s="204"/>
      <c r="C142" s="205"/>
      <c r="D142" s="195" t="s">
        <v>224</v>
      </c>
      <c r="E142" s="206" t="s">
        <v>19</v>
      </c>
      <c r="F142" s="207" t="s">
        <v>1683</v>
      </c>
      <c r="G142" s="205"/>
      <c r="H142" s="208">
        <v>67.650000000000006</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5" customFormat="1" ht="11.25">
      <c r="B143" s="215"/>
      <c r="C143" s="216"/>
      <c r="D143" s="195" t="s">
        <v>224</v>
      </c>
      <c r="E143" s="217" t="s">
        <v>19</v>
      </c>
      <c r="F143" s="218" t="s">
        <v>228</v>
      </c>
      <c r="G143" s="216"/>
      <c r="H143" s="219">
        <v>161.10000000000002</v>
      </c>
      <c r="I143" s="220"/>
      <c r="J143" s="216"/>
      <c r="K143" s="216"/>
      <c r="L143" s="221"/>
      <c r="M143" s="222"/>
      <c r="N143" s="223"/>
      <c r="O143" s="223"/>
      <c r="P143" s="223"/>
      <c r="Q143" s="223"/>
      <c r="R143" s="223"/>
      <c r="S143" s="223"/>
      <c r="T143" s="224"/>
      <c r="AT143" s="225" t="s">
        <v>224</v>
      </c>
      <c r="AU143" s="225" t="s">
        <v>88</v>
      </c>
      <c r="AV143" s="15" t="s">
        <v>222</v>
      </c>
      <c r="AW143" s="15" t="s">
        <v>36</v>
      </c>
      <c r="AX143" s="15" t="s">
        <v>82</v>
      </c>
      <c r="AY143" s="225" t="s">
        <v>214</v>
      </c>
    </row>
    <row r="144" spans="1:65" s="2" customFormat="1" ht="14.45" customHeight="1">
      <c r="A144" s="36"/>
      <c r="B144" s="37"/>
      <c r="C144" s="180" t="s">
        <v>276</v>
      </c>
      <c r="D144" s="180" t="s">
        <v>217</v>
      </c>
      <c r="E144" s="181" t="s">
        <v>277</v>
      </c>
      <c r="F144" s="182" t="s">
        <v>278</v>
      </c>
      <c r="G144" s="183" t="s">
        <v>220</v>
      </c>
      <c r="H144" s="184">
        <v>161.1</v>
      </c>
      <c r="I144" s="185"/>
      <c r="J144" s="186">
        <f>ROUND(I144*H144,2)</f>
        <v>0</v>
      </c>
      <c r="K144" s="182" t="s">
        <v>19</v>
      </c>
      <c r="L144" s="41"/>
      <c r="M144" s="187" t="s">
        <v>19</v>
      </c>
      <c r="N144" s="188" t="s">
        <v>47</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222</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222</v>
      </c>
      <c r="BM144" s="191" t="s">
        <v>1684</v>
      </c>
    </row>
    <row r="145" spans="1:65" s="13" customFormat="1" ht="11.25">
      <c r="B145" s="193"/>
      <c r="C145" s="194"/>
      <c r="D145" s="195" t="s">
        <v>224</v>
      </c>
      <c r="E145" s="196" t="s">
        <v>19</v>
      </c>
      <c r="F145" s="197" t="s">
        <v>234</v>
      </c>
      <c r="G145" s="194"/>
      <c r="H145" s="196" t="s">
        <v>19</v>
      </c>
      <c r="I145" s="198"/>
      <c r="J145" s="194"/>
      <c r="K145" s="194"/>
      <c r="L145" s="199"/>
      <c r="M145" s="200"/>
      <c r="N145" s="201"/>
      <c r="O145" s="201"/>
      <c r="P145" s="201"/>
      <c r="Q145" s="201"/>
      <c r="R145" s="201"/>
      <c r="S145" s="201"/>
      <c r="T145" s="202"/>
      <c r="AT145" s="203" t="s">
        <v>224</v>
      </c>
      <c r="AU145" s="203" t="s">
        <v>88</v>
      </c>
      <c r="AV145" s="13" t="s">
        <v>82</v>
      </c>
      <c r="AW145" s="13" t="s">
        <v>36</v>
      </c>
      <c r="AX145" s="13" t="s">
        <v>75</v>
      </c>
      <c r="AY145" s="203" t="s">
        <v>214</v>
      </c>
    </row>
    <row r="146" spans="1:65" s="14" customFormat="1" ht="11.25">
      <c r="B146" s="204"/>
      <c r="C146" s="205"/>
      <c r="D146" s="195" t="s">
        <v>224</v>
      </c>
      <c r="E146" s="206" t="s">
        <v>19</v>
      </c>
      <c r="F146" s="207" t="s">
        <v>1682</v>
      </c>
      <c r="G146" s="205"/>
      <c r="H146" s="208">
        <v>93.45</v>
      </c>
      <c r="I146" s="209"/>
      <c r="J146" s="205"/>
      <c r="K146" s="205"/>
      <c r="L146" s="210"/>
      <c r="M146" s="211"/>
      <c r="N146" s="212"/>
      <c r="O146" s="212"/>
      <c r="P146" s="212"/>
      <c r="Q146" s="212"/>
      <c r="R146" s="212"/>
      <c r="S146" s="212"/>
      <c r="T146" s="213"/>
      <c r="AT146" s="214" t="s">
        <v>224</v>
      </c>
      <c r="AU146" s="214" t="s">
        <v>88</v>
      </c>
      <c r="AV146" s="14" t="s">
        <v>88</v>
      </c>
      <c r="AW146" s="14" t="s">
        <v>36</v>
      </c>
      <c r="AX146" s="14" t="s">
        <v>75</v>
      </c>
      <c r="AY146" s="214" t="s">
        <v>214</v>
      </c>
    </row>
    <row r="147" spans="1:65" s="14" customFormat="1" ht="11.25">
      <c r="B147" s="204"/>
      <c r="C147" s="205"/>
      <c r="D147" s="195" t="s">
        <v>224</v>
      </c>
      <c r="E147" s="206" t="s">
        <v>19</v>
      </c>
      <c r="F147" s="207" t="s">
        <v>1683</v>
      </c>
      <c r="G147" s="205"/>
      <c r="H147" s="208">
        <v>67.650000000000006</v>
      </c>
      <c r="I147" s="209"/>
      <c r="J147" s="205"/>
      <c r="K147" s="205"/>
      <c r="L147" s="210"/>
      <c r="M147" s="211"/>
      <c r="N147" s="212"/>
      <c r="O147" s="212"/>
      <c r="P147" s="212"/>
      <c r="Q147" s="212"/>
      <c r="R147" s="212"/>
      <c r="S147" s="212"/>
      <c r="T147" s="213"/>
      <c r="AT147" s="214" t="s">
        <v>224</v>
      </c>
      <c r="AU147" s="214" t="s">
        <v>88</v>
      </c>
      <c r="AV147" s="14" t="s">
        <v>88</v>
      </c>
      <c r="AW147" s="14" t="s">
        <v>36</v>
      </c>
      <c r="AX147" s="14" t="s">
        <v>75</v>
      </c>
      <c r="AY147" s="214" t="s">
        <v>214</v>
      </c>
    </row>
    <row r="148" spans="1:65" s="15" customFormat="1" ht="11.25">
      <c r="B148" s="215"/>
      <c r="C148" s="216"/>
      <c r="D148" s="195" t="s">
        <v>224</v>
      </c>
      <c r="E148" s="217" t="s">
        <v>19</v>
      </c>
      <c r="F148" s="218" t="s">
        <v>228</v>
      </c>
      <c r="G148" s="216"/>
      <c r="H148" s="219">
        <v>161.10000000000002</v>
      </c>
      <c r="I148" s="220"/>
      <c r="J148" s="216"/>
      <c r="K148" s="216"/>
      <c r="L148" s="221"/>
      <c r="M148" s="222"/>
      <c r="N148" s="223"/>
      <c r="O148" s="223"/>
      <c r="P148" s="223"/>
      <c r="Q148" s="223"/>
      <c r="R148" s="223"/>
      <c r="S148" s="223"/>
      <c r="T148" s="224"/>
      <c r="AT148" s="225" t="s">
        <v>224</v>
      </c>
      <c r="AU148" s="225" t="s">
        <v>88</v>
      </c>
      <c r="AV148" s="15" t="s">
        <v>222</v>
      </c>
      <c r="AW148" s="15" t="s">
        <v>36</v>
      </c>
      <c r="AX148" s="15" t="s">
        <v>82</v>
      </c>
      <c r="AY148" s="225" t="s">
        <v>214</v>
      </c>
    </row>
    <row r="149" spans="1:65" s="2" customFormat="1" ht="14.45" customHeight="1">
      <c r="A149" s="36"/>
      <c r="B149" s="37"/>
      <c r="C149" s="180" t="s">
        <v>280</v>
      </c>
      <c r="D149" s="180" t="s">
        <v>217</v>
      </c>
      <c r="E149" s="181" t="s">
        <v>281</v>
      </c>
      <c r="F149" s="182" t="s">
        <v>282</v>
      </c>
      <c r="G149" s="183" t="s">
        <v>283</v>
      </c>
      <c r="H149" s="184">
        <v>1</v>
      </c>
      <c r="I149" s="185"/>
      <c r="J149" s="186">
        <f>ROUND(I149*H149,2)</f>
        <v>0</v>
      </c>
      <c r="K149" s="182" t="s">
        <v>19</v>
      </c>
      <c r="L149" s="41"/>
      <c r="M149" s="187" t="s">
        <v>19</v>
      </c>
      <c r="N149" s="188" t="s">
        <v>47</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222</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222</v>
      </c>
      <c r="BM149" s="191" t="s">
        <v>284</v>
      </c>
    </row>
    <row r="150" spans="1:65" s="2" customFormat="1" ht="39">
      <c r="A150" s="36"/>
      <c r="B150" s="37"/>
      <c r="C150" s="38"/>
      <c r="D150" s="195" t="s">
        <v>232</v>
      </c>
      <c r="E150" s="38"/>
      <c r="F150" s="226" t="s">
        <v>285</v>
      </c>
      <c r="G150" s="38"/>
      <c r="H150" s="38"/>
      <c r="I150" s="227"/>
      <c r="J150" s="38"/>
      <c r="K150" s="38"/>
      <c r="L150" s="41"/>
      <c r="M150" s="228"/>
      <c r="N150" s="229"/>
      <c r="O150" s="66"/>
      <c r="P150" s="66"/>
      <c r="Q150" s="66"/>
      <c r="R150" s="66"/>
      <c r="S150" s="66"/>
      <c r="T150" s="67"/>
      <c r="U150" s="36"/>
      <c r="V150" s="36"/>
      <c r="W150" s="36"/>
      <c r="X150" s="36"/>
      <c r="Y150" s="36"/>
      <c r="Z150" s="36"/>
      <c r="AA150" s="36"/>
      <c r="AB150" s="36"/>
      <c r="AC150" s="36"/>
      <c r="AD150" s="36"/>
      <c r="AE150" s="36"/>
      <c r="AT150" s="19" t="s">
        <v>232</v>
      </c>
      <c r="AU150" s="19" t="s">
        <v>88</v>
      </c>
    </row>
    <row r="151" spans="1:65" s="2" customFormat="1" ht="14.45" customHeight="1">
      <c r="A151" s="36"/>
      <c r="B151" s="37"/>
      <c r="C151" s="180" t="s">
        <v>286</v>
      </c>
      <c r="D151" s="180" t="s">
        <v>217</v>
      </c>
      <c r="E151" s="181" t="s">
        <v>287</v>
      </c>
      <c r="F151" s="182" t="s">
        <v>288</v>
      </c>
      <c r="G151" s="183" t="s">
        <v>248</v>
      </c>
      <c r="H151" s="184">
        <v>4</v>
      </c>
      <c r="I151" s="185"/>
      <c r="J151" s="186">
        <f>ROUND(I151*H151,2)</f>
        <v>0</v>
      </c>
      <c r="K151" s="182" t="s">
        <v>19</v>
      </c>
      <c r="L151" s="41"/>
      <c r="M151" s="187" t="s">
        <v>19</v>
      </c>
      <c r="N151" s="188" t="s">
        <v>47</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222</v>
      </c>
      <c r="AT151" s="191" t="s">
        <v>217</v>
      </c>
      <c r="AU151" s="191" t="s">
        <v>88</v>
      </c>
      <c r="AY151" s="19" t="s">
        <v>214</v>
      </c>
      <c r="BE151" s="192">
        <f>IF(N151="základní",J151,0)</f>
        <v>0</v>
      </c>
      <c r="BF151" s="192">
        <f>IF(N151="snížená",J151,0)</f>
        <v>0</v>
      </c>
      <c r="BG151" s="192">
        <f>IF(N151="zákl. přenesená",J151,0)</f>
        <v>0</v>
      </c>
      <c r="BH151" s="192">
        <f>IF(N151="sníž. přenesená",J151,0)</f>
        <v>0</v>
      </c>
      <c r="BI151" s="192">
        <f>IF(N151="nulová",J151,0)</f>
        <v>0</v>
      </c>
      <c r="BJ151" s="19" t="s">
        <v>88</v>
      </c>
      <c r="BK151" s="192">
        <f>ROUND(I151*H151,2)</f>
        <v>0</v>
      </c>
      <c r="BL151" s="19" t="s">
        <v>222</v>
      </c>
      <c r="BM151" s="191" t="s">
        <v>1685</v>
      </c>
    </row>
    <row r="152" spans="1:65" s="2" customFormat="1" ht="14.45" customHeight="1">
      <c r="A152" s="36"/>
      <c r="B152" s="37"/>
      <c r="C152" s="180" t="s">
        <v>290</v>
      </c>
      <c r="D152" s="180" t="s">
        <v>217</v>
      </c>
      <c r="E152" s="181" t="s">
        <v>291</v>
      </c>
      <c r="F152" s="182" t="s">
        <v>292</v>
      </c>
      <c r="G152" s="183" t="s">
        <v>248</v>
      </c>
      <c r="H152" s="184">
        <v>2</v>
      </c>
      <c r="I152" s="185"/>
      <c r="J152" s="186">
        <f>ROUND(I152*H152,2)</f>
        <v>0</v>
      </c>
      <c r="K152" s="182" t="s">
        <v>19</v>
      </c>
      <c r="L152" s="41"/>
      <c r="M152" s="187" t="s">
        <v>19</v>
      </c>
      <c r="N152" s="188" t="s">
        <v>47</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222</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222</v>
      </c>
      <c r="BM152" s="191" t="s">
        <v>1686</v>
      </c>
    </row>
    <row r="153" spans="1:65" s="2" customFormat="1" ht="14.45" customHeight="1">
      <c r="A153" s="36"/>
      <c r="B153" s="37"/>
      <c r="C153" s="180" t="s">
        <v>8</v>
      </c>
      <c r="D153" s="180" t="s">
        <v>217</v>
      </c>
      <c r="E153" s="181" t="s">
        <v>294</v>
      </c>
      <c r="F153" s="182" t="s">
        <v>295</v>
      </c>
      <c r="G153" s="183" t="s">
        <v>248</v>
      </c>
      <c r="H153" s="184">
        <v>2</v>
      </c>
      <c r="I153" s="185"/>
      <c r="J153" s="186">
        <f>ROUND(I153*H153,2)</f>
        <v>0</v>
      </c>
      <c r="K153" s="182" t="s">
        <v>19</v>
      </c>
      <c r="L153" s="41"/>
      <c r="M153" s="187" t="s">
        <v>19</v>
      </c>
      <c r="N153" s="188" t="s">
        <v>47</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222</v>
      </c>
      <c r="AT153" s="191" t="s">
        <v>217</v>
      </c>
      <c r="AU153" s="191" t="s">
        <v>88</v>
      </c>
      <c r="AY153" s="19" t="s">
        <v>214</v>
      </c>
      <c r="BE153" s="192">
        <f>IF(N153="základní",J153,0)</f>
        <v>0</v>
      </c>
      <c r="BF153" s="192">
        <f>IF(N153="snížená",J153,0)</f>
        <v>0</v>
      </c>
      <c r="BG153" s="192">
        <f>IF(N153="zákl. přenesená",J153,0)</f>
        <v>0</v>
      </c>
      <c r="BH153" s="192">
        <f>IF(N153="sníž. přenesená",J153,0)</f>
        <v>0</v>
      </c>
      <c r="BI153" s="192">
        <f>IF(N153="nulová",J153,0)</f>
        <v>0</v>
      </c>
      <c r="BJ153" s="19" t="s">
        <v>88</v>
      </c>
      <c r="BK153" s="192">
        <f>ROUND(I153*H153,2)</f>
        <v>0</v>
      </c>
      <c r="BL153" s="19" t="s">
        <v>222</v>
      </c>
      <c r="BM153" s="191" t="s">
        <v>1687</v>
      </c>
    </row>
    <row r="154" spans="1:65" s="12" customFormat="1" ht="22.9" customHeight="1">
      <c r="B154" s="164"/>
      <c r="C154" s="165"/>
      <c r="D154" s="166" t="s">
        <v>74</v>
      </c>
      <c r="E154" s="178" t="s">
        <v>297</v>
      </c>
      <c r="F154" s="178" t="s">
        <v>298</v>
      </c>
      <c r="G154" s="165"/>
      <c r="H154" s="165"/>
      <c r="I154" s="168"/>
      <c r="J154" s="179">
        <f>BK154</f>
        <v>0</v>
      </c>
      <c r="K154" s="165"/>
      <c r="L154" s="170"/>
      <c r="M154" s="171"/>
      <c r="N154" s="172"/>
      <c r="O154" s="172"/>
      <c r="P154" s="173">
        <f>SUM(P155:P157)</f>
        <v>0</v>
      </c>
      <c r="Q154" s="172"/>
      <c r="R154" s="173">
        <f>SUM(R155:R157)</f>
        <v>0</v>
      </c>
      <c r="S154" s="172"/>
      <c r="T154" s="174">
        <f>SUM(T155:T157)</f>
        <v>0</v>
      </c>
      <c r="AR154" s="175" t="s">
        <v>82</v>
      </c>
      <c r="AT154" s="176" t="s">
        <v>74</v>
      </c>
      <c r="AU154" s="176" t="s">
        <v>82</v>
      </c>
      <c r="AY154" s="175" t="s">
        <v>214</v>
      </c>
      <c r="BK154" s="177">
        <f>SUM(BK155:BK157)</f>
        <v>0</v>
      </c>
    </row>
    <row r="155" spans="1:65" s="2" customFormat="1" ht="24.2" customHeight="1">
      <c r="A155" s="36"/>
      <c r="B155" s="37"/>
      <c r="C155" s="180" t="s">
        <v>299</v>
      </c>
      <c r="D155" s="180" t="s">
        <v>217</v>
      </c>
      <c r="E155" s="181" t="s">
        <v>300</v>
      </c>
      <c r="F155" s="182" t="s">
        <v>301</v>
      </c>
      <c r="G155" s="183" t="s">
        <v>302</v>
      </c>
      <c r="H155" s="184">
        <v>11.076000000000001</v>
      </c>
      <c r="I155" s="185"/>
      <c r="J155" s="186">
        <f>ROUND(I155*H155,2)</f>
        <v>0</v>
      </c>
      <c r="K155" s="182" t="s">
        <v>221</v>
      </c>
      <c r="L155" s="41"/>
      <c r="M155" s="187" t="s">
        <v>19</v>
      </c>
      <c r="N155" s="188" t="s">
        <v>47</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222</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222</v>
      </c>
      <c r="BM155" s="191" t="s">
        <v>303</v>
      </c>
    </row>
    <row r="156" spans="1:65" s="2" customFormat="1" ht="24.2" customHeight="1">
      <c r="A156" s="36"/>
      <c r="B156" s="37"/>
      <c r="C156" s="180" t="s">
        <v>304</v>
      </c>
      <c r="D156" s="180" t="s">
        <v>217</v>
      </c>
      <c r="E156" s="181" t="s">
        <v>305</v>
      </c>
      <c r="F156" s="182" t="s">
        <v>306</v>
      </c>
      <c r="G156" s="183" t="s">
        <v>302</v>
      </c>
      <c r="H156" s="184">
        <v>11.076000000000001</v>
      </c>
      <c r="I156" s="185"/>
      <c r="J156" s="186">
        <f>ROUND(I156*H156,2)</f>
        <v>0</v>
      </c>
      <c r="K156" s="182" t="s">
        <v>19</v>
      </c>
      <c r="L156" s="41"/>
      <c r="M156" s="187" t="s">
        <v>19</v>
      </c>
      <c r="N156" s="188" t="s">
        <v>47</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222</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222</v>
      </c>
      <c r="BM156" s="191" t="s">
        <v>307</v>
      </c>
    </row>
    <row r="157" spans="1:65" s="2" customFormat="1" ht="24.2" customHeight="1">
      <c r="A157" s="36"/>
      <c r="B157" s="37"/>
      <c r="C157" s="180" t="s">
        <v>308</v>
      </c>
      <c r="D157" s="180" t="s">
        <v>217</v>
      </c>
      <c r="E157" s="181" t="s">
        <v>309</v>
      </c>
      <c r="F157" s="182" t="s">
        <v>310</v>
      </c>
      <c r="G157" s="183" t="s">
        <v>302</v>
      </c>
      <c r="H157" s="184">
        <v>11.076000000000001</v>
      </c>
      <c r="I157" s="185"/>
      <c r="J157" s="186">
        <f>ROUND(I157*H157,2)</f>
        <v>0</v>
      </c>
      <c r="K157" s="182" t="s">
        <v>221</v>
      </c>
      <c r="L157" s="41"/>
      <c r="M157" s="187" t="s">
        <v>19</v>
      </c>
      <c r="N157" s="188" t="s">
        <v>47</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222</v>
      </c>
      <c r="AT157" s="191" t="s">
        <v>217</v>
      </c>
      <c r="AU157" s="191" t="s">
        <v>88</v>
      </c>
      <c r="AY157" s="19" t="s">
        <v>214</v>
      </c>
      <c r="BE157" s="192">
        <f>IF(N157="základní",J157,0)</f>
        <v>0</v>
      </c>
      <c r="BF157" s="192">
        <f>IF(N157="snížená",J157,0)</f>
        <v>0</v>
      </c>
      <c r="BG157" s="192">
        <f>IF(N157="zákl. přenesená",J157,0)</f>
        <v>0</v>
      </c>
      <c r="BH157" s="192">
        <f>IF(N157="sníž. přenesená",J157,0)</f>
        <v>0</v>
      </c>
      <c r="BI157" s="192">
        <f>IF(N157="nulová",J157,0)</f>
        <v>0</v>
      </c>
      <c r="BJ157" s="19" t="s">
        <v>88</v>
      </c>
      <c r="BK157" s="192">
        <f>ROUND(I157*H157,2)</f>
        <v>0</v>
      </c>
      <c r="BL157" s="19" t="s">
        <v>222</v>
      </c>
      <c r="BM157" s="191" t="s">
        <v>311</v>
      </c>
    </row>
    <row r="158" spans="1:65" s="12" customFormat="1" ht="22.9" customHeight="1">
      <c r="B158" s="164"/>
      <c r="C158" s="165"/>
      <c r="D158" s="166" t="s">
        <v>74</v>
      </c>
      <c r="E158" s="178" t="s">
        <v>312</v>
      </c>
      <c r="F158" s="178" t="s">
        <v>313</v>
      </c>
      <c r="G158" s="165"/>
      <c r="H158" s="165"/>
      <c r="I158" s="168"/>
      <c r="J158" s="179">
        <f>BK158</f>
        <v>0</v>
      </c>
      <c r="K158" s="165"/>
      <c r="L158" s="170"/>
      <c r="M158" s="171"/>
      <c r="N158" s="172"/>
      <c r="O158" s="172"/>
      <c r="P158" s="173">
        <f>P159</f>
        <v>0</v>
      </c>
      <c r="Q158" s="172"/>
      <c r="R158" s="173">
        <f>R159</f>
        <v>0</v>
      </c>
      <c r="S158" s="172"/>
      <c r="T158" s="174">
        <f>T159</f>
        <v>0</v>
      </c>
      <c r="AR158" s="175" t="s">
        <v>82</v>
      </c>
      <c r="AT158" s="176" t="s">
        <v>74</v>
      </c>
      <c r="AU158" s="176" t="s">
        <v>82</v>
      </c>
      <c r="AY158" s="175" t="s">
        <v>214</v>
      </c>
      <c r="BK158" s="177">
        <f>BK159</f>
        <v>0</v>
      </c>
    </row>
    <row r="159" spans="1:65" s="2" customFormat="1" ht="24.2" customHeight="1">
      <c r="A159" s="36"/>
      <c r="B159" s="37"/>
      <c r="C159" s="180" t="s">
        <v>314</v>
      </c>
      <c r="D159" s="180" t="s">
        <v>217</v>
      </c>
      <c r="E159" s="181" t="s">
        <v>315</v>
      </c>
      <c r="F159" s="182" t="s">
        <v>316</v>
      </c>
      <c r="G159" s="183" t="s">
        <v>302</v>
      </c>
      <c r="H159" s="184">
        <v>4.9800000000000004</v>
      </c>
      <c r="I159" s="185"/>
      <c r="J159" s="186">
        <f>ROUND(I159*H159,2)</f>
        <v>0</v>
      </c>
      <c r="K159" s="182" t="s">
        <v>221</v>
      </c>
      <c r="L159" s="41"/>
      <c r="M159" s="187" t="s">
        <v>19</v>
      </c>
      <c r="N159" s="188" t="s">
        <v>47</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222</v>
      </c>
      <c r="AT159" s="191" t="s">
        <v>217</v>
      </c>
      <c r="AU159" s="191" t="s">
        <v>88</v>
      </c>
      <c r="AY159" s="19" t="s">
        <v>214</v>
      </c>
      <c r="BE159" s="192">
        <f>IF(N159="základní",J159,0)</f>
        <v>0</v>
      </c>
      <c r="BF159" s="192">
        <f>IF(N159="snížená",J159,0)</f>
        <v>0</v>
      </c>
      <c r="BG159" s="192">
        <f>IF(N159="zákl. přenesená",J159,0)</f>
        <v>0</v>
      </c>
      <c r="BH159" s="192">
        <f>IF(N159="sníž. přenesená",J159,0)</f>
        <v>0</v>
      </c>
      <c r="BI159" s="192">
        <f>IF(N159="nulová",J159,0)</f>
        <v>0</v>
      </c>
      <c r="BJ159" s="19" t="s">
        <v>88</v>
      </c>
      <c r="BK159" s="192">
        <f>ROUND(I159*H159,2)</f>
        <v>0</v>
      </c>
      <c r="BL159" s="19" t="s">
        <v>222</v>
      </c>
      <c r="BM159" s="191" t="s">
        <v>1688</v>
      </c>
    </row>
    <row r="160" spans="1:65" s="12" customFormat="1" ht="25.9" customHeight="1">
      <c r="B160" s="164"/>
      <c r="C160" s="165"/>
      <c r="D160" s="166" t="s">
        <v>74</v>
      </c>
      <c r="E160" s="167" t="s">
        <v>318</v>
      </c>
      <c r="F160" s="167" t="s">
        <v>319</v>
      </c>
      <c r="G160" s="165"/>
      <c r="H160" s="165"/>
      <c r="I160" s="168"/>
      <c r="J160" s="169">
        <f>BK160</f>
        <v>0</v>
      </c>
      <c r="K160" s="165"/>
      <c r="L160" s="170"/>
      <c r="M160" s="171"/>
      <c r="N160" s="172"/>
      <c r="O160" s="172"/>
      <c r="P160" s="173">
        <f>P161+P184+P187+P217+P367+P379+P390+P417+P430+P463</f>
        <v>0</v>
      </c>
      <c r="Q160" s="172"/>
      <c r="R160" s="173">
        <f>R161+R184+R187+R217+R367+R379+R390+R417+R430+R463</f>
        <v>23.761687030000001</v>
      </c>
      <c r="S160" s="172"/>
      <c r="T160" s="174">
        <f>T161+T184+T187+T217+T367+T379+T390+T417+T430+T463</f>
        <v>3.6654309200000004</v>
      </c>
      <c r="AR160" s="175" t="s">
        <v>88</v>
      </c>
      <c r="AT160" s="176" t="s">
        <v>74</v>
      </c>
      <c r="AU160" s="176" t="s">
        <v>75</v>
      </c>
      <c r="AY160" s="175" t="s">
        <v>214</v>
      </c>
      <c r="BK160" s="177">
        <f>BK161+BK184+BK187+BK217+BK367+BK379+BK390+BK417+BK430+BK463</f>
        <v>0</v>
      </c>
    </row>
    <row r="161" spans="1:65" s="12" customFormat="1" ht="22.9" customHeight="1">
      <c r="B161" s="164"/>
      <c r="C161" s="165"/>
      <c r="D161" s="166" t="s">
        <v>74</v>
      </c>
      <c r="E161" s="178" t="s">
        <v>320</v>
      </c>
      <c r="F161" s="178" t="s">
        <v>321</v>
      </c>
      <c r="G161" s="165"/>
      <c r="H161" s="165"/>
      <c r="I161" s="168"/>
      <c r="J161" s="179">
        <f>BK161</f>
        <v>0</v>
      </c>
      <c r="K161" s="165"/>
      <c r="L161" s="170"/>
      <c r="M161" s="171"/>
      <c r="N161" s="172"/>
      <c r="O161" s="172"/>
      <c r="P161" s="173">
        <f>SUM(P162:P183)</f>
        <v>0</v>
      </c>
      <c r="Q161" s="172"/>
      <c r="R161" s="173">
        <f>SUM(R162:R183)</f>
        <v>0.29192644000000001</v>
      </c>
      <c r="S161" s="172"/>
      <c r="T161" s="174">
        <f>SUM(T162:T183)</f>
        <v>2.3442880000000001</v>
      </c>
      <c r="AR161" s="175" t="s">
        <v>88</v>
      </c>
      <c r="AT161" s="176" t="s">
        <v>74</v>
      </c>
      <c r="AU161" s="176" t="s">
        <v>82</v>
      </c>
      <c r="AY161" s="175" t="s">
        <v>214</v>
      </c>
      <c r="BK161" s="177">
        <f>SUM(BK162:BK183)</f>
        <v>0</v>
      </c>
    </row>
    <row r="162" spans="1:65" s="2" customFormat="1" ht="24.2" customHeight="1">
      <c r="A162" s="36"/>
      <c r="B162" s="37"/>
      <c r="C162" s="180" t="s">
        <v>322</v>
      </c>
      <c r="D162" s="180" t="s">
        <v>217</v>
      </c>
      <c r="E162" s="181" t="s">
        <v>323</v>
      </c>
      <c r="F162" s="182" t="s">
        <v>324</v>
      </c>
      <c r="G162" s="183" t="s">
        <v>220</v>
      </c>
      <c r="H162" s="184">
        <v>129.21</v>
      </c>
      <c r="I162" s="185"/>
      <c r="J162" s="186">
        <f>ROUND(I162*H162,2)</f>
        <v>0</v>
      </c>
      <c r="K162" s="182" t="s">
        <v>221</v>
      </c>
      <c r="L162" s="41"/>
      <c r="M162" s="187" t="s">
        <v>19</v>
      </c>
      <c r="N162" s="188" t="s">
        <v>47</v>
      </c>
      <c r="O162" s="66"/>
      <c r="P162" s="189">
        <f>O162*H162</f>
        <v>0</v>
      </c>
      <c r="Q162" s="189">
        <v>0</v>
      </c>
      <c r="R162" s="189">
        <f>Q162*H162</f>
        <v>0</v>
      </c>
      <c r="S162" s="189">
        <v>1.7999999999999999E-2</v>
      </c>
      <c r="T162" s="190">
        <f>S162*H162</f>
        <v>2.32578</v>
      </c>
      <c r="U162" s="36"/>
      <c r="V162" s="36"/>
      <c r="W162" s="36"/>
      <c r="X162" s="36"/>
      <c r="Y162" s="36"/>
      <c r="Z162" s="36"/>
      <c r="AA162" s="36"/>
      <c r="AB162" s="36"/>
      <c r="AC162" s="36"/>
      <c r="AD162" s="36"/>
      <c r="AE162" s="36"/>
      <c r="AR162" s="191" t="s">
        <v>299</v>
      </c>
      <c r="AT162" s="191" t="s">
        <v>217</v>
      </c>
      <c r="AU162" s="191" t="s">
        <v>88</v>
      </c>
      <c r="AY162" s="19" t="s">
        <v>214</v>
      </c>
      <c r="BE162" s="192">
        <f>IF(N162="základní",J162,0)</f>
        <v>0</v>
      </c>
      <c r="BF162" s="192">
        <f>IF(N162="snížená",J162,0)</f>
        <v>0</v>
      </c>
      <c r="BG162" s="192">
        <f>IF(N162="zákl. přenesená",J162,0)</f>
        <v>0</v>
      </c>
      <c r="BH162" s="192">
        <f>IF(N162="sníž. přenesená",J162,0)</f>
        <v>0</v>
      </c>
      <c r="BI162" s="192">
        <f>IF(N162="nulová",J162,0)</f>
        <v>0</v>
      </c>
      <c r="BJ162" s="19" t="s">
        <v>88</v>
      </c>
      <c r="BK162" s="192">
        <f>ROUND(I162*H162,2)</f>
        <v>0</v>
      </c>
      <c r="BL162" s="19" t="s">
        <v>299</v>
      </c>
      <c r="BM162" s="191" t="s">
        <v>325</v>
      </c>
    </row>
    <row r="163" spans="1:65" s="13" customFormat="1" ht="11.25">
      <c r="B163" s="193"/>
      <c r="C163" s="194"/>
      <c r="D163" s="195" t="s">
        <v>224</v>
      </c>
      <c r="E163" s="196" t="s">
        <v>19</v>
      </c>
      <c r="F163" s="197" t="s">
        <v>326</v>
      </c>
      <c r="G163" s="194"/>
      <c r="H163" s="196" t="s">
        <v>19</v>
      </c>
      <c r="I163" s="198"/>
      <c r="J163" s="194"/>
      <c r="K163" s="194"/>
      <c r="L163" s="199"/>
      <c r="M163" s="200"/>
      <c r="N163" s="201"/>
      <c r="O163" s="201"/>
      <c r="P163" s="201"/>
      <c r="Q163" s="201"/>
      <c r="R163" s="201"/>
      <c r="S163" s="201"/>
      <c r="T163" s="202"/>
      <c r="AT163" s="203" t="s">
        <v>224</v>
      </c>
      <c r="AU163" s="203" t="s">
        <v>88</v>
      </c>
      <c r="AV163" s="13" t="s">
        <v>82</v>
      </c>
      <c r="AW163" s="13" t="s">
        <v>36</v>
      </c>
      <c r="AX163" s="13" t="s">
        <v>75</v>
      </c>
      <c r="AY163" s="203" t="s">
        <v>214</v>
      </c>
    </row>
    <row r="164" spans="1:65" s="14" customFormat="1" ht="11.25">
      <c r="B164" s="204"/>
      <c r="C164" s="205"/>
      <c r="D164" s="195" t="s">
        <v>224</v>
      </c>
      <c r="E164" s="206" t="s">
        <v>19</v>
      </c>
      <c r="F164" s="207" t="s">
        <v>1689</v>
      </c>
      <c r="G164" s="205"/>
      <c r="H164" s="208">
        <v>72.959999999999994</v>
      </c>
      <c r="I164" s="209"/>
      <c r="J164" s="205"/>
      <c r="K164" s="205"/>
      <c r="L164" s="210"/>
      <c r="M164" s="211"/>
      <c r="N164" s="212"/>
      <c r="O164" s="212"/>
      <c r="P164" s="212"/>
      <c r="Q164" s="212"/>
      <c r="R164" s="212"/>
      <c r="S164" s="212"/>
      <c r="T164" s="213"/>
      <c r="AT164" s="214" t="s">
        <v>224</v>
      </c>
      <c r="AU164" s="214" t="s">
        <v>88</v>
      </c>
      <c r="AV164" s="14" t="s">
        <v>88</v>
      </c>
      <c r="AW164" s="14" t="s">
        <v>36</v>
      </c>
      <c r="AX164" s="14" t="s">
        <v>75</v>
      </c>
      <c r="AY164" s="214" t="s">
        <v>214</v>
      </c>
    </row>
    <row r="165" spans="1:65" s="14" customFormat="1" ht="11.25">
      <c r="B165" s="204"/>
      <c r="C165" s="205"/>
      <c r="D165" s="195" t="s">
        <v>224</v>
      </c>
      <c r="E165" s="206" t="s">
        <v>19</v>
      </c>
      <c r="F165" s="207" t="s">
        <v>1690</v>
      </c>
      <c r="G165" s="205"/>
      <c r="H165" s="208">
        <v>56.25</v>
      </c>
      <c r="I165" s="209"/>
      <c r="J165" s="205"/>
      <c r="K165" s="205"/>
      <c r="L165" s="210"/>
      <c r="M165" s="211"/>
      <c r="N165" s="212"/>
      <c r="O165" s="212"/>
      <c r="P165" s="212"/>
      <c r="Q165" s="212"/>
      <c r="R165" s="212"/>
      <c r="S165" s="212"/>
      <c r="T165" s="213"/>
      <c r="AT165" s="214" t="s">
        <v>224</v>
      </c>
      <c r="AU165" s="214" t="s">
        <v>88</v>
      </c>
      <c r="AV165" s="14" t="s">
        <v>88</v>
      </c>
      <c r="AW165" s="14" t="s">
        <v>36</v>
      </c>
      <c r="AX165" s="14" t="s">
        <v>75</v>
      </c>
      <c r="AY165" s="214" t="s">
        <v>214</v>
      </c>
    </row>
    <row r="166" spans="1:65" s="15" customFormat="1" ht="11.25">
      <c r="B166" s="215"/>
      <c r="C166" s="216"/>
      <c r="D166" s="195" t="s">
        <v>224</v>
      </c>
      <c r="E166" s="217" t="s">
        <v>19</v>
      </c>
      <c r="F166" s="218" t="s">
        <v>228</v>
      </c>
      <c r="G166" s="216"/>
      <c r="H166" s="219">
        <v>129.20999999999998</v>
      </c>
      <c r="I166" s="220"/>
      <c r="J166" s="216"/>
      <c r="K166" s="216"/>
      <c r="L166" s="221"/>
      <c r="M166" s="222"/>
      <c r="N166" s="223"/>
      <c r="O166" s="223"/>
      <c r="P166" s="223"/>
      <c r="Q166" s="223"/>
      <c r="R166" s="223"/>
      <c r="S166" s="223"/>
      <c r="T166" s="224"/>
      <c r="AT166" s="225" t="s">
        <v>224</v>
      </c>
      <c r="AU166" s="225" t="s">
        <v>88</v>
      </c>
      <c r="AV166" s="15" t="s">
        <v>222</v>
      </c>
      <c r="AW166" s="15" t="s">
        <v>36</v>
      </c>
      <c r="AX166" s="15" t="s">
        <v>82</v>
      </c>
      <c r="AY166" s="225" t="s">
        <v>214</v>
      </c>
    </row>
    <row r="167" spans="1:65" s="2" customFormat="1" ht="14.45" customHeight="1">
      <c r="A167" s="36"/>
      <c r="B167" s="37"/>
      <c r="C167" s="180" t="s">
        <v>7</v>
      </c>
      <c r="D167" s="180" t="s">
        <v>217</v>
      </c>
      <c r="E167" s="181" t="s">
        <v>329</v>
      </c>
      <c r="F167" s="182" t="s">
        <v>330</v>
      </c>
      <c r="G167" s="183" t="s">
        <v>331</v>
      </c>
      <c r="H167" s="184">
        <v>148.12</v>
      </c>
      <c r="I167" s="185"/>
      <c r="J167" s="186">
        <f>ROUND(I167*H167,2)</f>
        <v>0</v>
      </c>
      <c r="K167" s="182" t="s">
        <v>221</v>
      </c>
      <c r="L167" s="41"/>
      <c r="M167" s="187" t="s">
        <v>19</v>
      </c>
      <c r="N167" s="188" t="s">
        <v>47</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299</v>
      </c>
      <c r="AT167" s="191" t="s">
        <v>217</v>
      </c>
      <c r="AU167" s="191" t="s">
        <v>88</v>
      </c>
      <c r="AY167" s="19" t="s">
        <v>214</v>
      </c>
      <c r="BE167" s="192">
        <f>IF(N167="základní",J167,0)</f>
        <v>0</v>
      </c>
      <c r="BF167" s="192">
        <f>IF(N167="snížená",J167,0)</f>
        <v>0</v>
      </c>
      <c r="BG167" s="192">
        <f>IF(N167="zákl. přenesená",J167,0)</f>
        <v>0</v>
      </c>
      <c r="BH167" s="192">
        <f>IF(N167="sníž. přenesená",J167,0)</f>
        <v>0</v>
      </c>
      <c r="BI167" s="192">
        <f>IF(N167="nulová",J167,0)</f>
        <v>0</v>
      </c>
      <c r="BJ167" s="19" t="s">
        <v>88</v>
      </c>
      <c r="BK167" s="192">
        <f>ROUND(I167*H167,2)</f>
        <v>0</v>
      </c>
      <c r="BL167" s="19" t="s">
        <v>299</v>
      </c>
      <c r="BM167" s="191" t="s">
        <v>332</v>
      </c>
    </row>
    <row r="168" spans="1:65" s="13" customFormat="1" ht="11.25">
      <c r="B168" s="193"/>
      <c r="C168" s="194"/>
      <c r="D168" s="195" t="s">
        <v>224</v>
      </c>
      <c r="E168" s="196" t="s">
        <v>19</v>
      </c>
      <c r="F168" s="197" t="s">
        <v>257</v>
      </c>
      <c r="G168" s="194"/>
      <c r="H168" s="196" t="s">
        <v>19</v>
      </c>
      <c r="I168" s="198"/>
      <c r="J168" s="194"/>
      <c r="K168" s="194"/>
      <c r="L168" s="199"/>
      <c r="M168" s="200"/>
      <c r="N168" s="201"/>
      <c r="O168" s="201"/>
      <c r="P168" s="201"/>
      <c r="Q168" s="201"/>
      <c r="R168" s="201"/>
      <c r="S168" s="201"/>
      <c r="T168" s="202"/>
      <c r="AT168" s="203" t="s">
        <v>224</v>
      </c>
      <c r="AU168" s="203" t="s">
        <v>88</v>
      </c>
      <c r="AV168" s="13" t="s">
        <v>82</v>
      </c>
      <c r="AW168" s="13" t="s">
        <v>36</v>
      </c>
      <c r="AX168" s="13" t="s">
        <v>75</v>
      </c>
      <c r="AY168" s="203" t="s">
        <v>214</v>
      </c>
    </row>
    <row r="169" spans="1:65" s="14" customFormat="1" ht="11.25">
      <c r="B169" s="204"/>
      <c r="C169" s="205"/>
      <c r="D169" s="195" t="s">
        <v>224</v>
      </c>
      <c r="E169" s="206" t="s">
        <v>19</v>
      </c>
      <c r="F169" s="207" t="s">
        <v>1691</v>
      </c>
      <c r="G169" s="205"/>
      <c r="H169" s="208">
        <v>85.36</v>
      </c>
      <c r="I169" s="209"/>
      <c r="J169" s="205"/>
      <c r="K169" s="205"/>
      <c r="L169" s="210"/>
      <c r="M169" s="211"/>
      <c r="N169" s="212"/>
      <c r="O169" s="212"/>
      <c r="P169" s="212"/>
      <c r="Q169" s="212"/>
      <c r="R169" s="212"/>
      <c r="S169" s="212"/>
      <c r="T169" s="213"/>
      <c r="AT169" s="214" t="s">
        <v>224</v>
      </c>
      <c r="AU169" s="214" t="s">
        <v>88</v>
      </c>
      <c r="AV169" s="14" t="s">
        <v>88</v>
      </c>
      <c r="AW169" s="14" t="s">
        <v>36</v>
      </c>
      <c r="AX169" s="14" t="s">
        <v>75</v>
      </c>
      <c r="AY169" s="214" t="s">
        <v>214</v>
      </c>
    </row>
    <row r="170" spans="1:65" s="14" customFormat="1" ht="11.25">
      <c r="B170" s="204"/>
      <c r="C170" s="205"/>
      <c r="D170" s="195" t="s">
        <v>224</v>
      </c>
      <c r="E170" s="206" t="s">
        <v>19</v>
      </c>
      <c r="F170" s="207" t="s">
        <v>1692</v>
      </c>
      <c r="G170" s="205"/>
      <c r="H170" s="208">
        <v>62.76</v>
      </c>
      <c r="I170" s="209"/>
      <c r="J170" s="205"/>
      <c r="K170" s="205"/>
      <c r="L170" s="210"/>
      <c r="M170" s="211"/>
      <c r="N170" s="212"/>
      <c r="O170" s="212"/>
      <c r="P170" s="212"/>
      <c r="Q170" s="212"/>
      <c r="R170" s="212"/>
      <c r="S170" s="212"/>
      <c r="T170" s="213"/>
      <c r="AT170" s="214" t="s">
        <v>224</v>
      </c>
      <c r="AU170" s="214" t="s">
        <v>88</v>
      </c>
      <c r="AV170" s="14" t="s">
        <v>88</v>
      </c>
      <c r="AW170" s="14" t="s">
        <v>36</v>
      </c>
      <c r="AX170" s="14" t="s">
        <v>75</v>
      </c>
      <c r="AY170" s="214" t="s">
        <v>214</v>
      </c>
    </row>
    <row r="171" spans="1:65" s="15" customFormat="1" ht="11.25">
      <c r="B171" s="215"/>
      <c r="C171" s="216"/>
      <c r="D171" s="195" t="s">
        <v>224</v>
      </c>
      <c r="E171" s="217" t="s">
        <v>19</v>
      </c>
      <c r="F171" s="218" t="s">
        <v>228</v>
      </c>
      <c r="G171" s="216"/>
      <c r="H171" s="219">
        <v>148.12</v>
      </c>
      <c r="I171" s="220"/>
      <c r="J171" s="216"/>
      <c r="K171" s="216"/>
      <c r="L171" s="221"/>
      <c r="M171" s="222"/>
      <c r="N171" s="223"/>
      <c r="O171" s="223"/>
      <c r="P171" s="223"/>
      <c r="Q171" s="223"/>
      <c r="R171" s="223"/>
      <c r="S171" s="223"/>
      <c r="T171" s="224"/>
      <c r="AT171" s="225" t="s">
        <v>224</v>
      </c>
      <c r="AU171" s="225" t="s">
        <v>88</v>
      </c>
      <c r="AV171" s="15" t="s">
        <v>222</v>
      </c>
      <c r="AW171" s="15" t="s">
        <v>36</v>
      </c>
      <c r="AX171" s="15" t="s">
        <v>82</v>
      </c>
      <c r="AY171" s="225" t="s">
        <v>214</v>
      </c>
    </row>
    <row r="172" spans="1:65" s="2" customFormat="1" ht="14.45" customHeight="1">
      <c r="A172" s="36"/>
      <c r="B172" s="37"/>
      <c r="C172" s="230" t="s">
        <v>335</v>
      </c>
      <c r="D172" s="230" t="s">
        <v>336</v>
      </c>
      <c r="E172" s="231" t="s">
        <v>337</v>
      </c>
      <c r="F172" s="232" t="s">
        <v>338</v>
      </c>
      <c r="G172" s="233" t="s">
        <v>331</v>
      </c>
      <c r="H172" s="234">
        <v>148.12</v>
      </c>
      <c r="I172" s="235"/>
      <c r="J172" s="236">
        <f>ROUND(I172*H172,2)</f>
        <v>0</v>
      </c>
      <c r="K172" s="232" t="s">
        <v>19</v>
      </c>
      <c r="L172" s="237"/>
      <c r="M172" s="238" t="s">
        <v>19</v>
      </c>
      <c r="N172" s="239" t="s">
        <v>47</v>
      </c>
      <c r="O172" s="66"/>
      <c r="P172" s="189">
        <f>O172*H172</f>
        <v>0</v>
      </c>
      <c r="Q172" s="189">
        <v>2.9999999999999997E-4</v>
      </c>
      <c r="R172" s="189">
        <f>Q172*H172</f>
        <v>4.4435999999999996E-2</v>
      </c>
      <c r="S172" s="189">
        <v>0</v>
      </c>
      <c r="T172" s="190">
        <f>S172*H172</f>
        <v>0</v>
      </c>
      <c r="U172" s="36"/>
      <c r="V172" s="36"/>
      <c r="W172" s="36"/>
      <c r="X172" s="36"/>
      <c r="Y172" s="36"/>
      <c r="Z172" s="36"/>
      <c r="AA172" s="36"/>
      <c r="AB172" s="36"/>
      <c r="AC172" s="36"/>
      <c r="AD172" s="36"/>
      <c r="AE172" s="36"/>
      <c r="AR172" s="191" t="s">
        <v>339</v>
      </c>
      <c r="AT172" s="191" t="s">
        <v>336</v>
      </c>
      <c r="AU172" s="191" t="s">
        <v>88</v>
      </c>
      <c r="AY172" s="19" t="s">
        <v>214</v>
      </c>
      <c r="BE172" s="192">
        <f>IF(N172="základní",J172,0)</f>
        <v>0</v>
      </c>
      <c r="BF172" s="192">
        <f>IF(N172="snížená",J172,0)</f>
        <v>0</v>
      </c>
      <c r="BG172" s="192">
        <f>IF(N172="zákl. přenesená",J172,0)</f>
        <v>0</v>
      </c>
      <c r="BH172" s="192">
        <f>IF(N172="sníž. přenesená",J172,0)</f>
        <v>0</v>
      </c>
      <c r="BI172" s="192">
        <f>IF(N172="nulová",J172,0)</f>
        <v>0</v>
      </c>
      <c r="BJ172" s="19" t="s">
        <v>88</v>
      </c>
      <c r="BK172" s="192">
        <f>ROUND(I172*H172,2)</f>
        <v>0</v>
      </c>
      <c r="BL172" s="19" t="s">
        <v>299</v>
      </c>
      <c r="BM172" s="191" t="s">
        <v>340</v>
      </c>
    </row>
    <row r="173" spans="1:65" s="2" customFormat="1" ht="24.2" customHeight="1">
      <c r="A173" s="36"/>
      <c r="B173" s="37"/>
      <c r="C173" s="180" t="s">
        <v>341</v>
      </c>
      <c r="D173" s="180" t="s">
        <v>217</v>
      </c>
      <c r="E173" s="181" t="s">
        <v>342</v>
      </c>
      <c r="F173" s="182" t="s">
        <v>343</v>
      </c>
      <c r="G173" s="183" t="s">
        <v>220</v>
      </c>
      <c r="H173" s="184">
        <v>10.576000000000001</v>
      </c>
      <c r="I173" s="185"/>
      <c r="J173" s="186">
        <f>ROUND(I173*H173,2)</f>
        <v>0</v>
      </c>
      <c r="K173" s="182" t="s">
        <v>221</v>
      </c>
      <c r="L173" s="41"/>
      <c r="M173" s="187" t="s">
        <v>19</v>
      </c>
      <c r="N173" s="188" t="s">
        <v>47</v>
      </c>
      <c r="O173" s="66"/>
      <c r="P173" s="189">
        <f>O173*H173</f>
        <v>0</v>
      </c>
      <c r="Q173" s="189">
        <v>0</v>
      </c>
      <c r="R173" s="189">
        <f>Q173*H173</f>
        <v>0</v>
      </c>
      <c r="S173" s="189">
        <v>1.75E-3</v>
      </c>
      <c r="T173" s="190">
        <f>S173*H173</f>
        <v>1.8508E-2</v>
      </c>
      <c r="U173" s="36"/>
      <c r="V173" s="36"/>
      <c r="W173" s="36"/>
      <c r="X173" s="36"/>
      <c r="Y173" s="36"/>
      <c r="Z173" s="36"/>
      <c r="AA173" s="36"/>
      <c r="AB173" s="36"/>
      <c r="AC173" s="36"/>
      <c r="AD173" s="36"/>
      <c r="AE173" s="36"/>
      <c r="AR173" s="191" t="s">
        <v>299</v>
      </c>
      <c r="AT173" s="191" t="s">
        <v>217</v>
      </c>
      <c r="AU173" s="191" t="s">
        <v>88</v>
      </c>
      <c r="AY173" s="19" t="s">
        <v>214</v>
      </c>
      <c r="BE173" s="192">
        <f>IF(N173="základní",J173,0)</f>
        <v>0</v>
      </c>
      <c r="BF173" s="192">
        <f>IF(N173="snížená",J173,0)</f>
        <v>0</v>
      </c>
      <c r="BG173" s="192">
        <f>IF(N173="zákl. přenesená",J173,0)</f>
        <v>0</v>
      </c>
      <c r="BH173" s="192">
        <f>IF(N173="sníž. přenesená",J173,0)</f>
        <v>0</v>
      </c>
      <c r="BI173" s="192">
        <f>IF(N173="nulová",J173,0)</f>
        <v>0</v>
      </c>
      <c r="BJ173" s="19" t="s">
        <v>88</v>
      </c>
      <c r="BK173" s="192">
        <f>ROUND(I173*H173,2)</f>
        <v>0</v>
      </c>
      <c r="BL173" s="19" t="s">
        <v>299</v>
      </c>
      <c r="BM173" s="191" t="s">
        <v>344</v>
      </c>
    </row>
    <row r="174" spans="1:65" s="13" customFormat="1" ht="11.25">
      <c r="B174" s="193"/>
      <c r="C174" s="194"/>
      <c r="D174" s="195" t="s">
        <v>224</v>
      </c>
      <c r="E174" s="196" t="s">
        <v>19</v>
      </c>
      <c r="F174" s="197" t="s">
        <v>326</v>
      </c>
      <c r="G174" s="194"/>
      <c r="H174" s="196" t="s">
        <v>19</v>
      </c>
      <c r="I174" s="198"/>
      <c r="J174" s="194"/>
      <c r="K174" s="194"/>
      <c r="L174" s="199"/>
      <c r="M174" s="200"/>
      <c r="N174" s="201"/>
      <c r="O174" s="201"/>
      <c r="P174" s="201"/>
      <c r="Q174" s="201"/>
      <c r="R174" s="201"/>
      <c r="S174" s="201"/>
      <c r="T174" s="202"/>
      <c r="AT174" s="203" t="s">
        <v>224</v>
      </c>
      <c r="AU174" s="203" t="s">
        <v>88</v>
      </c>
      <c r="AV174" s="13" t="s">
        <v>82</v>
      </c>
      <c r="AW174" s="13" t="s">
        <v>36</v>
      </c>
      <c r="AX174" s="13" t="s">
        <v>75</v>
      </c>
      <c r="AY174" s="203" t="s">
        <v>214</v>
      </c>
    </row>
    <row r="175" spans="1:65" s="14" customFormat="1" ht="11.25">
      <c r="B175" s="204"/>
      <c r="C175" s="205"/>
      <c r="D175" s="195" t="s">
        <v>224</v>
      </c>
      <c r="E175" s="206" t="s">
        <v>19</v>
      </c>
      <c r="F175" s="207" t="s">
        <v>1693</v>
      </c>
      <c r="G175" s="205"/>
      <c r="H175" s="208">
        <v>5.2880000000000003</v>
      </c>
      <c r="I175" s="209"/>
      <c r="J175" s="205"/>
      <c r="K175" s="205"/>
      <c r="L175" s="210"/>
      <c r="M175" s="211"/>
      <c r="N175" s="212"/>
      <c r="O175" s="212"/>
      <c r="P175" s="212"/>
      <c r="Q175" s="212"/>
      <c r="R175" s="212"/>
      <c r="S175" s="212"/>
      <c r="T175" s="213"/>
      <c r="AT175" s="214" t="s">
        <v>224</v>
      </c>
      <c r="AU175" s="214" t="s">
        <v>88</v>
      </c>
      <c r="AV175" s="14" t="s">
        <v>88</v>
      </c>
      <c r="AW175" s="14" t="s">
        <v>36</v>
      </c>
      <c r="AX175" s="14" t="s">
        <v>75</v>
      </c>
      <c r="AY175" s="214" t="s">
        <v>214</v>
      </c>
    </row>
    <row r="176" spans="1:65" s="14" customFormat="1" ht="11.25">
      <c r="B176" s="204"/>
      <c r="C176" s="205"/>
      <c r="D176" s="195" t="s">
        <v>224</v>
      </c>
      <c r="E176" s="206" t="s">
        <v>19</v>
      </c>
      <c r="F176" s="207" t="s">
        <v>1694</v>
      </c>
      <c r="G176" s="205"/>
      <c r="H176" s="208">
        <v>5.2880000000000003</v>
      </c>
      <c r="I176" s="209"/>
      <c r="J176" s="205"/>
      <c r="K176" s="205"/>
      <c r="L176" s="210"/>
      <c r="M176" s="211"/>
      <c r="N176" s="212"/>
      <c r="O176" s="212"/>
      <c r="P176" s="212"/>
      <c r="Q176" s="212"/>
      <c r="R176" s="212"/>
      <c r="S176" s="212"/>
      <c r="T176" s="213"/>
      <c r="AT176" s="214" t="s">
        <v>224</v>
      </c>
      <c r="AU176" s="214" t="s">
        <v>88</v>
      </c>
      <c r="AV176" s="14" t="s">
        <v>88</v>
      </c>
      <c r="AW176" s="14" t="s">
        <v>36</v>
      </c>
      <c r="AX176" s="14" t="s">
        <v>75</v>
      </c>
      <c r="AY176" s="214" t="s">
        <v>214</v>
      </c>
    </row>
    <row r="177" spans="1:65" s="15" customFormat="1" ht="11.25">
      <c r="B177" s="215"/>
      <c r="C177" s="216"/>
      <c r="D177" s="195" t="s">
        <v>224</v>
      </c>
      <c r="E177" s="217" t="s">
        <v>19</v>
      </c>
      <c r="F177" s="218" t="s">
        <v>228</v>
      </c>
      <c r="G177" s="216"/>
      <c r="H177" s="219">
        <v>10.576000000000001</v>
      </c>
      <c r="I177" s="220"/>
      <c r="J177" s="216"/>
      <c r="K177" s="216"/>
      <c r="L177" s="221"/>
      <c r="M177" s="222"/>
      <c r="N177" s="223"/>
      <c r="O177" s="223"/>
      <c r="P177" s="223"/>
      <c r="Q177" s="223"/>
      <c r="R177" s="223"/>
      <c r="S177" s="223"/>
      <c r="T177" s="224"/>
      <c r="AT177" s="225" t="s">
        <v>224</v>
      </c>
      <c r="AU177" s="225" t="s">
        <v>88</v>
      </c>
      <c r="AV177" s="15" t="s">
        <v>222</v>
      </c>
      <c r="AW177" s="15" t="s">
        <v>36</v>
      </c>
      <c r="AX177" s="15" t="s">
        <v>82</v>
      </c>
      <c r="AY177" s="225" t="s">
        <v>214</v>
      </c>
    </row>
    <row r="178" spans="1:65" s="2" customFormat="1" ht="24.2" customHeight="1">
      <c r="A178" s="36"/>
      <c r="B178" s="37"/>
      <c r="C178" s="180" t="s">
        <v>347</v>
      </c>
      <c r="D178" s="180" t="s">
        <v>217</v>
      </c>
      <c r="E178" s="181" t="s">
        <v>348</v>
      </c>
      <c r="F178" s="182" t="s">
        <v>349</v>
      </c>
      <c r="G178" s="183" t="s">
        <v>220</v>
      </c>
      <c r="H178" s="184">
        <v>92.61</v>
      </c>
      <c r="I178" s="185"/>
      <c r="J178" s="186">
        <f>ROUND(I178*H178,2)</f>
        <v>0</v>
      </c>
      <c r="K178" s="182" t="s">
        <v>221</v>
      </c>
      <c r="L178" s="41"/>
      <c r="M178" s="187" t="s">
        <v>19</v>
      </c>
      <c r="N178" s="188" t="s">
        <v>47</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299</v>
      </c>
      <c r="AT178" s="191" t="s">
        <v>217</v>
      </c>
      <c r="AU178" s="191" t="s">
        <v>88</v>
      </c>
      <c r="AY178" s="19" t="s">
        <v>214</v>
      </c>
      <c r="BE178" s="192">
        <f>IF(N178="základní",J178,0)</f>
        <v>0</v>
      </c>
      <c r="BF178" s="192">
        <f>IF(N178="snížená",J178,0)</f>
        <v>0</v>
      </c>
      <c r="BG178" s="192">
        <f>IF(N178="zákl. přenesená",J178,0)</f>
        <v>0</v>
      </c>
      <c r="BH178" s="192">
        <f>IF(N178="sníž. přenesená",J178,0)</f>
        <v>0</v>
      </c>
      <c r="BI178" s="192">
        <f>IF(N178="nulová",J178,0)</f>
        <v>0</v>
      </c>
      <c r="BJ178" s="19" t="s">
        <v>88</v>
      </c>
      <c r="BK178" s="192">
        <f>ROUND(I178*H178,2)</f>
        <v>0</v>
      </c>
      <c r="BL178" s="19" t="s">
        <v>299</v>
      </c>
      <c r="BM178" s="191" t="s">
        <v>350</v>
      </c>
    </row>
    <row r="179" spans="1:65" s="13" customFormat="1" ht="11.25">
      <c r="B179" s="193"/>
      <c r="C179" s="194"/>
      <c r="D179" s="195" t="s">
        <v>224</v>
      </c>
      <c r="E179" s="196" t="s">
        <v>19</v>
      </c>
      <c r="F179" s="197" t="s">
        <v>351</v>
      </c>
      <c r="G179" s="194"/>
      <c r="H179" s="196" t="s">
        <v>19</v>
      </c>
      <c r="I179" s="198"/>
      <c r="J179" s="194"/>
      <c r="K179" s="194"/>
      <c r="L179" s="199"/>
      <c r="M179" s="200"/>
      <c r="N179" s="201"/>
      <c r="O179" s="201"/>
      <c r="P179" s="201"/>
      <c r="Q179" s="201"/>
      <c r="R179" s="201"/>
      <c r="S179" s="201"/>
      <c r="T179" s="202"/>
      <c r="AT179" s="203" t="s">
        <v>224</v>
      </c>
      <c r="AU179" s="203" t="s">
        <v>88</v>
      </c>
      <c r="AV179" s="13" t="s">
        <v>82</v>
      </c>
      <c r="AW179" s="13" t="s">
        <v>36</v>
      </c>
      <c r="AX179" s="13" t="s">
        <v>75</v>
      </c>
      <c r="AY179" s="203" t="s">
        <v>214</v>
      </c>
    </row>
    <row r="180" spans="1:65" s="14" customFormat="1" ht="11.25">
      <c r="B180" s="204"/>
      <c r="C180" s="205"/>
      <c r="D180" s="195" t="s">
        <v>224</v>
      </c>
      <c r="E180" s="206" t="s">
        <v>19</v>
      </c>
      <c r="F180" s="207" t="s">
        <v>1695</v>
      </c>
      <c r="G180" s="205"/>
      <c r="H180" s="208">
        <v>92.61</v>
      </c>
      <c r="I180" s="209"/>
      <c r="J180" s="205"/>
      <c r="K180" s="205"/>
      <c r="L180" s="210"/>
      <c r="M180" s="211"/>
      <c r="N180" s="212"/>
      <c r="O180" s="212"/>
      <c r="P180" s="212"/>
      <c r="Q180" s="212"/>
      <c r="R180" s="212"/>
      <c r="S180" s="212"/>
      <c r="T180" s="213"/>
      <c r="AT180" s="214" t="s">
        <v>224</v>
      </c>
      <c r="AU180" s="214" t="s">
        <v>88</v>
      </c>
      <c r="AV180" s="14" t="s">
        <v>88</v>
      </c>
      <c r="AW180" s="14" t="s">
        <v>36</v>
      </c>
      <c r="AX180" s="14" t="s">
        <v>82</v>
      </c>
      <c r="AY180" s="214" t="s">
        <v>214</v>
      </c>
    </row>
    <row r="181" spans="1:65" s="2" customFormat="1" ht="14.45" customHeight="1">
      <c r="A181" s="36"/>
      <c r="B181" s="37"/>
      <c r="C181" s="230" t="s">
        <v>353</v>
      </c>
      <c r="D181" s="230" t="s">
        <v>336</v>
      </c>
      <c r="E181" s="231" t="s">
        <v>354</v>
      </c>
      <c r="F181" s="232" t="s">
        <v>355</v>
      </c>
      <c r="G181" s="233" t="s">
        <v>220</v>
      </c>
      <c r="H181" s="234">
        <v>94.462000000000003</v>
      </c>
      <c r="I181" s="235"/>
      <c r="J181" s="236">
        <f>ROUND(I181*H181,2)</f>
        <v>0</v>
      </c>
      <c r="K181" s="232" t="s">
        <v>19</v>
      </c>
      <c r="L181" s="237"/>
      <c r="M181" s="238" t="s">
        <v>19</v>
      </c>
      <c r="N181" s="239" t="s">
        <v>47</v>
      </c>
      <c r="O181" s="66"/>
      <c r="P181" s="189">
        <f>O181*H181</f>
        <v>0</v>
      </c>
      <c r="Q181" s="189">
        <v>2.6199999999999999E-3</v>
      </c>
      <c r="R181" s="189">
        <f>Q181*H181</f>
        <v>0.24749044000000001</v>
      </c>
      <c r="S181" s="189">
        <v>0</v>
      </c>
      <c r="T181" s="190">
        <f>S181*H181</f>
        <v>0</v>
      </c>
      <c r="U181" s="36"/>
      <c r="V181" s="36"/>
      <c r="W181" s="36"/>
      <c r="X181" s="36"/>
      <c r="Y181" s="36"/>
      <c r="Z181" s="36"/>
      <c r="AA181" s="36"/>
      <c r="AB181" s="36"/>
      <c r="AC181" s="36"/>
      <c r="AD181" s="36"/>
      <c r="AE181" s="36"/>
      <c r="AR181" s="191" t="s">
        <v>339</v>
      </c>
      <c r="AT181" s="191" t="s">
        <v>336</v>
      </c>
      <c r="AU181" s="191" t="s">
        <v>88</v>
      </c>
      <c r="AY181" s="19" t="s">
        <v>214</v>
      </c>
      <c r="BE181" s="192">
        <f>IF(N181="základní",J181,0)</f>
        <v>0</v>
      </c>
      <c r="BF181" s="192">
        <f>IF(N181="snížená",J181,0)</f>
        <v>0</v>
      </c>
      <c r="BG181" s="192">
        <f>IF(N181="zákl. přenesená",J181,0)</f>
        <v>0</v>
      </c>
      <c r="BH181" s="192">
        <f>IF(N181="sníž. přenesená",J181,0)</f>
        <v>0</v>
      </c>
      <c r="BI181" s="192">
        <f>IF(N181="nulová",J181,0)</f>
        <v>0</v>
      </c>
      <c r="BJ181" s="19" t="s">
        <v>88</v>
      </c>
      <c r="BK181" s="192">
        <f>ROUND(I181*H181,2)</f>
        <v>0</v>
      </c>
      <c r="BL181" s="19" t="s">
        <v>299</v>
      </c>
      <c r="BM181" s="191" t="s">
        <v>356</v>
      </c>
    </row>
    <row r="182" spans="1:65" s="14" customFormat="1" ht="11.25">
      <c r="B182" s="204"/>
      <c r="C182" s="205"/>
      <c r="D182" s="195" t="s">
        <v>224</v>
      </c>
      <c r="E182" s="205"/>
      <c r="F182" s="207" t="s">
        <v>1696</v>
      </c>
      <c r="G182" s="205"/>
      <c r="H182" s="208">
        <v>94.462000000000003</v>
      </c>
      <c r="I182" s="209"/>
      <c r="J182" s="205"/>
      <c r="K182" s="205"/>
      <c r="L182" s="210"/>
      <c r="M182" s="211"/>
      <c r="N182" s="212"/>
      <c r="O182" s="212"/>
      <c r="P182" s="212"/>
      <c r="Q182" s="212"/>
      <c r="R182" s="212"/>
      <c r="S182" s="212"/>
      <c r="T182" s="213"/>
      <c r="AT182" s="214" t="s">
        <v>224</v>
      </c>
      <c r="AU182" s="214" t="s">
        <v>88</v>
      </c>
      <c r="AV182" s="14" t="s">
        <v>88</v>
      </c>
      <c r="AW182" s="14" t="s">
        <v>4</v>
      </c>
      <c r="AX182" s="14" t="s">
        <v>82</v>
      </c>
      <c r="AY182" s="214" t="s">
        <v>214</v>
      </c>
    </row>
    <row r="183" spans="1:65" s="2" customFormat="1" ht="24.2" customHeight="1">
      <c r="A183" s="36"/>
      <c r="B183" s="37"/>
      <c r="C183" s="180" t="s">
        <v>358</v>
      </c>
      <c r="D183" s="180" t="s">
        <v>217</v>
      </c>
      <c r="E183" s="181" t="s">
        <v>359</v>
      </c>
      <c r="F183" s="182" t="s">
        <v>360</v>
      </c>
      <c r="G183" s="183" t="s">
        <v>361</v>
      </c>
      <c r="H183" s="240"/>
      <c r="I183" s="185"/>
      <c r="J183" s="186">
        <f>ROUND(I183*H183,2)</f>
        <v>0</v>
      </c>
      <c r="K183" s="182" t="s">
        <v>221</v>
      </c>
      <c r="L183" s="41"/>
      <c r="M183" s="187" t="s">
        <v>19</v>
      </c>
      <c r="N183" s="188" t="s">
        <v>47</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299</v>
      </c>
      <c r="AT183" s="191" t="s">
        <v>217</v>
      </c>
      <c r="AU183" s="191" t="s">
        <v>88</v>
      </c>
      <c r="AY183" s="19" t="s">
        <v>214</v>
      </c>
      <c r="BE183" s="192">
        <f>IF(N183="základní",J183,0)</f>
        <v>0</v>
      </c>
      <c r="BF183" s="192">
        <f>IF(N183="snížená",J183,0)</f>
        <v>0</v>
      </c>
      <c r="BG183" s="192">
        <f>IF(N183="zákl. přenesená",J183,0)</f>
        <v>0</v>
      </c>
      <c r="BH183" s="192">
        <f>IF(N183="sníž. přenesená",J183,0)</f>
        <v>0</v>
      </c>
      <c r="BI183" s="192">
        <f>IF(N183="nulová",J183,0)</f>
        <v>0</v>
      </c>
      <c r="BJ183" s="19" t="s">
        <v>88</v>
      </c>
      <c r="BK183" s="192">
        <f>ROUND(I183*H183,2)</f>
        <v>0</v>
      </c>
      <c r="BL183" s="19" t="s">
        <v>299</v>
      </c>
      <c r="BM183" s="191" t="s">
        <v>362</v>
      </c>
    </row>
    <row r="184" spans="1:65" s="12" customFormat="1" ht="22.9" customHeight="1">
      <c r="B184" s="164"/>
      <c r="C184" s="165"/>
      <c r="D184" s="166" t="s">
        <v>74</v>
      </c>
      <c r="E184" s="178" t="s">
        <v>363</v>
      </c>
      <c r="F184" s="178" t="s">
        <v>364</v>
      </c>
      <c r="G184" s="165"/>
      <c r="H184" s="165"/>
      <c r="I184" s="168"/>
      <c r="J184" s="179">
        <f>BK184</f>
        <v>0</v>
      </c>
      <c r="K184" s="165"/>
      <c r="L184" s="170"/>
      <c r="M184" s="171"/>
      <c r="N184" s="172"/>
      <c r="O184" s="172"/>
      <c r="P184" s="173">
        <f>SUM(P185:P186)</f>
        <v>0</v>
      </c>
      <c r="Q184" s="172"/>
      <c r="R184" s="173">
        <f>SUM(R185:R186)</f>
        <v>0</v>
      </c>
      <c r="S184" s="172"/>
      <c r="T184" s="174">
        <f>SUM(T185:T186)</f>
        <v>0</v>
      </c>
      <c r="AR184" s="175" t="s">
        <v>88</v>
      </c>
      <c r="AT184" s="176" t="s">
        <v>74</v>
      </c>
      <c r="AU184" s="176" t="s">
        <v>82</v>
      </c>
      <c r="AY184" s="175" t="s">
        <v>214</v>
      </c>
      <c r="BK184" s="177">
        <f>SUM(BK185:BK186)</f>
        <v>0</v>
      </c>
    </row>
    <row r="185" spans="1:65" s="2" customFormat="1" ht="62.65" customHeight="1">
      <c r="A185" s="36"/>
      <c r="B185" s="37"/>
      <c r="C185" s="180" t="s">
        <v>365</v>
      </c>
      <c r="D185" s="180" t="s">
        <v>217</v>
      </c>
      <c r="E185" s="181" t="s">
        <v>366</v>
      </c>
      <c r="F185" s="182" t="s">
        <v>367</v>
      </c>
      <c r="G185" s="183" t="s">
        <v>283</v>
      </c>
      <c r="H185" s="184">
        <v>5</v>
      </c>
      <c r="I185" s="185"/>
      <c r="J185" s="186">
        <f>ROUND(I185*H185,2)</f>
        <v>0</v>
      </c>
      <c r="K185" s="182" t="s">
        <v>19</v>
      </c>
      <c r="L185" s="41"/>
      <c r="M185" s="187" t="s">
        <v>19</v>
      </c>
      <c r="N185" s="188" t="s">
        <v>47</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299</v>
      </c>
      <c r="AT185" s="191" t="s">
        <v>217</v>
      </c>
      <c r="AU185" s="191" t="s">
        <v>88</v>
      </c>
      <c r="AY185" s="19" t="s">
        <v>214</v>
      </c>
      <c r="BE185" s="192">
        <f>IF(N185="základní",J185,0)</f>
        <v>0</v>
      </c>
      <c r="BF185" s="192">
        <f>IF(N185="snížená",J185,0)</f>
        <v>0</v>
      </c>
      <c r="BG185" s="192">
        <f>IF(N185="zákl. přenesená",J185,0)</f>
        <v>0</v>
      </c>
      <c r="BH185" s="192">
        <f>IF(N185="sníž. přenesená",J185,0)</f>
        <v>0</v>
      </c>
      <c r="BI185" s="192">
        <f>IF(N185="nulová",J185,0)</f>
        <v>0</v>
      </c>
      <c r="BJ185" s="19" t="s">
        <v>88</v>
      </c>
      <c r="BK185" s="192">
        <f>ROUND(I185*H185,2)</f>
        <v>0</v>
      </c>
      <c r="BL185" s="19" t="s">
        <v>299</v>
      </c>
      <c r="BM185" s="191" t="s">
        <v>368</v>
      </c>
    </row>
    <row r="186" spans="1:65" s="2" customFormat="1" ht="24.2" customHeight="1">
      <c r="A186" s="36"/>
      <c r="B186" s="37"/>
      <c r="C186" s="180" t="s">
        <v>369</v>
      </c>
      <c r="D186" s="180" t="s">
        <v>217</v>
      </c>
      <c r="E186" s="181" t="s">
        <v>370</v>
      </c>
      <c r="F186" s="182" t="s">
        <v>371</v>
      </c>
      <c r="G186" s="183" t="s">
        <v>361</v>
      </c>
      <c r="H186" s="240"/>
      <c r="I186" s="185"/>
      <c r="J186" s="186">
        <f>ROUND(I186*H186,2)</f>
        <v>0</v>
      </c>
      <c r="K186" s="182" t="s">
        <v>221</v>
      </c>
      <c r="L186" s="41"/>
      <c r="M186" s="187" t="s">
        <v>19</v>
      </c>
      <c r="N186" s="188" t="s">
        <v>47</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299</v>
      </c>
      <c r="AT186" s="191" t="s">
        <v>217</v>
      </c>
      <c r="AU186" s="191" t="s">
        <v>88</v>
      </c>
      <c r="AY186" s="19" t="s">
        <v>214</v>
      </c>
      <c r="BE186" s="192">
        <f>IF(N186="základní",J186,0)</f>
        <v>0</v>
      </c>
      <c r="BF186" s="192">
        <f>IF(N186="snížená",J186,0)</f>
        <v>0</v>
      </c>
      <c r="BG186" s="192">
        <f>IF(N186="zákl. přenesená",J186,0)</f>
        <v>0</v>
      </c>
      <c r="BH186" s="192">
        <f>IF(N186="sníž. přenesená",J186,0)</f>
        <v>0</v>
      </c>
      <c r="BI186" s="192">
        <f>IF(N186="nulová",J186,0)</f>
        <v>0</v>
      </c>
      <c r="BJ186" s="19" t="s">
        <v>88</v>
      </c>
      <c r="BK186" s="192">
        <f>ROUND(I186*H186,2)</f>
        <v>0</v>
      </c>
      <c r="BL186" s="19" t="s">
        <v>299</v>
      </c>
      <c r="BM186" s="191" t="s">
        <v>372</v>
      </c>
    </row>
    <row r="187" spans="1:65" s="12" customFormat="1" ht="22.9" customHeight="1">
      <c r="B187" s="164"/>
      <c r="C187" s="165"/>
      <c r="D187" s="166" t="s">
        <v>74</v>
      </c>
      <c r="E187" s="178" t="s">
        <v>373</v>
      </c>
      <c r="F187" s="178" t="s">
        <v>374</v>
      </c>
      <c r="G187" s="165"/>
      <c r="H187" s="165"/>
      <c r="I187" s="168"/>
      <c r="J187" s="179">
        <f>BK187</f>
        <v>0</v>
      </c>
      <c r="K187" s="165"/>
      <c r="L187" s="170"/>
      <c r="M187" s="171"/>
      <c r="N187" s="172"/>
      <c r="O187" s="172"/>
      <c r="P187" s="173">
        <f>SUM(P188:P216)</f>
        <v>0</v>
      </c>
      <c r="Q187" s="172"/>
      <c r="R187" s="173">
        <f>SUM(R188:R216)</f>
        <v>0</v>
      </c>
      <c r="S187" s="172"/>
      <c r="T187" s="174">
        <f>SUM(T188:T216)</f>
        <v>0.87291992000000007</v>
      </c>
      <c r="AR187" s="175" t="s">
        <v>88</v>
      </c>
      <c r="AT187" s="176" t="s">
        <v>74</v>
      </c>
      <c r="AU187" s="176" t="s">
        <v>82</v>
      </c>
      <c r="AY187" s="175" t="s">
        <v>214</v>
      </c>
      <c r="BK187" s="177">
        <f>SUM(BK188:BK216)</f>
        <v>0</v>
      </c>
    </row>
    <row r="188" spans="1:65" s="2" customFormat="1" ht="14.45" customHeight="1">
      <c r="A188" s="36"/>
      <c r="B188" s="37"/>
      <c r="C188" s="180" t="s">
        <v>375</v>
      </c>
      <c r="D188" s="180" t="s">
        <v>217</v>
      </c>
      <c r="E188" s="181" t="s">
        <v>376</v>
      </c>
      <c r="F188" s="182" t="s">
        <v>377</v>
      </c>
      <c r="G188" s="183" t="s">
        <v>220</v>
      </c>
      <c r="H188" s="184">
        <v>10.576000000000001</v>
      </c>
      <c r="I188" s="185"/>
      <c r="J188" s="186">
        <f>ROUND(I188*H188,2)</f>
        <v>0</v>
      </c>
      <c r="K188" s="182" t="s">
        <v>221</v>
      </c>
      <c r="L188" s="41"/>
      <c r="M188" s="187" t="s">
        <v>19</v>
      </c>
      <c r="N188" s="188" t="s">
        <v>47</v>
      </c>
      <c r="O188" s="66"/>
      <c r="P188" s="189">
        <f>O188*H188</f>
        <v>0</v>
      </c>
      <c r="Q188" s="189">
        <v>0</v>
      </c>
      <c r="R188" s="189">
        <f>Q188*H188</f>
        <v>0</v>
      </c>
      <c r="S188" s="189">
        <v>2.1999999999999999E-2</v>
      </c>
      <c r="T188" s="190">
        <f>S188*H188</f>
        <v>0.23267199999999999</v>
      </c>
      <c r="U188" s="36"/>
      <c r="V188" s="36"/>
      <c r="W188" s="36"/>
      <c r="X188" s="36"/>
      <c r="Y188" s="36"/>
      <c r="Z188" s="36"/>
      <c r="AA188" s="36"/>
      <c r="AB188" s="36"/>
      <c r="AC188" s="36"/>
      <c r="AD188" s="36"/>
      <c r="AE188" s="36"/>
      <c r="AR188" s="191" t="s">
        <v>299</v>
      </c>
      <c r="AT188" s="191" t="s">
        <v>217</v>
      </c>
      <c r="AU188" s="191" t="s">
        <v>88</v>
      </c>
      <c r="AY188" s="19" t="s">
        <v>214</v>
      </c>
      <c r="BE188" s="192">
        <f>IF(N188="základní",J188,0)</f>
        <v>0</v>
      </c>
      <c r="BF188" s="192">
        <f>IF(N188="snížená",J188,0)</f>
        <v>0</v>
      </c>
      <c r="BG188" s="192">
        <f>IF(N188="zákl. přenesená",J188,0)</f>
        <v>0</v>
      </c>
      <c r="BH188" s="192">
        <f>IF(N188="sníž. přenesená",J188,0)</f>
        <v>0</v>
      </c>
      <c r="BI188" s="192">
        <f>IF(N188="nulová",J188,0)</f>
        <v>0</v>
      </c>
      <c r="BJ188" s="19" t="s">
        <v>88</v>
      </c>
      <c r="BK188" s="192">
        <f>ROUND(I188*H188,2)</f>
        <v>0</v>
      </c>
      <c r="BL188" s="19" t="s">
        <v>299</v>
      </c>
      <c r="BM188" s="191" t="s">
        <v>378</v>
      </c>
    </row>
    <row r="189" spans="1:65" s="13" customFormat="1" ht="11.25">
      <c r="B189" s="193"/>
      <c r="C189" s="194"/>
      <c r="D189" s="195" t="s">
        <v>224</v>
      </c>
      <c r="E189" s="196" t="s">
        <v>19</v>
      </c>
      <c r="F189" s="197" t="s">
        <v>326</v>
      </c>
      <c r="G189" s="194"/>
      <c r="H189" s="196" t="s">
        <v>19</v>
      </c>
      <c r="I189" s="198"/>
      <c r="J189" s="194"/>
      <c r="K189" s="194"/>
      <c r="L189" s="199"/>
      <c r="M189" s="200"/>
      <c r="N189" s="201"/>
      <c r="O189" s="201"/>
      <c r="P189" s="201"/>
      <c r="Q189" s="201"/>
      <c r="R189" s="201"/>
      <c r="S189" s="201"/>
      <c r="T189" s="202"/>
      <c r="AT189" s="203" t="s">
        <v>224</v>
      </c>
      <c r="AU189" s="203" t="s">
        <v>88</v>
      </c>
      <c r="AV189" s="13" t="s">
        <v>82</v>
      </c>
      <c r="AW189" s="13" t="s">
        <v>36</v>
      </c>
      <c r="AX189" s="13" t="s">
        <v>75</v>
      </c>
      <c r="AY189" s="203" t="s">
        <v>214</v>
      </c>
    </row>
    <row r="190" spans="1:65" s="14" customFormat="1" ht="11.25">
      <c r="B190" s="204"/>
      <c r="C190" s="205"/>
      <c r="D190" s="195" t="s">
        <v>224</v>
      </c>
      <c r="E190" s="206" t="s">
        <v>19</v>
      </c>
      <c r="F190" s="207" t="s">
        <v>1693</v>
      </c>
      <c r="G190" s="205"/>
      <c r="H190" s="208">
        <v>5.2880000000000003</v>
      </c>
      <c r="I190" s="209"/>
      <c r="J190" s="205"/>
      <c r="K190" s="205"/>
      <c r="L190" s="210"/>
      <c r="M190" s="211"/>
      <c r="N190" s="212"/>
      <c r="O190" s="212"/>
      <c r="P190" s="212"/>
      <c r="Q190" s="212"/>
      <c r="R190" s="212"/>
      <c r="S190" s="212"/>
      <c r="T190" s="213"/>
      <c r="AT190" s="214" t="s">
        <v>224</v>
      </c>
      <c r="AU190" s="214" t="s">
        <v>88</v>
      </c>
      <c r="AV190" s="14" t="s">
        <v>88</v>
      </c>
      <c r="AW190" s="14" t="s">
        <v>36</v>
      </c>
      <c r="AX190" s="14" t="s">
        <v>75</v>
      </c>
      <c r="AY190" s="214" t="s">
        <v>214</v>
      </c>
    </row>
    <row r="191" spans="1:65" s="14" customFormat="1" ht="11.25">
      <c r="B191" s="204"/>
      <c r="C191" s="205"/>
      <c r="D191" s="195" t="s">
        <v>224</v>
      </c>
      <c r="E191" s="206" t="s">
        <v>19</v>
      </c>
      <c r="F191" s="207" t="s">
        <v>1694</v>
      </c>
      <c r="G191" s="205"/>
      <c r="H191" s="208">
        <v>5.2880000000000003</v>
      </c>
      <c r="I191" s="209"/>
      <c r="J191" s="205"/>
      <c r="K191" s="205"/>
      <c r="L191" s="210"/>
      <c r="M191" s="211"/>
      <c r="N191" s="212"/>
      <c r="O191" s="212"/>
      <c r="P191" s="212"/>
      <c r="Q191" s="212"/>
      <c r="R191" s="212"/>
      <c r="S191" s="212"/>
      <c r="T191" s="213"/>
      <c r="AT191" s="214" t="s">
        <v>224</v>
      </c>
      <c r="AU191" s="214" t="s">
        <v>88</v>
      </c>
      <c r="AV191" s="14" t="s">
        <v>88</v>
      </c>
      <c r="AW191" s="14" t="s">
        <v>36</v>
      </c>
      <c r="AX191" s="14" t="s">
        <v>75</v>
      </c>
      <c r="AY191" s="214" t="s">
        <v>214</v>
      </c>
    </row>
    <row r="192" spans="1:65" s="15" customFormat="1" ht="11.25">
      <c r="B192" s="215"/>
      <c r="C192" s="216"/>
      <c r="D192" s="195" t="s">
        <v>224</v>
      </c>
      <c r="E192" s="217" t="s">
        <v>19</v>
      </c>
      <c r="F192" s="218" t="s">
        <v>228</v>
      </c>
      <c r="G192" s="216"/>
      <c r="H192" s="219">
        <v>10.576000000000001</v>
      </c>
      <c r="I192" s="220"/>
      <c r="J192" s="216"/>
      <c r="K192" s="216"/>
      <c r="L192" s="221"/>
      <c r="M192" s="222"/>
      <c r="N192" s="223"/>
      <c r="O192" s="223"/>
      <c r="P192" s="223"/>
      <c r="Q192" s="223"/>
      <c r="R192" s="223"/>
      <c r="S192" s="223"/>
      <c r="T192" s="224"/>
      <c r="AT192" s="225" t="s">
        <v>224</v>
      </c>
      <c r="AU192" s="225" t="s">
        <v>88</v>
      </c>
      <c r="AV192" s="15" t="s">
        <v>222</v>
      </c>
      <c r="AW192" s="15" t="s">
        <v>36</v>
      </c>
      <c r="AX192" s="15" t="s">
        <v>82</v>
      </c>
      <c r="AY192" s="225" t="s">
        <v>214</v>
      </c>
    </row>
    <row r="193" spans="1:65" s="2" customFormat="1" ht="14.45" customHeight="1">
      <c r="A193" s="36"/>
      <c r="B193" s="37"/>
      <c r="C193" s="180" t="s">
        <v>379</v>
      </c>
      <c r="D193" s="180" t="s">
        <v>217</v>
      </c>
      <c r="E193" s="181" t="s">
        <v>380</v>
      </c>
      <c r="F193" s="182" t="s">
        <v>381</v>
      </c>
      <c r="G193" s="183" t="s">
        <v>220</v>
      </c>
      <c r="H193" s="184">
        <v>7.1</v>
      </c>
      <c r="I193" s="185"/>
      <c r="J193" s="186">
        <f>ROUND(I193*H193,2)</f>
        <v>0</v>
      </c>
      <c r="K193" s="182" t="s">
        <v>19</v>
      </c>
      <c r="L193" s="41"/>
      <c r="M193" s="187" t="s">
        <v>19</v>
      </c>
      <c r="N193" s="188" t="s">
        <v>47</v>
      </c>
      <c r="O193" s="66"/>
      <c r="P193" s="189">
        <f>O193*H193</f>
        <v>0</v>
      </c>
      <c r="Q193" s="189">
        <v>0</v>
      </c>
      <c r="R193" s="189">
        <f>Q193*H193</f>
        <v>0</v>
      </c>
      <c r="S193" s="189">
        <v>7.0000000000000001E-3</v>
      </c>
      <c r="T193" s="190">
        <f>S193*H193</f>
        <v>4.9700000000000001E-2</v>
      </c>
      <c r="U193" s="36"/>
      <c r="V193" s="36"/>
      <c r="W193" s="36"/>
      <c r="X193" s="36"/>
      <c r="Y193" s="36"/>
      <c r="Z193" s="36"/>
      <c r="AA193" s="36"/>
      <c r="AB193" s="36"/>
      <c r="AC193" s="36"/>
      <c r="AD193" s="36"/>
      <c r="AE193" s="36"/>
      <c r="AR193" s="191" t="s">
        <v>299</v>
      </c>
      <c r="AT193" s="191" t="s">
        <v>217</v>
      </c>
      <c r="AU193" s="191" t="s">
        <v>88</v>
      </c>
      <c r="AY193" s="19" t="s">
        <v>214</v>
      </c>
      <c r="BE193" s="192">
        <f>IF(N193="základní",J193,0)</f>
        <v>0</v>
      </c>
      <c r="BF193" s="192">
        <f>IF(N193="snížená",J193,0)</f>
        <v>0</v>
      </c>
      <c r="BG193" s="192">
        <f>IF(N193="zákl. přenesená",J193,0)</f>
        <v>0</v>
      </c>
      <c r="BH193" s="192">
        <f>IF(N193="sníž. přenesená",J193,0)</f>
        <v>0</v>
      </c>
      <c r="BI193" s="192">
        <f>IF(N193="nulová",J193,0)</f>
        <v>0</v>
      </c>
      <c r="BJ193" s="19" t="s">
        <v>88</v>
      </c>
      <c r="BK193" s="192">
        <f>ROUND(I193*H193,2)</f>
        <v>0</v>
      </c>
      <c r="BL193" s="19" t="s">
        <v>299</v>
      </c>
      <c r="BM193" s="191" t="s">
        <v>382</v>
      </c>
    </row>
    <row r="194" spans="1:65" s="14" customFormat="1" ht="11.25">
      <c r="B194" s="204"/>
      <c r="C194" s="205"/>
      <c r="D194" s="195" t="s">
        <v>224</v>
      </c>
      <c r="E194" s="206" t="s">
        <v>19</v>
      </c>
      <c r="F194" s="207" t="s">
        <v>1697</v>
      </c>
      <c r="G194" s="205"/>
      <c r="H194" s="208">
        <v>7.1</v>
      </c>
      <c r="I194" s="209"/>
      <c r="J194" s="205"/>
      <c r="K194" s="205"/>
      <c r="L194" s="210"/>
      <c r="M194" s="211"/>
      <c r="N194" s="212"/>
      <c r="O194" s="212"/>
      <c r="P194" s="212"/>
      <c r="Q194" s="212"/>
      <c r="R194" s="212"/>
      <c r="S194" s="212"/>
      <c r="T194" s="213"/>
      <c r="AT194" s="214" t="s">
        <v>224</v>
      </c>
      <c r="AU194" s="214" t="s">
        <v>88</v>
      </c>
      <c r="AV194" s="14" t="s">
        <v>88</v>
      </c>
      <c r="AW194" s="14" t="s">
        <v>36</v>
      </c>
      <c r="AX194" s="14" t="s">
        <v>82</v>
      </c>
      <c r="AY194" s="214" t="s">
        <v>214</v>
      </c>
    </row>
    <row r="195" spans="1:65" s="2" customFormat="1" ht="14.45" customHeight="1">
      <c r="A195" s="36"/>
      <c r="B195" s="37"/>
      <c r="C195" s="180" t="s">
        <v>384</v>
      </c>
      <c r="D195" s="180" t="s">
        <v>217</v>
      </c>
      <c r="E195" s="181" t="s">
        <v>385</v>
      </c>
      <c r="F195" s="182" t="s">
        <v>386</v>
      </c>
      <c r="G195" s="183" t="s">
        <v>220</v>
      </c>
      <c r="H195" s="184">
        <v>10.576000000000001</v>
      </c>
      <c r="I195" s="185"/>
      <c r="J195" s="186">
        <f>ROUND(I195*H195,2)</f>
        <v>0</v>
      </c>
      <c r="K195" s="182" t="s">
        <v>19</v>
      </c>
      <c r="L195" s="41"/>
      <c r="M195" s="187" t="s">
        <v>19</v>
      </c>
      <c r="N195" s="188" t="s">
        <v>47</v>
      </c>
      <c r="O195" s="66"/>
      <c r="P195" s="189">
        <f>O195*H195</f>
        <v>0</v>
      </c>
      <c r="Q195" s="189">
        <v>0</v>
      </c>
      <c r="R195" s="189">
        <f>Q195*H195</f>
        <v>0</v>
      </c>
      <c r="S195" s="189">
        <v>2.3689999999999999E-2</v>
      </c>
      <c r="T195" s="190">
        <f>S195*H195</f>
        <v>0.25054544000000001</v>
      </c>
      <c r="U195" s="36"/>
      <c r="V195" s="36"/>
      <c r="W195" s="36"/>
      <c r="X195" s="36"/>
      <c r="Y195" s="36"/>
      <c r="Z195" s="36"/>
      <c r="AA195" s="36"/>
      <c r="AB195" s="36"/>
      <c r="AC195" s="36"/>
      <c r="AD195" s="36"/>
      <c r="AE195" s="36"/>
      <c r="AR195" s="191" t="s">
        <v>299</v>
      </c>
      <c r="AT195" s="191" t="s">
        <v>217</v>
      </c>
      <c r="AU195" s="191" t="s">
        <v>88</v>
      </c>
      <c r="AY195" s="19" t="s">
        <v>214</v>
      </c>
      <c r="BE195" s="192">
        <f>IF(N195="základní",J195,0)</f>
        <v>0</v>
      </c>
      <c r="BF195" s="192">
        <f>IF(N195="snížená",J195,0)</f>
        <v>0</v>
      </c>
      <c r="BG195" s="192">
        <f>IF(N195="zákl. přenesená",J195,0)</f>
        <v>0</v>
      </c>
      <c r="BH195" s="192">
        <f>IF(N195="sníž. přenesená",J195,0)</f>
        <v>0</v>
      </c>
      <c r="BI195" s="192">
        <f>IF(N195="nulová",J195,0)</f>
        <v>0</v>
      </c>
      <c r="BJ195" s="19" t="s">
        <v>88</v>
      </c>
      <c r="BK195" s="192">
        <f>ROUND(I195*H195,2)</f>
        <v>0</v>
      </c>
      <c r="BL195" s="19" t="s">
        <v>299</v>
      </c>
      <c r="BM195" s="191" t="s">
        <v>387</v>
      </c>
    </row>
    <row r="196" spans="1:65" s="13" customFormat="1" ht="11.25">
      <c r="B196" s="193"/>
      <c r="C196" s="194"/>
      <c r="D196" s="195" t="s">
        <v>224</v>
      </c>
      <c r="E196" s="196" t="s">
        <v>19</v>
      </c>
      <c r="F196" s="197" t="s">
        <v>326</v>
      </c>
      <c r="G196" s="194"/>
      <c r="H196" s="196" t="s">
        <v>19</v>
      </c>
      <c r="I196" s="198"/>
      <c r="J196" s="194"/>
      <c r="K196" s="194"/>
      <c r="L196" s="199"/>
      <c r="M196" s="200"/>
      <c r="N196" s="201"/>
      <c r="O196" s="201"/>
      <c r="P196" s="201"/>
      <c r="Q196" s="201"/>
      <c r="R196" s="201"/>
      <c r="S196" s="201"/>
      <c r="T196" s="202"/>
      <c r="AT196" s="203" t="s">
        <v>224</v>
      </c>
      <c r="AU196" s="203" t="s">
        <v>88</v>
      </c>
      <c r="AV196" s="13" t="s">
        <v>82</v>
      </c>
      <c r="AW196" s="13" t="s">
        <v>36</v>
      </c>
      <c r="AX196" s="13" t="s">
        <v>75</v>
      </c>
      <c r="AY196" s="203" t="s">
        <v>214</v>
      </c>
    </row>
    <row r="197" spans="1:65" s="14" customFormat="1" ht="11.25">
      <c r="B197" s="204"/>
      <c r="C197" s="205"/>
      <c r="D197" s="195" t="s">
        <v>224</v>
      </c>
      <c r="E197" s="206" t="s">
        <v>19</v>
      </c>
      <c r="F197" s="207" t="s">
        <v>1693</v>
      </c>
      <c r="G197" s="205"/>
      <c r="H197" s="208">
        <v>5.2880000000000003</v>
      </c>
      <c r="I197" s="209"/>
      <c r="J197" s="205"/>
      <c r="K197" s="205"/>
      <c r="L197" s="210"/>
      <c r="M197" s="211"/>
      <c r="N197" s="212"/>
      <c r="O197" s="212"/>
      <c r="P197" s="212"/>
      <c r="Q197" s="212"/>
      <c r="R197" s="212"/>
      <c r="S197" s="212"/>
      <c r="T197" s="213"/>
      <c r="AT197" s="214" t="s">
        <v>224</v>
      </c>
      <c r="AU197" s="214" t="s">
        <v>88</v>
      </c>
      <c r="AV197" s="14" t="s">
        <v>88</v>
      </c>
      <c r="AW197" s="14" t="s">
        <v>36</v>
      </c>
      <c r="AX197" s="14" t="s">
        <v>75</v>
      </c>
      <c r="AY197" s="214" t="s">
        <v>214</v>
      </c>
    </row>
    <row r="198" spans="1:65" s="14" customFormat="1" ht="11.25">
      <c r="B198" s="204"/>
      <c r="C198" s="205"/>
      <c r="D198" s="195" t="s">
        <v>224</v>
      </c>
      <c r="E198" s="206" t="s">
        <v>19</v>
      </c>
      <c r="F198" s="207" t="s">
        <v>1694</v>
      </c>
      <c r="G198" s="205"/>
      <c r="H198" s="208">
        <v>5.2880000000000003</v>
      </c>
      <c r="I198" s="209"/>
      <c r="J198" s="205"/>
      <c r="K198" s="205"/>
      <c r="L198" s="210"/>
      <c r="M198" s="211"/>
      <c r="N198" s="212"/>
      <c r="O198" s="212"/>
      <c r="P198" s="212"/>
      <c r="Q198" s="212"/>
      <c r="R198" s="212"/>
      <c r="S198" s="212"/>
      <c r="T198" s="213"/>
      <c r="AT198" s="214" t="s">
        <v>224</v>
      </c>
      <c r="AU198" s="214" t="s">
        <v>88</v>
      </c>
      <c r="AV198" s="14" t="s">
        <v>88</v>
      </c>
      <c r="AW198" s="14" t="s">
        <v>36</v>
      </c>
      <c r="AX198" s="14" t="s">
        <v>75</v>
      </c>
      <c r="AY198" s="214" t="s">
        <v>214</v>
      </c>
    </row>
    <row r="199" spans="1:65" s="15" customFormat="1" ht="11.25">
      <c r="B199" s="215"/>
      <c r="C199" s="216"/>
      <c r="D199" s="195" t="s">
        <v>224</v>
      </c>
      <c r="E199" s="217" t="s">
        <v>19</v>
      </c>
      <c r="F199" s="218" t="s">
        <v>228</v>
      </c>
      <c r="G199" s="216"/>
      <c r="H199" s="219">
        <v>10.576000000000001</v>
      </c>
      <c r="I199" s="220"/>
      <c r="J199" s="216"/>
      <c r="K199" s="216"/>
      <c r="L199" s="221"/>
      <c r="M199" s="222"/>
      <c r="N199" s="223"/>
      <c r="O199" s="223"/>
      <c r="P199" s="223"/>
      <c r="Q199" s="223"/>
      <c r="R199" s="223"/>
      <c r="S199" s="223"/>
      <c r="T199" s="224"/>
      <c r="AT199" s="225" t="s">
        <v>224</v>
      </c>
      <c r="AU199" s="225" t="s">
        <v>88</v>
      </c>
      <c r="AV199" s="15" t="s">
        <v>222</v>
      </c>
      <c r="AW199" s="15" t="s">
        <v>36</v>
      </c>
      <c r="AX199" s="15" t="s">
        <v>82</v>
      </c>
      <c r="AY199" s="225" t="s">
        <v>214</v>
      </c>
    </row>
    <row r="200" spans="1:65" s="2" customFormat="1" ht="14.45" customHeight="1">
      <c r="A200" s="36"/>
      <c r="B200" s="37"/>
      <c r="C200" s="180" t="s">
        <v>339</v>
      </c>
      <c r="D200" s="180" t="s">
        <v>217</v>
      </c>
      <c r="E200" s="181" t="s">
        <v>388</v>
      </c>
      <c r="F200" s="182" t="s">
        <v>389</v>
      </c>
      <c r="G200" s="183" t="s">
        <v>220</v>
      </c>
      <c r="H200" s="184">
        <v>10.576000000000001</v>
      </c>
      <c r="I200" s="185"/>
      <c r="J200" s="186">
        <f>ROUND(I200*H200,2)</f>
        <v>0</v>
      </c>
      <c r="K200" s="182" t="s">
        <v>19</v>
      </c>
      <c r="L200" s="41"/>
      <c r="M200" s="187" t="s">
        <v>19</v>
      </c>
      <c r="N200" s="188" t="s">
        <v>47</v>
      </c>
      <c r="O200" s="66"/>
      <c r="P200" s="189">
        <f>O200*H200</f>
        <v>0</v>
      </c>
      <c r="Q200" s="189">
        <v>0</v>
      </c>
      <c r="R200" s="189">
        <f>Q200*H200</f>
        <v>0</v>
      </c>
      <c r="S200" s="189">
        <v>9.4800000000000006E-3</v>
      </c>
      <c r="T200" s="190">
        <f>S200*H200</f>
        <v>0.10026048000000001</v>
      </c>
      <c r="U200" s="36"/>
      <c r="V200" s="36"/>
      <c r="W200" s="36"/>
      <c r="X200" s="36"/>
      <c r="Y200" s="36"/>
      <c r="Z200" s="36"/>
      <c r="AA200" s="36"/>
      <c r="AB200" s="36"/>
      <c r="AC200" s="36"/>
      <c r="AD200" s="36"/>
      <c r="AE200" s="36"/>
      <c r="AR200" s="191" t="s">
        <v>299</v>
      </c>
      <c r="AT200" s="191" t="s">
        <v>217</v>
      </c>
      <c r="AU200" s="191" t="s">
        <v>88</v>
      </c>
      <c r="AY200" s="19" t="s">
        <v>214</v>
      </c>
      <c r="BE200" s="192">
        <f>IF(N200="základní",J200,0)</f>
        <v>0</v>
      </c>
      <c r="BF200" s="192">
        <f>IF(N200="snížená",J200,0)</f>
        <v>0</v>
      </c>
      <c r="BG200" s="192">
        <f>IF(N200="zákl. přenesená",J200,0)</f>
        <v>0</v>
      </c>
      <c r="BH200" s="192">
        <f>IF(N200="sníž. přenesená",J200,0)</f>
        <v>0</v>
      </c>
      <c r="BI200" s="192">
        <f>IF(N200="nulová",J200,0)</f>
        <v>0</v>
      </c>
      <c r="BJ200" s="19" t="s">
        <v>88</v>
      </c>
      <c r="BK200" s="192">
        <f>ROUND(I200*H200,2)</f>
        <v>0</v>
      </c>
      <c r="BL200" s="19" t="s">
        <v>299</v>
      </c>
      <c r="BM200" s="191" t="s">
        <v>390</v>
      </c>
    </row>
    <row r="201" spans="1:65" s="13" customFormat="1" ht="11.25">
      <c r="B201" s="193"/>
      <c r="C201" s="194"/>
      <c r="D201" s="195" t="s">
        <v>224</v>
      </c>
      <c r="E201" s="196" t="s">
        <v>19</v>
      </c>
      <c r="F201" s="197" t="s">
        <v>326</v>
      </c>
      <c r="G201" s="194"/>
      <c r="H201" s="196" t="s">
        <v>19</v>
      </c>
      <c r="I201" s="198"/>
      <c r="J201" s="194"/>
      <c r="K201" s="194"/>
      <c r="L201" s="199"/>
      <c r="M201" s="200"/>
      <c r="N201" s="201"/>
      <c r="O201" s="201"/>
      <c r="P201" s="201"/>
      <c r="Q201" s="201"/>
      <c r="R201" s="201"/>
      <c r="S201" s="201"/>
      <c r="T201" s="202"/>
      <c r="AT201" s="203" t="s">
        <v>224</v>
      </c>
      <c r="AU201" s="203" t="s">
        <v>88</v>
      </c>
      <c r="AV201" s="13" t="s">
        <v>82</v>
      </c>
      <c r="AW201" s="13" t="s">
        <v>36</v>
      </c>
      <c r="AX201" s="13" t="s">
        <v>75</v>
      </c>
      <c r="AY201" s="203" t="s">
        <v>214</v>
      </c>
    </row>
    <row r="202" spans="1:65" s="14" customFormat="1" ht="11.25">
      <c r="B202" s="204"/>
      <c r="C202" s="205"/>
      <c r="D202" s="195" t="s">
        <v>224</v>
      </c>
      <c r="E202" s="206" t="s">
        <v>19</v>
      </c>
      <c r="F202" s="207" t="s">
        <v>1693</v>
      </c>
      <c r="G202" s="205"/>
      <c r="H202" s="208">
        <v>5.2880000000000003</v>
      </c>
      <c r="I202" s="209"/>
      <c r="J202" s="205"/>
      <c r="K202" s="205"/>
      <c r="L202" s="210"/>
      <c r="M202" s="211"/>
      <c r="N202" s="212"/>
      <c r="O202" s="212"/>
      <c r="P202" s="212"/>
      <c r="Q202" s="212"/>
      <c r="R202" s="212"/>
      <c r="S202" s="212"/>
      <c r="T202" s="213"/>
      <c r="AT202" s="214" t="s">
        <v>224</v>
      </c>
      <c r="AU202" s="214" t="s">
        <v>88</v>
      </c>
      <c r="AV202" s="14" t="s">
        <v>88</v>
      </c>
      <c r="AW202" s="14" t="s">
        <v>36</v>
      </c>
      <c r="AX202" s="14" t="s">
        <v>75</v>
      </c>
      <c r="AY202" s="214" t="s">
        <v>214</v>
      </c>
    </row>
    <row r="203" spans="1:65" s="14" customFormat="1" ht="11.25">
      <c r="B203" s="204"/>
      <c r="C203" s="205"/>
      <c r="D203" s="195" t="s">
        <v>224</v>
      </c>
      <c r="E203" s="206" t="s">
        <v>19</v>
      </c>
      <c r="F203" s="207" t="s">
        <v>1694</v>
      </c>
      <c r="G203" s="205"/>
      <c r="H203" s="208">
        <v>5.2880000000000003</v>
      </c>
      <c r="I203" s="209"/>
      <c r="J203" s="205"/>
      <c r="K203" s="205"/>
      <c r="L203" s="210"/>
      <c r="M203" s="211"/>
      <c r="N203" s="212"/>
      <c r="O203" s="212"/>
      <c r="P203" s="212"/>
      <c r="Q203" s="212"/>
      <c r="R203" s="212"/>
      <c r="S203" s="212"/>
      <c r="T203" s="213"/>
      <c r="AT203" s="214" t="s">
        <v>224</v>
      </c>
      <c r="AU203" s="214" t="s">
        <v>88</v>
      </c>
      <c r="AV203" s="14" t="s">
        <v>88</v>
      </c>
      <c r="AW203" s="14" t="s">
        <v>36</v>
      </c>
      <c r="AX203" s="14" t="s">
        <v>75</v>
      </c>
      <c r="AY203" s="214" t="s">
        <v>214</v>
      </c>
    </row>
    <row r="204" spans="1:65" s="15" customFormat="1" ht="11.25">
      <c r="B204" s="215"/>
      <c r="C204" s="216"/>
      <c r="D204" s="195" t="s">
        <v>224</v>
      </c>
      <c r="E204" s="217" t="s">
        <v>19</v>
      </c>
      <c r="F204" s="218" t="s">
        <v>228</v>
      </c>
      <c r="G204" s="216"/>
      <c r="H204" s="219">
        <v>10.576000000000001</v>
      </c>
      <c r="I204" s="220"/>
      <c r="J204" s="216"/>
      <c r="K204" s="216"/>
      <c r="L204" s="221"/>
      <c r="M204" s="222"/>
      <c r="N204" s="223"/>
      <c r="O204" s="223"/>
      <c r="P204" s="223"/>
      <c r="Q204" s="223"/>
      <c r="R204" s="223"/>
      <c r="S204" s="223"/>
      <c r="T204" s="224"/>
      <c r="AT204" s="225" t="s">
        <v>224</v>
      </c>
      <c r="AU204" s="225" t="s">
        <v>88</v>
      </c>
      <c r="AV204" s="15" t="s">
        <v>222</v>
      </c>
      <c r="AW204" s="15" t="s">
        <v>36</v>
      </c>
      <c r="AX204" s="15" t="s">
        <v>82</v>
      </c>
      <c r="AY204" s="225" t="s">
        <v>214</v>
      </c>
    </row>
    <row r="205" spans="1:65" s="2" customFormat="1" ht="14.45" customHeight="1">
      <c r="A205" s="36"/>
      <c r="B205" s="37"/>
      <c r="C205" s="180" t="s">
        <v>391</v>
      </c>
      <c r="D205" s="180" t="s">
        <v>217</v>
      </c>
      <c r="E205" s="181" t="s">
        <v>392</v>
      </c>
      <c r="F205" s="182" t="s">
        <v>393</v>
      </c>
      <c r="G205" s="183" t="s">
        <v>220</v>
      </c>
      <c r="H205" s="184">
        <v>14.02</v>
      </c>
      <c r="I205" s="185"/>
      <c r="J205" s="186">
        <f>ROUND(I205*H205,2)</f>
        <v>0</v>
      </c>
      <c r="K205" s="182" t="s">
        <v>19</v>
      </c>
      <c r="L205" s="41"/>
      <c r="M205" s="187" t="s">
        <v>19</v>
      </c>
      <c r="N205" s="188" t="s">
        <v>47</v>
      </c>
      <c r="O205" s="66"/>
      <c r="P205" s="189">
        <f>O205*H205</f>
        <v>0</v>
      </c>
      <c r="Q205" s="189">
        <v>0</v>
      </c>
      <c r="R205" s="189">
        <f>Q205*H205</f>
        <v>0</v>
      </c>
      <c r="S205" s="189">
        <v>1.5779999999999999E-2</v>
      </c>
      <c r="T205" s="190">
        <f>S205*H205</f>
        <v>0.22123559999999998</v>
      </c>
      <c r="U205" s="36"/>
      <c r="V205" s="36"/>
      <c r="W205" s="36"/>
      <c r="X205" s="36"/>
      <c r="Y205" s="36"/>
      <c r="Z205" s="36"/>
      <c r="AA205" s="36"/>
      <c r="AB205" s="36"/>
      <c r="AC205" s="36"/>
      <c r="AD205" s="36"/>
      <c r="AE205" s="36"/>
      <c r="AR205" s="191" t="s">
        <v>299</v>
      </c>
      <c r="AT205" s="191" t="s">
        <v>217</v>
      </c>
      <c r="AU205" s="191" t="s">
        <v>88</v>
      </c>
      <c r="AY205" s="19" t="s">
        <v>214</v>
      </c>
      <c r="BE205" s="192">
        <f>IF(N205="základní",J205,0)</f>
        <v>0</v>
      </c>
      <c r="BF205" s="192">
        <f>IF(N205="snížená",J205,0)</f>
        <v>0</v>
      </c>
      <c r="BG205" s="192">
        <f>IF(N205="zákl. přenesená",J205,0)</f>
        <v>0</v>
      </c>
      <c r="BH205" s="192">
        <f>IF(N205="sníž. přenesená",J205,0)</f>
        <v>0</v>
      </c>
      <c r="BI205" s="192">
        <f>IF(N205="nulová",J205,0)</f>
        <v>0</v>
      </c>
      <c r="BJ205" s="19" t="s">
        <v>88</v>
      </c>
      <c r="BK205" s="192">
        <f>ROUND(I205*H205,2)</f>
        <v>0</v>
      </c>
      <c r="BL205" s="19" t="s">
        <v>299</v>
      </c>
      <c r="BM205" s="191" t="s">
        <v>394</v>
      </c>
    </row>
    <row r="206" spans="1:65" s="13" customFormat="1" ht="11.25">
      <c r="B206" s="193"/>
      <c r="C206" s="194"/>
      <c r="D206" s="195" t="s">
        <v>224</v>
      </c>
      <c r="E206" s="196" t="s">
        <v>19</v>
      </c>
      <c r="F206" s="197" t="s">
        <v>326</v>
      </c>
      <c r="G206" s="194"/>
      <c r="H206" s="196" t="s">
        <v>19</v>
      </c>
      <c r="I206" s="198"/>
      <c r="J206" s="194"/>
      <c r="K206" s="194"/>
      <c r="L206" s="199"/>
      <c r="M206" s="200"/>
      <c r="N206" s="201"/>
      <c r="O206" s="201"/>
      <c r="P206" s="201"/>
      <c r="Q206" s="201"/>
      <c r="R206" s="201"/>
      <c r="S206" s="201"/>
      <c r="T206" s="202"/>
      <c r="AT206" s="203" t="s">
        <v>224</v>
      </c>
      <c r="AU206" s="203" t="s">
        <v>88</v>
      </c>
      <c r="AV206" s="13" t="s">
        <v>82</v>
      </c>
      <c r="AW206" s="13" t="s">
        <v>36</v>
      </c>
      <c r="AX206" s="13" t="s">
        <v>75</v>
      </c>
      <c r="AY206" s="203" t="s">
        <v>214</v>
      </c>
    </row>
    <row r="207" spans="1:65" s="14" customFormat="1" ht="11.25">
      <c r="B207" s="204"/>
      <c r="C207" s="205"/>
      <c r="D207" s="195" t="s">
        <v>224</v>
      </c>
      <c r="E207" s="206" t="s">
        <v>19</v>
      </c>
      <c r="F207" s="207" t="s">
        <v>1698</v>
      </c>
      <c r="G207" s="205"/>
      <c r="H207" s="208">
        <v>8.1240000000000006</v>
      </c>
      <c r="I207" s="209"/>
      <c r="J207" s="205"/>
      <c r="K207" s="205"/>
      <c r="L207" s="210"/>
      <c r="M207" s="211"/>
      <c r="N207" s="212"/>
      <c r="O207" s="212"/>
      <c r="P207" s="212"/>
      <c r="Q207" s="212"/>
      <c r="R207" s="212"/>
      <c r="S207" s="212"/>
      <c r="T207" s="213"/>
      <c r="AT207" s="214" t="s">
        <v>224</v>
      </c>
      <c r="AU207" s="214" t="s">
        <v>88</v>
      </c>
      <c r="AV207" s="14" t="s">
        <v>88</v>
      </c>
      <c r="AW207" s="14" t="s">
        <v>36</v>
      </c>
      <c r="AX207" s="14" t="s">
        <v>75</v>
      </c>
      <c r="AY207" s="214" t="s">
        <v>214</v>
      </c>
    </row>
    <row r="208" spans="1:65" s="14" customFormat="1" ht="11.25">
      <c r="B208" s="204"/>
      <c r="C208" s="205"/>
      <c r="D208" s="195" t="s">
        <v>224</v>
      </c>
      <c r="E208" s="206" t="s">
        <v>19</v>
      </c>
      <c r="F208" s="207" t="s">
        <v>1699</v>
      </c>
      <c r="G208" s="205"/>
      <c r="H208" s="208">
        <v>5.8959999999999999</v>
      </c>
      <c r="I208" s="209"/>
      <c r="J208" s="205"/>
      <c r="K208" s="205"/>
      <c r="L208" s="210"/>
      <c r="M208" s="211"/>
      <c r="N208" s="212"/>
      <c r="O208" s="212"/>
      <c r="P208" s="212"/>
      <c r="Q208" s="212"/>
      <c r="R208" s="212"/>
      <c r="S208" s="212"/>
      <c r="T208" s="213"/>
      <c r="AT208" s="214" t="s">
        <v>224</v>
      </c>
      <c r="AU208" s="214" t="s">
        <v>88</v>
      </c>
      <c r="AV208" s="14" t="s">
        <v>88</v>
      </c>
      <c r="AW208" s="14" t="s">
        <v>36</v>
      </c>
      <c r="AX208" s="14" t="s">
        <v>75</v>
      </c>
      <c r="AY208" s="214" t="s">
        <v>214</v>
      </c>
    </row>
    <row r="209" spans="1:65" s="15" customFormat="1" ht="11.25">
      <c r="B209" s="215"/>
      <c r="C209" s="216"/>
      <c r="D209" s="195" t="s">
        <v>224</v>
      </c>
      <c r="E209" s="217" t="s">
        <v>19</v>
      </c>
      <c r="F209" s="218" t="s">
        <v>228</v>
      </c>
      <c r="G209" s="216"/>
      <c r="H209" s="219">
        <v>14.02</v>
      </c>
      <c r="I209" s="220"/>
      <c r="J209" s="216"/>
      <c r="K209" s="216"/>
      <c r="L209" s="221"/>
      <c r="M209" s="222"/>
      <c r="N209" s="223"/>
      <c r="O209" s="223"/>
      <c r="P209" s="223"/>
      <c r="Q209" s="223"/>
      <c r="R209" s="223"/>
      <c r="S209" s="223"/>
      <c r="T209" s="224"/>
      <c r="AT209" s="225" t="s">
        <v>224</v>
      </c>
      <c r="AU209" s="225" t="s">
        <v>88</v>
      </c>
      <c r="AV209" s="15" t="s">
        <v>222</v>
      </c>
      <c r="AW209" s="15" t="s">
        <v>36</v>
      </c>
      <c r="AX209" s="15" t="s">
        <v>82</v>
      </c>
      <c r="AY209" s="225" t="s">
        <v>214</v>
      </c>
    </row>
    <row r="210" spans="1:65" s="2" customFormat="1" ht="14.45" customHeight="1">
      <c r="A210" s="36"/>
      <c r="B210" s="37"/>
      <c r="C210" s="180" t="s">
        <v>397</v>
      </c>
      <c r="D210" s="180" t="s">
        <v>217</v>
      </c>
      <c r="E210" s="181" t="s">
        <v>398</v>
      </c>
      <c r="F210" s="182" t="s">
        <v>399</v>
      </c>
      <c r="G210" s="183" t="s">
        <v>220</v>
      </c>
      <c r="H210" s="184">
        <v>14.02</v>
      </c>
      <c r="I210" s="185"/>
      <c r="J210" s="186">
        <f>ROUND(I210*H210,2)</f>
        <v>0</v>
      </c>
      <c r="K210" s="182" t="s">
        <v>221</v>
      </c>
      <c r="L210" s="41"/>
      <c r="M210" s="187" t="s">
        <v>19</v>
      </c>
      <c r="N210" s="188" t="s">
        <v>47</v>
      </c>
      <c r="O210" s="66"/>
      <c r="P210" s="189">
        <f>O210*H210</f>
        <v>0</v>
      </c>
      <c r="Q210" s="189">
        <v>0</v>
      </c>
      <c r="R210" s="189">
        <f>Q210*H210</f>
        <v>0</v>
      </c>
      <c r="S210" s="189">
        <v>1.32E-3</v>
      </c>
      <c r="T210" s="190">
        <f>S210*H210</f>
        <v>1.8506399999999999E-2</v>
      </c>
      <c r="U210" s="36"/>
      <c r="V210" s="36"/>
      <c r="W210" s="36"/>
      <c r="X210" s="36"/>
      <c r="Y210" s="36"/>
      <c r="Z210" s="36"/>
      <c r="AA210" s="36"/>
      <c r="AB210" s="36"/>
      <c r="AC210" s="36"/>
      <c r="AD210" s="36"/>
      <c r="AE210" s="36"/>
      <c r="AR210" s="191" t="s">
        <v>299</v>
      </c>
      <c r="AT210" s="191" t="s">
        <v>217</v>
      </c>
      <c r="AU210" s="191" t="s">
        <v>88</v>
      </c>
      <c r="AY210" s="19" t="s">
        <v>214</v>
      </c>
      <c r="BE210" s="192">
        <f>IF(N210="základní",J210,0)</f>
        <v>0</v>
      </c>
      <c r="BF210" s="192">
        <f>IF(N210="snížená",J210,0)</f>
        <v>0</v>
      </c>
      <c r="BG210" s="192">
        <f>IF(N210="zákl. přenesená",J210,0)</f>
        <v>0</v>
      </c>
      <c r="BH210" s="192">
        <f>IF(N210="sníž. přenesená",J210,0)</f>
        <v>0</v>
      </c>
      <c r="BI210" s="192">
        <f>IF(N210="nulová",J210,0)</f>
        <v>0</v>
      </c>
      <c r="BJ210" s="19" t="s">
        <v>88</v>
      </c>
      <c r="BK210" s="192">
        <f>ROUND(I210*H210,2)</f>
        <v>0</v>
      </c>
      <c r="BL210" s="19" t="s">
        <v>299</v>
      </c>
      <c r="BM210" s="191" t="s">
        <v>400</v>
      </c>
    </row>
    <row r="211" spans="1:65" s="13" customFormat="1" ht="11.25">
      <c r="B211" s="193"/>
      <c r="C211" s="194"/>
      <c r="D211" s="195" t="s">
        <v>224</v>
      </c>
      <c r="E211" s="196" t="s">
        <v>19</v>
      </c>
      <c r="F211" s="197" t="s">
        <v>326</v>
      </c>
      <c r="G211" s="194"/>
      <c r="H211" s="196" t="s">
        <v>19</v>
      </c>
      <c r="I211" s="198"/>
      <c r="J211" s="194"/>
      <c r="K211" s="194"/>
      <c r="L211" s="199"/>
      <c r="M211" s="200"/>
      <c r="N211" s="201"/>
      <c r="O211" s="201"/>
      <c r="P211" s="201"/>
      <c r="Q211" s="201"/>
      <c r="R211" s="201"/>
      <c r="S211" s="201"/>
      <c r="T211" s="202"/>
      <c r="AT211" s="203" t="s">
        <v>224</v>
      </c>
      <c r="AU211" s="203" t="s">
        <v>88</v>
      </c>
      <c r="AV211" s="13" t="s">
        <v>82</v>
      </c>
      <c r="AW211" s="13" t="s">
        <v>36</v>
      </c>
      <c r="AX211" s="13" t="s">
        <v>75</v>
      </c>
      <c r="AY211" s="203" t="s">
        <v>214</v>
      </c>
    </row>
    <row r="212" spans="1:65" s="14" customFormat="1" ht="11.25">
      <c r="B212" s="204"/>
      <c r="C212" s="205"/>
      <c r="D212" s="195" t="s">
        <v>224</v>
      </c>
      <c r="E212" s="206" t="s">
        <v>19</v>
      </c>
      <c r="F212" s="207" t="s">
        <v>1698</v>
      </c>
      <c r="G212" s="205"/>
      <c r="H212" s="208">
        <v>8.1240000000000006</v>
      </c>
      <c r="I212" s="209"/>
      <c r="J212" s="205"/>
      <c r="K212" s="205"/>
      <c r="L212" s="210"/>
      <c r="M212" s="211"/>
      <c r="N212" s="212"/>
      <c r="O212" s="212"/>
      <c r="P212" s="212"/>
      <c r="Q212" s="212"/>
      <c r="R212" s="212"/>
      <c r="S212" s="212"/>
      <c r="T212" s="213"/>
      <c r="AT212" s="214" t="s">
        <v>224</v>
      </c>
      <c r="AU212" s="214" t="s">
        <v>88</v>
      </c>
      <c r="AV212" s="14" t="s">
        <v>88</v>
      </c>
      <c r="AW212" s="14" t="s">
        <v>36</v>
      </c>
      <c r="AX212" s="14" t="s">
        <v>75</v>
      </c>
      <c r="AY212" s="214" t="s">
        <v>214</v>
      </c>
    </row>
    <row r="213" spans="1:65" s="14" customFormat="1" ht="11.25">
      <c r="B213" s="204"/>
      <c r="C213" s="205"/>
      <c r="D213" s="195" t="s">
        <v>224</v>
      </c>
      <c r="E213" s="206" t="s">
        <v>19</v>
      </c>
      <c r="F213" s="207" t="s">
        <v>1699</v>
      </c>
      <c r="G213" s="205"/>
      <c r="H213" s="208">
        <v>5.8959999999999999</v>
      </c>
      <c r="I213" s="209"/>
      <c r="J213" s="205"/>
      <c r="K213" s="205"/>
      <c r="L213" s="210"/>
      <c r="M213" s="211"/>
      <c r="N213" s="212"/>
      <c r="O213" s="212"/>
      <c r="P213" s="212"/>
      <c r="Q213" s="212"/>
      <c r="R213" s="212"/>
      <c r="S213" s="212"/>
      <c r="T213" s="213"/>
      <c r="AT213" s="214" t="s">
        <v>224</v>
      </c>
      <c r="AU213" s="214" t="s">
        <v>88</v>
      </c>
      <c r="AV213" s="14" t="s">
        <v>88</v>
      </c>
      <c r="AW213" s="14" t="s">
        <v>36</v>
      </c>
      <c r="AX213" s="14" t="s">
        <v>75</v>
      </c>
      <c r="AY213" s="214" t="s">
        <v>214</v>
      </c>
    </row>
    <row r="214" spans="1:65" s="15" customFormat="1" ht="11.25">
      <c r="B214" s="215"/>
      <c r="C214" s="216"/>
      <c r="D214" s="195" t="s">
        <v>224</v>
      </c>
      <c r="E214" s="217" t="s">
        <v>19</v>
      </c>
      <c r="F214" s="218" t="s">
        <v>228</v>
      </c>
      <c r="G214" s="216"/>
      <c r="H214" s="219">
        <v>14.02</v>
      </c>
      <c r="I214" s="220"/>
      <c r="J214" s="216"/>
      <c r="K214" s="216"/>
      <c r="L214" s="221"/>
      <c r="M214" s="222"/>
      <c r="N214" s="223"/>
      <c r="O214" s="223"/>
      <c r="P214" s="223"/>
      <c r="Q214" s="223"/>
      <c r="R214" s="223"/>
      <c r="S214" s="223"/>
      <c r="T214" s="224"/>
      <c r="AT214" s="225" t="s">
        <v>224</v>
      </c>
      <c r="AU214" s="225" t="s">
        <v>88</v>
      </c>
      <c r="AV214" s="15" t="s">
        <v>222</v>
      </c>
      <c r="AW214" s="15" t="s">
        <v>36</v>
      </c>
      <c r="AX214" s="15" t="s">
        <v>82</v>
      </c>
      <c r="AY214" s="225" t="s">
        <v>214</v>
      </c>
    </row>
    <row r="215" spans="1:65" s="2" customFormat="1" ht="24.2" customHeight="1">
      <c r="A215" s="36"/>
      <c r="B215" s="37"/>
      <c r="C215" s="180" t="s">
        <v>401</v>
      </c>
      <c r="D215" s="180" t="s">
        <v>217</v>
      </c>
      <c r="E215" s="181" t="s">
        <v>402</v>
      </c>
      <c r="F215" s="182" t="s">
        <v>403</v>
      </c>
      <c r="G215" s="183" t="s">
        <v>283</v>
      </c>
      <c r="H215" s="184">
        <v>1</v>
      </c>
      <c r="I215" s="185"/>
      <c r="J215" s="186">
        <f>ROUND(I215*H215,2)</f>
        <v>0</v>
      </c>
      <c r="K215" s="182" t="s">
        <v>19</v>
      </c>
      <c r="L215" s="41"/>
      <c r="M215" s="187" t="s">
        <v>19</v>
      </c>
      <c r="N215" s="188" t="s">
        <v>47</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299</v>
      </c>
      <c r="AT215" s="191" t="s">
        <v>217</v>
      </c>
      <c r="AU215" s="191" t="s">
        <v>88</v>
      </c>
      <c r="AY215" s="19" t="s">
        <v>214</v>
      </c>
      <c r="BE215" s="192">
        <f>IF(N215="základní",J215,0)</f>
        <v>0</v>
      </c>
      <c r="BF215" s="192">
        <f>IF(N215="snížená",J215,0)</f>
        <v>0</v>
      </c>
      <c r="BG215" s="192">
        <f>IF(N215="zákl. přenesená",J215,0)</f>
        <v>0</v>
      </c>
      <c r="BH215" s="192">
        <f>IF(N215="sníž. přenesená",J215,0)</f>
        <v>0</v>
      </c>
      <c r="BI215" s="192">
        <f>IF(N215="nulová",J215,0)</f>
        <v>0</v>
      </c>
      <c r="BJ215" s="19" t="s">
        <v>88</v>
      </c>
      <c r="BK215" s="192">
        <f>ROUND(I215*H215,2)</f>
        <v>0</v>
      </c>
      <c r="BL215" s="19" t="s">
        <v>299</v>
      </c>
      <c r="BM215" s="191" t="s">
        <v>404</v>
      </c>
    </row>
    <row r="216" spans="1:65" s="2" customFormat="1" ht="24.2" customHeight="1">
      <c r="A216" s="36"/>
      <c r="B216" s="37"/>
      <c r="C216" s="180" t="s">
        <v>405</v>
      </c>
      <c r="D216" s="180" t="s">
        <v>217</v>
      </c>
      <c r="E216" s="181" t="s">
        <v>406</v>
      </c>
      <c r="F216" s="182" t="s">
        <v>407</v>
      </c>
      <c r="G216" s="183" t="s">
        <v>361</v>
      </c>
      <c r="H216" s="240"/>
      <c r="I216" s="185"/>
      <c r="J216" s="186">
        <f>ROUND(I216*H216,2)</f>
        <v>0</v>
      </c>
      <c r="K216" s="182" t="s">
        <v>221</v>
      </c>
      <c r="L216" s="41"/>
      <c r="M216" s="187" t="s">
        <v>19</v>
      </c>
      <c r="N216" s="188" t="s">
        <v>47</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299</v>
      </c>
      <c r="AT216" s="191" t="s">
        <v>217</v>
      </c>
      <c r="AU216" s="191" t="s">
        <v>88</v>
      </c>
      <c r="AY216" s="19" t="s">
        <v>214</v>
      </c>
      <c r="BE216" s="192">
        <f>IF(N216="základní",J216,0)</f>
        <v>0</v>
      </c>
      <c r="BF216" s="192">
        <f>IF(N216="snížená",J216,0)</f>
        <v>0</v>
      </c>
      <c r="BG216" s="192">
        <f>IF(N216="zákl. přenesená",J216,0)</f>
        <v>0</v>
      </c>
      <c r="BH216" s="192">
        <f>IF(N216="sníž. přenesená",J216,0)</f>
        <v>0</v>
      </c>
      <c r="BI216" s="192">
        <f>IF(N216="nulová",J216,0)</f>
        <v>0</v>
      </c>
      <c r="BJ216" s="19" t="s">
        <v>88</v>
      </c>
      <c r="BK216" s="192">
        <f>ROUND(I216*H216,2)</f>
        <v>0</v>
      </c>
      <c r="BL216" s="19" t="s">
        <v>299</v>
      </c>
      <c r="BM216" s="191" t="s">
        <v>408</v>
      </c>
    </row>
    <row r="217" spans="1:65" s="12" customFormat="1" ht="22.9" customHeight="1">
      <c r="B217" s="164"/>
      <c r="C217" s="165"/>
      <c r="D217" s="166" t="s">
        <v>74</v>
      </c>
      <c r="E217" s="178" t="s">
        <v>409</v>
      </c>
      <c r="F217" s="178" t="s">
        <v>410</v>
      </c>
      <c r="G217" s="165"/>
      <c r="H217" s="165"/>
      <c r="I217" s="168"/>
      <c r="J217" s="179">
        <f>BK217</f>
        <v>0</v>
      </c>
      <c r="K217" s="165"/>
      <c r="L217" s="170"/>
      <c r="M217" s="171"/>
      <c r="N217" s="172"/>
      <c r="O217" s="172"/>
      <c r="P217" s="173">
        <f>SUM(P218:P366)</f>
        <v>0</v>
      </c>
      <c r="Q217" s="172"/>
      <c r="R217" s="173">
        <f>SUM(R218:R366)</f>
        <v>19.618571070000002</v>
      </c>
      <c r="S217" s="172"/>
      <c r="T217" s="174">
        <f>SUM(T218:T366)</f>
        <v>0</v>
      </c>
      <c r="AR217" s="175" t="s">
        <v>88</v>
      </c>
      <c r="AT217" s="176" t="s">
        <v>74</v>
      </c>
      <c r="AU217" s="176" t="s">
        <v>82</v>
      </c>
      <c r="AY217" s="175" t="s">
        <v>214</v>
      </c>
      <c r="BK217" s="177">
        <f>SUM(BK218:BK366)</f>
        <v>0</v>
      </c>
    </row>
    <row r="218" spans="1:65" s="2" customFormat="1" ht="24.2" customHeight="1">
      <c r="A218" s="36"/>
      <c r="B218" s="37"/>
      <c r="C218" s="180" t="s">
        <v>411</v>
      </c>
      <c r="D218" s="180" t="s">
        <v>217</v>
      </c>
      <c r="E218" s="181" t="s">
        <v>412</v>
      </c>
      <c r="F218" s="182" t="s">
        <v>413</v>
      </c>
      <c r="G218" s="183" t="s">
        <v>220</v>
      </c>
      <c r="H218" s="184">
        <v>49.253999999999998</v>
      </c>
      <c r="I218" s="185"/>
      <c r="J218" s="186">
        <f>ROUND(I218*H218,2)</f>
        <v>0</v>
      </c>
      <c r="K218" s="182" t="s">
        <v>221</v>
      </c>
      <c r="L218" s="41"/>
      <c r="M218" s="187" t="s">
        <v>19</v>
      </c>
      <c r="N218" s="188" t="s">
        <v>47</v>
      </c>
      <c r="O218" s="66"/>
      <c r="P218" s="189">
        <f>O218*H218</f>
        <v>0</v>
      </c>
      <c r="Q218" s="189">
        <v>2.5510000000000001E-2</v>
      </c>
      <c r="R218" s="189">
        <f>Q218*H218</f>
        <v>1.2564695400000001</v>
      </c>
      <c r="S218" s="189">
        <v>0</v>
      </c>
      <c r="T218" s="190">
        <f>S218*H218</f>
        <v>0</v>
      </c>
      <c r="U218" s="36"/>
      <c r="V218" s="36"/>
      <c r="W218" s="36"/>
      <c r="X218" s="36"/>
      <c r="Y218" s="36"/>
      <c r="Z218" s="36"/>
      <c r="AA218" s="36"/>
      <c r="AB218" s="36"/>
      <c r="AC218" s="36"/>
      <c r="AD218" s="36"/>
      <c r="AE218" s="36"/>
      <c r="AR218" s="191" t="s">
        <v>299</v>
      </c>
      <c r="AT218" s="191" t="s">
        <v>217</v>
      </c>
      <c r="AU218" s="191" t="s">
        <v>88</v>
      </c>
      <c r="AY218" s="19" t="s">
        <v>214</v>
      </c>
      <c r="BE218" s="192">
        <f>IF(N218="základní",J218,0)</f>
        <v>0</v>
      </c>
      <c r="BF218" s="192">
        <f>IF(N218="snížená",J218,0)</f>
        <v>0</v>
      </c>
      <c r="BG218" s="192">
        <f>IF(N218="zákl. přenesená",J218,0)</f>
        <v>0</v>
      </c>
      <c r="BH218" s="192">
        <f>IF(N218="sníž. přenesená",J218,0)</f>
        <v>0</v>
      </c>
      <c r="BI218" s="192">
        <f>IF(N218="nulová",J218,0)</f>
        <v>0</v>
      </c>
      <c r="BJ218" s="19" t="s">
        <v>88</v>
      </c>
      <c r="BK218" s="192">
        <f>ROUND(I218*H218,2)</f>
        <v>0</v>
      </c>
      <c r="BL218" s="19" t="s">
        <v>299</v>
      </c>
      <c r="BM218" s="191" t="s">
        <v>414</v>
      </c>
    </row>
    <row r="219" spans="1:65" s="13" customFormat="1" ht="11.25">
      <c r="B219" s="193"/>
      <c r="C219" s="194"/>
      <c r="D219" s="195" t="s">
        <v>224</v>
      </c>
      <c r="E219" s="196" t="s">
        <v>19</v>
      </c>
      <c r="F219" s="197" t="s">
        <v>257</v>
      </c>
      <c r="G219" s="194"/>
      <c r="H219" s="196" t="s">
        <v>19</v>
      </c>
      <c r="I219" s="198"/>
      <c r="J219" s="194"/>
      <c r="K219" s="194"/>
      <c r="L219" s="199"/>
      <c r="M219" s="200"/>
      <c r="N219" s="201"/>
      <c r="O219" s="201"/>
      <c r="P219" s="201"/>
      <c r="Q219" s="201"/>
      <c r="R219" s="201"/>
      <c r="S219" s="201"/>
      <c r="T219" s="202"/>
      <c r="AT219" s="203" t="s">
        <v>224</v>
      </c>
      <c r="AU219" s="203" t="s">
        <v>88</v>
      </c>
      <c r="AV219" s="13" t="s">
        <v>82</v>
      </c>
      <c r="AW219" s="13" t="s">
        <v>36</v>
      </c>
      <c r="AX219" s="13" t="s">
        <v>75</v>
      </c>
      <c r="AY219" s="203" t="s">
        <v>214</v>
      </c>
    </row>
    <row r="220" spans="1:65" s="14" customFormat="1" ht="11.25">
      <c r="B220" s="204"/>
      <c r="C220" s="205"/>
      <c r="D220" s="195" t="s">
        <v>224</v>
      </c>
      <c r="E220" s="206" t="s">
        <v>19</v>
      </c>
      <c r="F220" s="207" t="s">
        <v>1700</v>
      </c>
      <c r="G220" s="205"/>
      <c r="H220" s="208">
        <v>34.591999999999999</v>
      </c>
      <c r="I220" s="209"/>
      <c r="J220" s="205"/>
      <c r="K220" s="205"/>
      <c r="L220" s="210"/>
      <c r="M220" s="211"/>
      <c r="N220" s="212"/>
      <c r="O220" s="212"/>
      <c r="P220" s="212"/>
      <c r="Q220" s="212"/>
      <c r="R220" s="212"/>
      <c r="S220" s="212"/>
      <c r="T220" s="213"/>
      <c r="AT220" s="214" t="s">
        <v>224</v>
      </c>
      <c r="AU220" s="214" t="s">
        <v>88</v>
      </c>
      <c r="AV220" s="14" t="s">
        <v>88</v>
      </c>
      <c r="AW220" s="14" t="s">
        <v>36</v>
      </c>
      <c r="AX220" s="14" t="s">
        <v>75</v>
      </c>
      <c r="AY220" s="214" t="s">
        <v>214</v>
      </c>
    </row>
    <row r="221" spans="1:65" s="14" customFormat="1" ht="11.25">
      <c r="B221" s="204"/>
      <c r="C221" s="205"/>
      <c r="D221" s="195" t="s">
        <v>224</v>
      </c>
      <c r="E221" s="206" t="s">
        <v>19</v>
      </c>
      <c r="F221" s="207" t="s">
        <v>1701</v>
      </c>
      <c r="G221" s="205"/>
      <c r="H221" s="208">
        <v>14.662000000000001</v>
      </c>
      <c r="I221" s="209"/>
      <c r="J221" s="205"/>
      <c r="K221" s="205"/>
      <c r="L221" s="210"/>
      <c r="M221" s="211"/>
      <c r="N221" s="212"/>
      <c r="O221" s="212"/>
      <c r="P221" s="212"/>
      <c r="Q221" s="212"/>
      <c r="R221" s="212"/>
      <c r="S221" s="212"/>
      <c r="T221" s="213"/>
      <c r="AT221" s="214" t="s">
        <v>224</v>
      </c>
      <c r="AU221" s="214" t="s">
        <v>88</v>
      </c>
      <c r="AV221" s="14" t="s">
        <v>88</v>
      </c>
      <c r="AW221" s="14" t="s">
        <v>36</v>
      </c>
      <c r="AX221" s="14" t="s">
        <v>75</v>
      </c>
      <c r="AY221" s="214" t="s">
        <v>214</v>
      </c>
    </row>
    <row r="222" spans="1:65" s="15" customFormat="1" ht="11.25">
      <c r="B222" s="215"/>
      <c r="C222" s="216"/>
      <c r="D222" s="195" t="s">
        <v>224</v>
      </c>
      <c r="E222" s="217" t="s">
        <v>19</v>
      </c>
      <c r="F222" s="218" t="s">
        <v>228</v>
      </c>
      <c r="G222" s="216"/>
      <c r="H222" s="219">
        <v>49.253999999999998</v>
      </c>
      <c r="I222" s="220"/>
      <c r="J222" s="216"/>
      <c r="K222" s="216"/>
      <c r="L222" s="221"/>
      <c r="M222" s="222"/>
      <c r="N222" s="223"/>
      <c r="O222" s="223"/>
      <c r="P222" s="223"/>
      <c r="Q222" s="223"/>
      <c r="R222" s="223"/>
      <c r="S222" s="223"/>
      <c r="T222" s="224"/>
      <c r="AT222" s="225" t="s">
        <v>224</v>
      </c>
      <c r="AU222" s="225" t="s">
        <v>88</v>
      </c>
      <c r="AV222" s="15" t="s">
        <v>222</v>
      </c>
      <c r="AW222" s="15" t="s">
        <v>36</v>
      </c>
      <c r="AX222" s="15" t="s">
        <v>82</v>
      </c>
      <c r="AY222" s="225" t="s">
        <v>214</v>
      </c>
    </row>
    <row r="223" spans="1:65" s="2" customFormat="1" ht="24.2" customHeight="1">
      <c r="A223" s="36"/>
      <c r="B223" s="37"/>
      <c r="C223" s="180" t="s">
        <v>417</v>
      </c>
      <c r="D223" s="180" t="s">
        <v>217</v>
      </c>
      <c r="E223" s="181" t="s">
        <v>418</v>
      </c>
      <c r="F223" s="182" t="s">
        <v>419</v>
      </c>
      <c r="G223" s="183" t="s">
        <v>220</v>
      </c>
      <c r="H223" s="184">
        <v>16.876000000000001</v>
      </c>
      <c r="I223" s="185"/>
      <c r="J223" s="186">
        <f>ROUND(I223*H223,2)</f>
        <v>0</v>
      </c>
      <c r="K223" s="182" t="s">
        <v>221</v>
      </c>
      <c r="L223" s="41"/>
      <c r="M223" s="187" t="s">
        <v>19</v>
      </c>
      <c r="N223" s="188" t="s">
        <v>47</v>
      </c>
      <c r="O223" s="66"/>
      <c r="P223" s="189">
        <f>O223*H223</f>
        <v>0</v>
      </c>
      <c r="Q223" s="189">
        <v>2.614E-2</v>
      </c>
      <c r="R223" s="189">
        <f>Q223*H223</f>
        <v>0.44113864000000003</v>
      </c>
      <c r="S223" s="189">
        <v>0</v>
      </c>
      <c r="T223" s="190">
        <f>S223*H223</f>
        <v>0</v>
      </c>
      <c r="U223" s="36"/>
      <c r="V223" s="36"/>
      <c r="W223" s="36"/>
      <c r="X223" s="36"/>
      <c r="Y223" s="36"/>
      <c r="Z223" s="36"/>
      <c r="AA223" s="36"/>
      <c r="AB223" s="36"/>
      <c r="AC223" s="36"/>
      <c r="AD223" s="36"/>
      <c r="AE223" s="36"/>
      <c r="AR223" s="191" t="s">
        <v>299</v>
      </c>
      <c r="AT223" s="191" t="s">
        <v>217</v>
      </c>
      <c r="AU223" s="191" t="s">
        <v>88</v>
      </c>
      <c r="AY223" s="19" t="s">
        <v>214</v>
      </c>
      <c r="BE223" s="192">
        <f>IF(N223="základní",J223,0)</f>
        <v>0</v>
      </c>
      <c r="BF223" s="192">
        <f>IF(N223="snížená",J223,0)</f>
        <v>0</v>
      </c>
      <c r="BG223" s="192">
        <f>IF(N223="zákl. přenesená",J223,0)</f>
        <v>0</v>
      </c>
      <c r="BH223" s="192">
        <f>IF(N223="sníž. přenesená",J223,0)</f>
        <v>0</v>
      </c>
      <c r="BI223" s="192">
        <f>IF(N223="nulová",J223,0)</f>
        <v>0</v>
      </c>
      <c r="BJ223" s="19" t="s">
        <v>88</v>
      </c>
      <c r="BK223" s="192">
        <f>ROUND(I223*H223,2)</f>
        <v>0</v>
      </c>
      <c r="BL223" s="19" t="s">
        <v>299</v>
      </c>
      <c r="BM223" s="191" t="s">
        <v>420</v>
      </c>
    </row>
    <row r="224" spans="1:65" s="13" customFormat="1" ht="11.25">
      <c r="B224" s="193"/>
      <c r="C224" s="194"/>
      <c r="D224" s="195" t="s">
        <v>224</v>
      </c>
      <c r="E224" s="196" t="s">
        <v>19</v>
      </c>
      <c r="F224" s="197" t="s">
        <v>257</v>
      </c>
      <c r="G224" s="194"/>
      <c r="H224" s="196" t="s">
        <v>19</v>
      </c>
      <c r="I224" s="198"/>
      <c r="J224" s="194"/>
      <c r="K224" s="194"/>
      <c r="L224" s="199"/>
      <c r="M224" s="200"/>
      <c r="N224" s="201"/>
      <c r="O224" s="201"/>
      <c r="P224" s="201"/>
      <c r="Q224" s="201"/>
      <c r="R224" s="201"/>
      <c r="S224" s="201"/>
      <c r="T224" s="202"/>
      <c r="AT224" s="203" t="s">
        <v>224</v>
      </c>
      <c r="AU224" s="203" t="s">
        <v>88</v>
      </c>
      <c r="AV224" s="13" t="s">
        <v>82</v>
      </c>
      <c r="AW224" s="13" t="s">
        <v>36</v>
      </c>
      <c r="AX224" s="13" t="s">
        <v>75</v>
      </c>
      <c r="AY224" s="203" t="s">
        <v>214</v>
      </c>
    </row>
    <row r="225" spans="1:65" s="14" customFormat="1" ht="11.25">
      <c r="B225" s="204"/>
      <c r="C225" s="205"/>
      <c r="D225" s="195" t="s">
        <v>224</v>
      </c>
      <c r="E225" s="206" t="s">
        <v>19</v>
      </c>
      <c r="F225" s="207" t="s">
        <v>1702</v>
      </c>
      <c r="G225" s="205"/>
      <c r="H225" s="208">
        <v>8.2829999999999995</v>
      </c>
      <c r="I225" s="209"/>
      <c r="J225" s="205"/>
      <c r="K225" s="205"/>
      <c r="L225" s="210"/>
      <c r="M225" s="211"/>
      <c r="N225" s="212"/>
      <c r="O225" s="212"/>
      <c r="P225" s="212"/>
      <c r="Q225" s="212"/>
      <c r="R225" s="212"/>
      <c r="S225" s="212"/>
      <c r="T225" s="213"/>
      <c r="AT225" s="214" t="s">
        <v>224</v>
      </c>
      <c r="AU225" s="214" t="s">
        <v>88</v>
      </c>
      <c r="AV225" s="14" t="s">
        <v>88</v>
      </c>
      <c r="AW225" s="14" t="s">
        <v>36</v>
      </c>
      <c r="AX225" s="14" t="s">
        <v>75</v>
      </c>
      <c r="AY225" s="214" t="s">
        <v>214</v>
      </c>
    </row>
    <row r="226" spans="1:65" s="14" customFormat="1" ht="11.25">
      <c r="B226" s="204"/>
      <c r="C226" s="205"/>
      <c r="D226" s="195" t="s">
        <v>224</v>
      </c>
      <c r="E226" s="206" t="s">
        <v>19</v>
      </c>
      <c r="F226" s="207" t="s">
        <v>1703</v>
      </c>
      <c r="G226" s="205"/>
      <c r="H226" s="208">
        <v>8.593</v>
      </c>
      <c r="I226" s="209"/>
      <c r="J226" s="205"/>
      <c r="K226" s="205"/>
      <c r="L226" s="210"/>
      <c r="M226" s="211"/>
      <c r="N226" s="212"/>
      <c r="O226" s="212"/>
      <c r="P226" s="212"/>
      <c r="Q226" s="212"/>
      <c r="R226" s="212"/>
      <c r="S226" s="212"/>
      <c r="T226" s="213"/>
      <c r="AT226" s="214" t="s">
        <v>224</v>
      </c>
      <c r="AU226" s="214" t="s">
        <v>88</v>
      </c>
      <c r="AV226" s="14" t="s">
        <v>88</v>
      </c>
      <c r="AW226" s="14" t="s">
        <v>36</v>
      </c>
      <c r="AX226" s="14" t="s">
        <v>75</v>
      </c>
      <c r="AY226" s="214" t="s">
        <v>214</v>
      </c>
    </row>
    <row r="227" spans="1:65" s="15" customFormat="1" ht="11.25">
      <c r="B227" s="215"/>
      <c r="C227" s="216"/>
      <c r="D227" s="195" t="s">
        <v>224</v>
      </c>
      <c r="E227" s="217" t="s">
        <v>19</v>
      </c>
      <c r="F227" s="218" t="s">
        <v>228</v>
      </c>
      <c r="G227" s="216"/>
      <c r="H227" s="219">
        <v>16.875999999999998</v>
      </c>
      <c r="I227" s="220"/>
      <c r="J227" s="216"/>
      <c r="K227" s="216"/>
      <c r="L227" s="221"/>
      <c r="M227" s="222"/>
      <c r="N227" s="223"/>
      <c r="O227" s="223"/>
      <c r="P227" s="223"/>
      <c r="Q227" s="223"/>
      <c r="R227" s="223"/>
      <c r="S227" s="223"/>
      <c r="T227" s="224"/>
      <c r="AT227" s="225" t="s">
        <v>224</v>
      </c>
      <c r="AU227" s="225" t="s">
        <v>88</v>
      </c>
      <c r="AV227" s="15" t="s">
        <v>222</v>
      </c>
      <c r="AW227" s="15" t="s">
        <v>36</v>
      </c>
      <c r="AX227" s="15" t="s">
        <v>82</v>
      </c>
      <c r="AY227" s="225" t="s">
        <v>214</v>
      </c>
    </row>
    <row r="228" spans="1:65" s="2" customFormat="1" ht="14.45" customHeight="1">
      <c r="A228" s="36"/>
      <c r="B228" s="37"/>
      <c r="C228" s="180" t="s">
        <v>423</v>
      </c>
      <c r="D228" s="180" t="s">
        <v>217</v>
      </c>
      <c r="E228" s="181" t="s">
        <v>424</v>
      </c>
      <c r="F228" s="182" t="s">
        <v>425</v>
      </c>
      <c r="G228" s="183" t="s">
        <v>220</v>
      </c>
      <c r="H228" s="184">
        <v>3.581</v>
      </c>
      <c r="I228" s="185"/>
      <c r="J228" s="186">
        <f>ROUND(I228*H228,2)</f>
        <v>0</v>
      </c>
      <c r="K228" s="182" t="s">
        <v>19</v>
      </c>
      <c r="L228" s="41"/>
      <c r="M228" s="187" t="s">
        <v>19</v>
      </c>
      <c r="N228" s="188" t="s">
        <v>47</v>
      </c>
      <c r="O228" s="66"/>
      <c r="P228" s="189">
        <f>O228*H228</f>
        <v>0</v>
      </c>
      <c r="Q228" s="189">
        <v>2.681E-2</v>
      </c>
      <c r="R228" s="189">
        <f>Q228*H228</f>
        <v>9.6006610000000006E-2</v>
      </c>
      <c r="S228" s="189">
        <v>0</v>
      </c>
      <c r="T228" s="190">
        <f>S228*H228</f>
        <v>0</v>
      </c>
      <c r="U228" s="36"/>
      <c r="V228" s="36"/>
      <c r="W228" s="36"/>
      <c r="X228" s="36"/>
      <c r="Y228" s="36"/>
      <c r="Z228" s="36"/>
      <c r="AA228" s="36"/>
      <c r="AB228" s="36"/>
      <c r="AC228" s="36"/>
      <c r="AD228" s="36"/>
      <c r="AE228" s="36"/>
      <c r="AR228" s="191" t="s">
        <v>299</v>
      </c>
      <c r="AT228" s="191" t="s">
        <v>217</v>
      </c>
      <c r="AU228" s="191" t="s">
        <v>88</v>
      </c>
      <c r="AY228" s="19" t="s">
        <v>214</v>
      </c>
      <c r="BE228" s="192">
        <f>IF(N228="základní",J228,0)</f>
        <v>0</v>
      </c>
      <c r="BF228" s="192">
        <f>IF(N228="snížená",J228,0)</f>
        <v>0</v>
      </c>
      <c r="BG228" s="192">
        <f>IF(N228="zákl. přenesená",J228,0)</f>
        <v>0</v>
      </c>
      <c r="BH228" s="192">
        <f>IF(N228="sníž. přenesená",J228,0)</f>
        <v>0</v>
      </c>
      <c r="BI228" s="192">
        <f>IF(N228="nulová",J228,0)</f>
        <v>0</v>
      </c>
      <c r="BJ228" s="19" t="s">
        <v>88</v>
      </c>
      <c r="BK228" s="192">
        <f>ROUND(I228*H228,2)</f>
        <v>0</v>
      </c>
      <c r="BL228" s="19" t="s">
        <v>299</v>
      </c>
      <c r="BM228" s="191" t="s">
        <v>426</v>
      </c>
    </row>
    <row r="229" spans="1:65" s="13" customFormat="1" ht="11.25">
      <c r="B229" s="193"/>
      <c r="C229" s="194"/>
      <c r="D229" s="195" t="s">
        <v>224</v>
      </c>
      <c r="E229" s="196" t="s">
        <v>19</v>
      </c>
      <c r="F229" s="197" t="s">
        <v>257</v>
      </c>
      <c r="G229" s="194"/>
      <c r="H229" s="196" t="s">
        <v>19</v>
      </c>
      <c r="I229" s="198"/>
      <c r="J229" s="194"/>
      <c r="K229" s="194"/>
      <c r="L229" s="199"/>
      <c r="M229" s="200"/>
      <c r="N229" s="201"/>
      <c r="O229" s="201"/>
      <c r="P229" s="201"/>
      <c r="Q229" s="201"/>
      <c r="R229" s="201"/>
      <c r="S229" s="201"/>
      <c r="T229" s="202"/>
      <c r="AT229" s="203" t="s">
        <v>224</v>
      </c>
      <c r="AU229" s="203" t="s">
        <v>88</v>
      </c>
      <c r="AV229" s="13" t="s">
        <v>82</v>
      </c>
      <c r="AW229" s="13" t="s">
        <v>36</v>
      </c>
      <c r="AX229" s="13" t="s">
        <v>75</v>
      </c>
      <c r="AY229" s="203" t="s">
        <v>214</v>
      </c>
    </row>
    <row r="230" spans="1:65" s="14" customFormat="1" ht="11.25">
      <c r="B230" s="204"/>
      <c r="C230" s="205"/>
      <c r="D230" s="195" t="s">
        <v>224</v>
      </c>
      <c r="E230" s="206" t="s">
        <v>19</v>
      </c>
      <c r="F230" s="207" t="s">
        <v>1704</v>
      </c>
      <c r="G230" s="205"/>
      <c r="H230" s="208">
        <v>3.581</v>
      </c>
      <c r="I230" s="209"/>
      <c r="J230" s="205"/>
      <c r="K230" s="205"/>
      <c r="L230" s="210"/>
      <c r="M230" s="211"/>
      <c r="N230" s="212"/>
      <c r="O230" s="212"/>
      <c r="P230" s="212"/>
      <c r="Q230" s="212"/>
      <c r="R230" s="212"/>
      <c r="S230" s="212"/>
      <c r="T230" s="213"/>
      <c r="AT230" s="214" t="s">
        <v>224</v>
      </c>
      <c r="AU230" s="214" t="s">
        <v>88</v>
      </c>
      <c r="AV230" s="14" t="s">
        <v>88</v>
      </c>
      <c r="AW230" s="14" t="s">
        <v>36</v>
      </c>
      <c r="AX230" s="14" t="s">
        <v>82</v>
      </c>
      <c r="AY230" s="214" t="s">
        <v>214</v>
      </c>
    </row>
    <row r="231" spans="1:65" s="2" customFormat="1" ht="24.2" customHeight="1">
      <c r="A231" s="36"/>
      <c r="B231" s="37"/>
      <c r="C231" s="180" t="s">
        <v>429</v>
      </c>
      <c r="D231" s="180" t="s">
        <v>217</v>
      </c>
      <c r="E231" s="181" t="s">
        <v>430</v>
      </c>
      <c r="F231" s="182" t="s">
        <v>431</v>
      </c>
      <c r="G231" s="183" t="s">
        <v>220</v>
      </c>
      <c r="H231" s="184">
        <v>134.34200000000001</v>
      </c>
      <c r="I231" s="185"/>
      <c r="J231" s="186">
        <f>ROUND(I231*H231,2)</f>
        <v>0</v>
      </c>
      <c r="K231" s="182" t="s">
        <v>221</v>
      </c>
      <c r="L231" s="41"/>
      <c r="M231" s="187" t="s">
        <v>19</v>
      </c>
      <c r="N231" s="188" t="s">
        <v>47</v>
      </c>
      <c r="O231" s="66"/>
      <c r="P231" s="189">
        <f>O231*H231</f>
        <v>0</v>
      </c>
      <c r="Q231" s="189">
        <v>2.0000000000000001E-4</v>
      </c>
      <c r="R231" s="189">
        <f>Q231*H231</f>
        <v>2.6868400000000004E-2</v>
      </c>
      <c r="S231" s="189">
        <v>0</v>
      </c>
      <c r="T231" s="190">
        <f>S231*H231</f>
        <v>0</v>
      </c>
      <c r="U231" s="36"/>
      <c r="V231" s="36"/>
      <c r="W231" s="36"/>
      <c r="X231" s="36"/>
      <c r="Y231" s="36"/>
      <c r="Z231" s="36"/>
      <c r="AA231" s="36"/>
      <c r="AB231" s="36"/>
      <c r="AC231" s="36"/>
      <c r="AD231" s="36"/>
      <c r="AE231" s="36"/>
      <c r="AR231" s="191" t="s">
        <v>299</v>
      </c>
      <c r="AT231" s="191" t="s">
        <v>217</v>
      </c>
      <c r="AU231" s="191" t="s">
        <v>88</v>
      </c>
      <c r="AY231" s="19" t="s">
        <v>214</v>
      </c>
      <c r="BE231" s="192">
        <f>IF(N231="základní",J231,0)</f>
        <v>0</v>
      </c>
      <c r="BF231" s="192">
        <f>IF(N231="snížená",J231,0)</f>
        <v>0</v>
      </c>
      <c r="BG231" s="192">
        <f>IF(N231="zákl. přenesená",J231,0)</f>
        <v>0</v>
      </c>
      <c r="BH231" s="192">
        <f>IF(N231="sníž. přenesená",J231,0)</f>
        <v>0</v>
      </c>
      <c r="BI231" s="192">
        <f>IF(N231="nulová",J231,0)</f>
        <v>0</v>
      </c>
      <c r="BJ231" s="19" t="s">
        <v>88</v>
      </c>
      <c r="BK231" s="192">
        <f>ROUND(I231*H231,2)</f>
        <v>0</v>
      </c>
      <c r="BL231" s="19" t="s">
        <v>299</v>
      </c>
      <c r="BM231" s="191" t="s">
        <v>432</v>
      </c>
    </row>
    <row r="232" spans="1:65" s="13" customFormat="1" ht="11.25">
      <c r="B232" s="193"/>
      <c r="C232" s="194"/>
      <c r="D232" s="195" t="s">
        <v>224</v>
      </c>
      <c r="E232" s="196" t="s">
        <v>19</v>
      </c>
      <c r="F232" s="197" t="s">
        <v>433</v>
      </c>
      <c r="G232" s="194"/>
      <c r="H232" s="196" t="s">
        <v>19</v>
      </c>
      <c r="I232" s="198"/>
      <c r="J232" s="194"/>
      <c r="K232" s="194"/>
      <c r="L232" s="199"/>
      <c r="M232" s="200"/>
      <c r="N232" s="201"/>
      <c r="O232" s="201"/>
      <c r="P232" s="201"/>
      <c r="Q232" s="201"/>
      <c r="R232" s="201"/>
      <c r="S232" s="201"/>
      <c r="T232" s="202"/>
      <c r="AT232" s="203" t="s">
        <v>224</v>
      </c>
      <c r="AU232" s="203" t="s">
        <v>88</v>
      </c>
      <c r="AV232" s="13" t="s">
        <v>82</v>
      </c>
      <c r="AW232" s="13" t="s">
        <v>36</v>
      </c>
      <c r="AX232" s="13" t="s">
        <v>75</v>
      </c>
      <c r="AY232" s="203" t="s">
        <v>214</v>
      </c>
    </row>
    <row r="233" spans="1:65" s="14" customFormat="1" ht="11.25">
      <c r="B233" s="204"/>
      <c r="C233" s="205"/>
      <c r="D233" s="195" t="s">
        <v>224</v>
      </c>
      <c r="E233" s="206" t="s">
        <v>19</v>
      </c>
      <c r="F233" s="207" t="s">
        <v>1705</v>
      </c>
      <c r="G233" s="205"/>
      <c r="H233" s="208">
        <v>64.105999999999995</v>
      </c>
      <c r="I233" s="209"/>
      <c r="J233" s="205"/>
      <c r="K233" s="205"/>
      <c r="L233" s="210"/>
      <c r="M233" s="211"/>
      <c r="N233" s="212"/>
      <c r="O233" s="212"/>
      <c r="P233" s="212"/>
      <c r="Q233" s="212"/>
      <c r="R233" s="212"/>
      <c r="S233" s="212"/>
      <c r="T233" s="213"/>
      <c r="AT233" s="214" t="s">
        <v>224</v>
      </c>
      <c r="AU233" s="214" t="s">
        <v>88</v>
      </c>
      <c r="AV233" s="14" t="s">
        <v>88</v>
      </c>
      <c r="AW233" s="14" t="s">
        <v>36</v>
      </c>
      <c r="AX233" s="14" t="s">
        <v>75</v>
      </c>
      <c r="AY233" s="214" t="s">
        <v>214</v>
      </c>
    </row>
    <row r="234" spans="1:65" s="14" customFormat="1" ht="11.25">
      <c r="B234" s="204"/>
      <c r="C234" s="205"/>
      <c r="D234" s="195" t="s">
        <v>224</v>
      </c>
      <c r="E234" s="206" t="s">
        <v>19</v>
      </c>
      <c r="F234" s="207" t="s">
        <v>1706</v>
      </c>
      <c r="G234" s="205"/>
      <c r="H234" s="208">
        <v>29.323</v>
      </c>
      <c r="I234" s="209"/>
      <c r="J234" s="205"/>
      <c r="K234" s="205"/>
      <c r="L234" s="210"/>
      <c r="M234" s="211"/>
      <c r="N234" s="212"/>
      <c r="O234" s="212"/>
      <c r="P234" s="212"/>
      <c r="Q234" s="212"/>
      <c r="R234" s="212"/>
      <c r="S234" s="212"/>
      <c r="T234" s="213"/>
      <c r="AT234" s="214" t="s">
        <v>224</v>
      </c>
      <c r="AU234" s="214" t="s">
        <v>88</v>
      </c>
      <c r="AV234" s="14" t="s">
        <v>88</v>
      </c>
      <c r="AW234" s="14" t="s">
        <v>36</v>
      </c>
      <c r="AX234" s="14" t="s">
        <v>75</v>
      </c>
      <c r="AY234" s="214" t="s">
        <v>214</v>
      </c>
    </row>
    <row r="235" spans="1:65" s="14" customFormat="1" ht="11.25">
      <c r="B235" s="204"/>
      <c r="C235" s="205"/>
      <c r="D235" s="195" t="s">
        <v>224</v>
      </c>
      <c r="E235" s="206" t="s">
        <v>19</v>
      </c>
      <c r="F235" s="207" t="s">
        <v>1707</v>
      </c>
      <c r="G235" s="205"/>
      <c r="H235" s="208">
        <v>16.565999999999999</v>
      </c>
      <c r="I235" s="209"/>
      <c r="J235" s="205"/>
      <c r="K235" s="205"/>
      <c r="L235" s="210"/>
      <c r="M235" s="211"/>
      <c r="N235" s="212"/>
      <c r="O235" s="212"/>
      <c r="P235" s="212"/>
      <c r="Q235" s="212"/>
      <c r="R235" s="212"/>
      <c r="S235" s="212"/>
      <c r="T235" s="213"/>
      <c r="AT235" s="214" t="s">
        <v>224</v>
      </c>
      <c r="AU235" s="214" t="s">
        <v>88</v>
      </c>
      <c r="AV235" s="14" t="s">
        <v>88</v>
      </c>
      <c r="AW235" s="14" t="s">
        <v>36</v>
      </c>
      <c r="AX235" s="14" t="s">
        <v>75</v>
      </c>
      <c r="AY235" s="214" t="s">
        <v>214</v>
      </c>
    </row>
    <row r="236" spans="1:65" s="14" customFormat="1" ht="11.25">
      <c r="B236" s="204"/>
      <c r="C236" s="205"/>
      <c r="D236" s="195" t="s">
        <v>224</v>
      </c>
      <c r="E236" s="206" t="s">
        <v>19</v>
      </c>
      <c r="F236" s="207" t="s">
        <v>1708</v>
      </c>
      <c r="G236" s="205"/>
      <c r="H236" s="208">
        <v>17.186</v>
      </c>
      <c r="I236" s="209"/>
      <c r="J236" s="205"/>
      <c r="K236" s="205"/>
      <c r="L236" s="210"/>
      <c r="M236" s="211"/>
      <c r="N236" s="212"/>
      <c r="O236" s="212"/>
      <c r="P236" s="212"/>
      <c r="Q236" s="212"/>
      <c r="R236" s="212"/>
      <c r="S236" s="212"/>
      <c r="T236" s="213"/>
      <c r="AT236" s="214" t="s">
        <v>224</v>
      </c>
      <c r="AU236" s="214" t="s">
        <v>88</v>
      </c>
      <c r="AV236" s="14" t="s">
        <v>88</v>
      </c>
      <c r="AW236" s="14" t="s">
        <v>36</v>
      </c>
      <c r="AX236" s="14" t="s">
        <v>75</v>
      </c>
      <c r="AY236" s="214" t="s">
        <v>214</v>
      </c>
    </row>
    <row r="237" spans="1:65" s="14" customFormat="1" ht="11.25">
      <c r="B237" s="204"/>
      <c r="C237" s="205"/>
      <c r="D237" s="195" t="s">
        <v>224</v>
      </c>
      <c r="E237" s="206" t="s">
        <v>19</v>
      </c>
      <c r="F237" s="207" t="s">
        <v>1709</v>
      </c>
      <c r="G237" s="205"/>
      <c r="H237" s="208">
        <v>7.1609999999999996</v>
      </c>
      <c r="I237" s="209"/>
      <c r="J237" s="205"/>
      <c r="K237" s="205"/>
      <c r="L237" s="210"/>
      <c r="M237" s="211"/>
      <c r="N237" s="212"/>
      <c r="O237" s="212"/>
      <c r="P237" s="212"/>
      <c r="Q237" s="212"/>
      <c r="R237" s="212"/>
      <c r="S237" s="212"/>
      <c r="T237" s="213"/>
      <c r="AT237" s="214" t="s">
        <v>224</v>
      </c>
      <c r="AU237" s="214" t="s">
        <v>88</v>
      </c>
      <c r="AV237" s="14" t="s">
        <v>88</v>
      </c>
      <c r="AW237" s="14" t="s">
        <v>36</v>
      </c>
      <c r="AX237" s="14" t="s">
        <v>75</v>
      </c>
      <c r="AY237" s="214" t="s">
        <v>214</v>
      </c>
    </row>
    <row r="238" spans="1:65" s="15" customFormat="1" ht="11.25">
      <c r="B238" s="215"/>
      <c r="C238" s="216"/>
      <c r="D238" s="195" t="s">
        <v>224</v>
      </c>
      <c r="E238" s="217" t="s">
        <v>19</v>
      </c>
      <c r="F238" s="218" t="s">
        <v>228</v>
      </c>
      <c r="G238" s="216"/>
      <c r="H238" s="219">
        <v>134.34200000000001</v>
      </c>
      <c r="I238" s="220"/>
      <c r="J238" s="216"/>
      <c r="K238" s="216"/>
      <c r="L238" s="221"/>
      <c r="M238" s="222"/>
      <c r="N238" s="223"/>
      <c r="O238" s="223"/>
      <c r="P238" s="223"/>
      <c r="Q238" s="223"/>
      <c r="R238" s="223"/>
      <c r="S238" s="223"/>
      <c r="T238" s="224"/>
      <c r="AT238" s="225" t="s">
        <v>224</v>
      </c>
      <c r="AU238" s="225" t="s">
        <v>88</v>
      </c>
      <c r="AV238" s="15" t="s">
        <v>222</v>
      </c>
      <c r="AW238" s="15" t="s">
        <v>36</v>
      </c>
      <c r="AX238" s="15" t="s">
        <v>82</v>
      </c>
      <c r="AY238" s="225" t="s">
        <v>214</v>
      </c>
    </row>
    <row r="239" spans="1:65" s="2" customFormat="1" ht="14.45" customHeight="1">
      <c r="A239" s="36"/>
      <c r="B239" s="37"/>
      <c r="C239" s="180" t="s">
        <v>439</v>
      </c>
      <c r="D239" s="180" t="s">
        <v>217</v>
      </c>
      <c r="E239" s="181" t="s">
        <v>440</v>
      </c>
      <c r="F239" s="182" t="s">
        <v>441</v>
      </c>
      <c r="G239" s="183" t="s">
        <v>220</v>
      </c>
      <c r="H239" s="184">
        <v>134.34200000000001</v>
      </c>
      <c r="I239" s="185"/>
      <c r="J239" s="186">
        <f>ROUND(I239*H239,2)</f>
        <v>0</v>
      </c>
      <c r="K239" s="182" t="s">
        <v>221</v>
      </c>
      <c r="L239" s="41"/>
      <c r="M239" s="187" t="s">
        <v>19</v>
      </c>
      <c r="N239" s="188" t="s">
        <v>47</v>
      </c>
      <c r="O239" s="66"/>
      <c r="P239" s="189">
        <f>O239*H239</f>
        <v>0</v>
      </c>
      <c r="Q239" s="189">
        <v>3.2000000000000002E-3</v>
      </c>
      <c r="R239" s="189">
        <f>Q239*H239</f>
        <v>0.42989440000000007</v>
      </c>
      <c r="S239" s="189">
        <v>0</v>
      </c>
      <c r="T239" s="190">
        <f>S239*H239</f>
        <v>0</v>
      </c>
      <c r="U239" s="36"/>
      <c r="V239" s="36"/>
      <c r="W239" s="36"/>
      <c r="X239" s="36"/>
      <c r="Y239" s="36"/>
      <c r="Z239" s="36"/>
      <c r="AA239" s="36"/>
      <c r="AB239" s="36"/>
      <c r="AC239" s="36"/>
      <c r="AD239" s="36"/>
      <c r="AE239" s="36"/>
      <c r="AR239" s="191" t="s">
        <v>299</v>
      </c>
      <c r="AT239" s="191" t="s">
        <v>217</v>
      </c>
      <c r="AU239" s="191" t="s">
        <v>88</v>
      </c>
      <c r="AY239" s="19" t="s">
        <v>214</v>
      </c>
      <c r="BE239" s="192">
        <f>IF(N239="základní",J239,0)</f>
        <v>0</v>
      </c>
      <c r="BF239" s="192">
        <f>IF(N239="snížená",J239,0)</f>
        <v>0</v>
      </c>
      <c r="BG239" s="192">
        <f>IF(N239="zákl. přenesená",J239,0)</f>
        <v>0</v>
      </c>
      <c r="BH239" s="192">
        <f>IF(N239="sníž. přenesená",J239,0)</f>
        <v>0</v>
      </c>
      <c r="BI239" s="192">
        <f>IF(N239="nulová",J239,0)</f>
        <v>0</v>
      </c>
      <c r="BJ239" s="19" t="s">
        <v>88</v>
      </c>
      <c r="BK239" s="192">
        <f>ROUND(I239*H239,2)</f>
        <v>0</v>
      </c>
      <c r="BL239" s="19" t="s">
        <v>299</v>
      </c>
      <c r="BM239" s="191" t="s">
        <v>1710</v>
      </c>
    </row>
    <row r="240" spans="1:65" s="13" customFormat="1" ht="11.25">
      <c r="B240" s="193"/>
      <c r="C240" s="194"/>
      <c r="D240" s="195" t="s">
        <v>224</v>
      </c>
      <c r="E240" s="196" t="s">
        <v>19</v>
      </c>
      <c r="F240" s="197" t="s">
        <v>433</v>
      </c>
      <c r="G240" s="194"/>
      <c r="H240" s="196" t="s">
        <v>19</v>
      </c>
      <c r="I240" s="198"/>
      <c r="J240" s="194"/>
      <c r="K240" s="194"/>
      <c r="L240" s="199"/>
      <c r="M240" s="200"/>
      <c r="N240" s="201"/>
      <c r="O240" s="201"/>
      <c r="P240" s="201"/>
      <c r="Q240" s="201"/>
      <c r="R240" s="201"/>
      <c r="S240" s="201"/>
      <c r="T240" s="202"/>
      <c r="AT240" s="203" t="s">
        <v>224</v>
      </c>
      <c r="AU240" s="203" t="s">
        <v>88</v>
      </c>
      <c r="AV240" s="13" t="s">
        <v>82</v>
      </c>
      <c r="AW240" s="13" t="s">
        <v>36</v>
      </c>
      <c r="AX240" s="13" t="s">
        <v>75</v>
      </c>
      <c r="AY240" s="203" t="s">
        <v>214</v>
      </c>
    </row>
    <row r="241" spans="1:65" s="14" customFormat="1" ht="11.25">
      <c r="B241" s="204"/>
      <c r="C241" s="205"/>
      <c r="D241" s="195" t="s">
        <v>224</v>
      </c>
      <c r="E241" s="206" t="s">
        <v>19</v>
      </c>
      <c r="F241" s="207" t="s">
        <v>1705</v>
      </c>
      <c r="G241" s="205"/>
      <c r="H241" s="208">
        <v>64.105999999999995</v>
      </c>
      <c r="I241" s="209"/>
      <c r="J241" s="205"/>
      <c r="K241" s="205"/>
      <c r="L241" s="210"/>
      <c r="M241" s="211"/>
      <c r="N241" s="212"/>
      <c r="O241" s="212"/>
      <c r="P241" s="212"/>
      <c r="Q241" s="212"/>
      <c r="R241" s="212"/>
      <c r="S241" s="212"/>
      <c r="T241" s="213"/>
      <c r="AT241" s="214" t="s">
        <v>224</v>
      </c>
      <c r="AU241" s="214" t="s">
        <v>88</v>
      </c>
      <c r="AV241" s="14" t="s">
        <v>88</v>
      </c>
      <c r="AW241" s="14" t="s">
        <v>36</v>
      </c>
      <c r="AX241" s="14" t="s">
        <v>75</v>
      </c>
      <c r="AY241" s="214" t="s">
        <v>214</v>
      </c>
    </row>
    <row r="242" spans="1:65" s="14" customFormat="1" ht="11.25">
      <c r="B242" s="204"/>
      <c r="C242" s="205"/>
      <c r="D242" s="195" t="s">
        <v>224</v>
      </c>
      <c r="E242" s="206" t="s">
        <v>19</v>
      </c>
      <c r="F242" s="207" t="s">
        <v>1706</v>
      </c>
      <c r="G242" s="205"/>
      <c r="H242" s="208">
        <v>29.323</v>
      </c>
      <c r="I242" s="209"/>
      <c r="J242" s="205"/>
      <c r="K242" s="205"/>
      <c r="L242" s="210"/>
      <c r="M242" s="211"/>
      <c r="N242" s="212"/>
      <c r="O242" s="212"/>
      <c r="P242" s="212"/>
      <c r="Q242" s="212"/>
      <c r="R242" s="212"/>
      <c r="S242" s="212"/>
      <c r="T242" s="213"/>
      <c r="AT242" s="214" t="s">
        <v>224</v>
      </c>
      <c r="AU242" s="214" t="s">
        <v>88</v>
      </c>
      <c r="AV242" s="14" t="s">
        <v>88</v>
      </c>
      <c r="AW242" s="14" t="s">
        <v>36</v>
      </c>
      <c r="AX242" s="14" t="s">
        <v>75</v>
      </c>
      <c r="AY242" s="214" t="s">
        <v>214</v>
      </c>
    </row>
    <row r="243" spans="1:65" s="14" customFormat="1" ht="11.25">
      <c r="B243" s="204"/>
      <c r="C243" s="205"/>
      <c r="D243" s="195" t="s">
        <v>224</v>
      </c>
      <c r="E243" s="206" t="s">
        <v>19</v>
      </c>
      <c r="F243" s="207" t="s">
        <v>1707</v>
      </c>
      <c r="G243" s="205"/>
      <c r="H243" s="208">
        <v>16.565999999999999</v>
      </c>
      <c r="I243" s="209"/>
      <c r="J243" s="205"/>
      <c r="K243" s="205"/>
      <c r="L243" s="210"/>
      <c r="M243" s="211"/>
      <c r="N243" s="212"/>
      <c r="O243" s="212"/>
      <c r="P243" s="212"/>
      <c r="Q243" s="212"/>
      <c r="R243" s="212"/>
      <c r="S243" s="212"/>
      <c r="T243" s="213"/>
      <c r="AT243" s="214" t="s">
        <v>224</v>
      </c>
      <c r="AU243" s="214" t="s">
        <v>88</v>
      </c>
      <c r="AV243" s="14" t="s">
        <v>88</v>
      </c>
      <c r="AW243" s="14" t="s">
        <v>36</v>
      </c>
      <c r="AX243" s="14" t="s">
        <v>75</v>
      </c>
      <c r="AY243" s="214" t="s">
        <v>214</v>
      </c>
    </row>
    <row r="244" spans="1:65" s="14" customFormat="1" ht="11.25">
      <c r="B244" s="204"/>
      <c r="C244" s="205"/>
      <c r="D244" s="195" t="s">
        <v>224</v>
      </c>
      <c r="E244" s="206" t="s">
        <v>19</v>
      </c>
      <c r="F244" s="207" t="s">
        <v>1708</v>
      </c>
      <c r="G244" s="205"/>
      <c r="H244" s="208">
        <v>17.186</v>
      </c>
      <c r="I244" s="209"/>
      <c r="J244" s="205"/>
      <c r="K244" s="205"/>
      <c r="L244" s="210"/>
      <c r="M244" s="211"/>
      <c r="N244" s="212"/>
      <c r="O244" s="212"/>
      <c r="P244" s="212"/>
      <c r="Q244" s="212"/>
      <c r="R244" s="212"/>
      <c r="S244" s="212"/>
      <c r="T244" s="213"/>
      <c r="AT244" s="214" t="s">
        <v>224</v>
      </c>
      <c r="AU244" s="214" t="s">
        <v>88</v>
      </c>
      <c r="AV244" s="14" t="s">
        <v>88</v>
      </c>
      <c r="AW244" s="14" t="s">
        <v>36</v>
      </c>
      <c r="AX244" s="14" t="s">
        <v>75</v>
      </c>
      <c r="AY244" s="214" t="s">
        <v>214</v>
      </c>
    </row>
    <row r="245" spans="1:65" s="14" customFormat="1" ht="11.25">
      <c r="B245" s="204"/>
      <c r="C245" s="205"/>
      <c r="D245" s="195" t="s">
        <v>224</v>
      </c>
      <c r="E245" s="206" t="s">
        <v>19</v>
      </c>
      <c r="F245" s="207" t="s">
        <v>1709</v>
      </c>
      <c r="G245" s="205"/>
      <c r="H245" s="208">
        <v>7.1609999999999996</v>
      </c>
      <c r="I245" s="209"/>
      <c r="J245" s="205"/>
      <c r="K245" s="205"/>
      <c r="L245" s="210"/>
      <c r="M245" s="211"/>
      <c r="N245" s="212"/>
      <c r="O245" s="212"/>
      <c r="P245" s="212"/>
      <c r="Q245" s="212"/>
      <c r="R245" s="212"/>
      <c r="S245" s="212"/>
      <c r="T245" s="213"/>
      <c r="AT245" s="214" t="s">
        <v>224</v>
      </c>
      <c r="AU245" s="214" t="s">
        <v>88</v>
      </c>
      <c r="AV245" s="14" t="s">
        <v>88</v>
      </c>
      <c r="AW245" s="14" t="s">
        <v>36</v>
      </c>
      <c r="AX245" s="14" t="s">
        <v>75</v>
      </c>
      <c r="AY245" s="214" t="s">
        <v>214</v>
      </c>
    </row>
    <row r="246" spans="1:65" s="15" customFormat="1" ht="11.25">
      <c r="B246" s="215"/>
      <c r="C246" s="216"/>
      <c r="D246" s="195" t="s">
        <v>224</v>
      </c>
      <c r="E246" s="217" t="s">
        <v>19</v>
      </c>
      <c r="F246" s="218" t="s">
        <v>228</v>
      </c>
      <c r="G246" s="216"/>
      <c r="H246" s="219">
        <v>134.34200000000001</v>
      </c>
      <c r="I246" s="220"/>
      <c r="J246" s="216"/>
      <c r="K246" s="216"/>
      <c r="L246" s="221"/>
      <c r="M246" s="222"/>
      <c r="N246" s="223"/>
      <c r="O246" s="223"/>
      <c r="P246" s="223"/>
      <c r="Q246" s="223"/>
      <c r="R246" s="223"/>
      <c r="S246" s="223"/>
      <c r="T246" s="224"/>
      <c r="AT246" s="225" t="s">
        <v>224</v>
      </c>
      <c r="AU246" s="225" t="s">
        <v>88</v>
      </c>
      <c r="AV246" s="15" t="s">
        <v>222</v>
      </c>
      <c r="AW246" s="15" t="s">
        <v>36</v>
      </c>
      <c r="AX246" s="15" t="s">
        <v>82</v>
      </c>
      <c r="AY246" s="225" t="s">
        <v>214</v>
      </c>
    </row>
    <row r="247" spans="1:65" s="2" customFormat="1" ht="14.45" customHeight="1">
      <c r="A247" s="36"/>
      <c r="B247" s="37"/>
      <c r="C247" s="180" t="s">
        <v>443</v>
      </c>
      <c r="D247" s="180" t="s">
        <v>217</v>
      </c>
      <c r="E247" s="181" t="s">
        <v>444</v>
      </c>
      <c r="F247" s="182" t="s">
        <v>445</v>
      </c>
      <c r="G247" s="183" t="s">
        <v>220</v>
      </c>
      <c r="H247" s="184">
        <v>22.648</v>
      </c>
      <c r="I247" s="185"/>
      <c r="J247" s="186">
        <f>ROUND(I247*H247,2)</f>
        <v>0</v>
      </c>
      <c r="K247" s="182" t="s">
        <v>19</v>
      </c>
      <c r="L247" s="41"/>
      <c r="M247" s="187" t="s">
        <v>19</v>
      </c>
      <c r="N247" s="188" t="s">
        <v>47</v>
      </c>
      <c r="O247" s="66"/>
      <c r="P247" s="189">
        <f>O247*H247</f>
        <v>0</v>
      </c>
      <c r="Q247" s="189">
        <v>1.4800000000000001E-2</v>
      </c>
      <c r="R247" s="189">
        <f>Q247*H247</f>
        <v>0.3351904</v>
      </c>
      <c r="S247" s="189">
        <v>0</v>
      </c>
      <c r="T247" s="190">
        <f>S247*H247</f>
        <v>0</v>
      </c>
      <c r="U247" s="36"/>
      <c r="V247" s="36"/>
      <c r="W247" s="36"/>
      <c r="X247" s="36"/>
      <c r="Y247" s="36"/>
      <c r="Z247" s="36"/>
      <c r="AA247" s="36"/>
      <c r="AB247" s="36"/>
      <c r="AC247" s="36"/>
      <c r="AD247" s="36"/>
      <c r="AE247" s="36"/>
      <c r="AR247" s="191" t="s">
        <v>299</v>
      </c>
      <c r="AT247" s="191" t="s">
        <v>217</v>
      </c>
      <c r="AU247" s="191" t="s">
        <v>88</v>
      </c>
      <c r="AY247" s="19" t="s">
        <v>214</v>
      </c>
      <c r="BE247" s="192">
        <f>IF(N247="základní",J247,0)</f>
        <v>0</v>
      </c>
      <c r="BF247" s="192">
        <f>IF(N247="snížená",J247,0)</f>
        <v>0</v>
      </c>
      <c r="BG247" s="192">
        <f>IF(N247="zákl. přenesená",J247,0)</f>
        <v>0</v>
      </c>
      <c r="BH247" s="192">
        <f>IF(N247="sníž. přenesená",J247,0)</f>
        <v>0</v>
      </c>
      <c r="BI247" s="192">
        <f>IF(N247="nulová",J247,0)</f>
        <v>0</v>
      </c>
      <c r="BJ247" s="19" t="s">
        <v>88</v>
      </c>
      <c r="BK247" s="192">
        <f>ROUND(I247*H247,2)</f>
        <v>0</v>
      </c>
      <c r="BL247" s="19" t="s">
        <v>299</v>
      </c>
      <c r="BM247" s="191" t="s">
        <v>446</v>
      </c>
    </row>
    <row r="248" spans="1:65" s="13" customFormat="1" ht="11.25">
      <c r="B248" s="193"/>
      <c r="C248" s="194"/>
      <c r="D248" s="195" t="s">
        <v>224</v>
      </c>
      <c r="E248" s="196" t="s">
        <v>19</v>
      </c>
      <c r="F248" s="197" t="s">
        <v>257</v>
      </c>
      <c r="G248" s="194"/>
      <c r="H248" s="196" t="s">
        <v>19</v>
      </c>
      <c r="I248" s="198"/>
      <c r="J248" s="194"/>
      <c r="K248" s="194"/>
      <c r="L248" s="199"/>
      <c r="M248" s="200"/>
      <c r="N248" s="201"/>
      <c r="O248" s="201"/>
      <c r="P248" s="201"/>
      <c r="Q248" s="201"/>
      <c r="R248" s="201"/>
      <c r="S248" s="201"/>
      <c r="T248" s="202"/>
      <c r="AT248" s="203" t="s">
        <v>224</v>
      </c>
      <c r="AU248" s="203" t="s">
        <v>88</v>
      </c>
      <c r="AV248" s="13" t="s">
        <v>82</v>
      </c>
      <c r="AW248" s="13" t="s">
        <v>36</v>
      </c>
      <c r="AX248" s="13" t="s">
        <v>75</v>
      </c>
      <c r="AY248" s="203" t="s">
        <v>214</v>
      </c>
    </row>
    <row r="249" spans="1:65" s="14" customFormat="1" ht="11.25">
      <c r="B249" s="204"/>
      <c r="C249" s="205"/>
      <c r="D249" s="195" t="s">
        <v>224</v>
      </c>
      <c r="E249" s="206" t="s">
        <v>19</v>
      </c>
      <c r="F249" s="207" t="s">
        <v>1711</v>
      </c>
      <c r="G249" s="205"/>
      <c r="H249" s="208">
        <v>14.327999999999999</v>
      </c>
      <c r="I249" s="209"/>
      <c r="J249" s="205"/>
      <c r="K249" s="205"/>
      <c r="L249" s="210"/>
      <c r="M249" s="211"/>
      <c r="N249" s="212"/>
      <c r="O249" s="212"/>
      <c r="P249" s="212"/>
      <c r="Q249" s="212"/>
      <c r="R249" s="212"/>
      <c r="S249" s="212"/>
      <c r="T249" s="213"/>
      <c r="AT249" s="214" t="s">
        <v>224</v>
      </c>
      <c r="AU249" s="214" t="s">
        <v>88</v>
      </c>
      <c r="AV249" s="14" t="s">
        <v>88</v>
      </c>
      <c r="AW249" s="14" t="s">
        <v>36</v>
      </c>
      <c r="AX249" s="14" t="s">
        <v>75</v>
      </c>
      <c r="AY249" s="214" t="s">
        <v>214</v>
      </c>
    </row>
    <row r="250" spans="1:65" s="14" customFormat="1" ht="11.25">
      <c r="B250" s="204"/>
      <c r="C250" s="205"/>
      <c r="D250" s="195" t="s">
        <v>224</v>
      </c>
      <c r="E250" s="206" t="s">
        <v>19</v>
      </c>
      <c r="F250" s="207" t="s">
        <v>1712</v>
      </c>
      <c r="G250" s="205"/>
      <c r="H250" s="208">
        <v>8.32</v>
      </c>
      <c r="I250" s="209"/>
      <c r="J250" s="205"/>
      <c r="K250" s="205"/>
      <c r="L250" s="210"/>
      <c r="M250" s="211"/>
      <c r="N250" s="212"/>
      <c r="O250" s="212"/>
      <c r="P250" s="212"/>
      <c r="Q250" s="212"/>
      <c r="R250" s="212"/>
      <c r="S250" s="212"/>
      <c r="T250" s="213"/>
      <c r="AT250" s="214" t="s">
        <v>224</v>
      </c>
      <c r="AU250" s="214" t="s">
        <v>88</v>
      </c>
      <c r="AV250" s="14" t="s">
        <v>88</v>
      </c>
      <c r="AW250" s="14" t="s">
        <v>36</v>
      </c>
      <c r="AX250" s="14" t="s">
        <v>75</v>
      </c>
      <c r="AY250" s="214" t="s">
        <v>214</v>
      </c>
    </row>
    <row r="251" spans="1:65" s="15" customFormat="1" ht="11.25">
      <c r="B251" s="215"/>
      <c r="C251" s="216"/>
      <c r="D251" s="195" t="s">
        <v>224</v>
      </c>
      <c r="E251" s="217" t="s">
        <v>19</v>
      </c>
      <c r="F251" s="218" t="s">
        <v>228</v>
      </c>
      <c r="G251" s="216"/>
      <c r="H251" s="219">
        <v>22.648</v>
      </c>
      <c r="I251" s="220"/>
      <c r="J251" s="216"/>
      <c r="K251" s="216"/>
      <c r="L251" s="221"/>
      <c r="M251" s="222"/>
      <c r="N251" s="223"/>
      <c r="O251" s="223"/>
      <c r="P251" s="223"/>
      <c r="Q251" s="223"/>
      <c r="R251" s="223"/>
      <c r="S251" s="223"/>
      <c r="T251" s="224"/>
      <c r="AT251" s="225" t="s">
        <v>224</v>
      </c>
      <c r="AU251" s="225" t="s">
        <v>88</v>
      </c>
      <c r="AV251" s="15" t="s">
        <v>222</v>
      </c>
      <c r="AW251" s="15" t="s">
        <v>36</v>
      </c>
      <c r="AX251" s="15" t="s">
        <v>82</v>
      </c>
      <c r="AY251" s="225" t="s">
        <v>214</v>
      </c>
    </row>
    <row r="252" spans="1:65" s="2" customFormat="1" ht="14.45" customHeight="1">
      <c r="A252" s="36"/>
      <c r="B252" s="37"/>
      <c r="C252" s="180" t="s">
        <v>449</v>
      </c>
      <c r="D252" s="180" t="s">
        <v>217</v>
      </c>
      <c r="E252" s="181" t="s">
        <v>450</v>
      </c>
      <c r="F252" s="182" t="s">
        <v>451</v>
      </c>
      <c r="G252" s="183" t="s">
        <v>220</v>
      </c>
      <c r="H252" s="184">
        <v>40.496000000000002</v>
      </c>
      <c r="I252" s="185"/>
      <c r="J252" s="186">
        <f>ROUND(I252*H252,2)</f>
        <v>0</v>
      </c>
      <c r="K252" s="182" t="s">
        <v>19</v>
      </c>
      <c r="L252" s="41"/>
      <c r="M252" s="187" t="s">
        <v>19</v>
      </c>
      <c r="N252" s="188" t="s">
        <v>47</v>
      </c>
      <c r="O252" s="66"/>
      <c r="P252" s="189">
        <f>O252*H252</f>
        <v>0</v>
      </c>
      <c r="Q252" s="189">
        <v>1.481E-2</v>
      </c>
      <c r="R252" s="189">
        <f>Q252*H252</f>
        <v>0.59974576000000002</v>
      </c>
      <c r="S252" s="189">
        <v>0</v>
      </c>
      <c r="T252" s="190">
        <f>S252*H252</f>
        <v>0</v>
      </c>
      <c r="U252" s="36"/>
      <c r="V252" s="36"/>
      <c r="W252" s="36"/>
      <c r="X252" s="36"/>
      <c r="Y252" s="36"/>
      <c r="Z252" s="36"/>
      <c r="AA252" s="36"/>
      <c r="AB252" s="36"/>
      <c r="AC252" s="36"/>
      <c r="AD252" s="36"/>
      <c r="AE252" s="36"/>
      <c r="AR252" s="191" t="s">
        <v>299</v>
      </c>
      <c r="AT252" s="191" t="s">
        <v>217</v>
      </c>
      <c r="AU252" s="191" t="s">
        <v>88</v>
      </c>
      <c r="AY252" s="19" t="s">
        <v>214</v>
      </c>
      <c r="BE252" s="192">
        <f>IF(N252="základní",J252,0)</f>
        <v>0</v>
      </c>
      <c r="BF252" s="192">
        <f>IF(N252="snížená",J252,0)</f>
        <v>0</v>
      </c>
      <c r="BG252" s="192">
        <f>IF(N252="zákl. přenesená",J252,0)</f>
        <v>0</v>
      </c>
      <c r="BH252" s="192">
        <f>IF(N252="sníž. přenesená",J252,0)</f>
        <v>0</v>
      </c>
      <c r="BI252" s="192">
        <f>IF(N252="nulová",J252,0)</f>
        <v>0</v>
      </c>
      <c r="BJ252" s="19" t="s">
        <v>88</v>
      </c>
      <c r="BK252" s="192">
        <f>ROUND(I252*H252,2)</f>
        <v>0</v>
      </c>
      <c r="BL252" s="19" t="s">
        <v>299</v>
      </c>
      <c r="BM252" s="191" t="s">
        <v>452</v>
      </c>
    </row>
    <row r="253" spans="1:65" s="13" customFormat="1" ht="11.25">
      <c r="B253" s="193"/>
      <c r="C253" s="194"/>
      <c r="D253" s="195" t="s">
        <v>224</v>
      </c>
      <c r="E253" s="196" t="s">
        <v>19</v>
      </c>
      <c r="F253" s="197" t="s">
        <v>257</v>
      </c>
      <c r="G253" s="194"/>
      <c r="H253" s="196" t="s">
        <v>19</v>
      </c>
      <c r="I253" s="198"/>
      <c r="J253" s="194"/>
      <c r="K253" s="194"/>
      <c r="L253" s="199"/>
      <c r="M253" s="200"/>
      <c r="N253" s="201"/>
      <c r="O253" s="201"/>
      <c r="P253" s="201"/>
      <c r="Q253" s="201"/>
      <c r="R253" s="201"/>
      <c r="S253" s="201"/>
      <c r="T253" s="202"/>
      <c r="AT253" s="203" t="s">
        <v>224</v>
      </c>
      <c r="AU253" s="203" t="s">
        <v>88</v>
      </c>
      <c r="AV253" s="13" t="s">
        <v>82</v>
      </c>
      <c r="AW253" s="13" t="s">
        <v>36</v>
      </c>
      <c r="AX253" s="13" t="s">
        <v>75</v>
      </c>
      <c r="AY253" s="203" t="s">
        <v>214</v>
      </c>
    </row>
    <row r="254" spans="1:65" s="14" customFormat="1" ht="11.25">
      <c r="B254" s="204"/>
      <c r="C254" s="205"/>
      <c r="D254" s="195" t="s">
        <v>224</v>
      </c>
      <c r="E254" s="206" t="s">
        <v>19</v>
      </c>
      <c r="F254" s="207" t="s">
        <v>1713</v>
      </c>
      <c r="G254" s="205"/>
      <c r="H254" s="208">
        <v>16.207999999999998</v>
      </c>
      <c r="I254" s="209"/>
      <c r="J254" s="205"/>
      <c r="K254" s="205"/>
      <c r="L254" s="210"/>
      <c r="M254" s="211"/>
      <c r="N254" s="212"/>
      <c r="O254" s="212"/>
      <c r="P254" s="212"/>
      <c r="Q254" s="212"/>
      <c r="R254" s="212"/>
      <c r="S254" s="212"/>
      <c r="T254" s="213"/>
      <c r="AT254" s="214" t="s">
        <v>224</v>
      </c>
      <c r="AU254" s="214" t="s">
        <v>88</v>
      </c>
      <c r="AV254" s="14" t="s">
        <v>88</v>
      </c>
      <c r="AW254" s="14" t="s">
        <v>36</v>
      </c>
      <c r="AX254" s="14" t="s">
        <v>75</v>
      </c>
      <c r="AY254" s="214" t="s">
        <v>214</v>
      </c>
    </row>
    <row r="255" spans="1:65" s="14" customFormat="1" ht="11.25">
      <c r="B255" s="204"/>
      <c r="C255" s="205"/>
      <c r="D255" s="195" t="s">
        <v>224</v>
      </c>
      <c r="E255" s="206" t="s">
        <v>19</v>
      </c>
      <c r="F255" s="207" t="s">
        <v>1714</v>
      </c>
      <c r="G255" s="205"/>
      <c r="H255" s="208">
        <v>24.288</v>
      </c>
      <c r="I255" s="209"/>
      <c r="J255" s="205"/>
      <c r="K255" s="205"/>
      <c r="L255" s="210"/>
      <c r="M255" s="211"/>
      <c r="N255" s="212"/>
      <c r="O255" s="212"/>
      <c r="P255" s="212"/>
      <c r="Q255" s="212"/>
      <c r="R255" s="212"/>
      <c r="S255" s="212"/>
      <c r="T255" s="213"/>
      <c r="AT255" s="214" t="s">
        <v>224</v>
      </c>
      <c r="AU255" s="214" t="s">
        <v>88</v>
      </c>
      <c r="AV255" s="14" t="s">
        <v>88</v>
      </c>
      <c r="AW255" s="14" t="s">
        <v>36</v>
      </c>
      <c r="AX255" s="14" t="s">
        <v>75</v>
      </c>
      <c r="AY255" s="214" t="s">
        <v>214</v>
      </c>
    </row>
    <row r="256" spans="1:65" s="15" customFormat="1" ht="11.25">
      <c r="B256" s="215"/>
      <c r="C256" s="216"/>
      <c r="D256" s="195" t="s">
        <v>224</v>
      </c>
      <c r="E256" s="217" t="s">
        <v>19</v>
      </c>
      <c r="F256" s="218" t="s">
        <v>228</v>
      </c>
      <c r="G256" s="216"/>
      <c r="H256" s="219">
        <v>40.495999999999995</v>
      </c>
      <c r="I256" s="220"/>
      <c r="J256" s="216"/>
      <c r="K256" s="216"/>
      <c r="L256" s="221"/>
      <c r="M256" s="222"/>
      <c r="N256" s="223"/>
      <c r="O256" s="223"/>
      <c r="P256" s="223"/>
      <c r="Q256" s="223"/>
      <c r="R256" s="223"/>
      <c r="S256" s="223"/>
      <c r="T256" s="224"/>
      <c r="AT256" s="225" t="s">
        <v>224</v>
      </c>
      <c r="AU256" s="225" t="s">
        <v>88</v>
      </c>
      <c r="AV256" s="15" t="s">
        <v>222</v>
      </c>
      <c r="AW256" s="15" t="s">
        <v>36</v>
      </c>
      <c r="AX256" s="15" t="s">
        <v>82</v>
      </c>
      <c r="AY256" s="225" t="s">
        <v>214</v>
      </c>
    </row>
    <row r="257" spans="1:65" s="2" customFormat="1" ht="14.45" customHeight="1">
      <c r="A257" s="36"/>
      <c r="B257" s="37"/>
      <c r="C257" s="180" t="s">
        <v>455</v>
      </c>
      <c r="D257" s="180" t="s">
        <v>217</v>
      </c>
      <c r="E257" s="181" t="s">
        <v>456</v>
      </c>
      <c r="F257" s="182" t="s">
        <v>457</v>
      </c>
      <c r="G257" s="183" t="s">
        <v>220</v>
      </c>
      <c r="H257" s="184">
        <v>21.161999999999999</v>
      </c>
      <c r="I257" s="185"/>
      <c r="J257" s="186">
        <f>ROUND(I257*H257,2)</f>
        <v>0</v>
      </c>
      <c r="K257" s="182" t="s">
        <v>19</v>
      </c>
      <c r="L257" s="41"/>
      <c r="M257" s="187" t="s">
        <v>19</v>
      </c>
      <c r="N257" s="188" t="s">
        <v>47</v>
      </c>
      <c r="O257" s="66"/>
      <c r="P257" s="189">
        <f>O257*H257</f>
        <v>0</v>
      </c>
      <c r="Q257" s="189">
        <v>1.481E-2</v>
      </c>
      <c r="R257" s="189">
        <f>Q257*H257</f>
        <v>0.31340921999999999</v>
      </c>
      <c r="S257" s="189">
        <v>0</v>
      </c>
      <c r="T257" s="190">
        <f>S257*H257</f>
        <v>0</v>
      </c>
      <c r="U257" s="36"/>
      <c r="V257" s="36"/>
      <c r="W257" s="36"/>
      <c r="X257" s="36"/>
      <c r="Y257" s="36"/>
      <c r="Z257" s="36"/>
      <c r="AA257" s="36"/>
      <c r="AB257" s="36"/>
      <c r="AC257" s="36"/>
      <c r="AD257" s="36"/>
      <c r="AE257" s="36"/>
      <c r="AR257" s="191" t="s">
        <v>299</v>
      </c>
      <c r="AT257" s="191" t="s">
        <v>217</v>
      </c>
      <c r="AU257" s="191" t="s">
        <v>88</v>
      </c>
      <c r="AY257" s="19" t="s">
        <v>214</v>
      </c>
      <c r="BE257" s="192">
        <f>IF(N257="základní",J257,0)</f>
        <v>0</v>
      </c>
      <c r="BF257" s="192">
        <f>IF(N257="snížená",J257,0)</f>
        <v>0</v>
      </c>
      <c r="BG257" s="192">
        <f>IF(N257="zákl. přenesená",J257,0)</f>
        <v>0</v>
      </c>
      <c r="BH257" s="192">
        <f>IF(N257="sníž. přenesená",J257,0)</f>
        <v>0</v>
      </c>
      <c r="BI257" s="192">
        <f>IF(N257="nulová",J257,0)</f>
        <v>0</v>
      </c>
      <c r="BJ257" s="19" t="s">
        <v>88</v>
      </c>
      <c r="BK257" s="192">
        <f>ROUND(I257*H257,2)</f>
        <v>0</v>
      </c>
      <c r="BL257" s="19" t="s">
        <v>299</v>
      </c>
      <c r="BM257" s="191" t="s">
        <v>458</v>
      </c>
    </row>
    <row r="258" spans="1:65" s="13" customFormat="1" ht="11.25">
      <c r="B258" s="193"/>
      <c r="C258" s="194"/>
      <c r="D258" s="195" t="s">
        <v>224</v>
      </c>
      <c r="E258" s="196" t="s">
        <v>19</v>
      </c>
      <c r="F258" s="197" t="s">
        <v>257</v>
      </c>
      <c r="G258" s="194"/>
      <c r="H258" s="196" t="s">
        <v>19</v>
      </c>
      <c r="I258" s="198"/>
      <c r="J258" s="194"/>
      <c r="K258" s="194"/>
      <c r="L258" s="199"/>
      <c r="M258" s="200"/>
      <c r="N258" s="201"/>
      <c r="O258" s="201"/>
      <c r="P258" s="201"/>
      <c r="Q258" s="201"/>
      <c r="R258" s="201"/>
      <c r="S258" s="201"/>
      <c r="T258" s="202"/>
      <c r="AT258" s="203" t="s">
        <v>224</v>
      </c>
      <c r="AU258" s="203" t="s">
        <v>88</v>
      </c>
      <c r="AV258" s="13" t="s">
        <v>82</v>
      </c>
      <c r="AW258" s="13" t="s">
        <v>36</v>
      </c>
      <c r="AX258" s="13" t="s">
        <v>75</v>
      </c>
      <c r="AY258" s="203" t="s">
        <v>214</v>
      </c>
    </row>
    <row r="259" spans="1:65" s="14" customFormat="1" ht="11.25">
      <c r="B259" s="204"/>
      <c r="C259" s="205"/>
      <c r="D259" s="195" t="s">
        <v>224</v>
      </c>
      <c r="E259" s="206" t="s">
        <v>19</v>
      </c>
      <c r="F259" s="207" t="s">
        <v>1715</v>
      </c>
      <c r="G259" s="205"/>
      <c r="H259" s="208">
        <v>3.4</v>
      </c>
      <c r="I259" s="209"/>
      <c r="J259" s="205"/>
      <c r="K259" s="205"/>
      <c r="L259" s="210"/>
      <c r="M259" s="211"/>
      <c r="N259" s="212"/>
      <c r="O259" s="212"/>
      <c r="P259" s="212"/>
      <c r="Q259" s="212"/>
      <c r="R259" s="212"/>
      <c r="S259" s="212"/>
      <c r="T259" s="213"/>
      <c r="AT259" s="214" t="s">
        <v>224</v>
      </c>
      <c r="AU259" s="214" t="s">
        <v>88</v>
      </c>
      <c r="AV259" s="14" t="s">
        <v>88</v>
      </c>
      <c r="AW259" s="14" t="s">
        <v>36</v>
      </c>
      <c r="AX259" s="14" t="s">
        <v>75</v>
      </c>
      <c r="AY259" s="214" t="s">
        <v>214</v>
      </c>
    </row>
    <row r="260" spans="1:65" s="14" customFormat="1" ht="11.25">
      <c r="B260" s="204"/>
      <c r="C260" s="205"/>
      <c r="D260" s="195" t="s">
        <v>224</v>
      </c>
      <c r="E260" s="206" t="s">
        <v>19</v>
      </c>
      <c r="F260" s="207" t="s">
        <v>1716</v>
      </c>
      <c r="G260" s="205"/>
      <c r="H260" s="208">
        <v>17.762</v>
      </c>
      <c r="I260" s="209"/>
      <c r="J260" s="205"/>
      <c r="K260" s="205"/>
      <c r="L260" s="210"/>
      <c r="M260" s="211"/>
      <c r="N260" s="212"/>
      <c r="O260" s="212"/>
      <c r="P260" s="212"/>
      <c r="Q260" s="212"/>
      <c r="R260" s="212"/>
      <c r="S260" s="212"/>
      <c r="T260" s="213"/>
      <c r="AT260" s="214" t="s">
        <v>224</v>
      </c>
      <c r="AU260" s="214" t="s">
        <v>88</v>
      </c>
      <c r="AV260" s="14" t="s">
        <v>88</v>
      </c>
      <c r="AW260" s="14" t="s">
        <v>36</v>
      </c>
      <c r="AX260" s="14" t="s">
        <v>75</v>
      </c>
      <c r="AY260" s="214" t="s">
        <v>214</v>
      </c>
    </row>
    <row r="261" spans="1:65" s="15" customFormat="1" ht="11.25">
      <c r="B261" s="215"/>
      <c r="C261" s="216"/>
      <c r="D261" s="195" t="s">
        <v>224</v>
      </c>
      <c r="E261" s="217" t="s">
        <v>19</v>
      </c>
      <c r="F261" s="218" t="s">
        <v>228</v>
      </c>
      <c r="G261" s="216"/>
      <c r="H261" s="219">
        <v>21.161999999999999</v>
      </c>
      <c r="I261" s="220"/>
      <c r="J261" s="216"/>
      <c r="K261" s="216"/>
      <c r="L261" s="221"/>
      <c r="M261" s="222"/>
      <c r="N261" s="223"/>
      <c r="O261" s="223"/>
      <c r="P261" s="223"/>
      <c r="Q261" s="223"/>
      <c r="R261" s="223"/>
      <c r="S261" s="223"/>
      <c r="T261" s="224"/>
      <c r="AT261" s="225" t="s">
        <v>224</v>
      </c>
      <c r="AU261" s="225" t="s">
        <v>88</v>
      </c>
      <c r="AV261" s="15" t="s">
        <v>222</v>
      </c>
      <c r="AW261" s="15" t="s">
        <v>36</v>
      </c>
      <c r="AX261" s="15" t="s">
        <v>82</v>
      </c>
      <c r="AY261" s="225" t="s">
        <v>214</v>
      </c>
    </row>
    <row r="262" spans="1:65" s="2" customFormat="1" ht="14.45" customHeight="1">
      <c r="A262" s="36"/>
      <c r="B262" s="37"/>
      <c r="C262" s="180" t="s">
        <v>461</v>
      </c>
      <c r="D262" s="180" t="s">
        <v>217</v>
      </c>
      <c r="E262" s="181" t="s">
        <v>1508</v>
      </c>
      <c r="F262" s="182" t="s">
        <v>1717</v>
      </c>
      <c r="G262" s="183" t="s">
        <v>220</v>
      </c>
      <c r="H262" s="184">
        <v>6.97</v>
      </c>
      <c r="I262" s="185"/>
      <c r="J262" s="186">
        <f>ROUND(I262*H262,2)</f>
        <v>0</v>
      </c>
      <c r="K262" s="182" t="s">
        <v>19</v>
      </c>
      <c r="L262" s="41"/>
      <c r="M262" s="187" t="s">
        <v>19</v>
      </c>
      <c r="N262" s="188" t="s">
        <v>47</v>
      </c>
      <c r="O262" s="66"/>
      <c r="P262" s="189">
        <f>O262*H262</f>
        <v>0</v>
      </c>
      <c r="Q262" s="189">
        <v>1.481E-2</v>
      </c>
      <c r="R262" s="189">
        <f>Q262*H262</f>
        <v>0.1032257</v>
      </c>
      <c r="S262" s="189">
        <v>0</v>
      </c>
      <c r="T262" s="190">
        <f>S262*H262</f>
        <v>0</v>
      </c>
      <c r="U262" s="36"/>
      <c r="V262" s="36"/>
      <c r="W262" s="36"/>
      <c r="X262" s="36"/>
      <c r="Y262" s="36"/>
      <c r="Z262" s="36"/>
      <c r="AA262" s="36"/>
      <c r="AB262" s="36"/>
      <c r="AC262" s="36"/>
      <c r="AD262" s="36"/>
      <c r="AE262" s="36"/>
      <c r="AR262" s="191" t="s">
        <v>299</v>
      </c>
      <c r="AT262" s="191" t="s">
        <v>217</v>
      </c>
      <c r="AU262" s="191" t="s">
        <v>88</v>
      </c>
      <c r="AY262" s="19" t="s">
        <v>214</v>
      </c>
      <c r="BE262" s="192">
        <f>IF(N262="základní",J262,0)</f>
        <v>0</v>
      </c>
      <c r="BF262" s="192">
        <f>IF(N262="snížená",J262,0)</f>
        <v>0</v>
      </c>
      <c r="BG262" s="192">
        <f>IF(N262="zákl. přenesená",J262,0)</f>
        <v>0</v>
      </c>
      <c r="BH262" s="192">
        <f>IF(N262="sníž. přenesená",J262,0)</f>
        <v>0</v>
      </c>
      <c r="BI262" s="192">
        <f>IF(N262="nulová",J262,0)</f>
        <v>0</v>
      </c>
      <c r="BJ262" s="19" t="s">
        <v>88</v>
      </c>
      <c r="BK262" s="192">
        <f>ROUND(I262*H262,2)</f>
        <v>0</v>
      </c>
      <c r="BL262" s="19" t="s">
        <v>299</v>
      </c>
      <c r="BM262" s="191" t="s">
        <v>1718</v>
      </c>
    </row>
    <row r="263" spans="1:65" s="13" customFormat="1" ht="11.25">
      <c r="B263" s="193"/>
      <c r="C263" s="194"/>
      <c r="D263" s="195" t="s">
        <v>224</v>
      </c>
      <c r="E263" s="196" t="s">
        <v>19</v>
      </c>
      <c r="F263" s="197" t="s">
        <v>257</v>
      </c>
      <c r="G263" s="194"/>
      <c r="H263" s="196" t="s">
        <v>19</v>
      </c>
      <c r="I263" s="198"/>
      <c r="J263" s="194"/>
      <c r="K263" s="194"/>
      <c r="L263" s="199"/>
      <c r="M263" s="200"/>
      <c r="N263" s="201"/>
      <c r="O263" s="201"/>
      <c r="P263" s="201"/>
      <c r="Q263" s="201"/>
      <c r="R263" s="201"/>
      <c r="S263" s="201"/>
      <c r="T263" s="202"/>
      <c r="AT263" s="203" t="s">
        <v>224</v>
      </c>
      <c r="AU263" s="203" t="s">
        <v>88</v>
      </c>
      <c r="AV263" s="13" t="s">
        <v>82</v>
      </c>
      <c r="AW263" s="13" t="s">
        <v>36</v>
      </c>
      <c r="AX263" s="13" t="s">
        <v>75</v>
      </c>
      <c r="AY263" s="203" t="s">
        <v>214</v>
      </c>
    </row>
    <row r="264" spans="1:65" s="14" customFormat="1" ht="11.25">
      <c r="B264" s="204"/>
      <c r="C264" s="205"/>
      <c r="D264" s="195" t="s">
        <v>224</v>
      </c>
      <c r="E264" s="206" t="s">
        <v>19</v>
      </c>
      <c r="F264" s="207" t="s">
        <v>1719</v>
      </c>
      <c r="G264" s="205"/>
      <c r="H264" s="208">
        <v>6.97</v>
      </c>
      <c r="I264" s="209"/>
      <c r="J264" s="205"/>
      <c r="K264" s="205"/>
      <c r="L264" s="210"/>
      <c r="M264" s="211"/>
      <c r="N264" s="212"/>
      <c r="O264" s="212"/>
      <c r="P264" s="212"/>
      <c r="Q264" s="212"/>
      <c r="R264" s="212"/>
      <c r="S264" s="212"/>
      <c r="T264" s="213"/>
      <c r="AT264" s="214" t="s">
        <v>224</v>
      </c>
      <c r="AU264" s="214" t="s">
        <v>88</v>
      </c>
      <c r="AV264" s="14" t="s">
        <v>88</v>
      </c>
      <c r="AW264" s="14" t="s">
        <v>36</v>
      </c>
      <c r="AX264" s="14" t="s">
        <v>82</v>
      </c>
      <c r="AY264" s="214" t="s">
        <v>214</v>
      </c>
    </row>
    <row r="265" spans="1:65" s="2" customFormat="1" ht="14.45" customHeight="1">
      <c r="A265" s="36"/>
      <c r="B265" s="37"/>
      <c r="C265" s="180" t="s">
        <v>466</v>
      </c>
      <c r="D265" s="180" t="s">
        <v>217</v>
      </c>
      <c r="E265" s="181" t="s">
        <v>462</v>
      </c>
      <c r="F265" s="182" t="s">
        <v>463</v>
      </c>
      <c r="G265" s="183" t="s">
        <v>220</v>
      </c>
      <c r="H265" s="184">
        <v>7.7</v>
      </c>
      <c r="I265" s="185"/>
      <c r="J265" s="186">
        <f>ROUND(I265*H265,2)</f>
        <v>0</v>
      </c>
      <c r="K265" s="182" t="s">
        <v>19</v>
      </c>
      <c r="L265" s="41"/>
      <c r="M265" s="187" t="s">
        <v>19</v>
      </c>
      <c r="N265" s="188" t="s">
        <v>47</v>
      </c>
      <c r="O265" s="66"/>
      <c r="P265" s="189">
        <f>O265*H265</f>
        <v>0</v>
      </c>
      <c r="Q265" s="189">
        <v>1.28764E-2</v>
      </c>
      <c r="R265" s="189">
        <f>Q265*H265</f>
        <v>9.9148280000000005E-2</v>
      </c>
      <c r="S265" s="189">
        <v>0</v>
      </c>
      <c r="T265" s="190">
        <f>S265*H265</f>
        <v>0</v>
      </c>
      <c r="U265" s="36"/>
      <c r="V265" s="36"/>
      <c r="W265" s="36"/>
      <c r="X265" s="36"/>
      <c r="Y265" s="36"/>
      <c r="Z265" s="36"/>
      <c r="AA265" s="36"/>
      <c r="AB265" s="36"/>
      <c r="AC265" s="36"/>
      <c r="AD265" s="36"/>
      <c r="AE265" s="36"/>
      <c r="AR265" s="191" t="s">
        <v>299</v>
      </c>
      <c r="AT265" s="191" t="s">
        <v>217</v>
      </c>
      <c r="AU265" s="191" t="s">
        <v>88</v>
      </c>
      <c r="AY265" s="19" t="s">
        <v>214</v>
      </c>
      <c r="BE265" s="192">
        <f>IF(N265="základní",J265,0)</f>
        <v>0</v>
      </c>
      <c r="BF265" s="192">
        <f>IF(N265="snížená",J265,0)</f>
        <v>0</v>
      </c>
      <c r="BG265" s="192">
        <f>IF(N265="zákl. přenesená",J265,0)</f>
        <v>0</v>
      </c>
      <c r="BH265" s="192">
        <f>IF(N265="sníž. přenesená",J265,0)</f>
        <v>0</v>
      </c>
      <c r="BI265" s="192">
        <f>IF(N265="nulová",J265,0)</f>
        <v>0</v>
      </c>
      <c r="BJ265" s="19" t="s">
        <v>88</v>
      </c>
      <c r="BK265" s="192">
        <f>ROUND(I265*H265,2)</f>
        <v>0</v>
      </c>
      <c r="BL265" s="19" t="s">
        <v>299</v>
      </c>
      <c r="BM265" s="191" t="s">
        <v>464</v>
      </c>
    </row>
    <row r="266" spans="1:65" s="13" customFormat="1" ht="11.25">
      <c r="B266" s="193"/>
      <c r="C266" s="194"/>
      <c r="D266" s="195" t="s">
        <v>224</v>
      </c>
      <c r="E266" s="196" t="s">
        <v>19</v>
      </c>
      <c r="F266" s="197" t="s">
        <v>257</v>
      </c>
      <c r="G266" s="194"/>
      <c r="H266" s="196" t="s">
        <v>19</v>
      </c>
      <c r="I266" s="198"/>
      <c r="J266" s="194"/>
      <c r="K266" s="194"/>
      <c r="L266" s="199"/>
      <c r="M266" s="200"/>
      <c r="N266" s="201"/>
      <c r="O266" s="201"/>
      <c r="P266" s="201"/>
      <c r="Q266" s="201"/>
      <c r="R266" s="201"/>
      <c r="S266" s="201"/>
      <c r="T266" s="202"/>
      <c r="AT266" s="203" t="s">
        <v>224</v>
      </c>
      <c r="AU266" s="203" t="s">
        <v>88</v>
      </c>
      <c r="AV266" s="13" t="s">
        <v>82</v>
      </c>
      <c r="AW266" s="13" t="s">
        <v>36</v>
      </c>
      <c r="AX266" s="13" t="s">
        <v>75</v>
      </c>
      <c r="AY266" s="203" t="s">
        <v>214</v>
      </c>
    </row>
    <row r="267" spans="1:65" s="14" customFormat="1" ht="11.25">
      <c r="B267" s="204"/>
      <c r="C267" s="205"/>
      <c r="D267" s="195" t="s">
        <v>224</v>
      </c>
      <c r="E267" s="206" t="s">
        <v>19</v>
      </c>
      <c r="F267" s="207" t="s">
        <v>1720</v>
      </c>
      <c r="G267" s="205"/>
      <c r="H267" s="208">
        <v>7.7</v>
      </c>
      <c r="I267" s="209"/>
      <c r="J267" s="205"/>
      <c r="K267" s="205"/>
      <c r="L267" s="210"/>
      <c r="M267" s="211"/>
      <c r="N267" s="212"/>
      <c r="O267" s="212"/>
      <c r="P267" s="212"/>
      <c r="Q267" s="212"/>
      <c r="R267" s="212"/>
      <c r="S267" s="212"/>
      <c r="T267" s="213"/>
      <c r="AT267" s="214" t="s">
        <v>224</v>
      </c>
      <c r="AU267" s="214" t="s">
        <v>88</v>
      </c>
      <c r="AV267" s="14" t="s">
        <v>88</v>
      </c>
      <c r="AW267" s="14" t="s">
        <v>36</v>
      </c>
      <c r="AX267" s="14" t="s">
        <v>82</v>
      </c>
      <c r="AY267" s="214" t="s">
        <v>214</v>
      </c>
    </row>
    <row r="268" spans="1:65" s="2" customFormat="1" ht="24.2" customHeight="1">
      <c r="A268" s="36"/>
      <c r="B268" s="37"/>
      <c r="C268" s="180" t="s">
        <v>476</v>
      </c>
      <c r="D268" s="180" t="s">
        <v>217</v>
      </c>
      <c r="E268" s="181" t="s">
        <v>467</v>
      </c>
      <c r="F268" s="182" t="s">
        <v>468</v>
      </c>
      <c r="G268" s="183" t="s">
        <v>220</v>
      </c>
      <c r="H268" s="184">
        <v>200.47200000000001</v>
      </c>
      <c r="I268" s="185"/>
      <c r="J268" s="186">
        <f>ROUND(I268*H268,2)</f>
        <v>0</v>
      </c>
      <c r="K268" s="182" t="s">
        <v>221</v>
      </c>
      <c r="L268" s="41"/>
      <c r="M268" s="187" t="s">
        <v>19</v>
      </c>
      <c r="N268" s="188" t="s">
        <v>47</v>
      </c>
      <c r="O268" s="66"/>
      <c r="P268" s="189">
        <f>O268*H268</f>
        <v>0</v>
      </c>
      <c r="Q268" s="189">
        <v>1E-4</v>
      </c>
      <c r="R268" s="189">
        <f>Q268*H268</f>
        <v>2.0047200000000001E-2</v>
      </c>
      <c r="S268" s="189">
        <v>0</v>
      </c>
      <c r="T268" s="190">
        <f>S268*H268</f>
        <v>0</v>
      </c>
      <c r="U268" s="36"/>
      <c r="V268" s="36"/>
      <c r="W268" s="36"/>
      <c r="X268" s="36"/>
      <c r="Y268" s="36"/>
      <c r="Z268" s="36"/>
      <c r="AA268" s="36"/>
      <c r="AB268" s="36"/>
      <c r="AC268" s="36"/>
      <c r="AD268" s="36"/>
      <c r="AE268" s="36"/>
      <c r="AR268" s="191" t="s">
        <v>299</v>
      </c>
      <c r="AT268" s="191" t="s">
        <v>217</v>
      </c>
      <c r="AU268" s="191" t="s">
        <v>88</v>
      </c>
      <c r="AY268" s="19" t="s">
        <v>214</v>
      </c>
      <c r="BE268" s="192">
        <f>IF(N268="základní",J268,0)</f>
        <v>0</v>
      </c>
      <c r="BF268" s="192">
        <f>IF(N268="snížená",J268,0)</f>
        <v>0</v>
      </c>
      <c r="BG268" s="192">
        <f>IF(N268="zákl. přenesená",J268,0)</f>
        <v>0</v>
      </c>
      <c r="BH268" s="192">
        <f>IF(N268="sníž. přenesená",J268,0)</f>
        <v>0</v>
      </c>
      <c r="BI268" s="192">
        <f>IF(N268="nulová",J268,0)</f>
        <v>0</v>
      </c>
      <c r="BJ268" s="19" t="s">
        <v>88</v>
      </c>
      <c r="BK268" s="192">
        <f>ROUND(I268*H268,2)</f>
        <v>0</v>
      </c>
      <c r="BL268" s="19" t="s">
        <v>299</v>
      </c>
      <c r="BM268" s="191" t="s">
        <v>469</v>
      </c>
    </row>
    <row r="269" spans="1:65" s="13" customFormat="1" ht="11.25">
      <c r="B269" s="193"/>
      <c r="C269" s="194"/>
      <c r="D269" s="195" t="s">
        <v>224</v>
      </c>
      <c r="E269" s="196" t="s">
        <v>19</v>
      </c>
      <c r="F269" s="197" t="s">
        <v>470</v>
      </c>
      <c r="G269" s="194"/>
      <c r="H269" s="196" t="s">
        <v>19</v>
      </c>
      <c r="I269" s="198"/>
      <c r="J269" s="194"/>
      <c r="K269" s="194"/>
      <c r="L269" s="199"/>
      <c r="M269" s="200"/>
      <c r="N269" s="201"/>
      <c r="O269" s="201"/>
      <c r="P269" s="201"/>
      <c r="Q269" s="201"/>
      <c r="R269" s="201"/>
      <c r="S269" s="201"/>
      <c r="T269" s="202"/>
      <c r="AT269" s="203" t="s">
        <v>224</v>
      </c>
      <c r="AU269" s="203" t="s">
        <v>88</v>
      </c>
      <c r="AV269" s="13" t="s">
        <v>82</v>
      </c>
      <c r="AW269" s="13" t="s">
        <v>36</v>
      </c>
      <c r="AX269" s="13" t="s">
        <v>75</v>
      </c>
      <c r="AY269" s="203" t="s">
        <v>214</v>
      </c>
    </row>
    <row r="270" spans="1:65" s="14" customFormat="1" ht="11.25">
      <c r="B270" s="204"/>
      <c r="C270" s="205"/>
      <c r="D270" s="195" t="s">
        <v>224</v>
      </c>
      <c r="E270" s="206" t="s">
        <v>19</v>
      </c>
      <c r="F270" s="207" t="s">
        <v>1721</v>
      </c>
      <c r="G270" s="205"/>
      <c r="H270" s="208">
        <v>107.774</v>
      </c>
      <c r="I270" s="209"/>
      <c r="J270" s="205"/>
      <c r="K270" s="205"/>
      <c r="L270" s="210"/>
      <c r="M270" s="211"/>
      <c r="N270" s="212"/>
      <c r="O270" s="212"/>
      <c r="P270" s="212"/>
      <c r="Q270" s="212"/>
      <c r="R270" s="212"/>
      <c r="S270" s="212"/>
      <c r="T270" s="213"/>
      <c r="AT270" s="214" t="s">
        <v>224</v>
      </c>
      <c r="AU270" s="214" t="s">
        <v>88</v>
      </c>
      <c r="AV270" s="14" t="s">
        <v>88</v>
      </c>
      <c r="AW270" s="14" t="s">
        <v>36</v>
      </c>
      <c r="AX270" s="14" t="s">
        <v>75</v>
      </c>
      <c r="AY270" s="214" t="s">
        <v>214</v>
      </c>
    </row>
    <row r="271" spans="1:65" s="13" customFormat="1" ht="11.25">
      <c r="B271" s="193"/>
      <c r="C271" s="194"/>
      <c r="D271" s="195" t="s">
        <v>224</v>
      </c>
      <c r="E271" s="196" t="s">
        <v>19</v>
      </c>
      <c r="F271" s="197" t="s">
        <v>472</v>
      </c>
      <c r="G271" s="194"/>
      <c r="H271" s="196" t="s">
        <v>19</v>
      </c>
      <c r="I271" s="198"/>
      <c r="J271" s="194"/>
      <c r="K271" s="194"/>
      <c r="L271" s="199"/>
      <c r="M271" s="200"/>
      <c r="N271" s="201"/>
      <c r="O271" s="201"/>
      <c r="P271" s="201"/>
      <c r="Q271" s="201"/>
      <c r="R271" s="201"/>
      <c r="S271" s="201"/>
      <c r="T271" s="202"/>
      <c r="AT271" s="203" t="s">
        <v>224</v>
      </c>
      <c r="AU271" s="203" t="s">
        <v>88</v>
      </c>
      <c r="AV271" s="13" t="s">
        <v>82</v>
      </c>
      <c r="AW271" s="13" t="s">
        <v>36</v>
      </c>
      <c r="AX271" s="13" t="s">
        <v>75</v>
      </c>
      <c r="AY271" s="203" t="s">
        <v>214</v>
      </c>
    </row>
    <row r="272" spans="1:65" s="14" customFormat="1" ht="11.25">
      <c r="B272" s="204"/>
      <c r="C272" s="205"/>
      <c r="D272" s="195" t="s">
        <v>224</v>
      </c>
      <c r="E272" s="206" t="s">
        <v>19</v>
      </c>
      <c r="F272" s="207" t="s">
        <v>1722</v>
      </c>
      <c r="G272" s="205"/>
      <c r="H272" s="208">
        <v>61.518000000000001</v>
      </c>
      <c r="I272" s="209"/>
      <c r="J272" s="205"/>
      <c r="K272" s="205"/>
      <c r="L272" s="210"/>
      <c r="M272" s="211"/>
      <c r="N272" s="212"/>
      <c r="O272" s="212"/>
      <c r="P272" s="212"/>
      <c r="Q272" s="212"/>
      <c r="R272" s="212"/>
      <c r="S272" s="212"/>
      <c r="T272" s="213"/>
      <c r="AT272" s="214" t="s">
        <v>224</v>
      </c>
      <c r="AU272" s="214" t="s">
        <v>88</v>
      </c>
      <c r="AV272" s="14" t="s">
        <v>88</v>
      </c>
      <c r="AW272" s="14" t="s">
        <v>36</v>
      </c>
      <c r="AX272" s="14" t="s">
        <v>75</v>
      </c>
      <c r="AY272" s="214" t="s">
        <v>214</v>
      </c>
    </row>
    <row r="273" spans="1:65" s="13" customFormat="1" ht="11.25">
      <c r="B273" s="193"/>
      <c r="C273" s="194"/>
      <c r="D273" s="195" t="s">
        <v>224</v>
      </c>
      <c r="E273" s="196" t="s">
        <v>19</v>
      </c>
      <c r="F273" s="197" t="s">
        <v>474</v>
      </c>
      <c r="G273" s="194"/>
      <c r="H273" s="196" t="s">
        <v>19</v>
      </c>
      <c r="I273" s="198"/>
      <c r="J273" s="194"/>
      <c r="K273" s="194"/>
      <c r="L273" s="199"/>
      <c r="M273" s="200"/>
      <c r="N273" s="201"/>
      <c r="O273" s="201"/>
      <c r="P273" s="201"/>
      <c r="Q273" s="201"/>
      <c r="R273" s="201"/>
      <c r="S273" s="201"/>
      <c r="T273" s="202"/>
      <c r="AT273" s="203" t="s">
        <v>224</v>
      </c>
      <c r="AU273" s="203" t="s">
        <v>88</v>
      </c>
      <c r="AV273" s="13" t="s">
        <v>82</v>
      </c>
      <c r="AW273" s="13" t="s">
        <v>36</v>
      </c>
      <c r="AX273" s="13" t="s">
        <v>75</v>
      </c>
      <c r="AY273" s="203" t="s">
        <v>214</v>
      </c>
    </row>
    <row r="274" spans="1:65" s="14" customFormat="1" ht="11.25">
      <c r="B274" s="204"/>
      <c r="C274" s="205"/>
      <c r="D274" s="195" t="s">
        <v>224</v>
      </c>
      <c r="E274" s="206" t="s">
        <v>19</v>
      </c>
      <c r="F274" s="207" t="s">
        <v>1723</v>
      </c>
      <c r="G274" s="205"/>
      <c r="H274" s="208">
        <v>18.2</v>
      </c>
      <c r="I274" s="209"/>
      <c r="J274" s="205"/>
      <c r="K274" s="205"/>
      <c r="L274" s="210"/>
      <c r="M274" s="211"/>
      <c r="N274" s="212"/>
      <c r="O274" s="212"/>
      <c r="P274" s="212"/>
      <c r="Q274" s="212"/>
      <c r="R274" s="212"/>
      <c r="S274" s="212"/>
      <c r="T274" s="213"/>
      <c r="AT274" s="214" t="s">
        <v>224</v>
      </c>
      <c r="AU274" s="214" t="s">
        <v>88</v>
      </c>
      <c r="AV274" s="14" t="s">
        <v>88</v>
      </c>
      <c r="AW274" s="14" t="s">
        <v>36</v>
      </c>
      <c r="AX274" s="14" t="s">
        <v>75</v>
      </c>
      <c r="AY274" s="214" t="s">
        <v>214</v>
      </c>
    </row>
    <row r="275" spans="1:65" s="14" customFormat="1" ht="11.25">
      <c r="B275" s="204"/>
      <c r="C275" s="205"/>
      <c r="D275" s="195" t="s">
        <v>224</v>
      </c>
      <c r="E275" s="206" t="s">
        <v>19</v>
      </c>
      <c r="F275" s="207" t="s">
        <v>1724</v>
      </c>
      <c r="G275" s="205"/>
      <c r="H275" s="208">
        <v>12.98</v>
      </c>
      <c r="I275" s="209"/>
      <c r="J275" s="205"/>
      <c r="K275" s="205"/>
      <c r="L275" s="210"/>
      <c r="M275" s="211"/>
      <c r="N275" s="212"/>
      <c r="O275" s="212"/>
      <c r="P275" s="212"/>
      <c r="Q275" s="212"/>
      <c r="R275" s="212"/>
      <c r="S275" s="212"/>
      <c r="T275" s="213"/>
      <c r="AT275" s="214" t="s">
        <v>224</v>
      </c>
      <c r="AU275" s="214" t="s">
        <v>88</v>
      </c>
      <c r="AV275" s="14" t="s">
        <v>88</v>
      </c>
      <c r="AW275" s="14" t="s">
        <v>36</v>
      </c>
      <c r="AX275" s="14" t="s">
        <v>75</v>
      </c>
      <c r="AY275" s="214" t="s">
        <v>214</v>
      </c>
    </row>
    <row r="276" spans="1:65" s="15" customFormat="1" ht="11.25">
      <c r="B276" s="215"/>
      <c r="C276" s="216"/>
      <c r="D276" s="195" t="s">
        <v>224</v>
      </c>
      <c r="E276" s="217" t="s">
        <v>19</v>
      </c>
      <c r="F276" s="218" t="s">
        <v>228</v>
      </c>
      <c r="G276" s="216"/>
      <c r="H276" s="219">
        <v>200.47199999999998</v>
      </c>
      <c r="I276" s="220"/>
      <c r="J276" s="216"/>
      <c r="K276" s="216"/>
      <c r="L276" s="221"/>
      <c r="M276" s="222"/>
      <c r="N276" s="223"/>
      <c r="O276" s="223"/>
      <c r="P276" s="223"/>
      <c r="Q276" s="223"/>
      <c r="R276" s="223"/>
      <c r="S276" s="223"/>
      <c r="T276" s="224"/>
      <c r="AT276" s="225" t="s">
        <v>224</v>
      </c>
      <c r="AU276" s="225" t="s">
        <v>88</v>
      </c>
      <c r="AV276" s="15" t="s">
        <v>222</v>
      </c>
      <c r="AW276" s="15" t="s">
        <v>36</v>
      </c>
      <c r="AX276" s="15" t="s">
        <v>82</v>
      </c>
      <c r="AY276" s="225" t="s">
        <v>214</v>
      </c>
    </row>
    <row r="277" spans="1:65" s="2" customFormat="1" ht="24.2" customHeight="1">
      <c r="A277" s="36"/>
      <c r="B277" s="37"/>
      <c r="C277" s="180" t="s">
        <v>480</v>
      </c>
      <c r="D277" s="180" t="s">
        <v>217</v>
      </c>
      <c r="E277" s="181" t="s">
        <v>477</v>
      </c>
      <c r="F277" s="182" t="s">
        <v>478</v>
      </c>
      <c r="G277" s="183" t="s">
        <v>220</v>
      </c>
      <c r="H277" s="184">
        <v>200.47200000000001</v>
      </c>
      <c r="I277" s="185"/>
      <c r="J277" s="186">
        <f>ROUND(I277*H277,2)</f>
        <v>0</v>
      </c>
      <c r="K277" s="182" t="s">
        <v>221</v>
      </c>
      <c r="L277" s="41"/>
      <c r="M277" s="187" t="s">
        <v>19</v>
      </c>
      <c r="N277" s="188" t="s">
        <v>47</v>
      </c>
      <c r="O277" s="66"/>
      <c r="P277" s="189">
        <f>O277*H277</f>
        <v>0</v>
      </c>
      <c r="Q277" s="189">
        <v>1.6000000000000001E-3</v>
      </c>
      <c r="R277" s="189">
        <f>Q277*H277</f>
        <v>0.32075520000000002</v>
      </c>
      <c r="S277" s="189">
        <v>0</v>
      </c>
      <c r="T277" s="190">
        <f>S277*H277</f>
        <v>0</v>
      </c>
      <c r="U277" s="36"/>
      <c r="V277" s="36"/>
      <c r="W277" s="36"/>
      <c r="X277" s="36"/>
      <c r="Y277" s="36"/>
      <c r="Z277" s="36"/>
      <c r="AA277" s="36"/>
      <c r="AB277" s="36"/>
      <c r="AC277" s="36"/>
      <c r="AD277" s="36"/>
      <c r="AE277" s="36"/>
      <c r="AR277" s="191" t="s">
        <v>299</v>
      </c>
      <c r="AT277" s="191" t="s">
        <v>217</v>
      </c>
      <c r="AU277" s="191" t="s">
        <v>88</v>
      </c>
      <c r="AY277" s="19" t="s">
        <v>214</v>
      </c>
      <c r="BE277" s="192">
        <f>IF(N277="základní",J277,0)</f>
        <v>0</v>
      </c>
      <c r="BF277" s="192">
        <f>IF(N277="snížená",J277,0)</f>
        <v>0</v>
      </c>
      <c r="BG277" s="192">
        <f>IF(N277="zákl. přenesená",J277,0)</f>
        <v>0</v>
      </c>
      <c r="BH277" s="192">
        <f>IF(N277="sníž. přenesená",J277,0)</f>
        <v>0</v>
      </c>
      <c r="BI277" s="192">
        <f>IF(N277="nulová",J277,0)</f>
        <v>0</v>
      </c>
      <c r="BJ277" s="19" t="s">
        <v>88</v>
      </c>
      <c r="BK277" s="192">
        <f>ROUND(I277*H277,2)</f>
        <v>0</v>
      </c>
      <c r="BL277" s="19" t="s">
        <v>299</v>
      </c>
      <c r="BM277" s="191" t="s">
        <v>1725</v>
      </c>
    </row>
    <row r="278" spans="1:65" s="13" customFormat="1" ht="11.25">
      <c r="B278" s="193"/>
      <c r="C278" s="194"/>
      <c r="D278" s="195" t="s">
        <v>224</v>
      </c>
      <c r="E278" s="196" t="s">
        <v>19</v>
      </c>
      <c r="F278" s="197" t="s">
        <v>470</v>
      </c>
      <c r="G278" s="194"/>
      <c r="H278" s="196" t="s">
        <v>19</v>
      </c>
      <c r="I278" s="198"/>
      <c r="J278" s="194"/>
      <c r="K278" s="194"/>
      <c r="L278" s="199"/>
      <c r="M278" s="200"/>
      <c r="N278" s="201"/>
      <c r="O278" s="201"/>
      <c r="P278" s="201"/>
      <c r="Q278" s="201"/>
      <c r="R278" s="201"/>
      <c r="S278" s="201"/>
      <c r="T278" s="202"/>
      <c r="AT278" s="203" t="s">
        <v>224</v>
      </c>
      <c r="AU278" s="203" t="s">
        <v>88</v>
      </c>
      <c r="AV278" s="13" t="s">
        <v>82</v>
      </c>
      <c r="AW278" s="13" t="s">
        <v>36</v>
      </c>
      <c r="AX278" s="13" t="s">
        <v>75</v>
      </c>
      <c r="AY278" s="203" t="s">
        <v>214</v>
      </c>
    </row>
    <row r="279" spans="1:65" s="14" customFormat="1" ht="11.25">
      <c r="B279" s="204"/>
      <c r="C279" s="205"/>
      <c r="D279" s="195" t="s">
        <v>224</v>
      </c>
      <c r="E279" s="206" t="s">
        <v>19</v>
      </c>
      <c r="F279" s="207" t="s">
        <v>1721</v>
      </c>
      <c r="G279" s="205"/>
      <c r="H279" s="208">
        <v>107.774</v>
      </c>
      <c r="I279" s="209"/>
      <c r="J279" s="205"/>
      <c r="K279" s="205"/>
      <c r="L279" s="210"/>
      <c r="M279" s="211"/>
      <c r="N279" s="212"/>
      <c r="O279" s="212"/>
      <c r="P279" s="212"/>
      <c r="Q279" s="212"/>
      <c r="R279" s="212"/>
      <c r="S279" s="212"/>
      <c r="T279" s="213"/>
      <c r="AT279" s="214" t="s">
        <v>224</v>
      </c>
      <c r="AU279" s="214" t="s">
        <v>88</v>
      </c>
      <c r="AV279" s="14" t="s">
        <v>88</v>
      </c>
      <c r="AW279" s="14" t="s">
        <v>36</v>
      </c>
      <c r="AX279" s="14" t="s">
        <v>75</v>
      </c>
      <c r="AY279" s="214" t="s">
        <v>214</v>
      </c>
    </row>
    <row r="280" spans="1:65" s="13" customFormat="1" ht="11.25">
      <c r="B280" s="193"/>
      <c r="C280" s="194"/>
      <c r="D280" s="195" t="s">
        <v>224</v>
      </c>
      <c r="E280" s="196" t="s">
        <v>19</v>
      </c>
      <c r="F280" s="197" t="s">
        <v>472</v>
      </c>
      <c r="G280" s="194"/>
      <c r="H280" s="196" t="s">
        <v>19</v>
      </c>
      <c r="I280" s="198"/>
      <c r="J280" s="194"/>
      <c r="K280" s="194"/>
      <c r="L280" s="199"/>
      <c r="M280" s="200"/>
      <c r="N280" s="201"/>
      <c r="O280" s="201"/>
      <c r="P280" s="201"/>
      <c r="Q280" s="201"/>
      <c r="R280" s="201"/>
      <c r="S280" s="201"/>
      <c r="T280" s="202"/>
      <c r="AT280" s="203" t="s">
        <v>224</v>
      </c>
      <c r="AU280" s="203" t="s">
        <v>88</v>
      </c>
      <c r="AV280" s="13" t="s">
        <v>82</v>
      </c>
      <c r="AW280" s="13" t="s">
        <v>36</v>
      </c>
      <c r="AX280" s="13" t="s">
        <v>75</v>
      </c>
      <c r="AY280" s="203" t="s">
        <v>214</v>
      </c>
    </row>
    <row r="281" spans="1:65" s="14" customFormat="1" ht="11.25">
      <c r="B281" s="204"/>
      <c r="C281" s="205"/>
      <c r="D281" s="195" t="s">
        <v>224</v>
      </c>
      <c r="E281" s="206" t="s">
        <v>19</v>
      </c>
      <c r="F281" s="207" t="s">
        <v>1722</v>
      </c>
      <c r="G281" s="205"/>
      <c r="H281" s="208">
        <v>61.518000000000001</v>
      </c>
      <c r="I281" s="209"/>
      <c r="J281" s="205"/>
      <c r="K281" s="205"/>
      <c r="L281" s="210"/>
      <c r="M281" s="211"/>
      <c r="N281" s="212"/>
      <c r="O281" s="212"/>
      <c r="P281" s="212"/>
      <c r="Q281" s="212"/>
      <c r="R281" s="212"/>
      <c r="S281" s="212"/>
      <c r="T281" s="213"/>
      <c r="AT281" s="214" t="s">
        <v>224</v>
      </c>
      <c r="AU281" s="214" t="s">
        <v>88</v>
      </c>
      <c r="AV281" s="14" t="s">
        <v>88</v>
      </c>
      <c r="AW281" s="14" t="s">
        <v>36</v>
      </c>
      <c r="AX281" s="14" t="s">
        <v>75</v>
      </c>
      <c r="AY281" s="214" t="s">
        <v>214</v>
      </c>
    </row>
    <row r="282" spans="1:65" s="13" customFormat="1" ht="11.25">
      <c r="B282" s="193"/>
      <c r="C282" s="194"/>
      <c r="D282" s="195" t="s">
        <v>224</v>
      </c>
      <c r="E282" s="196" t="s">
        <v>19</v>
      </c>
      <c r="F282" s="197" t="s">
        <v>474</v>
      </c>
      <c r="G282" s="194"/>
      <c r="H282" s="196" t="s">
        <v>19</v>
      </c>
      <c r="I282" s="198"/>
      <c r="J282" s="194"/>
      <c r="K282" s="194"/>
      <c r="L282" s="199"/>
      <c r="M282" s="200"/>
      <c r="N282" s="201"/>
      <c r="O282" s="201"/>
      <c r="P282" s="201"/>
      <c r="Q282" s="201"/>
      <c r="R282" s="201"/>
      <c r="S282" s="201"/>
      <c r="T282" s="202"/>
      <c r="AT282" s="203" t="s">
        <v>224</v>
      </c>
      <c r="AU282" s="203" t="s">
        <v>88</v>
      </c>
      <c r="AV282" s="13" t="s">
        <v>82</v>
      </c>
      <c r="AW282" s="13" t="s">
        <v>36</v>
      </c>
      <c r="AX282" s="13" t="s">
        <v>75</v>
      </c>
      <c r="AY282" s="203" t="s">
        <v>214</v>
      </c>
    </row>
    <row r="283" spans="1:65" s="14" customFormat="1" ht="11.25">
      <c r="B283" s="204"/>
      <c r="C283" s="205"/>
      <c r="D283" s="195" t="s">
        <v>224</v>
      </c>
      <c r="E283" s="206" t="s">
        <v>19</v>
      </c>
      <c r="F283" s="207" t="s">
        <v>1723</v>
      </c>
      <c r="G283" s="205"/>
      <c r="H283" s="208">
        <v>18.2</v>
      </c>
      <c r="I283" s="209"/>
      <c r="J283" s="205"/>
      <c r="K283" s="205"/>
      <c r="L283" s="210"/>
      <c r="M283" s="211"/>
      <c r="N283" s="212"/>
      <c r="O283" s="212"/>
      <c r="P283" s="212"/>
      <c r="Q283" s="212"/>
      <c r="R283" s="212"/>
      <c r="S283" s="212"/>
      <c r="T283" s="213"/>
      <c r="AT283" s="214" t="s">
        <v>224</v>
      </c>
      <c r="AU283" s="214" t="s">
        <v>88</v>
      </c>
      <c r="AV283" s="14" t="s">
        <v>88</v>
      </c>
      <c r="AW283" s="14" t="s">
        <v>36</v>
      </c>
      <c r="AX283" s="14" t="s">
        <v>75</v>
      </c>
      <c r="AY283" s="214" t="s">
        <v>214</v>
      </c>
    </row>
    <row r="284" spans="1:65" s="14" customFormat="1" ht="11.25">
      <c r="B284" s="204"/>
      <c r="C284" s="205"/>
      <c r="D284" s="195" t="s">
        <v>224</v>
      </c>
      <c r="E284" s="206" t="s">
        <v>19</v>
      </c>
      <c r="F284" s="207" t="s">
        <v>1724</v>
      </c>
      <c r="G284" s="205"/>
      <c r="H284" s="208">
        <v>12.98</v>
      </c>
      <c r="I284" s="209"/>
      <c r="J284" s="205"/>
      <c r="K284" s="205"/>
      <c r="L284" s="210"/>
      <c r="M284" s="211"/>
      <c r="N284" s="212"/>
      <c r="O284" s="212"/>
      <c r="P284" s="212"/>
      <c r="Q284" s="212"/>
      <c r="R284" s="212"/>
      <c r="S284" s="212"/>
      <c r="T284" s="213"/>
      <c r="AT284" s="214" t="s">
        <v>224</v>
      </c>
      <c r="AU284" s="214" t="s">
        <v>88</v>
      </c>
      <c r="AV284" s="14" t="s">
        <v>88</v>
      </c>
      <c r="AW284" s="14" t="s">
        <v>36</v>
      </c>
      <c r="AX284" s="14" t="s">
        <v>75</v>
      </c>
      <c r="AY284" s="214" t="s">
        <v>214</v>
      </c>
    </row>
    <row r="285" spans="1:65" s="15" customFormat="1" ht="11.25">
      <c r="B285" s="215"/>
      <c r="C285" s="216"/>
      <c r="D285" s="195" t="s">
        <v>224</v>
      </c>
      <c r="E285" s="217" t="s">
        <v>19</v>
      </c>
      <c r="F285" s="218" t="s">
        <v>228</v>
      </c>
      <c r="G285" s="216"/>
      <c r="H285" s="219">
        <v>200.47199999999998</v>
      </c>
      <c r="I285" s="220"/>
      <c r="J285" s="216"/>
      <c r="K285" s="216"/>
      <c r="L285" s="221"/>
      <c r="M285" s="222"/>
      <c r="N285" s="223"/>
      <c r="O285" s="223"/>
      <c r="P285" s="223"/>
      <c r="Q285" s="223"/>
      <c r="R285" s="223"/>
      <c r="S285" s="223"/>
      <c r="T285" s="224"/>
      <c r="AT285" s="225" t="s">
        <v>224</v>
      </c>
      <c r="AU285" s="225" t="s">
        <v>88</v>
      </c>
      <c r="AV285" s="15" t="s">
        <v>222</v>
      </c>
      <c r="AW285" s="15" t="s">
        <v>36</v>
      </c>
      <c r="AX285" s="15" t="s">
        <v>82</v>
      </c>
      <c r="AY285" s="225" t="s">
        <v>214</v>
      </c>
    </row>
    <row r="286" spans="1:65" s="2" customFormat="1" ht="14.45" customHeight="1">
      <c r="A286" s="36"/>
      <c r="B286" s="37"/>
      <c r="C286" s="180" t="s">
        <v>485</v>
      </c>
      <c r="D286" s="180" t="s">
        <v>217</v>
      </c>
      <c r="E286" s="181" t="s">
        <v>486</v>
      </c>
      <c r="F286" s="182" t="s">
        <v>487</v>
      </c>
      <c r="G286" s="183" t="s">
        <v>220</v>
      </c>
      <c r="H286" s="184">
        <v>8.798</v>
      </c>
      <c r="I286" s="185"/>
      <c r="J286" s="186">
        <f>ROUND(I286*H286,2)</f>
        <v>0</v>
      </c>
      <c r="K286" s="182" t="s">
        <v>19</v>
      </c>
      <c r="L286" s="41"/>
      <c r="M286" s="187" t="s">
        <v>19</v>
      </c>
      <c r="N286" s="188" t="s">
        <v>47</v>
      </c>
      <c r="O286" s="66"/>
      <c r="P286" s="189">
        <f>O286*H286</f>
        <v>0</v>
      </c>
      <c r="Q286" s="189">
        <v>1.932E-2</v>
      </c>
      <c r="R286" s="189">
        <f>Q286*H286</f>
        <v>0.16997735999999999</v>
      </c>
      <c r="S286" s="189">
        <v>0</v>
      </c>
      <c r="T286" s="190">
        <f>S286*H286</f>
        <v>0</v>
      </c>
      <c r="U286" s="36"/>
      <c r="V286" s="36"/>
      <c r="W286" s="36"/>
      <c r="X286" s="36"/>
      <c r="Y286" s="36"/>
      <c r="Z286" s="36"/>
      <c r="AA286" s="36"/>
      <c r="AB286" s="36"/>
      <c r="AC286" s="36"/>
      <c r="AD286" s="36"/>
      <c r="AE286" s="36"/>
      <c r="AR286" s="191" t="s">
        <v>299</v>
      </c>
      <c r="AT286" s="191" t="s">
        <v>217</v>
      </c>
      <c r="AU286" s="191" t="s">
        <v>88</v>
      </c>
      <c r="AY286" s="19" t="s">
        <v>214</v>
      </c>
      <c r="BE286" s="192">
        <f>IF(N286="základní",J286,0)</f>
        <v>0</v>
      </c>
      <c r="BF286" s="192">
        <f>IF(N286="snížená",J286,0)</f>
        <v>0</v>
      </c>
      <c r="BG286" s="192">
        <f>IF(N286="zákl. přenesená",J286,0)</f>
        <v>0</v>
      </c>
      <c r="BH286" s="192">
        <f>IF(N286="sníž. přenesená",J286,0)</f>
        <v>0</v>
      </c>
      <c r="BI286" s="192">
        <f>IF(N286="nulová",J286,0)</f>
        <v>0</v>
      </c>
      <c r="BJ286" s="19" t="s">
        <v>88</v>
      </c>
      <c r="BK286" s="192">
        <f>ROUND(I286*H286,2)</f>
        <v>0</v>
      </c>
      <c r="BL286" s="19" t="s">
        <v>299</v>
      </c>
      <c r="BM286" s="191" t="s">
        <v>488</v>
      </c>
    </row>
    <row r="287" spans="1:65" s="13" customFormat="1" ht="11.25">
      <c r="B287" s="193"/>
      <c r="C287" s="194"/>
      <c r="D287" s="195" t="s">
        <v>224</v>
      </c>
      <c r="E287" s="196" t="s">
        <v>19</v>
      </c>
      <c r="F287" s="197" t="s">
        <v>257</v>
      </c>
      <c r="G287" s="194"/>
      <c r="H287" s="196" t="s">
        <v>19</v>
      </c>
      <c r="I287" s="198"/>
      <c r="J287" s="194"/>
      <c r="K287" s="194"/>
      <c r="L287" s="199"/>
      <c r="M287" s="200"/>
      <c r="N287" s="201"/>
      <c r="O287" s="201"/>
      <c r="P287" s="201"/>
      <c r="Q287" s="201"/>
      <c r="R287" s="201"/>
      <c r="S287" s="201"/>
      <c r="T287" s="202"/>
      <c r="AT287" s="203" t="s">
        <v>224</v>
      </c>
      <c r="AU287" s="203" t="s">
        <v>88</v>
      </c>
      <c r="AV287" s="13" t="s">
        <v>82</v>
      </c>
      <c r="AW287" s="13" t="s">
        <v>36</v>
      </c>
      <c r="AX287" s="13" t="s">
        <v>75</v>
      </c>
      <c r="AY287" s="203" t="s">
        <v>214</v>
      </c>
    </row>
    <row r="288" spans="1:65" s="14" customFormat="1" ht="11.25">
      <c r="B288" s="204"/>
      <c r="C288" s="205"/>
      <c r="D288" s="195" t="s">
        <v>224</v>
      </c>
      <c r="E288" s="206" t="s">
        <v>19</v>
      </c>
      <c r="F288" s="207" t="s">
        <v>1726</v>
      </c>
      <c r="G288" s="205"/>
      <c r="H288" s="208">
        <v>8.798</v>
      </c>
      <c r="I288" s="209"/>
      <c r="J288" s="205"/>
      <c r="K288" s="205"/>
      <c r="L288" s="210"/>
      <c r="M288" s="211"/>
      <c r="N288" s="212"/>
      <c r="O288" s="212"/>
      <c r="P288" s="212"/>
      <c r="Q288" s="212"/>
      <c r="R288" s="212"/>
      <c r="S288" s="212"/>
      <c r="T288" s="213"/>
      <c r="AT288" s="214" t="s">
        <v>224</v>
      </c>
      <c r="AU288" s="214" t="s">
        <v>88</v>
      </c>
      <c r="AV288" s="14" t="s">
        <v>88</v>
      </c>
      <c r="AW288" s="14" t="s">
        <v>36</v>
      </c>
      <c r="AX288" s="14" t="s">
        <v>82</v>
      </c>
      <c r="AY288" s="214" t="s">
        <v>214</v>
      </c>
    </row>
    <row r="289" spans="1:65" s="2" customFormat="1" ht="24.2" customHeight="1">
      <c r="A289" s="36"/>
      <c r="B289" s="37"/>
      <c r="C289" s="180" t="s">
        <v>491</v>
      </c>
      <c r="D289" s="180" t="s">
        <v>217</v>
      </c>
      <c r="E289" s="181" t="s">
        <v>497</v>
      </c>
      <c r="F289" s="182" t="s">
        <v>498</v>
      </c>
      <c r="G289" s="183" t="s">
        <v>220</v>
      </c>
      <c r="H289" s="184">
        <v>167.696</v>
      </c>
      <c r="I289" s="185"/>
      <c r="J289" s="186">
        <f>ROUND(I289*H289,2)</f>
        <v>0</v>
      </c>
      <c r="K289" s="182" t="s">
        <v>221</v>
      </c>
      <c r="L289" s="41"/>
      <c r="M289" s="187" t="s">
        <v>19</v>
      </c>
      <c r="N289" s="188" t="s">
        <v>47</v>
      </c>
      <c r="O289" s="66"/>
      <c r="P289" s="189">
        <f>O289*H289</f>
        <v>0</v>
      </c>
      <c r="Q289" s="189">
        <v>1E-4</v>
      </c>
      <c r="R289" s="189">
        <f>Q289*H289</f>
        <v>1.6769599999999999E-2</v>
      </c>
      <c r="S289" s="189">
        <v>0</v>
      </c>
      <c r="T289" s="190">
        <f>S289*H289</f>
        <v>0</v>
      </c>
      <c r="U289" s="36"/>
      <c r="V289" s="36"/>
      <c r="W289" s="36"/>
      <c r="X289" s="36"/>
      <c r="Y289" s="36"/>
      <c r="Z289" s="36"/>
      <c r="AA289" s="36"/>
      <c r="AB289" s="36"/>
      <c r="AC289" s="36"/>
      <c r="AD289" s="36"/>
      <c r="AE289" s="36"/>
      <c r="AR289" s="191" t="s">
        <v>299</v>
      </c>
      <c r="AT289" s="191" t="s">
        <v>217</v>
      </c>
      <c r="AU289" s="191" t="s">
        <v>88</v>
      </c>
      <c r="AY289" s="19" t="s">
        <v>214</v>
      </c>
      <c r="BE289" s="192">
        <f>IF(N289="základní",J289,0)</f>
        <v>0</v>
      </c>
      <c r="BF289" s="192">
        <f>IF(N289="snížená",J289,0)</f>
        <v>0</v>
      </c>
      <c r="BG289" s="192">
        <f>IF(N289="zákl. přenesená",J289,0)</f>
        <v>0</v>
      </c>
      <c r="BH289" s="192">
        <f>IF(N289="sníž. přenesená",J289,0)</f>
        <v>0</v>
      </c>
      <c r="BI289" s="192">
        <f>IF(N289="nulová",J289,0)</f>
        <v>0</v>
      </c>
      <c r="BJ289" s="19" t="s">
        <v>88</v>
      </c>
      <c r="BK289" s="192">
        <f>ROUND(I289*H289,2)</f>
        <v>0</v>
      </c>
      <c r="BL289" s="19" t="s">
        <v>299</v>
      </c>
      <c r="BM289" s="191" t="s">
        <v>499</v>
      </c>
    </row>
    <row r="290" spans="1:65" s="13" customFormat="1" ht="11.25">
      <c r="B290" s="193"/>
      <c r="C290" s="194"/>
      <c r="D290" s="195" t="s">
        <v>224</v>
      </c>
      <c r="E290" s="196" t="s">
        <v>19</v>
      </c>
      <c r="F290" s="197" t="s">
        <v>351</v>
      </c>
      <c r="G290" s="194"/>
      <c r="H290" s="196" t="s">
        <v>19</v>
      </c>
      <c r="I290" s="198"/>
      <c r="J290" s="194"/>
      <c r="K290" s="194"/>
      <c r="L290" s="199"/>
      <c r="M290" s="200"/>
      <c r="N290" s="201"/>
      <c r="O290" s="201"/>
      <c r="P290" s="201"/>
      <c r="Q290" s="201"/>
      <c r="R290" s="201"/>
      <c r="S290" s="201"/>
      <c r="T290" s="202"/>
      <c r="AT290" s="203" t="s">
        <v>224</v>
      </c>
      <c r="AU290" s="203" t="s">
        <v>88</v>
      </c>
      <c r="AV290" s="13" t="s">
        <v>82</v>
      </c>
      <c r="AW290" s="13" t="s">
        <v>36</v>
      </c>
      <c r="AX290" s="13" t="s">
        <v>75</v>
      </c>
      <c r="AY290" s="203" t="s">
        <v>214</v>
      </c>
    </row>
    <row r="291" spans="1:65" s="14" customFormat="1" ht="11.25">
      <c r="B291" s="204"/>
      <c r="C291" s="205"/>
      <c r="D291" s="195" t="s">
        <v>224</v>
      </c>
      <c r="E291" s="206" t="s">
        <v>19</v>
      </c>
      <c r="F291" s="207" t="s">
        <v>1727</v>
      </c>
      <c r="G291" s="205"/>
      <c r="H291" s="208">
        <v>71.484999999999999</v>
      </c>
      <c r="I291" s="209"/>
      <c r="J291" s="205"/>
      <c r="K291" s="205"/>
      <c r="L291" s="210"/>
      <c r="M291" s="211"/>
      <c r="N291" s="212"/>
      <c r="O291" s="212"/>
      <c r="P291" s="212"/>
      <c r="Q291" s="212"/>
      <c r="R291" s="212"/>
      <c r="S291" s="212"/>
      <c r="T291" s="213"/>
      <c r="AT291" s="214" t="s">
        <v>224</v>
      </c>
      <c r="AU291" s="214" t="s">
        <v>88</v>
      </c>
      <c r="AV291" s="14" t="s">
        <v>88</v>
      </c>
      <c r="AW291" s="14" t="s">
        <v>36</v>
      </c>
      <c r="AX291" s="14" t="s">
        <v>75</v>
      </c>
      <c r="AY291" s="214" t="s">
        <v>214</v>
      </c>
    </row>
    <row r="292" spans="1:65" s="14" customFormat="1" ht="11.25">
      <c r="B292" s="204"/>
      <c r="C292" s="205"/>
      <c r="D292" s="195" t="s">
        <v>224</v>
      </c>
      <c r="E292" s="206" t="s">
        <v>19</v>
      </c>
      <c r="F292" s="207" t="s">
        <v>1728</v>
      </c>
      <c r="G292" s="205"/>
      <c r="H292" s="208">
        <v>64.525000000000006</v>
      </c>
      <c r="I292" s="209"/>
      <c r="J292" s="205"/>
      <c r="K292" s="205"/>
      <c r="L292" s="210"/>
      <c r="M292" s="211"/>
      <c r="N292" s="212"/>
      <c r="O292" s="212"/>
      <c r="P292" s="212"/>
      <c r="Q292" s="212"/>
      <c r="R292" s="212"/>
      <c r="S292" s="212"/>
      <c r="T292" s="213"/>
      <c r="AT292" s="214" t="s">
        <v>224</v>
      </c>
      <c r="AU292" s="214" t="s">
        <v>88</v>
      </c>
      <c r="AV292" s="14" t="s">
        <v>88</v>
      </c>
      <c r="AW292" s="14" t="s">
        <v>36</v>
      </c>
      <c r="AX292" s="14" t="s">
        <v>75</v>
      </c>
      <c r="AY292" s="214" t="s">
        <v>214</v>
      </c>
    </row>
    <row r="293" spans="1:65" s="14" customFormat="1" ht="11.25">
      <c r="B293" s="204"/>
      <c r="C293" s="205"/>
      <c r="D293" s="195" t="s">
        <v>224</v>
      </c>
      <c r="E293" s="206" t="s">
        <v>19</v>
      </c>
      <c r="F293" s="207" t="s">
        <v>1729</v>
      </c>
      <c r="G293" s="205"/>
      <c r="H293" s="208">
        <v>31.686</v>
      </c>
      <c r="I293" s="209"/>
      <c r="J293" s="205"/>
      <c r="K293" s="205"/>
      <c r="L293" s="210"/>
      <c r="M293" s="211"/>
      <c r="N293" s="212"/>
      <c r="O293" s="212"/>
      <c r="P293" s="212"/>
      <c r="Q293" s="212"/>
      <c r="R293" s="212"/>
      <c r="S293" s="212"/>
      <c r="T293" s="213"/>
      <c r="AT293" s="214" t="s">
        <v>224</v>
      </c>
      <c r="AU293" s="214" t="s">
        <v>88</v>
      </c>
      <c r="AV293" s="14" t="s">
        <v>88</v>
      </c>
      <c r="AW293" s="14" t="s">
        <v>36</v>
      </c>
      <c r="AX293" s="14" t="s">
        <v>75</v>
      </c>
      <c r="AY293" s="214" t="s">
        <v>214</v>
      </c>
    </row>
    <row r="294" spans="1:65" s="15" customFormat="1" ht="11.25">
      <c r="B294" s="215"/>
      <c r="C294" s="216"/>
      <c r="D294" s="195" t="s">
        <v>224</v>
      </c>
      <c r="E294" s="217" t="s">
        <v>19</v>
      </c>
      <c r="F294" s="218" t="s">
        <v>228</v>
      </c>
      <c r="G294" s="216"/>
      <c r="H294" s="219">
        <v>167.696</v>
      </c>
      <c r="I294" s="220"/>
      <c r="J294" s="216"/>
      <c r="K294" s="216"/>
      <c r="L294" s="221"/>
      <c r="M294" s="222"/>
      <c r="N294" s="223"/>
      <c r="O294" s="223"/>
      <c r="P294" s="223"/>
      <c r="Q294" s="223"/>
      <c r="R294" s="223"/>
      <c r="S294" s="223"/>
      <c r="T294" s="224"/>
      <c r="AT294" s="225" t="s">
        <v>224</v>
      </c>
      <c r="AU294" s="225" t="s">
        <v>88</v>
      </c>
      <c r="AV294" s="15" t="s">
        <v>222</v>
      </c>
      <c r="AW294" s="15" t="s">
        <v>36</v>
      </c>
      <c r="AX294" s="15" t="s">
        <v>82</v>
      </c>
      <c r="AY294" s="225" t="s">
        <v>214</v>
      </c>
    </row>
    <row r="295" spans="1:65" s="2" customFormat="1" ht="24.2" customHeight="1">
      <c r="A295" s="36"/>
      <c r="B295" s="37"/>
      <c r="C295" s="180" t="s">
        <v>496</v>
      </c>
      <c r="D295" s="180" t="s">
        <v>217</v>
      </c>
      <c r="E295" s="181" t="s">
        <v>503</v>
      </c>
      <c r="F295" s="182" t="s">
        <v>504</v>
      </c>
      <c r="G295" s="183" t="s">
        <v>220</v>
      </c>
      <c r="H295" s="184">
        <v>167.696</v>
      </c>
      <c r="I295" s="185"/>
      <c r="J295" s="186">
        <f>ROUND(I295*H295,2)</f>
        <v>0</v>
      </c>
      <c r="K295" s="182" t="s">
        <v>221</v>
      </c>
      <c r="L295" s="41"/>
      <c r="M295" s="187" t="s">
        <v>19</v>
      </c>
      <c r="N295" s="188" t="s">
        <v>47</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299</v>
      </c>
      <c r="AT295" s="191" t="s">
        <v>217</v>
      </c>
      <c r="AU295" s="191" t="s">
        <v>88</v>
      </c>
      <c r="AY295" s="19" t="s">
        <v>214</v>
      </c>
      <c r="BE295" s="192">
        <f>IF(N295="základní",J295,0)</f>
        <v>0</v>
      </c>
      <c r="BF295" s="192">
        <f>IF(N295="snížená",J295,0)</f>
        <v>0</v>
      </c>
      <c r="BG295" s="192">
        <f>IF(N295="zákl. přenesená",J295,0)</f>
        <v>0</v>
      </c>
      <c r="BH295" s="192">
        <f>IF(N295="sníž. přenesená",J295,0)</f>
        <v>0</v>
      </c>
      <c r="BI295" s="192">
        <f>IF(N295="nulová",J295,0)</f>
        <v>0</v>
      </c>
      <c r="BJ295" s="19" t="s">
        <v>88</v>
      </c>
      <c r="BK295" s="192">
        <f>ROUND(I295*H295,2)</f>
        <v>0</v>
      </c>
      <c r="BL295" s="19" t="s">
        <v>299</v>
      </c>
      <c r="BM295" s="191" t="s">
        <v>505</v>
      </c>
    </row>
    <row r="296" spans="1:65" s="13" customFormat="1" ht="11.25">
      <c r="B296" s="193"/>
      <c r="C296" s="194"/>
      <c r="D296" s="195" t="s">
        <v>224</v>
      </c>
      <c r="E296" s="196" t="s">
        <v>19</v>
      </c>
      <c r="F296" s="197" t="s">
        <v>351</v>
      </c>
      <c r="G296" s="194"/>
      <c r="H296" s="196" t="s">
        <v>19</v>
      </c>
      <c r="I296" s="198"/>
      <c r="J296" s="194"/>
      <c r="K296" s="194"/>
      <c r="L296" s="199"/>
      <c r="M296" s="200"/>
      <c r="N296" s="201"/>
      <c r="O296" s="201"/>
      <c r="P296" s="201"/>
      <c r="Q296" s="201"/>
      <c r="R296" s="201"/>
      <c r="S296" s="201"/>
      <c r="T296" s="202"/>
      <c r="AT296" s="203" t="s">
        <v>224</v>
      </c>
      <c r="AU296" s="203" t="s">
        <v>88</v>
      </c>
      <c r="AV296" s="13" t="s">
        <v>82</v>
      </c>
      <c r="AW296" s="13" t="s">
        <v>36</v>
      </c>
      <c r="AX296" s="13" t="s">
        <v>75</v>
      </c>
      <c r="AY296" s="203" t="s">
        <v>214</v>
      </c>
    </row>
    <row r="297" spans="1:65" s="14" customFormat="1" ht="11.25">
      <c r="B297" s="204"/>
      <c r="C297" s="205"/>
      <c r="D297" s="195" t="s">
        <v>224</v>
      </c>
      <c r="E297" s="206" t="s">
        <v>19</v>
      </c>
      <c r="F297" s="207" t="s">
        <v>1727</v>
      </c>
      <c r="G297" s="205"/>
      <c r="H297" s="208">
        <v>71.484999999999999</v>
      </c>
      <c r="I297" s="209"/>
      <c r="J297" s="205"/>
      <c r="K297" s="205"/>
      <c r="L297" s="210"/>
      <c r="M297" s="211"/>
      <c r="N297" s="212"/>
      <c r="O297" s="212"/>
      <c r="P297" s="212"/>
      <c r="Q297" s="212"/>
      <c r="R297" s="212"/>
      <c r="S297" s="212"/>
      <c r="T297" s="213"/>
      <c r="AT297" s="214" t="s">
        <v>224</v>
      </c>
      <c r="AU297" s="214" t="s">
        <v>88</v>
      </c>
      <c r="AV297" s="14" t="s">
        <v>88</v>
      </c>
      <c r="AW297" s="14" t="s">
        <v>36</v>
      </c>
      <c r="AX297" s="14" t="s">
        <v>75</v>
      </c>
      <c r="AY297" s="214" t="s">
        <v>214</v>
      </c>
    </row>
    <row r="298" spans="1:65" s="14" customFormat="1" ht="11.25">
      <c r="B298" s="204"/>
      <c r="C298" s="205"/>
      <c r="D298" s="195" t="s">
        <v>224</v>
      </c>
      <c r="E298" s="206" t="s">
        <v>19</v>
      </c>
      <c r="F298" s="207" t="s">
        <v>1728</v>
      </c>
      <c r="G298" s="205"/>
      <c r="H298" s="208">
        <v>64.525000000000006</v>
      </c>
      <c r="I298" s="209"/>
      <c r="J298" s="205"/>
      <c r="K298" s="205"/>
      <c r="L298" s="210"/>
      <c r="M298" s="211"/>
      <c r="N298" s="212"/>
      <c r="O298" s="212"/>
      <c r="P298" s="212"/>
      <c r="Q298" s="212"/>
      <c r="R298" s="212"/>
      <c r="S298" s="212"/>
      <c r="T298" s="213"/>
      <c r="AT298" s="214" t="s">
        <v>224</v>
      </c>
      <c r="AU298" s="214" t="s">
        <v>88</v>
      </c>
      <c r="AV298" s="14" t="s">
        <v>88</v>
      </c>
      <c r="AW298" s="14" t="s">
        <v>36</v>
      </c>
      <c r="AX298" s="14" t="s">
        <v>75</v>
      </c>
      <c r="AY298" s="214" t="s">
        <v>214</v>
      </c>
    </row>
    <row r="299" spans="1:65" s="14" customFormat="1" ht="11.25">
      <c r="B299" s="204"/>
      <c r="C299" s="205"/>
      <c r="D299" s="195" t="s">
        <v>224</v>
      </c>
      <c r="E299" s="206" t="s">
        <v>19</v>
      </c>
      <c r="F299" s="207" t="s">
        <v>1729</v>
      </c>
      <c r="G299" s="205"/>
      <c r="H299" s="208">
        <v>31.686</v>
      </c>
      <c r="I299" s="209"/>
      <c r="J299" s="205"/>
      <c r="K299" s="205"/>
      <c r="L299" s="210"/>
      <c r="M299" s="211"/>
      <c r="N299" s="212"/>
      <c r="O299" s="212"/>
      <c r="P299" s="212"/>
      <c r="Q299" s="212"/>
      <c r="R299" s="212"/>
      <c r="S299" s="212"/>
      <c r="T299" s="213"/>
      <c r="AT299" s="214" t="s">
        <v>224</v>
      </c>
      <c r="AU299" s="214" t="s">
        <v>88</v>
      </c>
      <c r="AV299" s="14" t="s">
        <v>88</v>
      </c>
      <c r="AW299" s="14" t="s">
        <v>36</v>
      </c>
      <c r="AX299" s="14" t="s">
        <v>75</v>
      </c>
      <c r="AY299" s="214" t="s">
        <v>214</v>
      </c>
    </row>
    <row r="300" spans="1:65" s="15" customFormat="1" ht="11.25">
      <c r="B300" s="215"/>
      <c r="C300" s="216"/>
      <c r="D300" s="195" t="s">
        <v>224</v>
      </c>
      <c r="E300" s="217" t="s">
        <v>19</v>
      </c>
      <c r="F300" s="218" t="s">
        <v>228</v>
      </c>
      <c r="G300" s="216"/>
      <c r="H300" s="219">
        <v>167.696</v>
      </c>
      <c r="I300" s="220"/>
      <c r="J300" s="216"/>
      <c r="K300" s="216"/>
      <c r="L300" s="221"/>
      <c r="M300" s="222"/>
      <c r="N300" s="223"/>
      <c r="O300" s="223"/>
      <c r="P300" s="223"/>
      <c r="Q300" s="223"/>
      <c r="R300" s="223"/>
      <c r="S300" s="223"/>
      <c r="T300" s="224"/>
      <c r="AT300" s="225" t="s">
        <v>224</v>
      </c>
      <c r="AU300" s="225" t="s">
        <v>88</v>
      </c>
      <c r="AV300" s="15" t="s">
        <v>222</v>
      </c>
      <c r="AW300" s="15" t="s">
        <v>36</v>
      </c>
      <c r="AX300" s="15" t="s">
        <v>82</v>
      </c>
      <c r="AY300" s="225" t="s">
        <v>214</v>
      </c>
    </row>
    <row r="301" spans="1:65" s="2" customFormat="1" ht="14.45" customHeight="1">
      <c r="A301" s="36"/>
      <c r="B301" s="37"/>
      <c r="C301" s="230" t="s">
        <v>502</v>
      </c>
      <c r="D301" s="230" t="s">
        <v>336</v>
      </c>
      <c r="E301" s="231" t="s">
        <v>507</v>
      </c>
      <c r="F301" s="232" t="s">
        <v>508</v>
      </c>
      <c r="G301" s="233" t="s">
        <v>220</v>
      </c>
      <c r="H301" s="234">
        <v>184.46600000000001</v>
      </c>
      <c r="I301" s="235"/>
      <c r="J301" s="236">
        <f>ROUND(I301*H301,2)</f>
        <v>0</v>
      </c>
      <c r="K301" s="232" t="s">
        <v>19</v>
      </c>
      <c r="L301" s="237"/>
      <c r="M301" s="238" t="s">
        <v>19</v>
      </c>
      <c r="N301" s="239" t="s">
        <v>47</v>
      </c>
      <c r="O301" s="66"/>
      <c r="P301" s="189">
        <f>O301*H301</f>
        <v>0</v>
      </c>
      <c r="Q301" s="189">
        <v>8.0000000000000007E-5</v>
      </c>
      <c r="R301" s="189">
        <f>Q301*H301</f>
        <v>1.4757280000000001E-2</v>
      </c>
      <c r="S301" s="189">
        <v>0</v>
      </c>
      <c r="T301" s="190">
        <f>S301*H301</f>
        <v>0</v>
      </c>
      <c r="U301" s="36"/>
      <c r="V301" s="36"/>
      <c r="W301" s="36"/>
      <c r="X301" s="36"/>
      <c r="Y301" s="36"/>
      <c r="Z301" s="36"/>
      <c r="AA301" s="36"/>
      <c r="AB301" s="36"/>
      <c r="AC301" s="36"/>
      <c r="AD301" s="36"/>
      <c r="AE301" s="36"/>
      <c r="AR301" s="191" t="s">
        <v>339</v>
      </c>
      <c r="AT301" s="191" t="s">
        <v>336</v>
      </c>
      <c r="AU301" s="191" t="s">
        <v>88</v>
      </c>
      <c r="AY301" s="19" t="s">
        <v>214</v>
      </c>
      <c r="BE301" s="192">
        <f>IF(N301="základní",J301,0)</f>
        <v>0</v>
      </c>
      <c r="BF301" s="192">
        <f>IF(N301="snížená",J301,0)</f>
        <v>0</v>
      </c>
      <c r="BG301" s="192">
        <f>IF(N301="zákl. přenesená",J301,0)</f>
        <v>0</v>
      </c>
      <c r="BH301" s="192">
        <f>IF(N301="sníž. přenesená",J301,0)</f>
        <v>0</v>
      </c>
      <c r="BI301" s="192">
        <f>IF(N301="nulová",J301,0)</f>
        <v>0</v>
      </c>
      <c r="BJ301" s="19" t="s">
        <v>88</v>
      </c>
      <c r="BK301" s="192">
        <f>ROUND(I301*H301,2)</f>
        <v>0</v>
      </c>
      <c r="BL301" s="19" t="s">
        <v>299</v>
      </c>
      <c r="BM301" s="191" t="s">
        <v>509</v>
      </c>
    </row>
    <row r="302" spans="1:65" s="14" customFormat="1" ht="11.25">
      <c r="B302" s="204"/>
      <c r="C302" s="205"/>
      <c r="D302" s="195" t="s">
        <v>224</v>
      </c>
      <c r="E302" s="205"/>
      <c r="F302" s="207" t="s">
        <v>1730</v>
      </c>
      <c r="G302" s="205"/>
      <c r="H302" s="208">
        <v>184.46600000000001</v>
      </c>
      <c r="I302" s="209"/>
      <c r="J302" s="205"/>
      <c r="K302" s="205"/>
      <c r="L302" s="210"/>
      <c r="M302" s="211"/>
      <c r="N302" s="212"/>
      <c r="O302" s="212"/>
      <c r="P302" s="212"/>
      <c r="Q302" s="212"/>
      <c r="R302" s="212"/>
      <c r="S302" s="212"/>
      <c r="T302" s="213"/>
      <c r="AT302" s="214" t="s">
        <v>224</v>
      </c>
      <c r="AU302" s="214" t="s">
        <v>88</v>
      </c>
      <c r="AV302" s="14" t="s">
        <v>88</v>
      </c>
      <c r="AW302" s="14" t="s">
        <v>4</v>
      </c>
      <c r="AX302" s="14" t="s">
        <v>82</v>
      </c>
      <c r="AY302" s="214" t="s">
        <v>214</v>
      </c>
    </row>
    <row r="303" spans="1:65" s="2" customFormat="1" ht="24.2" customHeight="1">
      <c r="A303" s="36"/>
      <c r="B303" s="37"/>
      <c r="C303" s="180" t="s">
        <v>506</v>
      </c>
      <c r="D303" s="180" t="s">
        <v>217</v>
      </c>
      <c r="E303" s="181" t="s">
        <v>512</v>
      </c>
      <c r="F303" s="182" t="s">
        <v>513</v>
      </c>
      <c r="G303" s="183" t="s">
        <v>220</v>
      </c>
      <c r="H303" s="184">
        <v>92.61</v>
      </c>
      <c r="I303" s="185"/>
      <c r="J303" s="186">
        <f>ROUND(I303*H303,2)</f>
        <v>0</v>
      </c>
      <c r="K303" s="182" t="s">
        <v>221</v>
      </c>
      <c r="L303" s="41"/>
      <c r="M303" s="187" t="s">
        <v>19</v>
      </c>
      <c r="N303" s="188" t="s">
        <v>47</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299</v>
      </c>
      <c r="AT303" s="191" t="s">
        <v>217</v>
      </c>
      <c r="AU303" s="191" t="s">
        <v>88</v>
      </c>
      <c r="AY303" s="19" t="s">
        <v>214</v>
      </c>
      <c r="BE303" s="192">
        <f>IF(N303="základní",J303,0)</f>
        <v>0</v>
      </c>
      <c r="BF303" s="192">
        <f>IF(N303="snížená",J303,0)</f>
        <v>0</v>
      </c>
      <c r="BG303" s="192">
        <f>IF(N303="zákl. přenesená",J303,0)</f>
        <v>0</v>
      </c>
      <c r="BH303" s="192">
        <f>IF(N303="sníž. přenesená",J303,0)</f>
        <v>0</v>
      </c>
      <c r="BI303" s="192">
        <f>IF(N303="nulová",J303,0)</f>
        <v>0</v>
      </c>
      <c r="BJ303" s="19" t="s">
        <v>88</v>
      </c>
      <c r="BK303" s="192">
        <f>ROUND(I303*H303,2)</f>
        <v>0</v>
      </c>
      <c r="BL303" s="19" t="s">
        <v>299</v>
      </c>
      <c r="BM303" s="191" t="s">
        <v>514</v>
      </c>
    </row>
    <row r="304" spans="1:65" s="13" customFormat="1" ht="11.25">
      <c r="B304" s="193"/>
      <c r="C304" s="194"/>
      <c r="D304" s="195" t="s">
        <v>224</v>
      </c>
      <c r="E304" s="196" t="s">
        <v>19</v>
      </c>
      <c r="F304" s="197" t="s">
        <v>351</v>
      </c>
      <c r="G304" s="194"/>
      <c r="H304" s="196" t="s">
        <v>19</v>
      </c>
      <c r="I304" s="198"/>
      <c r="J304" s="194"/>
      <c r="K304" s="194"/>
      <c r="L304" s="199"/>
      <c r="M304" s="200"/>
      <c r="N304" s="201"/>
      <c r="O304" s="201"/>
      <c r="P304" s="201"/>
      <c r="Q304" s="201"/>
      <c r="R304" s="201"/>
      <c r="S304" s="201"/>
      <c r="T304" s="202"/>
      <c r="AT304" s="203" t="s">
        <v>224</v>
      </c>
      <c r="AU304" s="203" t="s">
        <v>88</v>
      </c>
      <c r="AV304" s="13" t="s">
        <v>82</v>
      </c>
      <c r="AW304" s="13" t="s">
        <v>36</v>
      </c>
      <c r="AX304" s="13" t="s">
        <v>75</v>
      </c>
      <c r="AY304" s="203" t="s">
        <v>214</v>
      </c>
    </row>
    <row r="305" spans="1:65" s="14" customFormat="1" ht="11.25">
      <c r="B305" s="204"/>
      <c r="C305" s="205"/>
      <c r="D305" s="195" t="s">
        <v>224</v>
      </c>
      <c r="E305" s="206" t="s">
        <v>19</v>
      </c>
      <c r="F305" s="207" t="s">
        <v>1695</v>
      </c>
      <c r="G305" s="205"/>
      <c r="H305" s="208">
        <v>92.61</v>
      </c>
      <c r="I305" s="209"/>
      <c r="J305" s="205"/>
      <c r="K305" s="205"/>
      <c r="L305" s="210"/>
      <c r="M305" s="211"/>
      <c r="N305" s="212"/>
      <c r="O305" s="212"/>
      <c r="P305" s="212"/>
      <c r="Q305" s="212"/>
      <c r="R305" s="212"/>
      <c r="S305" s="212"/>
      <c r="T305" s="213"/>
      <c r="AT305" s="214" t="s">
        <v>224</v>
      </c>
      <c r="AU305" s="214" t="s">
        <v>88</v>
      </c>
      <c r="AV305" s="14" t="s">
        <v>88</v>
      </c>
      <c r="AW305" s="14" t="s">
        <v>36</v>
      </c>
      <c r="AX305" s="14" t="s">
        <v>82</v>
      </c>
      <c r="AY305" s="214" t="s">
        <v>214</v>
      </c>
    </row>
    <row r="306" spans="1:65" s="2" customFormat="1" ht="14.45" customHeight="1">
      <c r="A306" s="36"/>
      <c r="B306" s="37"/>
      <c r="C306" s="230" t="s">
        <v>511</v>
      </c>
      <c r="D306" s="230" t="s">
        <v>336</v>
      </c>
      <c r="E306" s="231" t="s">
        <v>516</v>
      </c>
      <c r="F306" s="232" t="s">
        <v>517</v>
      </c>
      <c r="G306" s="233" t="s">
        <v>220</v>
      </c>
      <c r="H306" s="234">
        <v>94.462000000000003</v>
      </c>
      <c r="I306" s="235"/>
      <c r="J306" s="236">
        <f>ROUND(I306*H306,2)</f>
        <v>0</v>
      </c>
      <c r="K306" s="232" t="s">
        <v>221</v>
      </c>
      <c r="L306" s="237"/>
      <c r="M306" s="238" t="s">
        <v>19</v>
      </c>
      <c r="N306" s="239" t="s">
        <v>47</v>
      </c>
      <c r="O306" s="66"/>
      <c r="P306" s="189">
        <f>O306*H306</f>
        <v>0</v>
      </c>
      <c r="Q306" s="189">
        <v>2.8E-3</v>
      </c>
      <c r="R306" s="189">
        <f>Q306*H306</f>
        <v>0.2644936</v>
      </c>
      <c r="S306" s="189">
        <v>0</v>
      </c>
      <c r="T306" s="190">
        <f>S306*H306</f>
        <v>0</v>
      </c>
      <c r="U306" s="36"/>
      <c r="V306" s="36"/>
      <c r="W306" s="36"/>
      <c r="X306" s="36"/>
      <c r="Y306" s="36"/>
      <c r="Z306" s="36"/>
      <c r="AA306" s="36"/>
      <c r="AB306" s="36"/>
      <c r="AC306" s="36"/>
      <c r="AD306" s="36"/>
      <c r="AE306" s="36"/>
      <c r="AR306" s="191" t="s">
        <v>339</v>
      </c>
      <c r="AT306" s="191" t="s">
        <v>336</v>
      </c>
      <c r="AU306" s="191" t="s">
        <v>88</v>
      </c>
      <c r="AY306" s="19" t="s">
        <v>214</v>
      </c>
      <c r="BE306" s="192">
        <f>IF(N306="základní",J306,0)</f>
        <v>0</v>
      </c>
      <c r="BF306" s="192">
        <f>IF(N306="snížená",J306,0)</f>
        <v>0</v>
      </c>
      <c r="BG306" s="192">
        <f>IF(N306="zákl. přenesená",J306,0)</f>
        <v>0</v>
      </c>
      <c r="BH306" s="192">
        <f>IF(N306="sníž. přenesená",J306,0)</f>
        <v>0</v>
      </c>
      <c r="BI306" s="192">
        <f>IF(N306="nulová",J306,0)</f>
        <v>0</v>
      </c>
      <c r="BJ306" s="19" t="s">
        <v>88</v>
      </c>
      <c r="BK306" s="192">
        <f>ROUND(I306*H306,2)</f>
        <v>0</v>
      </c>
      <c r="BL306" s="19" t="s">
        <v>299</v>
      </c>
      <c r="BM306" s="191" t="s">
        <v>518</v>
      </c>
    </row>
    <row r="307" spans="1:65" s="14" customFormat="1" ht="11.25">
      <c r="B307" s="204"/>
      <c r="C307" s="205"/>
      <c r="D307" s="195" t="s">
        <v>224</v>
      </c>
      <c r="E307" s="205"/>
      <c r="F307" s="207" t="s">
        <v>1696</v>
      </c>
      <c r="G307" s="205"/>
      <c r="H307" s="208">
        <v>94.462000000000003</v>
      </c>
      <c r="I307" s="209"/>
      <c r="J307" s="205"/>
      <c r="K307" s="205"/>
      <c r="L307" s="210"/>
      <c r="M307" s="211"/>
      <c r="N307" s="212"/>
      <c r="O307" s="212"/>
      <c r="P307" s="212"/>
      <c r="Q307" s="212"/>
      <c r="R307" s="212"/>
      <c r="S307" s="212"/>
      <c r="T307" s="213"/>
      <c r="AT307" s="214" t="s">
        <v>224</v>
      </c>
      <c r="AU307" s="214" t="s">
        <v>88</v>
      </c>
      <c r="AV307" s="14" t="s">
        <v>88</v>
      </c>
      <c r="AW307" s="14" t="s">
        <v>4</v>
      </c>
      <c r="AX307" s="14" t="s">
        <v>82</v>
      </c>
      <c r="AY307" s="214" t="s">
        <v>214</v>
      </c>
    </row>
    <row r="308" spans="1:65" s="2" customFormat="1" ht="24.2" customHeight="1">
      <c r="A308" s="36"/>
      <c r="B308" s="37"/>
      <c r="C308" s="180" t="s">
        <v>515</v>
      </c>
      <c r="D308" s="180" t="s">
        <v>217</v>
      </c>
      <c r="E308" s="181" t="s">
        <v>512</v>
      </c>
      <c r="F308" s="182" t="s">
        <v>513</v>
      </c>
      <c r="G308" s="183" t="s">
        <v>220</v>
      </c>
      <c r="H308" s="184">
        <v>160.73599999999999</v>
      </c>
      <c r="I308" s="185"/>
      <c r="J308" s="186">
        <f>ROUND(I308*H308,2)</f>
        <v>0</v>
      </c>
      <c r="K308" s="182" t="s">
        <v>221</v>
      </c>
      <c r="L308" s="41"/>
      <c r="M308" s="187" t="s">
        <v>19</v>
      </c>
      <c r="N308" s="188" t="s">
        <v>47</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299</v>
      </c>
      <c r="AT308" s="191" t="s">
        <v>217</v>
      </c>
      <c r="AU308" s="191" t="s">
        <v>88</v>
      </c>
      <c r="AY308" s="19" t="s">
        <v>214</v>
      </c>
      <c r="BE308" s="192">
        <f>IF(N308="základní",J308,0)</f>
        <v>0</v>
      </c>
      <c r="BF308" s="192">
        <f>IF(N308="snížená",J308,0)</f>
        <v>0</v>
      </c>
      <c r="BG308" s="192">
        <f>IF(N308="zákl. přenesená",J308,0)</f>
        <v>0</v>
      </c>
      <c r="BH308" s="192">
        <f>IF(N308="sníž. přenesená",J308,0)</f>
        <v>0</v>
      </c>
      <c r="BI308" s="192">
        <f>IF(N308="nulová",J308,0)</f>
        <v>0</v>
      </c>
      <c r="BJ308" s="19" t="s">
        <v>88</v>
      </c>
      <c r="BK308" s="192">
        <f>ROUND(I308*H308,2)</f>
        <v>0</v>
      </c>
      <c r="BL308" s="19" t="s">
        <v>299</v>
      </c>
      <c r="BM308" s="191" t="s">
        <v>520</v>
      </c>
    </row>
    <row r="309" spans="1:65" s="13" customFormat="1" ht="11.25">
      <c r="B309" s="193"/>
      <c r="C309" s="194"/>
      <c r="D309" s="195" t="s">
        <v>224</v>
      </c>
      <c r="E309" s="196" t="s">
        <v>19</v>
      </c>
      <c r="F309" s="197" t="s">
        <v>351</v>
      </c>
      <c r="G309" s="194"/>
      <c r="H309" s="196" t="s">
        <v>19</v>
      </c>
      <c r="I309" s="198"/>
      <c r="J309" s="194"/>
      <c r="K309" s="194"/>
      <c r="L309" s="199"/>
      <c r="M309" s="200"/>
      <c r="N309" s="201"/>
      <c r="O309" s="201"/>
      <c r="P309" s="201"/>
      <c r="Q309" s="201"/>
      <c r="R309" s="201"/>
      <c r="S309" s="201"/>
      <c r="T309" s="202"/>
      <c r="AT309" s="203" t="s">
        <v>224</v>
      </c>
      <c r="AU309" s="203" t="s">
        <v>88</v>
      </c>
      <c r="AV309" s="13" t="s">
        <v>82</v>
      </c>
      <c r="AW309" s="13" t="s">
        <v>36</v>
      </c>
      <c r="AX309" s="13" t="s">
        <v>75</v>
      </c>
      <c r="AY309" s="203" t="s">
        <v>214</v>
      </c>
    </row>
    <row r="310" spans="1:65" s="14" customFormat="1" ht="11.25">
      <c r="B310" s="204"/>
      <c r="C310" s="205"/>
      <c r="D310" s="195" t="s">
        <v>224</v>
      </c>
      <c r="E310" s="206" t="s">
        <v>19</v>
      </c>
      <c r="F310" s="207" t="s">
        <v>1731</v>
      </c>
      <c r="G310" s="205"/>
      <c r="H310" s="208">
        <v>129.05000000000001</v>
      </c>
      <c r="I310" s="209"/>
      <c r="J310" s="205"/>
      <c r="K310" s="205"/>
      <c r="L310" s="210"/>
      <c r="M310" s="211"/>
      <c r="N310" s="212"/>
      <c r="O310" s="212"/>
      <c r="P310" s="212"/>
      <c r="Q310" s="212"/>
      <c r="R310" s="212"/>
      <c r="S310" s="212"/>
      <c r="T310" s="213"/>
      <c r="AT310" s="214" t="s">
        <v>224</v>
      </c>
      <c r="AU310" s="214" t="s">
        <v>88</v>
      </c>
      <c r="AV310" s="14" t="s">
        <v>88</v>
      </c>
      <c r="AW310" s="14" t="s">
        <v>36</v>
      </c>
      <c r="AX310" s="14" t="s">
        <v>75</v>
      </c>
      <c r="AY310" s="214" t="s">
        <v>214</v>
      </c>
    </row>
    <row r="311" spans="1:65" s="14" customFormat="1" ht="11.25">
      <c r="B311" s="204"/>
      <c r="C311" s="205"/>
      <c r="D311" s="195" t="s">
        <v>224</v>
      </c>
      <c r="E311" s="206" t="s">
        <v>19</v>
      </c>
      <c r="F311" s="207" t="s">
        <v>1729</v>
      </c>
      <c r="G311" s="205"/>
      <c r="H311" s="208">
        <v>31.686</v>
      </c>
      <c r="I311" s="209"/>
      <c r="J311" s="205"/>
      <c r="K311" s="205"/>
      <c r="L311" s="210"/>
      <c r="M311" s="211"/>
      <c r="N311" s="212"/>
      <c r="O311" s="212"/>
      <c r="P311" s="212"/>
      <c r="Q311" s="212"/>
      <c r="R311" s="212"/>
      <c r="S311" s="212"/>
      <c r="T311" s="213"/>
      <c r="AT311" s="214" t="s">
        <v>224</v>
      </c>
      <c r="AU311" s="214" t="s">
        <v>88</v>
      </c>
      <c r="AV311" s="14" t="s">
        <v>88</v>
      </c>
      <c r="AW311" s="14" t="s">
        <v>36</v>
      </c>
      <c r="AX311" s="14" t="s">
        <v>75</v>
      </c>
      <c r="AY311" s="214" t="s">
        <v>214</v>
      </c>
    </row>
    <row r="312" spans="1:65" s="15" customFormat="1" ht="11.25">
      <c r="B312" s="215"/>
      <c r="C312" s="216"/>
      <c r="D312" s="195" t="s">
        <v>224</v>
      </c>
      <c r="E312" s="217" t="s">
        <v>19</v>
      </c>
      <c r="F312" s="218" t="s">
        <v>228</v>
      </c>
      <c r="G312" s="216"/>
      <c r="H312" s="219">
        <v>160.73600000000002</v>
      </c>
      <c r="I312" s="220"/>
      <c r="J312" s="216"/>
      <c r="K312" s="216"/>
      <c r="L312" s="221"/>
      <c r="M312" s="222"/>
      <c r="N312" s="223"/>
      <c r="O312" s="223"/>
      <c r="P312" s="223"/>
      <c r="Q312" s="223"/>
      <c r="R312" s="223"/>
      <c r="S312" s="223"/>
      <c r="T312" s="224"/>
      <c r="AT312" s="225" t="s">
        <v>224</v>
      </c>
      <c r="AU312" s="225" t="s">
        <v>88</v>
      </c>
      <c r="AV312" s="15" t="s">
        <v>222</v>
      </c>
      <c r="AW312" s="15" t="s">
        <v>36</v>
      </c>
      <c r="AX312" s="15" t="s">
        <v>82</v>
      </c>
      <c r="AY312" s="225" t="s">
        <v>214</v>
      </c>
    </row>
    <row r="313" spans="1:65" s="2" customFormat="1" ht="14.45" customHeight="1">
      <c r="A313" s="36"/>
      <c r="B313" s="37"/>
      <c r="C313" s="230" t="s">
        <v>519</v>
      </c>
      <c r="D313" s="230" t="s">
        <v>336</v>
      </c>
      <c r="E313" s="231" t="s">
        <v>523</v>
      </c>
      <c r="F313" s="232" t="s">
        <v>524</v>
      </c>
      <c r="G313" s="233" t="s">
        <v>220</v>
      </c>
      <c r="H313" s="234">
        <v>163.95099999999999</v>
      </c>
      <c r="I313" s="235"/>
      <c r="J313" s="236">
        <f>ROUND(I313*H313,2)</f>
        <v>0</v>
      </c>
      <c r="K313" s="232" t="s">
        <v>221</v>
      </c>
      <c r="L313" s="237"/>
      <c r="M313" s="238" t="s">
        <v>19</v>
      </c>
      <c r="N313" s="239" t="s">
        <v>47</v>
      </c>
      <c r="O313" s="66"/>
      <c r="P313" s="189">
        <f>O313*H313</f>
        <v>0</v>
      </c>
      <c r="Q313" s="189">
        <v>4.7999999999999996E-3</v>
      </c>
      <c r="R313" s="189">
        <f>Q313*H313</f>
        <v>0.78696479999999991</v>
      </c>
      <c r="S313" s="189">
        <v>0</v>
      </c>
      <c r="T313" s="190">
        <f>S313*H313</f>
        <v>0</v>
      </c>
      <c r="U313" s="36"/>
      <c r="V313" s="36"/>
      <c r="W313" s="36"/>
      <c r="X313" s="36"/>
      <c r="Y313" s="36"/>
      <c r="Z313" s="36"/>
      <c r="AA313" s="36"/>
      <c r="AB313" s="36"/>
      <c r="AC313" s="36"/>
      <c r="AD313" s="36"/>
      <c r="AE313" s="36"/>
      <c r="AR313" s="191" t="s">
        <v>339</v>
      </c>
      <c r="AT313" s="191" t="s">
        <v>336</v>
      </c>
      <c r="AU313" s="191" t="s">
        <v>88</v>
      </c>
      <c r="AY313" s="19" t="s">
        <v>214</v>
      </c>
      <c r="BE313" s="192">
        <f>IF(N313="základní",J313,0)</f>
        <v>0</v>
      </c>
      <c r="BF313" s="192">
        <f>IF(N313="snížená",J313,0)</f>
        <v>0</v>
      </c>
      <c r="BG313" s="192">
        <f>IF(N313="zákl. přenesená",J313,0)</f>
        <v>0</v>
      </c>
      <c r="BH313" s="192">
        <f>IF(N313="sníž. přenesená",J313,0)</f>
        <v>0</v>
      </c>
      <c r="BI313" s="192">
        <f>IF(N313="nulová",J313,0)</f>
        <v>0</v>
      </c>
      <c r="BJ313" s="19" t="s">
        <v>88</v>
      </c>
      <c r="BK313" s="192">
        <f>ROUND(I313*H313,2)</f>
        <v>0</v>
      </c>
      <c r="BL313" s="19" t="s">
        <v>299</v>
      </c>
      <c r="BM313" s="191" t="s">
        <v>525</v>
      </c>
    </row>
    <row r="314" spans="1:65" s="14" customFormat="1" ht="11.25">
      <c r="B314" s="204"/>
      <c r="C314" s="205"/>
      <c r="D314" s="195" t="s">
        <v>224</v>
      </c>
      <c r="E314" s="205"/>
      <c r="F314" s="207" t="s">
        <v>1732</v>
      </c>
      <c r="G314" s="205"/>
      <c r="H314" s="208">
        <v>163.95099999999999</v>
      </c>
      <c r="I314" s="209"/>
      <c r="J314" s="205"/>
      <c r="K314" s="205"/>
      <c r="L314" s="210"/>
      <c r="M314" s="211"/>
      <c r="N314" s="212"/>
      <c r="O314" s="212"/>
      <c r="P314" s="212"/>
      <c r="Q314" s="212"/>
      <c r="R314" s="212"/>
      <c r="S314" s="212"/>
      <c r="T314" s="213"/>
      <c r="AT314" s="214" t="s">
        <v>224</v>
      </c>
      <c r="AU314" s="214" t="s">
        <v>88</v>
      </c>
      <c r="AV314" s="14" t="s">
        <v>88</v>
      </c>
      <c r="AW314" s="14" t="s">
        <v>4</v>
      </c>
      <c r="AX314" s="14" t="s">
        <v>82</v>
      </c>
      <c r="AY314" s="214" t="s">
        <v>214</v>
      </c>
    </row>
    <row r="315" spans="1:65" s="2" customFormat="1" ht="24.2" customHeight="1">
      <c r="A315" s="36"/>
      <c r="B315" s="37"/>
      <c r="C315" s="180" t="s">
        <v>522</v>
      </c>
      <c r="D315" s="180" t="s">
        <v>217</v>
      </c>
      <c r="E315" s="181" t="s">
        <v>512</v>
      </c>
      <c r="F315" s="182" t="s">
        <v>513</v>
      </c>
      <c r="G315" s="183" t="s">
        <v>220</v>
      </c>
      <c r="H315" s="184">
        <v>31.686</v>
      </c>
      <c r="I315" s="185"/>
      <c r="J315" s="186">
        <f>ROUND(I315*H315,2)</f>
        <v>0</v>
      </c>
      <c r="K315" s="182" t="s">
        <v>221</v>
      </c>
      <c r="L315" s="41"/>
      <c r="M315" s="187" t="s">
        <v>19</v>
      </c>
      <c r="N315" s="188" t="s">
        <v>47</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299</v>
      </c>
      <c r="AT315" s="191" t="s">
        <v>217</v>
      </c>
      <c r="AU315" s="191" t="s">
        <v>88</v>
      </c>
      <c r="AY315" s="19" t="s">
        <v>214</v>
      </c>
      <c r="BE315" s="192">
        <f>IF(N315="základní",J315,0)</f>
        <v>0</v>
      </c>
      <c r="BF315" s="192">
        <f>IF(N315="snížená",J315,0)</f>
        <v>0</v>
      </c>
      <c r="BG315" s="192">
        <f>IF(N315="zákl. přenesená",J315,0)</f>
        <v>0</v>
      </c>
      <c r="BH315" s="192">
        <f>IF(N315="sníž. přenesená",J315,0)</f>
        <v>0</v>
      </c>
      <c r="BI315" s="192">
        <f>IF(N315="nulová",J315,0)</f>
        <v>0</v>
      </c>
      <c r="BJ315" s="19" t="s">
        <v>88</v>
      </c>
      <c r="BK315" s="192">
        <f>ROUND(I315*H315,2)</f>
        <v>0</v>
      </c>
      <c r="BL315" s="19" t="s">
        <v>299</v>
      </c>
      <c r="BM315" s="191" t="s">
        <v>528</v>
      </c>
    </row>
    <row r="316" spans="1:65" s="13" customFormat="1" ht="11.25">
      <c r="B316" s="193"/>
      <c r="C316" s="194"/>
      <c r="D316" s="195" t="s">
        <v>224</v>
      </c>
      <c r="E316" s="196" t="s">
        <v>19</v>
      </c>
      <c r="F316" s="197" t="s">
        <v>351</v>
      </c>
      <c r="G316" s="194"/>
      <c r="H316" s="196" t="s">
        <v>19</v>
      </c>
      <c r="I316" s="198"/>
      <c r="J316" s="194"/>
      <c r="K316" s="194"/>
      <c r="L316" s="199"/>
      <c r="M316" s="200"/>
      <c r="N316" s="201"/>
      <c r="O316" s="201"/>
      <c r="P316" s="201"/>
      <c r="Q316" s="201"/>
      <c r="R316" s="201"/>
      <c r="S316" s="201"/>
      <c r="T316" s="202"/>
      <c r="AT316" s="203" t="s">
        <v>224</v>
      </c>
      <c r="AU316" s="203" t="s">
        <v>88</v>
      </c>
      <c r="AV316" s="13" t="s">
        <v>82</v>
      </c>
      <c r="AW316" s="13" t="s">
        <v>36</v>
      </c>
      <c r="AX316" s="13" t="s">
        <v>75</v>
      </c>
      <c r="AY316" s="203" t="s">
        <v>214</v>
      </c>
    </row>
    <row r="317" spans="1:65" s="14" customFormat="1" ht="11.25">
      <c r="B317" s="204"/>
      <c r="C317" s="205"/>
      <c r="D317" s="195" t="s">
        <v>224</v>
      </c>
      <c r="E317" s="206" t="s">
        <v>19</v>
      </c>
      <c r="F317" s="207" t="s">
        <v>1729</v>
      </c>
      <c r="G317" s="205"/>
      <c r="H317" s="208">
        <v>31.686</v>
      </c>
      <c r="I317" s="209"/>
      <c r="J317" s="205"/>
      <c r="K317" s="205"/>
      <c r="L317" s="210"/>
      <c r="M317" s="211"/>
      <c r="N317" s="212"/>
      <c r="O317" s="212"/>
      <c r="P317" s="212"/>
      <c r="Q317" s="212"/>
      <c r="R317" s="212"/>
      <c r="S317" s="212"/>
      <c r="T317" s="213"/>
      <c r="AT317" s="214" t="s">
        <v>224</v>
      </c>
      <c r="AU317" s="214" t="s">
        <v>88</v>
      </c>
      <c r="AV317" s="14" t="s">
        <v>88</v>
      </c>
      <c r="AW317" s="14" t="s">
        <v>36</v>
      </c>
      <c r="AX317" s="14" t="s">
        <v>82</v>
      </c>
      <c r="AY317" s="214" t="s">
        <v>214</v>
      </c>
    </row>
    <row r="318" spans="1:65" s="2" customFormat="1" ht="14.45" customHeight="1">
      <c r="A318" s="36"/>
      <c r="B318" s="37"/>
      <c r="C318" s="230" t="s">
        <v>527</v>
      </c>
      <c r="D318" s="230" t="s">
        <v>336</v>
      </c>
      <c r="E318" s="231" t="s">
        <v>530</v>
      </c>
      <c r="F318" s="232" t="s">
        <v>531</v>
      </c>
      <c r="G318" s="233" t="s">
        <v>220</v>
      </c>
      <c r="H318" s="234">
        <v>32.32</v>
      </c>
      <c r="I318" s="235"/>
      <c r="J318" s="236">
        <f>ROUND(I318*H318,2)</f>
        <v>0</v>
      </c>
      <c r="K318" s="232" t="s">
        <v>221</v>
      </c>
      <c r="L318" s="237"/>
      <c r="M318" s="238" t="s">
        <v>19</v>
      </c>
      <c r="N318" s="239" t="s">
        <v>47</v>
      </c>
      <c r="O318" s="66"/>
      <c r="P318" s="189">
        <f>O318*H318</f>
        <v>0</v>
      </c>
      <c r="Q318" s="189">
        <v>2.2399999999999998E-3</v>
      </c>
      <c r="R318" s="189">
        <f>Q318*H318</f>
        <v>7.2396799999999997E-2</v>
      </c>
      <c r="S318" s="189">
        <v>0</v>
      </c>
      <c r="T318" s="190">
        <f>S318*H318</f>
        <v>0</v>
      </c>
      <c r="U318" s="36"/>
      <c r="V318" s="36"/>
      <c r="W318" s="36"/>
      <c r="X318" s="36"/>
      <c r="Y318" s="36"/>
      <c r="Z318" s="36"/>
      <c r="AA318" s="36"/>
      <c r="AB318" s="36"/>
      <c r="AC318" s="36"/>
      <c r="AD318" s="36"/>
      <c r="AE318" s="36"/>
      <c r="AR318" s="191" t="s">
        <v>339</v>
      </c>
      <c r="AT318" s="191" t="s">
        <v>336</v>
      </c>
      <c r="AU318" s="191" t="s">
        <v>88</v>
      </c>
      <c r="AY318" s="19" t="s">
        <v>214</v>
      </c>
      <c r="BE318" s="192">
        <f>IF(N318="základní",J318,0)</f>
        <v>0</v>
      </c>
      <c r="BF318" s="192">
        <f>IF(N318="snížená",J318,0)</f>
        <v>0</v>
      </c>
      <c r="BG318" s="192">
        <f>IF(N318="zákl. přenesená",J318,0)</f>
        <v>0</v>
      </c>
      <c r="BH318" s="192">
        <f>IF(N318="sníž. přenesená",J318,0)</f>
        <v>0</v>
      </c>
      <c r="BI318" s="192">
        <f>IF(N318="nulová",J318,0)</f>
        <v>0</v>
      </c>
      <c r="BJ318" s="19" t="s">
        <v>88</v>
      </c>
      <c r="BK318" s="192">
        <f>ROUND(I318*H318,2)</f>
        <v>0</v>
      </c>
      <c r="BL318" s="19" t="s">
        <v>299</v>
      </c>
      <c r="BM318" s="191" t="s">
        <v>532</v>
      </c>
    </row>
    <row r="319" spans="1:65" s="14" customFormat="1" ht="11.25">
      <c r="B319" s="204"/>
      <c r="C319" s="205"/>
      <c r="D319" s="195" t="s">
        <v>224</v>
      </c>
      <c r="E319" s="205"/>
      <c r="F319" s="207" t="s">
        <v>1733</v>
      </c>
      <c r="G319" s="205"/>
      <c r="H319" s="208">
        <v>32.32</v>
      </c>
      <c r="I319" s="209"/>
      <c r="J319" s="205"/>
      <c r="K319" s="205"/>
      <c r="L319" s="210"/>
      <c r="M319" s="211"/>
      <c r="N319" s="212"/>
      <c r="O319" s="212"/>
      <c r="P319" s="212"/>
      <c r="Q319" s="212"/>
      <c r="R319" s="212"/>
      <c r="S319" s="212"/>
      <c r="T319" s="213"/>
      <c r="AT319" s="214" t="s">
        <v>224</v>
      </c>
      <c r="AU319" s="214" t="s">
        <v>88</v>
      </c>
      <c r="AV319" s="14" t="s">
        <v>88</v>
      </c>
      <c r="AW319" s="14" t="s">
        <v>4</v>
      </c>
      <c r="AX319" s="14" t="s">
        <v>82</v>
      </c>
      <c r="AY319" s="214" t="s">
        <v>214</v>
      </c>
    </row>
    <row r="320" spans="1:65" s="2" customFormat="1" ht="14.45" customHeight="1">
      <c r="A320" s="36"/>
      <c r="B320" s="37"/>
      <c r="C320" s="180" t="s">
        <v>529</v>
      </c>
      <c r="D320" s="180" t="s">
        <v>217</v>
      </c>
      <c r="E320" s="181" t="s">
        <v>535</v>
      </c>
      <c r="F320" s="182" t="s">
        <v>536</v>
      </c>
      <c r="G320" s="183" t="s">
        <v>220</v>
      </c>
      <c r="H320" s="184">
        <v>167.696</v>
      </c>
      <c r="I320" s="185"/>
      <c r="J320" s="186">
        <f>ROUND(I320*H320,2)</f>
        <v>0</v>
      </c>
      <c r="K320" s="182" t="s">
        <v>221</v>
      </c>
      <c r="L320" s="41"/>
      <c r="M320" s="187" t="s">
        <v>19</v>
      </c>
      <c r="N320" s="188" t="s">
        <v>47</v>
      </c>
      <c r="O320" s="66"/>
      <c r="P320" s="189">
        <f>O320*H320</f>
        <v>0</v>
      </c>
      <c r="Q320" s="189">
        <v>1.6000000000000001E-3</v>
      </c>
      <c r="R320" s="189">
        <f>Q320*H320</f>
        <v>0.26831359999999999</v>
      </c>
      <c r="S320" s="189">
        <v>0</v>
      </c>
      <c r="T320" s="190">
        <f>S320*H320</f>
        <v>0</v>
      </c>
      <c r="U320" s="36"/>
      <c r="V320" s="36"/>
      <c r="W320" s="36"/>
      <c r="X320" s="36"/>
      <c r="Y320" s="36"/>
      <c r="Z320" s="36"/>
      <c r="AA320" s="36"/>
      <c r="AB320" s="36"/>
      <c r="AC320" s="36"/>
      <c r="AD320" s="36"/>
      <c r="AE320" s="36"/>
      <c r="AR320" s="191" t="s">
        <v>299</v>
      </c>
      <c r="AT320" s="191" t="s">
        <v>217</v>
      </c>
      <c r="AU320" s="191" t="s">
        <v>88</v>
      </c>
      <c r="AY320" s="19" t="s">
        <v>214</v>
      </c>
      <c r="BE320" s="192">
        <f>IF(N320="základní",J320,0)</f>
        <v>0</v>
      </c>
      <c r="BF320" s="192">
        <f>IF(N320="snížená",J320,0)</f>
        <v>0</v>
      </c>
      <c r="BG320" s="192">
        <f>IF(N320="zákl. přenesená",J320,0)</f>
        <v>0</v>
      </c>
      <c r="BH320" s="192">
        <f>IF(N320="sníž. přenesená",J320,0)</f>
        <v>0</v>
      </c>
      <c r="BI320" s="192">
        <f>IF(N320="nulová",J320,0)</f>
        <v>0</v>
      </c>
      <c r="BJ320" s="19" t="s">
        <v>88</v>
      </c>
      <c r="BK320" s="192">
        <f>ROUND(I320*H320,2)</f>
        <v>0</v>
      </c>
      <c r="BL320" s="19" t="s">
        <v>299</v>
      </c>
      <c r="BM320" s="191" t="s">
        <v>1734</v>
      </c>
    </row>
    <row r="321" spans="1:65" s="13" customFormat="1" ht="11.25">
      <c r="B321" s="193"/>
      <c r="C321" s="194"/>
      <c r="D321" s="195" t="s">
        <v>224</v>
      </c>
      <c r="E321" s="196" t="s">
        <v>19</v>
      </c>
      <c r="F321" s="197" t="s">
        <v>351</v>
      </c>
      <c r="G321" s="194"/>
      <c r="H321" s="196" t="s">
        <v>19</v>
      </c>
      <c r="I321" s="198"/>
      <c r="J321" s="194"/>
      <c r="K321" s="194"/>
      <c r="L321" s="199"/>
      <c r="M321" s="200"/>
      <c r="N321" s="201"/>
      <c r="O321" s="201"/>
      <c r="P321" s="201"/>
      <c r="Q321" s="201"/>
      <c r="R321" s="201"/>
      <c r="S321" s="201"/>
      <c r="T321" s="202"/>
      <c r="AT321" s="203" t="s">
        <v>224</v>
      </c>
      <c r="AU321" s="203" t="s">
        <v>88</v>
      </c>
      <c r="AV321" s="13" t="s">
        <v>82</v>
      </c>
      <c r="AW321" s="13" t="s">
        <v>36</v>
      </c>
      <c r="AX321" s="13" t="s">
        <v>75</v>
      </c>
      <c r="AY321" s="203" t="s">
        <v>214</v>
      </c>
    </row>
    <row r="322" spans="1:65" s="14" customFormat="1" ht="11.25">
      <c r="B322" s="204"/>
      <c r="C322" s="205"/>
      <c r="D322" s="195" t="s">
        <v>224</v>
      </c>
      <c r="E322" s="206" t="s">
        <v>19</v>
      </c>
      <c r="F322" s="207" t="s">
        <v>1727</v>
      </c>
      <c r="G322" s="205"/>
      <c r="H322" s="208">
        <v>71.484999999999999</v>
      </c>
      <c r="I322" s="209"/>
      <c r="J322" s="205"/>
      <c r="K322" s="205"/>
      <c r="L322" s="210"/>
      <c r="M322" s="211"/>
      <c r="N322" s="212"/>
      <c r="O322" s="212"/>
      <c r="P322" s="212"/>
      <c r="Q322" s="212"/>
      <c r="R322" s="212"/>
      <c r="S322" s="212"/>
      <c r="T322" s="213"/>
      <c r="AT322" s="214" t="s">
        <v>224</v>
      </c>
      <c r="AU322" s="214" t="s">
        <v>88</v>
      </c>
      <c r="AV322" s="14" t="s">
        <v>88</v>
      </c>
      <c r="AW322" s="14" t="s">
        <v>36</v>
      </c>
      <c r="AX322" s="14" t="s">
        <v>75</v>
      </c>
      <c r="AY322" s="214" t="s">
        <v>214</v>
      </c>
    </row>
    <row r="323" spans="1:65" s="14" customFormat="1" ht="11.25">
      <c r="B323" s="204"/>
      <c r="C323" s="205"/>
      <c r="D323" s="195" t="s">
        <v>224</v>
      </c>
      <c r="E323" s="206" t="s">
        <v>19</v>
      </c>
      <c r="F323" s="207" t="s">
        <v>1728</v>
      </c>
      <c r="G323" s="205"/>
      <c r="H323" s="208">
        <v>64.525000000000006</v>
      </c>
      <c r="I323" s="209"/>
      <c r="J323" s="205"/>
      <c r="K323" s="205"/>
      <c r="L323" s="210"/>
      <c r="M323" s="211"/>
      <c r="N323" s="212"/>
      <c r="O323" s="212"/>
      <c r="P323" s="212"/>
      <c r="Q323" s="212"/>
      <c r="R323" s="212"/>
      <c r="S323" s="212"/>
      <c r="T323" s="213"/>
      <c r="AT323" s="214" t="s">
        <v>224</v>
      </c>
      <c r="AU323" s="214" t="s">
        <v>88</v>
      </c>
      <c r="AV323" s="14" t="s">
        <v>88</v>
      </c>
      <c r="AW323" s="14" t="s">
        <v>36</v>
      </c>
      <c r="AX323" s="14" t="s">
        <v>75</v>
      </c>
      <c r="AY323" s="214" t="s">
        <v>214</v>
      </c>
    </row>
    <row r="324" spans="1:65" s="14" customFormat="1" ht="11.25">
      <c r="B324" s="204"/>
      <c r="C324" s="205"/>
      <c r="D324" s="195" t="s">
        <v>224</v>
      </c>
      <c r="E324" s="206" t="s">
        <v>19</v>
      </c>
      <c r="F324" s="207" t="s">
        <v>1729</v>
      </c>
      <c r="G324" s="205"/>
      <c r="H324" s="208">
        <v>31.686</v>
      </c>
      <c r="I324" s="209"/>
      <c r="J324" s="205"/>
      <c r="K324" s="205"/>
      <c r="L324" s="210"/>
      <c r="M324" s="211"/>
      <c r="N324" s="212"/>
      <c r="O324" s="212"/>
      <c r="P324" s="212"/>
      <c r="Q324" s="212"/>
      <c r="R324" s="212"/>
      <c r="S324" s="212"/>
      <c r="T324" s="213"/>
      <c r="AT324" s="214" t="s">
        <v>224</v>
      </c>
      <c r="AU324" s="214" t="s">
        <v>88</v>
      </c>
      <c r="AV324" s="14" t="s">
        <v>88</v>
      </c>
      <c r="AW324" s="14" t="s">
        <v>36</v>
      </c>
      <c r="AX324" s="14" t="s">
        <v>75</v>
      </c>
      <c r="AY324" s="214" t="s">
        <v>214</v>
      </c>
    </row>
    <row r="325" spans="1:65" s="15" customFormat="1" ht="11.25">
      <c r="B325" s="215"/>
      <c r="C325" s="216"/>
      <c r="D325" s="195" t="s">
        <v>224</v>
      </c>
      <c r="E325" s="217" t="s">
        <v>19</v>
      </c>
      <c r="F325" s="218" t="s">
        <v>228</v>
      </c>
      <c r="G325" s="216"/>
      <c r="H325" s="219">
        <v>167.696</v>
      </c>
      <c r="I325" s="220"/>
      <c r="J325" s="216"/>
      <c r="K325" s="216"/>
      <c r="L325" s="221"/>
      <c r="M325" s="222"/>
      <c r="N325" s="223"/>
      <c r="O325" s="223"/>
      <c r="P325" s="223"/>
      <c r="Q325" s="223"/>
      <c r="R325" s="223"/>
      <c r="S325" s="223"/>
      <c r="T325" s="224"/>
      <c r="AT325" s="225" t="s">
        <v>224</v>
      </c>
      <c r="AU325" s="225" t="s">
        <v>88</v>
      </c>
      <c r="AV325" s="15" t="s">
        <v>222</v>
      </c>
      <c r="AW325" s="15" t="s">
        <v>36</v>
      </c>
      <c r="AX325" s="15" t="s">
        <v>82</v>
      </c>
      <c r="AY325" s="225" t="s">
        <v>214</v>
      </c>
    </row>
    <row r="326" spans="1:65" s="2" customFormat="1" ht="14.45" customHeight="1">
      <c r="A326" s="36"/>
      <c r="B326" s="37"/>
      <c r="C326" s="180" t="s">
        <v>534</v>
      </c>
      <c r="D326" s="180" t="s">
        <v>217</v>
      </c>
      <c r="E326" s="181" t="s">
        <v>539</v>
      </c>
      <c r="F326" s="182" t="s">
        <v>540</v>
      </c>
      <c r="G326" s="183" t="s">
        <v>220</v>
      </c>
      <c r="H326" s="184">
        <v>167.696</v>
      </c>
      <c r="I326" s="185"/>
      <c r="J326" s="186">
        <f>ROUND(I326*H326,2)</f>
        <v>0</v>
      </c>
      <c r="K326" s="182" t="s">
        <v>19</v>
      </c>
      <c r="L326" s="41"/>
      <c r="M326" s="187" t="s">
        <v>19</v>
      </c>
      <c r="N326" s="188" t="s">
        <v>47</v>
      </c>
      <c r="O326" s="66"/>
      <c r="P326" s="189">
        <f>O326*H326</f>
        <v>0</v>
      </c>
      <c r="Q326" s="189">
        <v>2.1319999999999999E-2</v>
      </c>
      <c r="R326" s="189">
        <f>Q326*H326</f>
        <v>3.5752787199999996</v>
      </c>
      <c r="S326" s="189">
        <v>0</v>
      </c>
      <c r="T326" s="190">
        <f>S326*H326</f>
        <v>0</v>
      </c>
      <c r="U326" s="36"/>
      <c r="V326" s="36"/>
      <c r="W326" s="36"/>
      <c r="X326" s="36"/>
      <c r="Y326" s="36"/>
      <c r="Z326" s="36"/>
      <c r="AA326" s="36"/>
      <c r="AB326" s="36"/>
      <c r="AC326" s="36"/>
      <c r="AD326" s="36"/>
      <c r="AE326" s="36"/>
      <c r="AR326" s="191" t="s">
        <v>299</v>
      </c>
      <c r="AT326" s="191" t="s">
        <v>217</v>
      </c>
      <c r="AU326" s="191" t="s">
        <v>88</v>
      </c>
      <c r="AY326" s="19" t="s">
        <v>214</v>
      </c>
      <c r="BE326" s="192">
        <f>IF(N326="základní",J326,0)</f>
        <v>0</v>
      </c>
      <c r="BF326" s="192">
        <f>IF(N326="snížená",J326,0)</f>
        <v>0</v>
      </c>
      <c r="BG326" s="192">
        <f>IF(N326="zákl. přenesená",J326,0)</f>
        <v>0</v>
      </c>
      <c r="BH326" s="192">
        <f>IF(N326="sníž. přenesená",J326,0)</f>
        <v>0</v>
      </c>
      <c r="BI326" s="192">
        <f>IF(N326="nulová",J326,0)</f>
        <v>0</v>
      </c>
      <c r="BJ326" s="19" t="s">
        <v>88</v>
      </c>
      <c r="BK326" s="192">
        <f>ROUND(I326*H326,2)</f>
        <v>0</v>
      </c>
      <c r="BL326" s="19" t="s">
        <v>299</v>
      </c>
      <c r="BM326" s="191" t="s">
        <v>541</v>
      </c>
    </row>
    <row r="327" spans="1:65" s="13" customFormat="1" ht="11.25">
      <c r="B327" s="193"/>
      <c r="C327" s="194"/>
      <c r="D327" s="195" t="s">
        <v>224</v>
      </c>
      <c r="E327" s="196" t="s">
        <v>19</v>
      </c>
      <c r="F327" s="197" t="s">
        <v>351</v>
      </c>
      <c r="G327" s="194"/>
      <c r="H327" s="196" t="s">
        <v>19</v>
      </c>
      <c r="I327" s="198"/>
      <c r="J327" s="194"/>
      <c r="K327" s="194"/>
      <c r="L327" s="199"/>
      <c r="M327" s="200"/>
      <c r="N327" s="201"/>
      <c r="O327" s="201"/>
      <c r="P327" s="201"/>
      <c r="Q327" s="201"/>
      <c r="R327" s="201"/>
      <c r="S327" s="201"/>
      <c r="T327" s="202"/>
      <c r="AT327" s="203" t="s">
        <v>224</v>
      </c>
      <c r="AU327" s="203" t="s">
        <v>88</v>
      </c>
      <c r="AV327" s="13" t="s">
        <v>82</v>
      </c>
      <c r="AW327" s="13" t="s">
        <v>36</v>
      </c>
      <c r="AX327" s="13" t="s">
        <v>75</v>
      </c>
      <c r="AY327" s="203" t="s">
        <v>214</v>
      </c>
    </row>
    <row r="328" spans="1:65" s="14" customFormat="1" ht="11.25">
      <c r="B328" s="204"/>
      <c r="C328" s="205"/>
      <c r="D328" s="195" t="s">
        <v>224</v>
      </c>
      <c r="E328" s="206" t="s">
        <v>19</v>
      </c>
      <c r="F328" s="207" t="s">
        <v>1727</v>
      </c>
      <c r="G328" s="205"/>
      <c r="H328" s="208">
        <v>71.484999999999999</v>
      </c>
      <c r="I328" s="209"/>
      <c r="J328" s="205"/>
      <c r="K328" s="205"/>
      <c r="L328" s="210"/>
      <c r="M328" s="211"/>
      <c r="N328" s="212"/>
      <c r="O328" s="212"/>
      <c r="P328" s="212"/>
      <c r="Q328" s="212"/>
      <c r="R328" s="212"/>
      <c r="S328" s="212"/>
      <c r="T328" s="213"/>
      <c r="AT328" s="214" t="s">
        <v>224</v>
      </c>
      <c r="AU328" s="214" t="s">
        <v>88</v>
      </c>
      <c r="AV328" s="14" t="s">
        <v>88</v>
      </c>
      <c r="AW328" s="14" t="s">
        <v>36</v>
      </c>
      <c r="AX328" s="14" t="s">
        <v>75</v>
      </c>
      <c r="AY328" s="214" t="s">
        <v>214</v>
      </c>
    </row>
    <row r="329" spans="1:65" s="14" customFormat="1" ht="11.25">
      <c r="B329" s="204"/>
      <c r="C329" s="205"/>
      <c r="D329" s="195" t="s">
        <v>224</v>
      </c>
      <c r="E329" s="206" t="s">
        <v>19</v>
      </c>
      <c r="F329" s="207" t="s">
        <v>1728</v>
      </c>
      <c r="G329" s="205"/>
      <c r="H329" s="208">
        <v>64.525000000000006</v>
      </c>
      <c r="I329" s="209"/>
      <c r="J329" s="205"/>
      <c r="K329" s="205"/>
      <c r="L329" s="210"/>
      <c r="M329" s="211"/>
      <c r="N329" s="212"/>
      <c r="O329" s="212"/>
      <c r="P329" s="212"/>
      <c r="Q329" s="212"/>
      <c r="R329" s="212"/>
      <c r="S329" s="212"/>
      <c r="T329" s="213"/>
      <c r="AT329" s="214" t="s">
        <v>224</v>
      </c>
      <c r="AU329" s="214" t="s">
        <v>88</v>
      </c>
      <c r="AV329" s="14" t="s">
        <v>88</v>
      </c>
      <c r="AW329" s="14" t="s">
        <v>36</v>
      </c>
      <c r="AX329" s="14" t="s">
        <v>75</v>
      </c>
      <c r="AY329" s="214" t="s">
        <v>214</v>
      </c>
    </row>
    <row r="330" spans="1:65" s="14" customFormat="1" ht="11.25">
      <c r="B330" s="204"/>
      <c r="C330" s="205"/>
      <c r="D330" s="195" t="s">
        <v>224</v>
      </c>
      <c r="E330" s="206" t="s">
        <v>19</v>
      </c>
      <c r="F330" s="207" t="s">
        <v>1729</v>
      </c>
      <c r="G330" s="205"/>
      <c r="H330" s="208">
        <v>31.686</v>
      </c>
      <c r="I330" s="209"/>
      <c r="J330" s="205"/>
      <c r="K330" s="205"/>
      <c r="L330" s="210"/>
      <c r="M330" s="211"/>
      <c r="N330" s="212"/>
      <c r="O330" s="212"/>
      <c r="P330" s="212"/>
      <c r="Q330" s="212"/>
      <c r="R330" s="212"/>
      <c r="S330" s="212"/>
      <c r="T330" s="213"/>
      <c r="AT330" s="214" t="s">
        <v>224</v>
      </c>
      <c r="AU330" s="214" t="s">
        <v>88</v>
      </c>
      <c r="AV330" s="14" t="s">
        <v>88</v>
      </c>
      <c r="AW330" s="14" t="s">
        <v>36</v>
      </c>
      <c r="AX330" s="14" t="s">
        <v>75</v>
      </c>
      <c r="AY330" s="214" t="s">
        <v>214</v>
      </c>
    </row>
    <row r="331" spans="1:65" s="15" customFormat="1" ht="11.25">
      <c r="B331" s="215"/>
      <c r="C331" s="216"/>
      <c r="D331" s="195" t="s">
        <v>224</v>
      </c>
      <c r="E331" s="217" t="s">
        <v>19</v>
      </c>
      <c r="F331" s="218" t="s">
        <v>228</v>
      </c>
      <c r="G331" s="216"/>
      <c r="H331" s="219">
        <v>167.696</v>
      </c>
      <c r="I331" s="220"/>
      <c r="J331" s="216"/>
      <c r="K331" s="216"/>
      <c r="L331" s="221"/>
      <c r="M331" s="222"/>
      <c r="N331" s="223"/>
      <c r="O331" s="223"/>
      <c r="P331" s="223"/>
      <c r="Q331" s="223"/>
      <c r="R331" s="223"/>
      <c r="S331" s="223"/>
      <c r="T331" s="224"/>
      <c r="AT331" s="225" t="s">
        <v>224</v>
      </c>
      <c r="AU331" s="225" t="s">
        <v>88</v>
      </c>
      <c r="AV331" s="15" t="s">
        <v>222</v>
      </c>
      <c r="AW331" s="15" t="s">
        <v>36</v>
      </c>
      <c r="AX331" s="15" t="s">
        <v>82</v>
      </c>
      <c r="AY331" s="225" t="s">
        <v>214</v>
      </c>
    </row>
    <row r="332" spans="1:65" s="2" customFormat="1" ht="24.2" customHeight="1">
      <c r="A332" s="36"/>
      <c r="B332" s="37"/>
      <c r="C332" s="180" t="s">
        <v>538</v>
      </c>
      <c r="D332" s="180" t="s">
        <v>217</v>
      </c>
      <c r="E332" s="181" t="s">
        <v>543</v>
      </c>
      <c r="F332" s="182" t="s">
        <v>544</v>
      </c>
      <c r="G332" s="183" t="s">
        <v>220</v>
      </c>
      <c r="H332" s="184">
        <v>8.49</v>
      </c>
      <c r="I332" s="185"/>
      <c r="J332" s="186">
        <f>ROUND(I332*H332,2)</f>
        <v>0</v>
      </c>
      <c r="K332" s="182" t="s">
        <v>19</v>
      </c>
      <c r="L332" s="41"/>
      <c r="M332" s="187" t="s">
        <v>19</v>
      </c>
      <c r="N332" s="188" t="s">
        <v>47</v>
      </c>
      <c r="O332" s="66"/>
      <c r="P332" s="189">
        <f>O332*H332</f>
        <v>0</v>
      </c>
      <c r="Q332" s="189">
        <v>2.1319999999999999E-2</v>
      </c>
      <c r="R332" s="189">
        <f>Q332*H332</f>
        <v>0.1810068</v>
      </c>
      <c r="S332" s="189">
        <v>0</v>
      </c>
      <c r="T332" s="190">
        <f>S332*H332</f>
        <v>0</v>
      </c>
      <c r="U332" s="36"/>
      <c r="V332" s="36"/>
      <c r="W332" s="36"/>
      <c r="X332" s="36"/>
      <c r="Y332" s="36"/>
      <c r="Z332" s="36"/>
      <c r="AA332" s="36"/>
      <c r="AB332" s="36"/>
      <c r="AC332" s="36"/>
      <c r="AD332" s="36"/>
      <c r="AE332" s="36"/>
      <c r="AR332" s="191" t="s">
        <v>299</v>
      </c>
      <c r="AT332" s="191" t="s">
        <v>217</v>
      </c>
      <c r="AU332" s="191" t="s">
        <v>88</v>
      </c>
      <c r="AY332" s="19" t="s">
        <v>214</v>
      </c>
      <c r="BE332" s="192">
        <f>IF(N332="základní",J332,0)</f>
        <v>0</v>
      </c>
      <c r="BF332" s="192">
        <f>IF(N332="snížená",J332,0)</f>
        <v>0</v>
      </c>
      <c r="BG332" s="192">
        <f>IF(N332="zákl. přenesená",J332,0)</f>
        <v>0</v>
      </c>
      <c r="BH332" s="192">
        <f>IF(N332="sníž. přenesená",J332,0)</f>
        <v>0</v>
      </c>
      <c r="BI332" s="192">
        <f>IF(N332="nulová",J332,0)</f>
        <v>0</v>
      </c>
      <c r="BJ332" s="19" t="s">
        <v>88</v>
      </c>
      <c r="BK332" s="192">
        <f>ROUND(I332*H332,2)</f>
        <v>0</v>
      </c>
      <c r="BL332" s="19" t="s">
        <v>299</v>
      </c>
      <c r="BM332" s="191" t="s">
        <v>545</v>
      </c>
    </row>
    <row r="333" spans="1:65" s="13" customFormat="1" ht="11.25">
      <c r="B333" s="193"/>
      <c r="C333" s="194"/>
      <c r="D333" s="195" t="s">
        <v>224</v>
      </c>
      <c r="E333" s="196" t="s">
        <v>19</v>
      </c>
      <c r="F333" s="197" t="s">
        <v>546</v>
      </c>
      <c r="G333" s="194"/>
      <c r="H333" s="196" t="s">
        <v>19</v>
      </c>
      <c r="I333" s="198"/>
      <c r="J333" s="194"/>
      <c r="K333" s="194"/>
      <c r="L333" s="199"/>
      <c r="M333" s="200"/>
      <c r="N333" s="201"/>
      <c r="O333" s="201"/>
      <c r="P333" s="201"/>
      <c r="Q333" s="201"/>
      <c r="R333" s="201"/>
      <c r="S333" s="201"/>
      <c r="T333" s="202"/>
      <c r="AT333" s="203" t="s">
        <v>224</v>
      </c>
      <c r="AU333" s="203" t="s">
        <v>88</v>
      </c>
      <c r="AV333" s="13" t="s">
        <v>82</v>
      </c>
      <c r="AW333" s="13" t="s">
        <v>36</v>
      </c>
      <c r="AX333" s="13" t="s">
        <v>75</v>
      </c>
      <c r="AY333" s="203" t="s">
        <v>214</v>
      </c>
    </row>
    <row r="334" spans="1:65" s="14" customFormat="1" ht="11.25">
      <c r="B334" s="204"/>
      <c r="C334" s="205"/>
      <c r="D334" s="195" t="s">
        <v>224</v>
      </c>
      <c r="E334" s="206" t="s">
        <v>19</v>
      </c>
      <c r="F334" s="207" t="s">
        <v>1735</v>
      </c>
      <c r="G334" s="205"/>
      <c r="H334" s="208">
        <v>4.29</v>
      </c>
      <c r="I334" s="209"/>
      <c r="J334" s="205"/>
      <c r="K334" s="205"/>
      <c r="L334" s="210"/>
      <c r="M334" s="211"/>
      <c r="N334" s="212"/>
      <c r="O334" s="212"/>
      <c r="P334" s="212"/>
      <c r="Q334" s="212"/>
      <c r="R334" s="212"/>
      <c r="S334" s="212"/>
      <c r="T334" s="213"/>
      <c r="AT334" s="214" t="s">
        <v>224</v>
      </c>
      <c r="AU334" s="214" t="s">
        <v>88</v>
      </c>
      <c r="AV334" s="14" t="s">
        <v>88</v>
      </c>
      <c r="AW334" s="14" t="s">
        <v>36</v>
      </c>
      <c r="AX334" s="14" t="s">
        <v>75</v>
      </c>
      <c r="AY334" s="214" t="s">
        <v>214</v>
      </c>
    </row>
    <row r="335" spans="1:65" s="14" customFormat="1" ht="11.25">
      <c r="B335" s="204"/>
      <c r="C335" s="205"/>
      <c r="D335" s="195" t="s">
        <v>224</v>
      </c>
      <c r="E335" s="206" t="s">
        <v>19</v>
      </c>
      <c r="F335" s="207" t="s">
        <v>1736</v>
      </c>
      <c r="G335" s="205"/>
      <c r="H335" s="208">
        <v>4.2</v>
      </c>
      <c r="I335" s="209"/>
      <c r="J335" s="205"/>
      <c r="K335" s="205"/>
      <c r="L335" s="210"/>
      <c r="M335" s="211"/>
      <c r="N335" s="212"/>
      <c r="O335" s="212"/>
      <c r="P335" s="212"/>
      <c r="Q335" s="212"/>
      <c r="R335" s="212"/>
      <c r="S335" s="212"/>
      <c r="T335" s="213"/>
      <c r="AT335" s="214" t="s">
        <v>224</v>
      </c>
      <c r="AU335" s="214" t="s">
        <v>88</v>
      </c>
      <c r="AV335" s="14" t="s">
        <v>88</v>
      </c>
      <c r="AW335" s="14" t="s">
        <v>36</v>
      </c>
      <c r="AX335" s="14" t="s">
        <v>75</v>
      </c>
      <c r="AY335" s="214" t="s">
        <v>214</v>
      </c>
    </row>
    <row r="336" spans="1:65" s="15" customFormat="1" ht="11.25">
      <c r="B336" s="215"/>
      <c r="C336" s="216"/>
      <c r="D336" s="195" t="s">
        <v>224</v>
      </c>
      <c r="E336" s="217" t="s">
        <v>19</v>
      </c>
      <c r="F336" s="218" t="s">
        <v>228</v>
      </c>
      <c r="G336" s="216"/>
      <c r="H336" s="219">
        <v>8.49</v>
      </c>
      <c r="I336" s="220"/>
      <c r="J336" s="216"/>
      <c r="K336" s="216"/>
      <c r="L336" s="221"/>
      <c r="M336" s="222"/>
      <c r="N336" s="223"/>
      <c r="O336" s="223"/>
      <c r="P336" s="223"/>
      <c r="Q336" s="223"/>
      <c r="R336" s="223"/>
      <c r="S336" s="223"/>
      <c r="T336" s="224"/>
      <c r="AT336" s="225" t="s">
        <v>224</v>
      </c>
      <c r="AU336" s="225" t="s">
        <v>88</v>
      </c>
      <c r="AV336" s="15" t="s">
        <v>222</v>
      </c>
      <c r="AW336" s="15" t="s">
        <v>36</v>
      </c>
      <c r="AX336" s="15" t="s">
        <v>82</v>
      </c>
      <c r="AY336" s="225" t="s">
        <v>214</v>
      </c>
    </row>
    <row r="337" spans="1:65" s="2" customFormat="1" ht="14.45" customHeight="1">
      <c r="A337" s="36"/>
      <c r="B337" s="37"/>
      <c r="C337" s="180" t="s">
        <v>542</v>
      </c>
      <c r="D337" s="180" t="s">
        <v>217</v>
      </c>
      <c r="E337" s="181" t="s">
        <v>550</v>
      </c>
      <c r="F337" s="182" t="s">
        <v>551</v>
      </c>
      <c r="G337" s="183" t="s">
        <v>220</v>
      </c>
      <c r="H337" s="184">
        <v>61.518000000000001</v>
      </c>
      <c r="I337" s="185"/>
      <c r="J337" s="186">
        <f>ROUND(I337*H337,2)</f>
        <v>0</v>
      </c>
      <c r="K337" s="182" t="s">
        <v>221</v>
      </c>
      <c r="L337" s="41"/>
      <c r="M337" s="187" t="s">
        <v>19</v>
      </c>
      <c r="N337" s="188" t="s">
        <v>47</v>
      </c>
      <c r="O337" s="66"/>
      <c r="P337" s="189">
        <f>O337*H337</f>
        <v>0</v>
      </c>
      <c r="Q337" s="189">
        <v>1.702E-2</v>
      </c>
      <c r="R337" s="189">
        <f>Q337*H337</f>
        <v>1.0470363600000001</v>
      </c>
      <c r="S337" s="189">
        <v>0</v>
      </c>
      <c r="T337" s="190">
        <f>S337*H337</f>
        <v>0</v>
      </c>
      <c r="U337" s="36"/>
      <c r="V337" s="36"/>
      <c r="W337" s="36"/>
      <c r="X337" s="36"/>
      <c r="Y337" s="36"/>
      <c r="Z337" s="36"/>
      <c r="AA337" s="36"/>
      <c r="AB337" s="36"/>
      <c r="AC337" s="36"/>
      <c r="AD337" s="36"/>
      <c r="AE337" s="36"/>
      <c r="AR337" s="191" t="s">
        <v>299</v>
      </c>
      <c r="AT337" s="191" t="s">
        <v>217</v>
      </c>
      <c r="AU337" s="191" t="s">
        <v>88</v>
      </c>
      <c r="AY337" s="19" t="s">
        <v>214</v>
      </c>
      <c r="BE337" s="192">
        <f>IF(N337="základní",J337,0)</f>
        <v>0</v>
      </c>
      <c r="BF337" s="192">
        <f>IF(N337="snížená",J337,0)</f>
        <v>0</v>
      </c>
      <c r="BG337" s="192">
        <f>IF(N337="zákl. přenesená",J337,0)</f>
        <v>0</v>
      </c>
      <c r="BH337" s="192">
        <f>IF(N337="sníž. přenesená",J337,0)</f>
        <v>0</v>
      </c>
      <c r="BI337" s="192">
        <f>IF(N337="nulová",J337,0)</f>
        <v>0</v>
      </c>
      <c r="BJ337" s="19" t="s">
        <v>88</v>
      </c>
      <c r="BK337" s="192">
        <f>ROUND(I337*H337,2)</f>
        <v>0</v>
      </c>
      <c r="BL337" s="19" t="s">
        <v>299</v>
      </c>
      <c r="BM337" s="191" t="s">
        <v>552</v>
      </c>
    </row>
    <row r="338" spans="1:65" s="13" customFormat="1" ht="11.25">
      <c r="B338" s="193"/>
      <c r="C338" s="194"/>
      <c r="D338" s="195" t="s">
        <v>224</v>
      </c>
      <c r="E338" s="196" t="s">
        <v>19</v>
      </c>
      <c r="F338" s="197" t="s">
        <v>546</v>
      </c>
      <c r="G338" s="194"/>
      <c r="H338" s="196" t="s">
        <v>19</v>
      </c>
      <c r="I338" s="198"/>
      <c r="J338" s="194"/>
      <c r="K338" s="194"/>
      <c r="L338" s="199"/>
      <c r="M338" s="200"/>
      <c r="N338" s="201"/>
      <c r="O338" s="201"/>
      <c r="P338" s="201"/>
      <c r="Q338" s="201"/>
      <c r="R338" s="201"/>
      <c r="S338" s="201"/>
      <c r="T338" s="202"/>
      <c r="AT338" s="203" t="s">
        <v>224</v>
      </c>
      <c r="AU338" s="203" t="s">
        <v>88</v>
      </c>
      <c r="AV338" s="13" t="s">
        <v>82</v>
      </c>
      <c r="AW338" s="13" t="s">
        <v>36</v>
      </c>
      <c r="AX338" s="13" t="s">
        <v>75</v>
      </c>
      <c r="AY338" s="203" t="s">
        <v>214</v>
      </c>
    </row>
    <row r="339" spans="1:65" s="14" customFormat="1" ht="11.25">
      <c r="B339" s="204"/>
      <c r="C339" s="205"/>
      <c r="D339" s="195" t="s">
        <v>224</v>
      </c>
      <c r="E339" s="206" t="s">
        <v>19</v>
      </c>
      <c r="F339" s="207" t="s">
        <v>1737</v>
      </c>
      <c r="G339" s="205"/>
      <c r="H339" s="208">
        <v>34.996000000000002</v>
      </c>
      <c r="I339" s="209"/>
      <c r="J339" s="205"/>
      <c r="K339" s="205"/>
      <c r="L339" s="210"/>
      <c r="M339" s="211"/>
      <c r="N339" s="212"/>
      <c r="O339" s="212"/>
      <c r="P339" s="212"/>
      <c r="Q339" s="212"/>
      <c r="R339" s="212"/>
      <c r="S339" s="212"/>
      <c r="T339" s="213"/>
      <c r="AT339" s="214" t="s">
        <v>224</v>
      </c>
      <c r="AU339" s="214" t="s">
        <v>88</v>
      </c>
      <c r="AV339" s="14" t="s">
        <v>88</v>
      </c>
      <c r="AW339" s="14" t="s">
        <v>36</v>
      </c>
      <c r="AX339" s="14" t="s">
        <v>75</v>
      </c>
      <c r="AY339" s="214" t="s">
        <v>214</v>
      </c>
    </row>
    <row r="340" spans="1:65" s="14" customFormat="1" ht="11.25">
      <c r="B340" s="204"/>
      <c r="C340" s="205"/>
      <c r="D340" s="195" t="s">
        <v>224</v>
      </c>
      <c r="E340" s="206" t="s">
        <v>19</v>
      </c>
      <c r="F340" s="207" t="s">
        <v>1738</v>
      </c>
      <c r="G340" s="205"/>
      <c r="H340" s="208">
        <v>26.521999999999998</v>
      </c>
      <c r="I340" s="209"/>
      <c r="J340" s="205"/>
      <c r="K340" s="205"/>
      <c r="L340" s="210"/>
      <c r="M340" s="211"/>
      <c r="N340" s="212"/>
      <c r="O340" s="212"/>
      <c r="P340" s="212"/>
      <c r="Q340" s="212"/>
      <c r="R340" s="212"/>
      <c r="S340" s="212"/>
      <c r="T340" s="213"/>
      <c r="AT340" s="214" t="s">
        <v>224</v>
      </c>
      <c r="AU340" s="214" t="s">
        <v>88</v>
      </c>
      <c r="AV340" s="14" t="s">
        <v>88</v>
      </c>
      <c r="AW340" s="14" t="s">
        <v>36</v>
      </c>
      <c r="AX340" s="14" t="s">
        <v>75</v>
      </c>
      <c r="AY340" s="214" t="s">
        <v>214</v>
      </c>
    </row>
    <row r="341" spans="1:65" s="15" customFormat="1" ht="11.25">
      <c r="B341" s="215"/>
      <c r="C341" s="216"/>
      <c r="D341" s="195" t="s">
        <v>224</v>
      </c>
      <c r="E341" s="217" t="s">
        <v>19</v>
      </c>
      <c r="F341" s="218" t="s">
        <v>228</v>
      </c>
      <c r="G341" s="216"/>
      <c r="H341" s="219">
        <v>61.518000000000001</v>
      </c>
      <c r="I341" s="220"/>
      <c r="J341" s="216"/>
      <c r="K341" s="216"/>
      <c r="L341" s="221"/>
      <c r="M341" s="222"/>
      <c r="N341" s="223"/>
      <c r="O341" s="223"/>
      <c r="P341" s="223"/>
      <c r="Q341" s="223"/>
      <c r="R341" s="223"/>
      <c r="S341" s="223"/>
      <c r="T341" s="224"/>
      <c r="AT341" s="225" t="s">
        <v>224</v>
      </c>
      <c r="AU341" s="225" t="s">
        <v>88</v>
      </c>
      <c r="AV341" s="15" t="s">
        <v>222</v>
      </c>
      <c r="AW341" s="15" t="s">
        <v>36</v>
      </c>
      <c r="AX341" s="15" t="s">
        <v>82</v>
      </c>
      <c r="AY341" s="225" t="s">
        <v>214</v>
      </c>
    </row>
    <row r="342" spans="1:65" s="2" customFormat="1" ht="24.2" customHeight="1">
      <c r="A342" s="36"/>
      <c r="B342" s="37"/>
      <c r="C342" s="180" t="s">
        <v>549</v>
      </c>
      <c r="D342" s="180" t="s">
        <v>217</v>
      </c>
      <c r="E342" s="181" t="s">
        <v>562</v>
      </c>
      <c r="F342" s="182" t="s">
        <v>563</v>
      </c>
      <c r="G342" s="183" t="s">
        <v>220</v>
      </c>
      <c r="H342" s="184">
        <v>31.18</v>
      </c>
      <c r="I342" s="185"/>
      <c r="J342" s="186">
        <f>ROUND(I342*H342,2)</f>
        <v>0</v>
      </c>
      <c r="K342" s="182" t="s">
        <v>19</v>
      </c>
      <c r="L342" s="41"/>
      <c r="M342" s="187" t="s">
        <v>19</v>
      </c>
      <c r="N342" s="188" t="s">
        <v>47</v>
      </c>
      <c r="O342" s="66"/>
      <c r="P342" s="189">
        <f>O342*H342</f>
        <v>0</v>
      </c>
      <c r="Q342" s="189">
        <v>1.357E-2</v>
      </c>
      <c r="R342" s="189">
        <f>Q342*H342</f>
        <v>0.42311260000000001</v>
      </c>
      <c r="S342" s="189">
        <v>0</v>
      </c>
      <c r="T342" s="190">
        <f>S342*H342</f>
        <v>0</v>
      </c>
      <c r="U342" s="36"/>
      <c r="V342" s="36"/>
      <c r="W342" s="36"/>
      <c r="X342" s="36"/>
      <c r="Y342" s="36"/>
      <c r="Z342" s="36"/>
      <c r="AA342" s="36"/>
      <c r="AB342" s="36"/>
      <c r="AC342" s="36"/>
      <c r="AD342" s="36"/>
      <c r="AE342" s="36"/>
      <c r="AR342" s="191" t="s">
        <v>299</v>
      </c>
      <c r="AT342" s="191" t="s">
        <v>217</v>
      </c>
      <c r="AU342" s="191" t="s">
        <v>88</v>
      </c>
      <c r="AY342" s="19" t="s">
        <v>214</v>
      </c>
      <c r="BE342" s="192">
        <f>IF(N342="základní",J342,0)</f>
        <v>0</v>
      </c>
      <c r="BF342" s="192">
        <f>IF(N342="snížená",J342,0)</f>
        <v>0</v>
      </c>
      <c r="BG342" s="192">
        <f>IF(N342="zákl. přenesená",J342,0)</f>
        <v>0</v>
      </c>
      <c r="BH342" s="192">
        <f>IF(N342="sníž. přenesená",J342,0)</f>
        <v>0</v>
      </c>
      <c r="BI342" s="192">
        <f>IF(N342="nulová",J342,0)</f>
        <v>0</v>
      </c>
      <c r="BJ342" s="19" t="s">
        <v>88</v>
      </c>
      <c r="BK342" s="192">
        <f>ROUND(I342*H342,2)</f>
        <v>0</v>
      </c>
      <c r="BL342" s="19" t="s">
        <v>299</v>
      </c>
      <c r="BM342" s="191" t="s">
        <v>1739</v>
      </c>
    </row>
    <row r="343" spans="1:65" s="13" customFormat="1" ht="11.25">
      <c r="B343" s="193"/>
      <c r="C343" s="194"/>
      <c r="D343" s="195" t="s">
        <v>224</v>
      </c>
      <c r="E343" s="196" t="s">
        <v>19</v>
      </c>
      <c r="F343" s="197" t="s">
        <v>474</v>
      </c>
      <c r="G343" s="194"/>
      <c r="H343" s="196" t="s">
        <v>19</v>
      </c>
      <c r="I343" s="198"/>
      <c r="J343" s="194"/>
      <c r="K343" s="194"/>
      <c r="L343" s="199"/>
      <c r="M343" s="200"/>
      <c r="N343" s="201"/>
      <c r="O343" s="201"/>
      <c r="P343" s="201"/>
      <c r="Q343" s="201"/>
      <c r="R343" s="201"/>
      <c r="S343" s="201"/>
      <c r="T343" s="202"/>
      <c r="AT343" s="203" t="s">
        <v>224</v>
      </c>
      <c r="AU343" s="203" t="s">
        <v>88</v>
      </c>
      <c r="AV343" s="13" t="s">
        <v>82</v>
      </c>
      <c r="AW343" s="13" t="s">
        <v>36</v>
      </c>
      <c r="AX343" s="13" t="s">
        <v>75</v>
      </c>
      <c r="AY343" s="203" t="s">
        <v>214</v>
      </c>
    </row>
    <row r="344" spans="1:65" s="14" customFormat="1" ht="11.25">
      <c r="B344" s="204"/>
      <c r="C344" s="205"/>
      <c r="D344" s="195" t="s">
        <v>224</v>
      </c>
      <c r="E344" s="206" t="s">
        <v>19</v>
      </c>
      <c r="F344" s="207" t="s">
        <v>1723</v>
      </c>
      <c r="G344" s="205"/>
      <c r="H344" s="208">
        <v>18.2</v>
      </c>
      <c r="I344" s="209"/>
      <c r="J344" s="205"/>
      <c r="K344" s="205"/>
      <c r="L344" s="210"/>
      <c r="M344" s="211"/>
      <c r="N344" s="212"/>
      <c r="O344" s="212"/>
      <c r="P344" s="212"/>
      <c r="Q344" s="212"/>
      <c r="R344" s="212"/>
      <c r="S344" s="212"/>
      <c r="T344" s="213"/>
      <c r="AT344" s="214" t="s">
        <v>224</v>
      </c>
      <c r="AU344" s="214" t="s">
        <v>88</v>
      </c>
      <c r="AV344" s="14" t="s">
        <v>88</v>
      </c>
      <c r="AW344" s="14" t="s">
        <v>36</v>
      </c>
      <c r="AX344" s="14" t="s">
        <v>75</v>
      </c>
      <c r="AY344" s="214" t="s">
        <v>214</v>
      </c>
    </row>
    <row r="345" spans="1:65" s="14" customFormat="1" ht="11.25">
      <c r="B345" s="204"/>
      <c r="C345" s="205"/>
      <c r="D345" s="195" t="s">
        <v>224</v>
      </c>
      <c r="E345" s="206" t="s">
        <v>19</v>
      </c>
      <c r="F345" s="207" t="s">
        <v>1724</v>
      </c>
      <c r="G345" s="205"/>
      <c r="H345" s="208">
        <v>12.98</v>
      </c>
      <c r="I345" s="209"/>
      <c r="J345" s="205"/>
      <c r="K345" s="205"/>
      <c r="L345" s="210"/>
      <c r="M345" s="211"/>
      <c r="N345" s="212"/>
      <c r="O345" s="212"/>
      <c r="P345" s="212"/>
      <c r="Q345" s="212"/>
      <c r="R345" s="212"/>
      <c r="S345" s="212"/>
      <c r="T345" s="213"/>
      <c r="AT345" s="214" t="s">
        <v>224</v>
      </c>
      <c r="AU345" s="214" t="s">
        <v>88</v>
      </c>
      <c r="AV345" s="14" t="s">
        <v>88</v>
      </c>
      <c r="AW345" s="14" t="s">
        <v>36</v>
      </c>
      <c r="AX345" s="14" t="s">
        <v>75</v>
      </c>
      <c r="AY345" s="214" t="s">
        <v>214</v>
      </c>
    </row>
    <row r="346" spans="1:65" s="15" customFormat="1" ht="11.25">
      <c r="B346" s="215"/>
      <c r="C346" s="216"/>
      <c r="D346" s="195" t="s">
        <v>224</v>
      </c>
      <c r="E346" s="217" t="s">
        <v>19</v>
      </c>
      <c r="F346" s="218" t="s">
        <v>228</v>
      </c>
      <c r="G346" s="216"/>
      <c r="H346" s="219">
        <v>31.18</v>
      </c>
      <c r="I346" s="220"/>
      <c r="J346" s="216"/>
      <c r="K346" s="216"/>
      <c r="L346" s="221"/>
      <c r="M346" s="222"/>
      <c r="N346" s="223"/>
      <c r="O346" s="223"/>
      <c r="P346" s="223"/>
      <c r="Q346" s="223"/>
      <c r="R346" s="223"/>
      <c r="S346" s="223"/>
      <c r="T346" s="224"/>
      <c r="AT346" s="225" t="s">
        <v>224</v>
      </c>
      <c r="AU346" s="225" t="s">
        <v>88</v>
      </c>
      <c r="AV346" s="15" t="s">
        <v>222</v>
      </c>
      <c r="AW346" s="15" t="s">
        <v>36</v>
      </c>
      <c r="AX346" s="15" t="s">
        <v>82</v>
      </c>
      <c r="AY346" s="225" t="s">
        <v>214</v>
      </c>
    </row>
    <row r="347" spans="1:65" s="2" customFormat="1" ht="14.45" customHeight="1">
      <c r="A347" s="36"/>
      <c r="B347" s="37"/>
      <c r="C347" s="180" t="s">
        <v>555</v>
      </c>
      <c r="D347" s="180" t="s">
        <v>217</v>
      </c>
      <c r="E347" s="181" t="s">
        <v>566</v>
      </c>
      <c r="F347" s="182" t="s">
        <v>567</v>
      </c>
      <c r="G347" s="183" t="s">
        <v>248</v>
      </c>
      <c r="H347" s="184">
        <v>3</v>
      </c>
      <c r="I347" s="185"/>
      <c r="J347" s="186">
        <f>ROUND(I347*H347,2)</f>
        <v>0</v>
      </c>
      <c r="K347" s="182" t="s">
        <v>19</v>
      </c>
      <c r="L347" s="41"/>
      <c r="M347" s="187" t="s">
        <v>19</v>
      </c>
      <c r="N347" s="188" t="s">
        <v>47</v>
      </c>
      <c r="O347" s="66"/>
      <c r="P347" s="189">
        <f>O347*H347</f>
        <v>0</v>
      </c>
      <c r="Q347" s="189">
        <v>3.0000000000000001E-5</v>
      </c>
      <c r="R347" s="189">
        <f>Q347*H347</f>
        <v>9.0000000000000006E-5</v>
      </c>
      <c r="S347" s="189">
        <v>0</v>
      </c>
      <c r="T347" s="190">
        <f>S347*H347</f>
        <v>0</v>
      </c>
      <c r="U347" s="36"/>
      <c r="V347" s="36"/>
      <c r="W347" s="36"/>
      <c r="X347" s="36"/>
      <c r="Y347" s="36"/>
      <c r="Z347" s="36"/>
      <c r="AA347" s="36"/>
      <c r="AB347" s="36"/>
      <c r="AC347" s="36"/>
      <c r="AD347" s="36"/>
      <c r="AE347" s="36"/>
      <c r="AR347" s="191" t="s">
        <v>299</v>
      </c>
      <c r="AT347" s="191" t="s">
        <v>217</v>
      </c>
      <c r="AU347" s="191" t="s">
        <v>88</v>
      </c>
      <c r="AY347" s="19" t="s">
        <v>214</v>
      </c>
      <c r="BE347" s="192">
        <f>IF(N347="základní",J347,0)</f>
        <v>0</v>
      </c>
      <c r="BF347" s="192">
        <f>IF(N347="snížená",J347,0)</f>
        <v>0</v>
      </c>
      <c r="BG347" s="192">
        <f>IF(N347="zákl. přenesená",J347,0)</f>
        <v>0</v>
      </c>
      <c r="BH347" s="192">
        <f>IF(N347="sníž. přenesená",J347,0)</f>
        <v>0</v>
      </c>
      <c r="BI347" s="192">
        <f>IF(N347="nulová",J347,0)</f>
        <v>0</v>
      </c>
      <c r="BJ347" s="19" t="s">
        <v>88</v>
      </c>
      <c r="BK347" s="192">
        <f>ROUND(I347*H347,2)</f>
        <v>0</v>
      </c>
      <c r="BL347" s="19" t="s">
        <v>299</v>
      </c>
      <c r="BM347" s="191" t="s">
        <v>1740</v>
      </c>
    </row>
    <row r="348" spans="1:65" s="2" customFormat="1" ht="14.45" customHeight="1">
      <c r="A348" s="36"/>
      <c r="B348" s="37"/>
      <c r="C348" s="230" t="s">
        <v>561</v>
      </c>
      <c r="D348" s="230" t="s">
        <v>336</v>
      </c>
      <c r="E348" s="231" t="s">
        <v>570</v>
      </c>
      <c r="F348" s="232" t="s">
        <v>571</v>
      </c>
      <c r="G348" s="233" t="s">
        <v>248</v>
      </c>
      <c r="H348" s="234">
        <v>3</v>
      </c>
      <c r="I348" s="235"/>
      <c r="J348" s="236">
        <f>ROUND(I348*H348,2)</f>
        <v>0</v>
      </c>
      <c r="K348" s="232" t="s">
        <v>19</v>
      </c>
      <c r="L348" s="237"/>
      <c r="M348" s="238" t="s">
        <v>19</v>
      </c>
      <c r="N348" s="239" t="s">
        <v>47</v>
      </c>
      <c r="O348" s="66"/>
      <c r="P348" s="189">
        <f>O348*H348</f>
        <v>0</v>
      </c>
      <c r="Q348" s="189">
        <v>1.4E-3</v>
      </c>
      <c r="R348" s="189">
        <f>Q348*H348</f>
        <v>4.1999999999999997E-3</v>
      </c>
      <c r="S348" s="189">
        <v>0</v>
      </c>
      <c r="T348" s="190">
        <f>S348*H348</f>
        <v>0</v>
      </c>
      <c r="U348" s="36"/>
      <c r="V348" s="36"/>
      <c r="W348" s="36"/>
      <c r="X348" s="36"/>
      <c r="Y348" s="36"/>
      <c r="Z348" s="36"/>
      <c r="AA348" s="36"/>
      <c r="AB348" s="36"/>
      <c r="AC348" s="36"/>
      <c r="AD348" s="36"/>
      <c r="AE348" s="36"/>
      <c r="AR348" s="191" t="s">
        <v>339</v>
      </c>
      <c r="AT348" s="191" t="s">
        <v>336</v>
      </c>
      <c r="AU348" s="191" t="s">
        <v>88</v>
      </c>
      <c r="AY348" s="19" t="s">
        <v>214</v>
      </c>
      <c r="BE348" s="192">
        <f>IF(N348="základní",J348,0)</f>
        <v>0</v>
      </c>
      <c r="BF348" s="192">
        <f>IF(N348="snížená",J348,0)</f>
        <v>0</v>
      </c>
      <c r="BG348" s="192">
        <f>IF(N348="zákl. přenesená",J348,0)</f>
        <v>0</v>
      </c>
      <c r="BH348" s="192">
        <f>IF(N348="sníž. přenesená",J348,0)</f>
        <v>0</v>
      </c>
      <c r="BI348" s="192">
        <f>IF(N348="nulová",J348,0)</f>
        <v>0</v>
      </c>
      <c r="BJ348" s="19" t="s">
        <v>88</v>
      </c>
      <c r="BK348" s="192">
        <f>ROUND(I348*H348,2)</f>
        <v>0</v>
      </c>
      <c r="BL348" s="19" t="s">
        <v>299</v>
      </c>
      <c r="BM348" s="191" t="s">
        <v>1741</v>
      </c>
    </row>
    <row r="349" spans="1:65" s="2" customFormat="1" ht="24.2" customHeight="1">
      <c r="A349" s="36"/>
      <c r="B349" s="37"/>
      <c r="C349" s="180" t="s">
        <v>565</v>
      </c>
      <c r="D349" s="180" t="s">
        <v>217</v>
      </c>
      <c r="E349" s="181" t="s">
        <v>574</v>
      </c>
      <c r="F349" s="182" t="s">
        <v>575</v>
      </c>
      <c r="G349" s="183" t="s">
        <v>248</v>
      </c>
      <c r="H349" s="184">
        <v>9</v>
      </c>
      <c r="I349" s="185"/>
      <c r="J349" s="186">
        <f>ROUND(I349*H349,2)</f>
        <v>0</v>
      </c>
      <c r="K349" s="182" t="s">
        <v>221</v>
      </c>
      <c r="L349" s="41"/>
      <c r="M349" s="187" t="s">
        <v>19</v>
      </c>
      <c r="N349" s="188" t="s">
        <v>47</v>
      </c>
      <c r="O349" s="66"/>
      <c r="P349" s="189">
        <f>O349*H349</f>
        <v>0</v>
      </c>
      <c r="Q349" s="189">
        <v>5.28E-3</v>
      </c>
      <c r="R349" s="189">
        <f>Q349*H349</f>
        <v>4.752E-2</v>
      </c>
      <c r="S349" s="189">
        <v>0</v>
      </c>
      <c r="T349" s="190">
        <f>S349*H349</f>
        <v>0</v>
      </c>
      <c r="U349" s="36"/>
      <c r="V349" s="36"/>
      <c r="W349" s="36"/>
      <c r="X349" s="36"/>
      <c r="Y349" s="36"/>
      <c r="Z349" s="36"/>
      <c r="AA349" s="36"/>
      <c r="AB349" s="36"/>
      <c r="AC349" s="36"/>
      <c r="AD349" s="36"/>
      <c r="AE349" s="36"/>
      <c r="AR349" s="191" t="s">
        <v>299</v>
      </c>
      <c r="AT349" s="191" t="s">
        <v>217</v>
      </c>
      <c r="AU349" s="191" t="s">
        <v>88</v>
      </c>
      <c r="AY349" s="19" t="s">
        <v>214</v>
      </c>
      <c r="BE349" s="192">
        <f>IF(N349="základní",J349,0)</f>
        <v>0</v>
      </c>
      <c r="BF349" s="192">
        <f>IF(N349="snížená",J349,0)</f>
        <v>0</v>
      </c>
      <c r="BG349" s="192">
        <f>IF(N349="zákl. přenesená",J349,0)</f>
        <v>0</v>
      </c>
      <c r="BH349" s="192">
        <f>IF(N349="sníž. přenesená",J349,0)</f>
        <v>0</v>
      </c>
      <c r="BI349" s="192">
        <f>IF(N349="nulová",J349,0)</f>
        <v>0</v>
      </c>
      <c r="BJ349" s="19" t="s">
        <v>88</v>
      </c>
      <c r="BK349" s="192">
        <f>ROUND(I349*H349,2)</f>
        <v>0</v>
      </c>
      <c r="BL349" s="19" t="s">
        <v>299</v>
      </c>
      <c r="BM349" s="191" t="s">
        <v>576</v>
      </c>
    </row>
    <row r="350" spans="1:65" s="13" customFormat="1" ht="11.25">
      <c r="B350" s="193"/>
      <c r="C350" s="194"/>
      <c r="D350" s="195" t="s">
        <v>224</v>
      </c>
      <c r="E350" s="196" t="s">
        <v>19</v>
      </c>
      <c r="F350" s="197" t="s">
        <v>257</v>
      </c>
      <c r="G350" s="194"/>
      <c r="H350" s="196" t="s">
        <v>19</v>
      </c>
      <c r="I350" s="198"/>
      <c r="J350" s="194"/>
      <c r="K350" s="194"/>
      <c r="L350" s="199"/>
      <c r="M350" s="200"/>
      <c r="N350" s="201"/>
      <c r="O350" s="201"/>
      <c r="P350" s="201"/>
      <c r="Q350" s="201"/>
      <c r="R350" s="201"/>
      <c r="S350" s="201"/>
      <c r="T350" s="202"/>
      <c r="AT350" s="203" t="s">
        <v>224</v>
      </c>
      <c r="AU350" s="203" t="s">
        <v>88</v>
      </c>
      <c r="AV350" s="13" t="s">
        <v>82</v>
      </c>
      <c r="AW350" s="13" t="s">
        <v>36</v>
      </c>
      <c r="AX350" s="13" t="s">
        <v>75</v>
      </c>
      <c r="AY350" s="203" t="s">
        <v>214</v>
      </c>
    </row>
    <row r="351" spans="1:65" s="14" customFormat="1" ht="11.25">
      <c r="B351" s="204"/>
      <c r="C351" s="205"/>
      <c r="D351" s="195" t="s">
        <v>224</v>
      </c>
      <c r="E351" s="206" t="s">
        <v>19</v>
      </c>
      <c r="F351" s="207" t="s">
        <v>1742</v>
      </c>
      <c r="G351" s="205"/>
      <c r="H351" s="208">
        <v>5</v>
      </c>
      <c r="I351" s="209"/>
      <c r="J351" s="205"/>
      <c r="K351" s="205"/>
      <c r="L351" s="210"/>
      <c r="M351" s="211"/>
      <c r="N351" s="212"/>
      <c r="O351" s="212"/>
      <c r="P351" s="212"/>
      <c r="Q351" s="212"/>
      <c r="R351" s="212"/>
      <c r="S351" s="212"/>
      <c r="T351" s="213"/>
      <c r="AT351" s="214" t="s">
        <v>224</v>
      </c>
      <c r="AU351" s="214" t="s">
        <v>88</v>
      </c>
      <c r="AV351" s="14" t="s">
        <v>88</v>
      </c>
      <c r="AW351" s="14" t="s">
        <v>36</v>
      </c>
      <c r="AX351" s="14" t="s">
        <v>75</v>
      </c>
      <c r="AY351" s="214" t="s">
        <v>214</v>
      </c>
    </row>
    <row r="352" spans="1:65" s="14" customFormat="1" ht="11.25">
      <c r="B352" s="204"/>
      <c r="C352" s="205"/>
      <c r="D352" s="195" t="s">
        <v>224</v>
      </c>
      <c r="E352" s="206" t="s">
        <v>19</v>
      </c>
      <c r="F352" s="207" t="s">
        <v>1743</v>
      </c>
      <c r="G352" s="205"/>
      <c r="H352" s="208">
        <v>4</v>
      </c>
      <c r="I352" s="209"/>
      <c r="J352" s="205"/>
      <c r="K352" s="205"/>
      <c r="L352" s="210"/>
      <c r="M352" s="211"/>
      <c r="N352" s="212"/>
      <c r="O352" s="212"/>
      <c r="P352" s="212"/>
      <c r="Q352" s="212"/>
      <c r="R352" s="212"/>
      <c r="S352" s="212"/>
      <c r="T352" s="213"/>
      <c r="AT352" s="214" t="s">
        <v>224</v>
      </c>
      <c r="AU352" s="214" t="s">
        <v>88</v>
      </c>
      <c r="AV352" s="14" t="s">
        <v>88</v>
      </c>
      <c r="AW352" s="14" t="s">
        <v>36</v>
      </c>
      <c r="AX352" s="14" t="s">
        <v>75</v>
      </c>
      <c r="AY352" s="214" t="s">
        <v>214</v>
      </c>
    </row>
    <row r="353" spans="1:65" s="15" customFormat="1" ht="11.25">
      <c r="B353" s="215"/>
      <c r="C353" s="216"/>
      <c r="D353" s="195" t="s">
        <v>224</v>
      </c>
      <c r="E353" s="217" t="s">
        <v>19</v>
      </c>
      <c r="F353" s="218" t="s">
        <v>228</v>
      </c>
      <c r="G353" s="216"/>
      <c r="H353" s="219">
        <v>9</v>
      </c>
      <c r="I353" s="220"/>
      <c r="J353" s="216"/>
      <c r="K353" s="216"/>
      <c r="L353" s="221"/>
      <c r="M353" s="222"/>
      <c r="N353" s="223"/>
      <c r="O353" s="223"/>
      <c r="P353" s="223"/>
      <c r="Q353" s="223"/>
      <c r="R353" s="223"/>
      <c r="S353" s="223"/>
      <c r="T353" s="224"/>
      <c r="AT353" s="225" t="s">
        <v>224</v>
      </c>
      <c r="AU353" s="225" t="s">
        <v>88</v>
      </c>
      <c r="AV353" s="15" t="s">
        <v>222</v>
      </c>
      <c r="AW353" s="15" t="s">
        <v>36</v>
      </c>
      <c r="AX353" s="15" t="s">
        <v>82</v>
      </c>
      <c r="AY353" s="225" t="s">
        <v>214</v>
      </c>
    </row>
    <row r="354" spans="1:65" s="2" customFormat="1" ht="24.2" customHeight="1">
      <c r="A354" s="36"/>
      <c r="B354" s="37"/>
      <c r="C354" s="180" t="s">
        <v>569</v>
      </c>
      <c r="D354" s="180" t="s">
        <v>217</v>
      </c>
      <c r="E354" s="181" t="s">
        <v>580</v>
      </c>
      <c r="F354" s="182" t="s">
        <v>581</v>
      </c>
      <c r="G354" s="183" t="s">
        <v>331</v>
      </c>
      <c r="H354" s="184">
        <v>20</v>
      </c>
      <c r="I354" s="185"/>
      <c r="J354" s="186">
        <f>ROUND(I354*H354,2)</f>
        <v>0</v>
      </c>
      <c r="K354" s="182" t="s">
        <v>221</v>
      </c>
      <c r="L354" s="41"/>
      <c r="M354" s="187" t="s">
        <v>19</v>
      </c>
      <c r="N354" s="188" t="s">
        <v>47</v>
      </c>
      <c r="O354" s="66"/>
      <c r="P354" s="189">
        <f>O354*H354</f>
        <v>0</v>
      </c>
      <c r="Q354" s="189">
        <v>5.5399999999999998E-3</v>
      </c>
      <c r="R354" s="189">
        <f>Q354*H354</f>
        <v>0.1108</v>
      </c>
      <c r="S354" s="189">
        <v>0</v>
      </c>
      <c r="T354" s="190">
        <f>S354*H354</f>
        <v>0</v>
      </c>
      <c r="U354" s="36"/>
      <c r="V354" s="36"/>
      <c r="W354" s="36"/>
      <c r="X354" s="36"/>
      <c r="Y354" s="36"/>
      <c r="Z354" s="36"/>
      <c r="AA354" s="36"/>
      <c r="AB354" s="36"/>
      <c r="AC354" s="36"/>
      <c r="AD354" s="36"/>
      <c r="AE354" s="36"/>
      <c r="AR354" s="191" t="s">
        <v>299</v>
      </c>
      <c r="AT354" s="191" t="s">
        <v>217</v>
      </c>
      <c r="AU354" s="191" t="s">
        <v>88</v>
      </c>
      <c r="AY354" s="19" t="s">
        <v>214</v>
      </c>
      <c r="BE354" s="192">
        <f>IF(N354="základní",J354,0)</f>
        <v>0</v>
      </c>
      <c r="BF354" s="192">
        <f>IF(N354="snížená",J354,0)</f>
        <v>0</v>
      </c>
      <c r="BG354" s="192">
        <f>IF(N354="zákl. přenesená",J354,0)</f>
        <v>0</v>
      </c>
      <c r="BH354" s="192">
        <f>IF(N354="sníž. přenesená",J354,0)</f>
        <v>0</v>
      </c>
      <c r="BI354" s="192">
        <f>IF(N354="nulová",J354,0)</f>
        <v>0</v>
      </c>
      <c r="BJ354" s="19" t="s">
        <v>88</v>
      </c>
      <c r="BK354" s="192">
        <f>ROUND(I354*H354,2)</f>
        <v>0</v>
      </c>
      <c r="BL354" s="19" t="s">
        <v>299</v>
      </c>
      <c r="BM354" s="191" t="s">
        <v>582</v>
      </c>
    </row>
    <row r="355" spans="1:65" s="14" customFormat="1" ht="11.25">
      <c r="B355" s="204"/>
      <c r="C355" s="205"/>
      <c r="D355" s="195" t="s">
        <v>224</v>
      </c>
      <c r="E355" s="206" t="s">
        <v>19</v>
      </c>
      <c r="F355" s="207" t="s">
        <v>1744</v>
      </c>
      <c r="G355" s="205"/>
      <c r="H355" s="208">
        <v>20</v>
      </c>
      <c r="I355" s="209"/>
      <c r="J355" s="205"/>
      <c r="K355" s="205"/>
      <c r="L355" s="210"/>
      <c r="M355" s="211"/>
      <c r="N355" s="212"/>
      <c r="O355" s="212"/>
      <c r="P355" s="212"/>
      <c r="Q355" s="212"/>
      <c r="R355" s="212"/>
      <c r="S355" s="212"/>
      <c r="T355" s="213"/>
      <c r="AT355" s="214" t="s">
        <v>224</v>
      </c>
      <c r="AU355" s="214" t="s">
        <v>88</v>
      </c>
      <c r="AV355" s="14" t="s">
        <v>88</v>
      </c>
      <c r="AW355" s="14" t="s">
        <v>36</v>
      </c>
      <c r="AX355" s="14" t="s">
        <v>82</v>
      </c>
      <c r="AY355" s="214" t="s">
        <v>214</v>
      </c>
    </row>
    <row r="356" spans="1:65" s="2" customFormat="1" ht="14.45" customHeight="1">
      <c r="A356" s="36"/>
      <c r="B356" s="37"/>
      <c r="C356" s="180" t="s">
        <v>573</v>
      </c>
      <c r="D356" s="180" t="s">
        <v>217</v>
      </c>
      <c r="E356" s="181" t="s">
        <v>585</v>
      </c>
      <c r="F356" s="182" t="s">
        <v>586</v>
      </c>
      <c r="G356" s="183" t="s">
        <v>220</v>
      </c>
      <c r="H356" s="184">
        <v>123.37</v>
      </c>
      <c r="I356" s="185"/>
      <c r="J356" s="186">
        <f>ROUND(I356*H356,2)</f>
        <v>0</v>
      </c>
      <c r="K356" s="182" t="s">
        <v>19</v>
      </c>
      <c r="L356" s="41"/>
      <c r="M356" s="187" t="s">
        <v>19</v>
      </c>
      <c r="N356" s="188" t="s">
        <v>47</v>
      </c>
      <c r="O356" s="66"/>
      <c r="P356" s="189">
        <f>O356*H356</f>
        <v>0</v>
      </c>
      <c r="Q356" s="189">
        <v>2.63E-2</v>
      </c>
      <c r="R356" s="189">
        <f>Q356*H356</f>
        <v>3.244631</v>
      </c>
      <c r="S356" s="189">
        <v>0</v>
      </c>
      <c r="T356" s="190">
        <f>S356*H356</f>
        <v>0</v>
      </c>
      <c r="U356" s="36"/>
      <c r="V356" s="36"/>
      <c r="W356" s="36"/>
      <c r="X356" s="36"/>
      <c r="Y356" s="36"/>
      <c r="Z356" s="36"/>
      <c r="AA356" s="36"/>
      <c r="AB356" s="36"/>
      <c r="AC356" s="36"/>
      <c r="AD356" s="36"/>
      <c r="AE356" s="36"/>
      <c r="AR356" s="191" t="s">
        <v>299</v>
      </c>
      <c r="AT356" s="191" t="s">
        <v>217</v>
      </c>
      <c r="AU356" s="191" t="s">
        <v>88</v>
      </c>
      <c r="AY356" s="19" t="s">
        <v>214</v>
      </c>
      <c r="BE356" s="192">
        <f>IF(N356="základní",J356,0)</f>
        <v>0</v>
      </c>
      <c r="BF356" s="192">
        <f>IF(N356="snížená",J356,0)</f>
        <v>0</v>
      </c>
      <c r="BG356" s="192">
        <f>IF(N356="zákl. přenesená",J356,0)</f>
        <v>0</v>
      </c>
      <c r="BH356" s="192">
        <f>IF(N356="sníž. přenesená",J356,0)</f>
        <v>0</v>
      </c>
      <c r="BI356" s="192">
        <f>IF(N356="nulová",J356,0)</f>
        <v>0</v>
      </c>
      <c r="BJ356" s="19" t="s">
        <v>88</v>
      </c>
      <c r="BK356" s="192">
        <f>ROUND(I356*H356,2)</f>
        <v>0</v>
      </c>
      <c r="BL356" s="19" t="s">
        <v>299</v>
      </c>
      <c r="BM356" s="191" t="s">
        <v>587</v>
      </c>
    </row>
    <row r="357" spans="1:65" s="13" customFormat="1" ht="11.25">
      <c r="B357" s="193"/>
      <c r="C357" s="194"/>
      <c r="D357" s="195" t="s">
        <v>224</v>
      </c>
      <c r="E357" s="196" t="s">
        <v>19</v>
      </c>
      <c r="F357" s="197" t="s">
        <v>257</v>
      </c>
      <c r="G357" s="194"/>
      <c r="H357" s="196" t="s">
        <v>19</v>
      </c>
      <c r="I357" s="198"/>
      <c r="J357" s="194"/>
      <c r="K357" s="194"/>
      <c r="L357" s="199"/>
      <c r="M357" s="200"/>
      <c r="N357" s="201"/>
      <c r="O357" s="201"/>
      <c r="P357" s="201"/>
      <c r="Q357" s="201"/>
      <c r="R357" s="201"/>
      <c r="S357" s="201"/>
      <c r="T357" s="202"/>
      <c r="AT357" s="203" t="s">
        <v>224</v>
      </c>
      <c r="AU357" s="203" t="s">
        <v>88</v>
      </c>
      <c r="AV357" s="13" t="s">
        <v>82</v>
      </c>
      <c r="AW357" s="13" t="s">
        <v>36</v>
      </c>
      <c r="AX357" s="13" t="s">
        <v>75</v>
      </c>
      <c r="AY357" s="203" t="s">
        <v>214</v>
      </c>
    </row>
    <row r="358" spans="1:65" s="14" customFormat="1" ht="11.25">
      <c r="B358" s="204"/>
      <c r="C358" s="205"/>
      <c r="D358" s="195" t="s">
        <v>224</v>
      </c>
      <c r="E358" s="206" t="s">
        <v>19</v>
      </c>
      <c r="F358" s="207" t="s">
        <v>1678</v>
      </c>
      <c r="G358" s="205"/>
      <c r="H358" s="208">
        <v>69.91</v>
      </c>
      <c r="I358" s="209"/>
      <c r="J358" s="205"/>
      <c r="K358" s="205"/>
      <c r="L358" s="210"/>
      <c r="M358" s="211"/>
      <c r="N358" s="212"/>
      <c r="O358" s="212"/>
      <c r="P358" s="212"/>
      <c r="Q358" s="212"/>
      <c r="R358" s="212"/>
      <c r="S358" s="212"/>
      <c r="T358" s="213"/>
      <c r="AT358" s="214" t="s">
        <v>224</v>
      </c>
      <c r="AU358" s="214" t="s">
        <v>88</v>
      </c>
      <c r="AV358" s="14" t="s">
        <v>88</v>
      </c>
      <c r="AW358" s="14" t="s">
        <v>36</v>
      </c>
      <c r="AX358" s="14" t="s">
        <v>75</v>
      </c>
      <c r="AY358" s="214" t="s">
        <v>214</v>
      </c>
    </row>
    <row r="359" spans="1:65" s="14" customFormat="1" ht="11.25">
      <c r="B359" s="204"/>
      <c r="C359" s="205"/>
      <c r="D359" s="195" t="s">
        <v>224</v>
      </c>
      <c r="E359" s="206" t="s">
        <v>19</v>
      </c>
      <c r="F359" s="207" t="s">
        <v>1679</v>
      </c>
      <c r="G359" s="205"/>
      <c r="H359" s="208">
        <v>53.46</v>
      </c>
      <c r="I359" s="209"/>
      <c r="J359" s="205"/>
      <c r="K359" s="205"/>
      <c r="L359" s="210"/>
      <c r="M359" s="211"/>
      <c r="N359" s="212"/>
      <c r="O359" s="212"/>
      <c r="P359" s="212"/>
      <c r="Q359" s="212"/>
      <c r="R359" s="212"/>
      <c r="S359" s="212"/>
      <c r="T359" s="213"/>
      <c r="AT359" s="214" t="s">
        <v>224</v>
      </c>
      <c r="AU359" s="214" t="s">
        <v>88</v>
      </c>
      <c r="AV359" s="14" t="s">
        <v>88</v>
      </c>
      <c r="AW359" s="14" t="s">
        <v>36</v>
      </c>
      <c r="AX359" s="14" t="s">
        <v>75</v>
      </c>
      <c r="AY359" s="214" t="s">
        <v>214</v>
      </c>
    </row>
    <row r="360" spans="1:65" s="15" customFormat="1" ht="11.25">
      <c r="B360" s="215"/>
      <c r="C360" s="216"/>
      <c r="D360" s="195" t="s">
        <v>224</v>
      </c>
      <c r="E360" s="217" t="s">
        <v>19</v>
      </c>
      <c r="F360" s="218" t="s">
        <v>228</v>
      </c>
      <c r="G360" s="216"/>
      <c r="H360" s="219">
        <v>123.37</v>
      </c>
      <c r="I360" s="220"/>
      <c r="J360" s="216"/>
      <c r="K360" s="216"/>
      <c r="L360" s="221"/>
      <c r="M360" s="222"/>
      <c r="N360" s="223"/>
      <c r="O360" s="223"/>
      <c r="P360" s="223"/>
      <c r="Q360" s="223"/>
      <c r="R360" s="223"/>
      <c r="S360" s="223"/>
      <c r="T360" s="224"/>
      <c r="AT360" s="225" t="s">
        <v>224</v>
      </c>
      <c r="AU360" s="225" t="s">
        <v>88</v>
      </c>
      <c r="AV360" s="15" t="s">
        <v>222</v>
      </c>
      <c r="AW360" s="15" t="s">
        <v>36</v>
      </c>
      <c r="AX360" s="15" t="s">
        <v>82</v>
      </c>
      <c r="AY360" s="225" t="s">
        <v>214</v>
      </c>
    </row>
    <row r="361" spans="1:65" s="2" customFormat="1" ht="24.2" customHeight="1">
      <c r="A361" s="36"/>
      <c r="B361" s="37"/>
      <c r="C361" s="180" t="s">
        <v>579</v>
      </c>
      <c r="D361" s="180" t="s">
        <v>217</v>
      </c>
      <c r="E361" s="181" t="s">
        <v>589</v>
      </c>
      <c r="F361" s="182" t="s">
        <v>590</v>
      </c>
      <c r="G361" s="183" t="s">
        <v>220</v>
      </c>
      <c r="H361" s="184">
        <v>123.37</v>
      </c>
      <c r="I361" s="185"/>
      <c r="J361" s="186">
        <f>ROUND(I361*H361,2)</f>
        <v>0</v>
      </c>
      <c r="K361" s="182" t="s">
        <v>19</v>
      </c>
      <c r="L361" s="41"/>
      <c r="M361" s="187" t="s">
        <v>19</v>
      </c>
      <c r="N361" s="188" t="s">
        <v>47</v>
      </c>
      <c r="O361" s="66"/>
      <c r="P361" s="189">
        <f>O361*H361</f>
        <v>0</v>
      </c>
      <c r="Q361" s="189">
        <v>4.3360000000000003E-2</v>
      </c>
      <c r="R361" s="189">
        <f>Q361*H361</f>
        <v>5.3493232000000006</v>
      </c>
      <c r="S361" s="189">
        <v>0</v>
      </c>
      <c r="T361" s="190">
        <f>S361*H361</f>
        <v>0</v>
      </c>
      <c r="U361" s="36"/>
      <c r="V361" s="36"/>
      <c r="W361" s="36"/>
      <c r="X361" s="36"/>
      <c r="Y361" s="36"/>
      <c r="Z361" s="36"/>
      <c r="AA361" s="36"/>
      <c r="AB361" s="36"/>
      <c r="AC361" s="36"/>
      <c r="AD361" s="36"/>
      <c r="AE361" s="36"/>
      <c r="AR361" s="191" t="s">
        <v>299</v>
      </c>
      <c r="AT361" s="191" t="s">
        <v>217</v>
      </c>
      <c r="AU361" s="191" t="s">
        <v>88</v>
      </c>
      <c r="AY361" s="19" t="s">
        <v>214</v>
      </c>
      <c r="BE361" s="192">
        <f>IF(N361="základní",J361,0)</f>
        <v>0</v>
      </c>
      <c r="BF361" s="192">
        <f>IF(N361="snížená",J361,0)</f>
        <v>0</v>
      </c>
      <c r="BG361" s="192">
        <f>IF(N361="zákl. přenesená",J361,0)</f>
        <v>0</v>
      </c>
      <c r="BH361" s="192">
        <f>IF(N361="sníž. přenesená",J361,0)</f>
        <v>0</v>
      </c>
      <c r="BI361" s="192">
        <f>IF(N361="nulová",J361,0)</f>
        <v>0</v>
      </c>
      <c r="BJ361" s="19" t="s">
        <v>88</v>
      </c>
      <c r="BK361" s="192">
        <f>ROUND(I361*H361,2)</f>
        <v>0</v>
      </c>
      <c r="BL361" s="19" t="s">
        <v>299</v>
      </c>
      <c r="BM361" s="191" t="s">
        <v>591</v>
      </c>
    </row>
    <row r="362" spans="1:65" s="13" customFormat="1" ht="11.25">
      <c r="B362" s="193"/>
      <c r="C362" s="194"/>
      <c r="D362" s="195" t="s">
        <v>224</v>
      </c>
      <c r="E362" s="196" t="s">
        <v>19</v>
      </c>
      <c r="F362" s="197" t="s">
        <v>257</v>
      </c>
      <c r="G362" s="194"/>
      <c r="H362" s="196" t="s">
        <v>19</v>
      </c>
      <c r="I362" s="198"/>
      <c r="J362" s="194"/>
      <c r="K362" s="194"/>
      <c r="L362" s="199"/>
      <c r="M362" s="200"/>
      <c r="N362" s="201"/>
      <c r="O362" s="201"/>
      <c r="P362" s="201"/>
      <c r="Q362" s="201"/>
      <c r="R362" s="201"/>
      <c r="S362" s="201"/>
      <c r="T362" s="202"/>
      <c r="AT362" s="203" t="s">
        <v>224</v>
      </c>
      <c r="AU362" s="203" t="s">
        <v>88</v>
      </c>
      <c r="AV362" s="13" t="s">
        <v>82</v>
      </c>
      <c r="AW362" s="13" t="s">
        <v>36</v>
      </c>
      <c r="AX362" s="13" t="s">
        <v>75</v>
      </c>
      <c r="AY362" s="203" t="s">
        <v>214</v>
      </c>
    </row>
    <row r="363" spans="1:65" s="14" customFormat="1" ht="11.25">
      <c r="B363" s="204"/>
      <c r="C363" s="205"/>
      <c r="D363" s="195" t="s">
        <v>224</v>
      </c>
      <c r="E363" s="206" t="s">
        <v>19</v>
      </c>
      <c r="F363" s="207" t="s">
        <v>1678</v>
      </c>
      <c r="G363" s="205"/>
      <c r="H363" s="208">
        <v>69.91</v>
      </c>
      <c r="I363" s="209"/>
      <c r="J363" s="205"/>
      <c r="K363" s="205"/>
      <c r="L363" s="210"/>
      <c r="M363" s="211"/>
      <c r="N363" s="212"/>
      <c r="O363" s="212"/>
      <c r="P363" s="212"/>
      <c r="Q363" s="212"/>
      <c r="R363" s="212"/>
      <c r="S363" s="212"/>
      <c r="T363" s="213"/>
      <c r="AT363" s="214" t="s">
        <v>224</v>
      </c>
      <c r="AU363" s="214" t="s">
        <v>88</v>
      </c>
      <c r="AV363" s="14" t="s">
        <v>88</v>
      </c>
      <c r="AW363" s="14" t="s">
        <v>36</v>
      </c>
      <c r="AX363" s="14" t="s">
        <v>75</v>
      </c>
      <c r="AY363" s="214" t="s">
        <v>214</v>
      </c>
    </row>
    <row r="364" spans="1:65" s="14" customFormat="1" ht="11.25">
      <c r="B364" s="204"/>
      <c r="C364" s="205"/>
      <c r="D364" s="195" t="s">
        <v>224</v>
      </c>
      <c r="E364" s="206" t="s">
        <v>19</v>
      </c>
      <c r="F364" s="207" t="s">
        <v>1679</v>
      </c>
      <c r="G364" s="205"/>
      <c r="H364" s="208">
        <v>53.46</v>
      </c>
      <c r="I364" s="209"/>
      <c r="J364" s="205"/>
      <c r="K364" s="205"/>
      <c r="L364" s="210"/>
      <c r="M364" s="211"/>
      <c r="N364" s="212"/>
      <c r="O364" s="212"/>
      <c r="P364" s="212"/>
      <c r="Q364" s="212"/>
      <c r="R364" s="212"/>
      <c r="S364" s="212"/>
      <c r="T364" s="213"/>
      <c r="AT364" s="214" t="s">
        <v>224</v>
      </c>
      <c r="AU364" s="214" t="s">
        <v>88</v>
      </c>
      <c r="AV364" s="14" t="s">
        <v>88</v>
      </c>
      <c r="AW364" s="14" t="s">
        <v>36</v>
      </c>
      <c r="AX364" s="14" t="s">
        <v>75</v>
      </c>
      <c r="AY364" s="214" t="s">
        <v>214</v>
      </c>
    </row>
    <row r="365" spans="1:65" s="15" customFormat="1" ht="11.25">
      <c r="B365" s="215"/>
      <c r="C365" s="216"/>
      <c r="D365" s="195" t="s">
        <v>224</v>
      </c>
      <c r="E365" s="217" t="s">
        <v>19</v>
      </c>
      <c r="F365" s="218" t="s">
        <v>228</v>
      </c>
      <c r="G365" s="216"/>
      <c r="H365" s="219">
        <v>123.37</v>
      </c>
      <c r="I365" s="220"/>
      <c r="J365" s="216"/>
      <c r="K365" s="216"/>
      <c r="L365" s="221"/>
      <c r="M365" s="222"/>
      <c r="N365" s="223"/>
      <c r="O365" s="223"/>
      <c r="P365" s="223"/>
      <c r="Q365" s="223"/>
      <c r="R365" s="223"/>
      <c r="S365" s="223"/>
      <c r="T365" s="224"/>
      <c r="AT365" s="225" t="s">
        <v>224</v>
      </c>
      <c r="AU365" s="225" t="s">
        <v>88</v>
      </c>
      <c r="AV365" s="15" t="s">
        <v>222</v>
      </c>
      <c r="AW365" s="15" t="s">
        <v>36</v>
      </c>
      <c r="AX365" s="15" t="s">
        <v>82</v>
      </c>
      <c r="AY365" s="225" t="s">
        <v>214</v>
      </c>
    </row>
    <row r="366" spans="1:65" s="2" customFormat="1" ht="24.2" customHeight="1">
      <c r="A366" s="36"/>
      <c r="B366" s="37"/>
      <c r="C366" s="180" t="s">
        <v>584</v>
      </c>
      <c r="D366" s="180" t="s">
        <v>217</v>
      </c>
      <c r="E366" s="181" t="s">
        <v>593</v>
      </c>
      <c r="F366" s="182" t="s">
        <v>594</v>
      </c>
      <c r="G366" s="183" t="s">
        <v>361</v>
      </c>
      <c r="H366" s="240"/>
      <c r="I366" s="185"/>
      <c r="J366" s="186">
        <f>ROUND(I366*H366,2)</f>
        <v>0</v>
      </c>
      <c r="K366" s="182" t="s">
        <v>221</v>
      </c>
      <c r="L366" s="41"/>
      <c r="M366" s="187" t="s">
        <v>19</v>
      </c>
      <c r="N366" s="188" t="s">
        <v>47</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299</v>
      </c>
      <c r="AT366" s="191" t="s">
        <v>217</v>
      </c>
      <c r="AU366" s="191" t="s">
        <v>88</v>
      </c>
      <c r="AY366" s="19" t="s">
        <v>214</v>
      </c>
      <c r="BE366" s="192">
        <f>IF(N366="základní",J366,0)</f>
        <v>0</v>
      </c>
      <c r="BF366" s="192">
        <f>IF(N366="snížená",J366,0)</f>
        <v>0</v>
      </c>
      <c r="BG366" s="192">
        <f>IF(N366="zákl. přenesená",J366,0)</f>
        <v>0</v>
      </c>
      <c r="BH366" s="192">
        <f>IF(N366="sníž. přenesená",J366,0)</f>
        <v>0</v>
      </c>
      <c r="BI366" s="192">
        <f>IF(N366="nulová",J366,0)</f>
        <v>0</v>
      </c>
      <c r="BJ366" s="19" t="s">
        <v>88</v>
      </c>
      <c r="BK366" s="192">
        <f>ROUND(I366*H366,2)</f>
        <v>0</v>
      </c>
      <c r="BL366" s="19" t="s">
        <v>299</v>
      </c>
      <c r="BM366" s="191" t="s">
        <v>595</v>
      </c>
    </row>
    <row r="367" spans="1:65" s="12" customFormat="1" ht="22.9" customHeight="1">
      <c r="B367" s="164"/>
      <c r="C367" s="165"/>
      <c r="D367" s="166" t="s">
        <v>74</v>
      </c>
      <c r="E367" s="178" t="s">
        <v>596</v>
      </c>
      <c r="F367" s="178" t="s">
        <v>597</v>
      </c>
      <c r="G367" s="165"/>
      <c r="H367" s="165"/>
      <c r="I367" s="168"/>
      <c r="J367" s="179">
        <f>BK367</f>
        <v>0</v>
      </c>
      <c r="K367" s="165"/>
      <c r="L367" s="170"/>
      <c r="M367" s="171"/>
      <c r="N367" s="172"/>
      <c r="O367" s="172"/>
      <c r="P367" s="173">
        <f>SUM(P368:P378)</f>
        <v>0</v>
      </c>
      <c r="Q367" s="172"/>
      <c r="R367" s="173">
        <f>SUM(R368:R378)</f>
        <v>4.965E-2</v>
      </c>
      <c r="S367" s="172"/>
      <c r="T367" s="174">
        <f>SUM(T368:T378)</f>
        <v>0.44822299999999998</v>
      </c>
      <c r="AR367" s="175" t="s">
        <v>88</v>
      </c>
      <c r="AT367" s="176" t="s">
        <v>74</v>
      </c>
      <c r="AU367" s="176" t="s">
        <v>82</v>
      </c>
      <c r="AY367" s="175" t="s">
        <v>214</v>
      </c>
      <c r="BK367" s="177">
        <f>SUM(BK368:BK378)</f>
        <v>0</v>
      </c>
    </row>
    <row r="368" spans="1:65" s="2" customFormat="1" ht="14.45" customHeight="1">
      <c r="A368" s="36"/>
      <c r="B368" s="37"/>
      <c r="C368" s="180" t="s">
        <v>588</v>
      </c>
      <c r="D368" s="180" t="s">
        <v>217</v>
      </c>
      <c r="E368" s="181" t="s">
        <v>599</v>
      </c>
      <c r="F368" s="182" t="s">
        <v>600</v>
      </c>
      <c r="G368" s="183" t="s">
        <v>220</v>
      </c>
      <c r="H368" s="184">
        <v>7.1</v>
      </c>
      <c r="I368" s="185"/>
      <c r="J368" s="186">
        <f>ROUND(I368*H368,2)</f>
        <v>0</v>
      </c>
      <c r="K368" s="182" t="s">
        <v>19</v>
      </c>
      <c r="L368" s="41"/>
      <c r="M368" s="187" t="s">
        <v>19</v>
      </c>
      <c r="N368" s="188" t="s">
        <v>47</v>
      </c>
      <c r="O368" s="66"/>
      <c r="P368" s="189">
        <f>O368*H368</f>
        <v>0</v>
      </c>
      <c r="Q368" s="189">
        <v>0</v>
      </c>
      <c r="R368" s="189">
        <f>Q368*H368</f>
        <v>0</v>
      </c>
      <c r="S368" s="189">
        <v>6.3E-2</v>
      </c>
      <c r="T368" s="190">
        <f>S368*H368</f>
        <v>0.44729999999999998</v>
      </c>
      <c r="U368" s="36"/>
      <c r="V368" s="36"/>
      <c r="W368" s="36"/>
      <c r="X368" s="36"/>
      <c r="Y368" s="36"/>
      <c r="Z368" s="36"/>
      <c r="AA368" s="36"/>
      <c r="AB368" s="36"/>
      <c r="AC368" s="36"/>
      <c r="AD368" s="36"/>
      <c r="AE368" s="36"/>
      <c r="AR368" s="191" t="s">
        <v>299</v>
      </c>
      <c r="AT368" s="191" t="s">
        <v>217</v>
      </c>
      <c r="AU368" s="191" t="s">
        <v>88</v>
      </c>
      <c r="AY368" s="19" t="s">
        <v>214</v>
      </c>
      <c r="BE368" s="192">
        <f>IF(N368="základní",J368,0)</f>
        <v>0</v>
      </c>
      <c r="BF368" s="192">
        <f>IF(N368="snížená",J368,0)</f>
        <v>0</v>
      </c>
      <c r="BG368" s="192">
        <f>IF(N368="zákl. přenesená",J368,0)</f>
        <v>0</v>
      </c>
      <c r="BH368" s="192">
        <f>IF(N368="sníž. přenesená",J368,0)</f>
        <v>0</v>
      </c>
      <c r="BI368" s="192">
        <f>IF(N368="nulová",J368,0)</f>
        <v>0</v>
      </c>
      <c r="BJ368" s="19" t="s">
        <v>88</v>
      </c>
      <c r="BK368" s="192">
        <f>ROUND(I368*H368,2)</f>
        <v>0</v>
      </c>
      <c r="BL368" s="19" t="s">
        <v>299</v>
      </c>
      <c r="BM368" s="191" t="s">
        <v>601</v>
      </c>
    </row>
    <row r="369" spans="1:65" s="14" customFormat="1" ht="11.25">
      <c r="B369" s="204"/>
      <c r="C369" s="205"/>
      <c r="D369" s="195" t="s">
        <v>224</v>
      </c>
      <c r="E369" s="206" t="s">
        <v>19</v>
      </c>
      <c r="F369" s="207" t="s">
        <v>1485</v>
      </c>
      <c r="G369" s="205"/>
      <c r="H369" s="208">
        <v>7.1</v>
      </c>
      <c r="I369" s="209"/>
      <c r="J369" s="205"/>
      <c r="K369" s="205"/>
      <c r="L369" s="210"/>
      <c r="M369" s="211"/>
      <c r="N369" s="212"/>
      <c r="O369" s="212"/>
      <c r="P369" s="212"/>
      <c r="Q369" s="212"/>
      <c r="R369" s="212"/>
      <c r="S369" s="212"/>
      <c r="T369" s="213"/>
      <c r="AT369" s="214" t="s">
        <v>224</v>
      </c>
      <c r="AU369" s="214" t="s">
        <v>88</v>
      </c>
      <c r="AV369" s="14" t="s">
        <v>88</v>
      </c>
      <c r="AW369" s="14" t="s">
        <v>36</v>
      </c>
      <c r="AX369" s="14" t="s">
        <v>82</v>
      </c>
      <c r="AY369" s="214" t="s">
        <v>214</v>
      </c>
    </row>
    <row r="370" spans="1:65" s="2" customFormat="1" ht="14.45" customHeight="1">
      <c r="A370" s="36"/>
      <c r="B370" s="37"/>
      <c r="C370" s="180" t="s">
        <v>592</v>
      </c>
      <c r="D370" s="180" t="s">
        <v>217</v>
      </c>
      <c r="E370" s="181" t="s">
        <v>603</v>
      </c>
      <c r="F370" s="182" t="s">
        <v>604</v>
      </c>
      <c r="G370" s="183" t="s">
        <v>220</v>
      </c>
      <c r="H370" s="184">
        <v>7.1</v>
      </c>
      <c r="I370" s="185"/>
      <c r="J370" s="186">
        <f>ROUND(I370*H370,2)</f>
        <v>0</v>
      </c>
      <c r="K370" s="182" t="s">
        <v>221</v>
      </c>
      <c r="L370" s="41"/>
      <c r="M370" s="187" t="s">
        <v>19</v>
      </c>
      <c r="N370" s="188" t="s">
        <v>47</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299</v>
      </c>
      <c r="AT370" s="191" t="s">
        <v>217</v>
      </c>
      <c r="AU370" s="191" t="s">
        <v>88</v>
      </c>
      <c r="AY370" s="19" t="s">
        <v>214</v>
      </c>
      <c r="BE370" s="192">
        <f>IF(N370="základní",J370,0)</f>
        <v>0</v>
      </c>
      <c r="BF370" s="192">
        <f>IF(N370="snížená",J370,0)</f>
        <v>0</v>
      </c>
      <c r="BG370" s="192">
        <f>IF(N370="zákl. přenesená",J370,0)</f>
        <v>0</v>
      </c>
      <c r="BH370" s="192">
        <f>IF(N370="sníž. přenesená",J370,0)</f>
        <v>0</v>
      </c>
      <c r="BI370" s="192">
        <f>IF(N370="nulová",J370,0)</f>
        <v>0</v>
      </c>
      <c r="BJ370" s="19" t="s">
        <v>88</v>
      </c>
      <c r="BK370" s="192">
        <f>ROUND(I370*H370,2)</f>
        <v>0</v>
      </c>
      <c r="BL370" s="19" t="s">
        <v>299</v>
      </c>
      <c r="BM370" s="191" t="s">
        <v>605</v>
      </c>
    </row>
    <row r="371" spans="1:65" s="2" customFormat="1" ht="24.2" customHeight="1">
      <c r="A371" s="36"/>
      <c r="B371" s="37"/>
      <c r="C371" s="180" t="s">
        <v>598</v>
      </c>
      <c r="D371" s="180" t="s">
        <v>217</v>
      </c>
      <c r="E371" s="181" t="s">
        <v>607</v>
      </c>
      <c r="F371" s="182" t="s">
        <v>608</v>
      </c>
      <c r="G371" s="183" t="s">
        <v>248</v>
      </c>
      <c r="H371" s="184">
        <v>11</v>
      </c>
      <c r="I371" s="185"/>
      <c r="J371" s="186">
        <f>ROUND(I371*H371,2)</f>
        <v>0</v>
      </c>
      <c r="K371" s="182" t="s">
        <v>19</v>
      </c>
      <c r="L371" s="41"/>
      <c r="M371" s="187" t="s">
        <v>19</v>
      </c>
      <c r="N371" s="188" t="s">
        <v>47</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299</v>
      </c>
      <c r="AT371" s="191" t="s">
        <v>217</v>
      </c>
      <c r="AU371" s="191" t="s">
        <v>88</v>
      </c>
      <c r="AY371" s="19" t="s">
        <v>214</v>
      </c>
      <c r="BE371" s="192">
        <f>IF(N371="základní",J371,0)</f>
        <v>0</v>
      </c>
      <c r="BF371" s="192">
        <f>IF(N371="snížená",J371,0)</f>
        <v>0</v>
      </c>
      <c r="BG371" s="192">
        <f>IF(N371="zákl. přenesená",J371,0)</f>
        <v>0</v>
      </c>
      <c r="BH371" s="192">
        <f>IF(N371="sníž. přenesená",J371,0)</f>
        <v>0</v>
      </c>
      <c r="BI371" s="192">
        <f>IF(N371="nulová",J371,0)</f>
        <v>0</v>
      </c>
      <c r="BJ371" s="19" t="s">
        <v>88</v>
      </c>
      <c r="BK371" s="192">
        <f>ROUND(I371*H371,2)</f>
        <v>0</v>
      </c>
      <c r="BL371" s="19" t="s">
        <v>299</v>
      </c>
      <c r="BM371" s="191" t="s">
        <v>609</v>
      </c>
    </row>
    <row r="372" spans="1:65" s="14" customFormat="1" ht="11.25">
      <c r="B372" s="204"/>
      <c r="C372" s="205"/>
      <c r="D372" s="195" t="s">
        <v>224</v>
      </c>
      <c r="E372" s="206" t="s">
        <v>19</v>
      </c>
      <c r="F372" s="207" t="s">
        <v>610</v>
      </c>
      <c r="G372" s="205"/>
      <c r="H372" s="208">
        <v>11</v>
      </c>
      <c r="I372" s="209"/>
      <c r="J372" s="205"/>
      <c r="K372" s="205"/>
      <c r="L372" s="210"/>
      <c r="M372" s="211"/>
      <c r="N372" s="212"/>
      <c r="O372" s="212"/>
      <c r="P372" s="212"/>
      <c r="Q372" s="212"/>
      <c r="R372" s="212"/>
      <c r="S372" s="212"/>
      <c r="T372" s="213"/>
      <c r="AT372" s="214" t="s">
        <v>224</v>
      </c>
      <c r="AU372" s="214" t="s">
        <v>88</v>
      </c>
      <c r="AV372" s="14" t="s">
        <v>88</v>
      </c>
      <c r="AW372" s="14" t="s">
        <v>36</v>
      </c>
      <c r="AX372" s="14" t="s">
        <v>82</v>
      </c>
      <c r="AY372" s="214" t="s">
        <v>214</v>
      </c>
    </row>
    <row r="373" spans="1:65" s="2" customFormat="1" ht="14.45" customHeight="1">
      <c r="A373" s="36"/>
      <c r="B373" s="37"/>
      <c r="C373" s="230" t="s">
        <v>602</v>
      </c>
      <c r="D373" s="230" t="s">
        <v>336</v>
      </c>
      <c r="E373" s="231" t="s">
        <v>612</v>
      </c>
      <c r="F373" s="232" t="s">
        <v>613</v>
      </c>
      <c r="G373" s="233" t="s">
        <v>248</v>
      </c>
      <c r="H373" s="234">
        <v>11</v>
      </c>
      <c r="I373" s="235"/>
      <c r="J373" s="236">
        <f>ROUND(I373*H373,2)</f>
        <v>0</v>
      </c>
      <c r="K373" s="232" t="s">
        <v>19</v>
      </c>
      <c r="L373" s="237"/>
      <c r="M373" s="238" t="s">
        <v>19</v>
      </c>
      <c r="N373" s="239" t="s">
        <v>47</v>
      </c>
      <c r="O373" s="66"/>
      <c r="P373" s="189">
        <f>O373*H373</f>
        <v>0</v>
      </c>
      <c r="Q373" s="189">
        <v>4.1000000000000003E-3</v>
      </c>
      <c r="R373" s="189">
        <f>Q373*H373</f>
        <v>4.5100000000000001E-2</v>
      </c>
      <c r="S373" s="189">
        <v>0</v>
      </c>
      <c r="T373" s="190">
        <f>S373*H373</f>
        <v>0</v>
      </c>
      <c r="U373" s="36"/>
      <c r="V373" s="36"/>
      <c r="W373" s="36"/>
      <c r="X373" s="36"/>
      <c r="Y373" s="36"/>
      <c r="Z373" s="36"/>
      <c r="AA373" s="36"/>
      <c r="AB373" s="36"/>
      <c r="AC373" s="36"/>
      <c r="AD373" s="36"/>
      <c r="AE373" s="36"/>
      <c r="AR373" s="191" t="s">
        <v>339</v>
      </c>
      <c r="AT373" s="191" t="s">
        <v>336</v>
      </c>
      <c r="AU373" s="191" t="s">
        <v>88</v>
      </c>
      <c r="AY373" s="19" t="s">
        <v>214</v>
      </c>
      <c r="BE373" s="192">
        <f>IF(N373="základní",J373,0)</f>
        <v>0</v>
      </c>
      <c r="BF373" s="192">
        <f>IF(N373="snížená",J373,0)</f>
        <v>0</v>
      </c>
      <c r="BG373" s="192">
        <f>IF(N373="zákl. přenesená",J373,0)</f>
        <v>0</v>
      </c>
      <c r="BH373" s="192">
        <f>IF(N373="sníž. přenesená",J373,0)</f>
        <v>0</v>
      </c>
      <c r="BI373" s="192">
        <f>IF(N373="nulová",J373,0)</f>
        <v>0</v>
      </c>
      <c r="BJ373" s="19" t="s">
        <v>88</v>
      </c>
      <c r="BK373" s="192">
        <f>ROUND(I373*H373,2)</f>
        <v>0</v>
      </c>
      <c r="BL373" s="19" t="s">
        <v>299</v>
      </c>
      <c r="BM373" s="191" t="s">
        <v>614</v>
      </c>
    </row>
    <row r="374" spans="1:65" s="2" customFormat="1" ht="14.45" customHeight="1">
      <c r="A374" s="36"/>
      <c r="B374" s="37"/>
      <c r="C374" s="180" t="s">
        <v>606</v>
      </c>
      <c r="D374" s="180" t="s">
        <v>217</v>
      </c>
      <c r="E374" s="181" t="s">
        <v>616</v>
      </c>
      <c r="F374" s="182" t="s">
        <v>617</v>
      </c>
      <c r="G374" s="183" t="s">
        <v>220</v>
      </c>
      <c r="H374" s="184">
        <v>7.1</v>
      </c>
      <c r="I374" s="185"/>
      <c r="J374" s="186">
        <f>ROUND(I374*H374,2)</f>
        <v>0</v>
      </c>
      <c r="K374" s="182" t="s">
        <v>221</v>
      </c>
      <c r="L374" s="41"/>
      <c r="M374" s="187" t="s">
        <v>19</v>
      </c>
      <c r="N374" s="188" t="s">
        <v>47</v>
      </c>
      <c r="O374" s="66"/>
      <c r="P374" s="189">
        <f>O374*H374</f>
        <v>0</v>
      </c>
      <c r="Q374" s="189">
        <v>0</v>
      </c>
      <c r="R374" s="189">
        <f>Q374*H374</f>
        <v>0</v>
      </c>
      <c r="S374" s="189">
        <v>1.2999999999999999E-4</v>
      </c>
      <c r="T374" s="190">
        <f>S374*H374</f>
        <v>9.2299999999999988E-4</v>
      </c>
      <c r="U374" s="36"/>
      <c r="V374" s="36"/>
      <c r="W374" s="36"/>
      <c r="X374" s="36"/>
      <c r="Y374" s="36"/>
      <c r="Z374" s="36"/>
      <c r="AA374" s="36"/>
      <c r="AB374" s="36"/>
      <c r="AC374" s="36"/>
      <c r="AD374" s="36"/>
      <c r="AE374" s="36"/>
      <c r="AR374" s="191" t="s">
        <v>299</v>
      </c>
      <c r="AT374" s="191" t="s">
        <v>217</v>
      </c>
      <c r="AU374" s="191" t="s">
        <v>88</v>
      </c>
      <c r="AY374" s="19" t="s">
        <v>214</v>
      </c>
      <c r="BE374" s="192">
        <f>IF(N374="základní",J374,0)</f>
        <v>0</v>
      </c>
      <c r="BF374" s="192">
        <f>IF(N374="snížená",J374,0)</f>
        <v>0</v>
      </c>
      <c r="BG374" s="192">
        <f>IF(N374="zákl. přenesená",J374,0)</f>
        <v>0</v>
      </c>
      <c r="BH374" s="192">
        <f>IF(N374="sníž. přenesená",J374,0)</f>
        <v>0</v>
      </c>
      <c r="BI374" s="192">
        <f>IF(N374="nulová",J374,0)</f>
        <v>0</v>
      </c>
      <c r="BJ374" s="19" t="s">
        <v>88</v>
      </c>
      <c r="BK374" s="192">
        <f>ROUND(I374*H374,2)</f>
        <v>0</v>
      </c>
      <c r="BL374" s="19" t="s">
        <v>299</v>
      </c>
      <c r="BM374" s="191" t="s">
        <v>618</v>
      </c>
    </row>
    <row r="375" spans="1:65" s="14" customFormat="1" ht="11.25">
      <c r="B375" s="204"/>
      <c r="C375" s="205"/>
      <c r="D375" s="195" t="s">
        <v>224</v>
      </c>
      <c r="E375" s="206" t="s">
        <v>19</v>
      </c>
      <c r="F375" s="207" t="s">
        <v>1485</v>
      </c>
      <c r="G375" s="205"/>
      <c r="H375" s="208">
        <v>7.1</v>
      </c>
      <c r="I375" s="209"/>
      <c r="J375" s="205"/>
      <c r="K375" s="205"/>
      <c r="L375" s="210"/>
      <c r="M375" s="211"/>
      <c r="N375" s="212"/>
      <c r="O375" s="212"/>
      <c r="P375" s="212"/>
      <c r="Q375" s="212"/>
      <c r="R375" s="212"/>
      <c r="S375" s="212"/>
      <c r="T375" s="213"/>
      <c r="AT375" s="214" t="s">
        <v>224</v>
      </c>
      <c r="AU375" s="214" t="s">
        <v>88</v>
      </c>
      <c r="AV375" s="14" t="s">
        <v>88</v>
      </c>
      <c r="AW375" s="14" t="s">
        <v>36</v>
      </c>
      <c r="AX375" s="14" t="s">
        <v>82</v>
      </c>
      <c r="AY375" s="214" t="s">
        <v>214</v>
      </c>
    </row>
    <row r="376" spans="1:65" s="2" customFormat="1" ht="14.45" customHeight="1">
      <c r="A376" s="36"/>
      <c r="B376" s="37"/>
      <c r="C376" s="180" t="s">
        <v>611</v>
      </c>
      <c r="D376" s="180" t="s">
        <v>217</v>
      </c>
      <c r="E376" s="181" t="s">
        <v>620</v>
      </c>
      <c r="F376" s="182" t="s">
        <v>621</v>
      </c>
      <c r="G376" s="183" t="s">
        <v>220</v>
      </c>
      <c r="H376" s="184">
        <v>32.5</v>
      </c>
      <c r="I376" s="185"/>
      <c r="J376" s="186">
        <f>ROUND(I376*H376,2)</f>
        <v>0</v>
      </c>
      <c r="K376" s="182" t="s">
        <v>221</v>
      </c>
      <c r="L376" s="41"/>
      <c r="M376" s="187" t="s">
        <v>19</v>
      </c>
      <c r="N376" s="188" t="s">
        <v>47</v>
      </c>
      <c r="O376" s="66"/>
      <c r="P376" s="189">
        <f>O376*H376</f>
        <v>0</v>
      </c>
      <c r="Q376" s="189">
        <v>1.3999999999999999E-4</v>
      </c>
      <c r="R376" s="189">
        <f>Q376*H376</f>
        <v>4.5499999999999994E-3</v>
      </c>
      <c r="S376" s="189">
        <v>0</v>
      </c>
      <c r="T376" s="190">
        <f>S376*H376</f>
        <v>0</v>
      </c>
      <c r="U376" s="36"/>
      <c r="V376" s="36"/>
      <c r="W376" s="36"/>
      <c r="X376" s="36"/>
      <c r="Y376" s="36"/>
      <c r="Z376" s="36"/>
      <c r="AA376" s="36"/>
      <c r="AB376" s="36"/>
      <c r="AC376" s="36"/>
      <c r="AD376" s="36"/>
      <c r="AE376" s="36"/>
      <c r="AR376" s="191" t="s">
        <v>299</v>
      </c>
      <c r="AT376" s="191" t="s">
        <v>217</v>
      </c>
      <c r="AU376" s="191" t="s">
        <v>88</v>
      </c>
      <c r="AY376" s="19" t="s">
        <v>214</v>
      </c>
      <c r="BE376" s="192">
        <f>IF(N376="základní",J376,0)</f>
        <v>0</v>
      </c>
      <c r="BF376" s="192">
        <f>IF(N376="snížená",J376,0)</f>
        <v>0</v>
      </c>
      <c r="BG376" s="192">
        <f>IF(N376="zákl. přenesená",J376,0)</f>
        <v>0</v>
      </c>
      <c r="BH376" s="192">
        <f>IF(N376="sníž. přenesená",J376,0)</f>
        <v>0</v>
      </c>
      <c r="BI376" s="192">
        <f>IF(N376="nulová",J376,0)</f>
        <v>0</v>
      </c>
      <c r="BJ376" s="19" t="s">
        <v>88</v>
      </c>
      <c r="BK376" s="192">
        <f>ROUND(I376*H376,2)</f>
        <v>0</v>
      </c>
      <c r="BL376" s="19" t="s">
        <v>299</v>
      </c>
      <c r="BM376" s="191" t="s">
        <v>622</v>
      </c>
    </row>
    <row r="377" spans="1:65" s="14" customFormat="1" ht="11.25">
      <c r="B377" s="204"/>
      <c r="C377" s="205"/>
      <c r="D377" s="195" t="s">
        <v>224</v>
      </c>
      <c r="E377" s="206" t="s">
        <v>19</v>
      </c>
      <c r="F377" s="207" t="s">
        <v>1745</v>
      </c>
      <c r="G377" s="205"/>
      <c r="H377" s="208">
        <v>32.5</v>
      </c>
      <c r="I377" s="209"/>
      <c r="J377" s="205"/>
      <c r="K377" s="205"/>
      <c r="L377" s="210"/>
      <c r="M377" s="211"/>
      <c r="N377" s="212"/>
      <c r="O377" s="212"/>
      <c r="P377" s="212"/>
      <c r="Q377" s="212"/>
      <c r="R377" s="212"/>
      <c r="S377" s="212"/>
      <c r="T377" s="213"/>
      <c r="AT377" s="214" t="s">
        <v>224</v>
      </c>
      <c r="AU377" s="214" t="s">
        <v>88</v>
      </c>
      <c r="AV377" s="14" t="s">
        <v>88</v>
      </c>
      <c r="AW377" s="14" t="s">
        <v>36</v>
      </c>
      <c r="AX377" s="14" t="s">
        <v>82</v>
      </c>
      <c r="AY377" s="214" t="s">
        <v>214</v>
      </c>
    </row>
    <row r="378" spans="1:65" s="2" customFormat="1" ht="24.2" customHeight="1">
      <c r="A378" s="36"/>
      <c r="B378" s="37"/>
      <c r="C378" s="180" t="s">
        <v>615</v>
      </c>
      <c r="D378" s="180" t="s">
        <v>217</v>
      </c>
      <c r="E378" s="181" t="s">
        <v>625</v>
      </c>
      <c r="F378" s="182" t="s">
        <v>626</v>
      </c>
      <c r="G378" s="183" t="s">
        <v>361</v>
      </c>
      <c r="H378" s="240"/>
      <c r="I378" s="185"/>
      <c r="J378" s="186">
        <f>ROUND(I378*H378,2)</f>
        <v>0</v>
      </c>
      <c r="K378" s="182" t="s">
        <v>221</v>
      </c>
      <c r="L378" s="41"/>
      <c r="M378" s="187" t="s">
        <v>19</v>
      </c>
      <c r="N378" s="188" t="s">
        <v>47</v>
      </c>
      <c r="O378" s="66"/>
      <c r="P378" s="189">
        <f>O378*H378</f>
        <v>0</v>
      </c>
      <c r="Q378" s="189">
        <v>0</v>
      </c>
      <c r="R378" s="189">
        <f>Q378*H378</f>
        <v>0</v>
      </c>
      <c r="S378" s="189">
        <v>0</v>
      </c>
      <c r="T378" s="190">
        <f>S378*H378</f>
        <v>0</v>
      </c>
      <c r="U378" s="36"/>
      <c r="V378" s="36"/>
      <c r="W378" s="36"/>
      <c r="X378" s="36"/>
      <c r="Y378" s="36"/>
      <c r="Z378" s="36"/>
      <c r="AA378" s="36"/>
      <c r="AB378" s="36"/>
      <c r="AC378" s="36"/>
      <c r="AD378" s="36"/>
      <c r="AE378" s="36"/>
      <c r="AR378" s="191" t="s">
        <v>299</v>
      </c>
      <c r="AT378" s="191" t="s">
        <v>217</v>
      </c>
      <c r="AU378" s="191" t="s">
        <v>88</v>
      </c>
      <c r="AY378" s="19" t="s">
        <v>214</v>
      </c>
      <c r="BE378" s="192">
        <f>IF(N378="základní",J378,0)</f>
        <v>0</v>
      </c>
      <c r="BF378" s="192">
        <f>IF(N378="snížená",J378,0)</f>
        <v>0</v>
      </c>
      <c r="BG378" s="192">
        <f>IF(N378="zákl. přenesená",J378,0)</f>
        <v>0</v>
      </c>
      <c r="BH378" s="192">
        <f>IF(N378="sníž. přenesená",J378,0)</f>
        <v>0</v>
      </c>
      <c r="BI378" s="192">
        <f>IF(N378="nulová",J378,0)</f>
        <v>0</v>
      </c>
      <c r="BJ378" s="19" t="s">
        <v>88</v>
      </c>
      <c r="BK378" s="192">
        <f>ROUND(I378*H378,2)</f>
        <v>0</v>
      </c>
      <c r="BL378" s="19" t="s">
        <v>299</v>
      </c>
      <c r="BM378" s="191" t="s">
        <v>627</v>
      </c>
    </row>
    <row r="379" spans="1:65" s="12" customFormat="1" ht="22.9" customHeight="1">
      <c r="B379" s="164"/>
      <c r="C379" s="165"/>
      <c r="D379" s="166" t="s">
        <v>74</v>
      </c>
      <c r="E379" s="178" t="s">
        <v>628</v>
      </c>
      <c r="F379" s="178" t="s">
        <v>629</v>
      </c>
      <c r="G379" s="165"/>
      <c r="H379" s="165"/>
      <c r="I379" s="168"/>
      <c r="J379" s="179">
        <f>BK379</f>
        <v>0</v>
      </c>
      <c r="K379" s="165"/>
      <c r="L379" s="170"/>
      <c r="M379" s="171"/>
      <c r="N379" s="172"/>
      <c r="O379" s="172"/>
      <c r="P379" s="173">
        <f>SUM(P380:P389)</f>
        <v>0</v>
      </c>
      <c r="Q379" s="172"/>
      <c r="R379" s="173">
        <f>SUM(R380:R389)</f>
        <v>0</v>
      </c>
      <c r="S379" s="172"/>
      <c r="T379" s="174">
        <f>SUM(T380:T389)</f>
        <v>0</v>
      </c>
      <c r="AR379" s="175" t="s">
        <v>88</v>
      </c>
      <c r="AT379" s="176" t="s">
        <v>74</v>
      </c>
      <c r="AU379" s="176" t="s">
        <v>82</v>
      </c>
      <c r="AY379" s="175" t="s">
        <v>214</v>
      </c>
      <c r="BK379" s="177">
        <f>SUM(BK380:BK389)</f>
        <v>0</v>
      </c>
    </row>
    <row r="380" spans="1:65" s="2" customFormat="1" ht="129.4" customHeight="1">
      <c r="A380" s="36"/>
      <c r="B380" s="37"/>
      <c r="C380" s="180" t="s">
        <v>619</v>
      </c>
      <c r="D380" s="180" t="s">
        <v>217</v>
      </c>
      <c r="E380" s="181" t="s">
        <v>635</v>
      </c>
      <c r="F380" s="182" t="s">
        <v>632</v>
      </c>
      <c r="G380" s="183" t="s">
        <v>283</v>
      </c>
      <c r="H380" s="184">
        <v>4</v>
      </c>
      <c r="I380" s="185"/>
      <c r="J380" s="186">
        <f t="shared" ref="J380:J389" si="0">ROUND(I380*H380,2)</f>
        <v>0</v>
      </c>
      <c r="K380" s="182" t="s">
        <v>19</v>
      </c>
      <c r="L380" s="41"/>
      <c r="M380" s="187" t="s">
        <v>19</v>
      </c>
      <c r="N380" s="188" t="s">
        <v>47</v>
      </c>
      <c r="O380" s="66"/>
      <c r="P380" s="189">
        <f t="shared" ref="P380:P389" si="1">O380*H380</f>
        <v>0</v>
      </c>
      <c r="Q380" s="189">
        <v>0</v>
      </c>
      <c r="R380" s="189">
        <f t="shared" ref="R380:R389" si="2">Q380*H380</f>
        <v>0</v>
      </c>
      <c r="S380" s="189">
        <v>0</v>
      </c>
      <c r="T380" s="190">
        <f t="shared" ref="T380:T389" si="3">S380*H380</f>
        <v>0</v>
      </c>
      <c r="U380" s="36"/>
      <c r="V380" s="36"/>
      <c r="W380" s="36"/>
      <c r="X380" s="36"/>
      <c r="Y380" s="36"/>
      <c r="Z380" s="36"/>
      <c r="AA380" s="36"/>
      <c r="AB380" s="36"/>
      <c r="AC380" s="36"/>
      <c r="AD380" s="36"/>
      <c r="AE380" s="36"/>
      <c r="AR380" s="191" t="s">
        <v>299</v>
      </c>
      <c r="AT380" s="191" t="s">
        <v>217</v>
      </c>
      <c r="AU380" s="191" t="s">
        <v>88</v>
      </c>
      <c r="AY380" s="19" t="s">
        <v>214</v>
      </c>
      <c r="BE380" s="192">
        <f t="shared" ref="BE380:BE389" si="4">IF(N380="základní",J380,0)</f>
        <v>0</v>
      </c>
      <c r="BF380" s="192">
        <f t="shared" ref="BF380:BF389" si="5">IF(N380="snížená",J380,0)</f>
        <v>0</v>
      </c>
      <c r="BG380" s="192">
        <f t="shared" ref="BG380:BG389" si="6">IF(N380="zákl. přenesená",J380,0)</f>
        <v>0</v>
      </c>
      <c r="BH380" s="192">
        <f t="shared" ref="BH380:BH389" si="7">IF(N380="sníž. přenesená",J380,0)</f>
        <v>0</v>
      </c>
      <c r="BI380" s="192">
        <f t="shared" ref="BI380:BI389" si="8">IF(N380="nulová",J380,0)</f>
        <v>0</v>
      </c>
      <c r="BJ380" s="19" t="s">
        <v>88</v>
      </c>
      <c r="BK380" s="192">
        <f t="shared" ref="BK380:BK389" si="9">ROUND(I380*H380,2)</f>
        <v>0</v>
      </c>
      <c r="BL380" s="19" t="s">
        <v>299</v>
      </c>
      <c r="BM380" s="191" t="s">
        <v>636</v>
      </c>
    </row>
    <row r="381" spans="1:65" s="2" customFormat="1" ht="114.95" customHeight="1">
      <c r="A381" s="36"/>
      <c r="B381" s="37"/>
      <c r="C381" s="180" t="s">
        <v>624</v>
      </c>
      <c r="D381" s="180" t="s">
        <v>217</v>
      </c>
      <c r="E381" s="181" t="s">
        <v>1546</v>
      </c>
      <c r="F381" s="182" t="s">
        <v>639</v>
      </c>
      <c r="G381" s="183" t="s">
        <v>283</v>
      </c>
      <c r="H381" s="184">
        <v>2</v>
      </c>
      <c r="I381" s="185"/>
      <c r="J381" s="186">
        <f t="shared" si="0"/>
        <v>0</v>
      </c>
      <c r="K381" s="182" t="s">
        <v>19</v>
      </c>
      <c r="L381" s="41"/>
      <c r="M381" s="187" t="s">
        <v>19</v>
      </c>
      <c r="N381" s="188" t="s">
        <v>47</v>
      </c>
      <c r="O381" s="66"/>
      <c r="P381" s="189">
        <f t="shared" si="1"/>
        <v>0</v>
      </c>
      <c r="Q381" s="189">
        <v>0</v>
      </c>
      <c r="R381" s="189">
        <f t="shared" si="2"/>
        <v>0</v>
      </c>
      <c r="S381" s="189">
        <v>0</v>
      </c>
      <c r="T381" s="190">
        <f t="shared" si="3"/>
        <v>0</v>
      </c>
      <c r="U381" s="36"/>
      <c r="V381" s="36"/>
      <c r="W381" s="36"/>
      <c r="X381" s="36"/>
      <c r="Y381" s="36"/>
      <c r="Z381" s="36"/>
      <c r="AA381" s="36"/>
      <c r="AB381" s="36"/>
      <c r="AC381" s="36"/>
      <c r="AD381" s="36"/>
      <c r="AE381" s="36"/>
      <c r="AR381" s="191" t="s">
        <v>299</v>
      </c>
      <c r="AT381" s="191" t="s">
        <v>217</v>
      </c>
      <c r="AU381" s="191" t="s">
        <v>88</v>
      </c>
      <c r="AY381" s="19" t="s">
        <v>214</v>
      </c>
      <c r="BE381" s="192">
        <f t="shared" si="4"/>
        <v>0</v>
      </c>
      <c r="BF381" s="192">
        <f t="shared" si="5"/>
        <v>0</v>
      </c>
      <c r="BG381" s="192">
        <f t="shared" si="6"/>
        <v>0</v>
      </c>
      <c r="BH381" s="192">
        <f t="shared" si="7"/>
        <v>0</v>
      </c>
      <c r="BI381" s="192">
        <f t="shared" si="8"/>
        <v>0</v>
      </c>
      <c r="BJ381" s="19" t="s">
        <v>88</v>
      </c>
      <c r="BK381" s="192">
        <f t="shared" si="9"/>
        <v>0</v>
      </c>
      <c r="BL381" s="19" t="s">
        <v>299</v>
      </c>
      <c r="BM381" s="191" t="s">
        <v>1746</v>
      </c>
    </row>
    <row r="382" spans="1:65" s="2" customFormat="1" ht="114.95" customHeight="1">
      <c r="A382" s="36"/>
      <c r="B382" s="37"/>
      <c r="C382" s="180" t="s">
        <v>630</v>
      </c>
      <c r="D382" s="180" t="s">
        <v>217</v>
      </c>
      <c r="E382" s="181" t="s">
        <v>638</v>
      </c>
      <c r="F382" s="182" t="s">
        <v>639</v>
      </c>
      <c r="G382" s="183" t="s">
        <v>283</v>
      </c>
      <c r="H382" s="184">
        <v>1</v>
      </c>
      <c r="I382" s="185"/>
      <c r="J382" s="186">
        <f t="shared" si="0"/>
        <v>0</v>
      </c>
      <c r="K382" s="182" t="s">
        <v>19</v>
      </c>
      <c r="L382" s="41"/>
      <c r="M382" s="187" t="s">
        <v>19</v>
      </c>
      <c r="N382" s="188" t="s">
        <v>47</v>
      </c>
      <c r="O382" s="66"/>
      <c r="P382" s="189">
        <f t="shared" si="1"/>
        <v>0</v>
      </c>
      <c r="Q382" s="189">
        <v>0</v>
      </c>
      <c r="R382" s="189">
        <f t="shared" si="2"/>
        <v>0</v>
      </c>
      <c r="S382" s="189">
        <v>0</v>
      </c>
      <c r="T382" s="190">
        <f t="shared" si="3"/>
        <v>0</v>
      </c>
      <c r="U382" s="36"/>
      <c r="V382" s="36"/>
      <c r="W382" s="36"/>
      <c r="X382" s="36"/>
      <c r="Y382" s="36"/>
      <c r="Z382" s="36"/>
      <c r="AA382" s="36"/>
      <c r="AB382" s="36"/>
      <c r="AC382" s="36"/>
      <c r="AD382" s="36"/>
      <c r="AE382" s="36"/>
      <c r="AR382" s="191" t="s">
        <v>299</v>
      </c>
      <c r="AT382" s="191" t="s">
        <v>217</v>
      </c>
      <c r="AU382" s="191" t="s">
        <v>88</v>
      </c>
      <c r="AY382" s="19" t="s">
        <v>214</v>
      </c>
      <c r="BE382" s="192">
        <f t="shared" si="4"/>
        <v>0</v>
      </c>
      <c r="BF382" s="192">
        <f t="shared" si="5"/>
        <v>0</v>
      </c>
      <c r="BG382" s="192">
        <f t="shared" si="6"/>
        <v>0</v>
      </c>
      <c r="BH382" s="192">
        <f t="shared" si="7"/>
        <v>0</v>
      </c>
      <c r="BI382" s="192">
        <f t="shared" si="8"/>
        <v>0</v>
      </c>
      <c r="BJ382" s="19" t="s">
        <v>88</v>
      </c>
      <c r="BK382" s="192">
        <f t="shared" si="9"/>
        <v>0</v>
      </c>
      <c r="BL382" s="19" t="s">
        <v>299</v>
      </c>
      <c r="BM382" s="191" t="s">
        <v>640</v>
      </c>
    </row>
    <row r="383" spans="1:65" s="2" customFormat="1" ht="129.4" customHeight="1">
      <c r="A383" s="36"/>
      <c r="B383" s="37"/>
      <c r="C383" s="180" t="s">
        <v>634</v>
      </c>
      <c r="D383" s="180" t="s">
        <v>217</v>
      </c>
      <c r="E383" s="181" t="s">
        <v>642</v>
      </c>
      <c r="F383" s="182" t="s">
        <v>643</v>
      </c>
      <c r="G383" s="183" t="s">
        <v>283</v>
      </c>
      <c r="H383" s="184">
        <v>2</v>
      </c>
      <c r="I383" s="185"/>
      <c r="J383" s="186">
        <f t="shared" si="0"/>
        <v>0</v>
      </c>
      <c r="K383" s="182" t="s">
        <v>19</v>
      </c>
      <c r="L383" s="41"/>
      <c r="M383" s="187" t="s">
        <v>19</v>
      </c>
      <c r="N383" s="188" t="s">
        <v>47</v>
      </c>
      <c r="O383" s="66"/>
      <c r="P383" s="189">
        <f t="shared" si="1"/>
        <v>0</v>
      </c>
      <c r="Q383" s="189">
        <v>0</v>
      </c>
      <c r="R383" s="189">
        <f t="shared" si="2"/>
        <v>0</v>
      </c>
      <c r="S383" s="189">
        <v>0</v>
      </c>
      <c r="T383" s="190">
        <f t="shared" si="3"/>
        <v>0</v>
      </c>
      <c r="U383" s="36"/>
      <c r="V383" s="36"/>
      <c r="W383" s="36"/>
      <c r="X383" s="36"/>
      <c r="Y383" s="36"/>
      <c r="Z383" s="36"/>
      <c r="AA383" s="36"/>
      <c r="AB383" s="36"/>
      <c r="AC383" s="36"/>
      <c r="AD383" s="36"/>
      <c r="AE383" s="36"/>
      <c r="AR383" s="191" t="s">
        <v>299</v>
      </c>
      <c r="AT383" s="191" t="s">
        <v>217</v>
      </c>
      <c r="AU383" s="191" t="s">
        <v>88</v>
      </c>
      <c r="AY383" s="19" t="s">
        <v>214</v>
      </c>
      <c r="BE383" s="192">
        <f t="shared" si="4"/>
        <v>0</v>
      </c>
      <c r="BF383" s="192">
        <f t="shared" si="5"/>
        <v>0</v>
      </c>
      <c r="BG383" s="192">
        <f t="shared" si="6"/>
        <v>0</v>
      </c>
      <c r="BH383" s="192">
        <f t="shared" si="7"/>
        <v>0</v>
      </c>
      <c r="BI383" s="192">
        <f t="shared" si="8"/>
        <v>0</v>
      </c>
      <c r="BJ383" s="19" t="s">
        <v>88</v>
      </c>
      <c r="BK383" s="192">
        <f t="shared" si="9"/>
        <v>0</v>
      </c>
      <c r="BL383" s="19" t="s">
        <v>299</v>
      </c>
      <c r="BM383" s="191" t="s">
        <v>644</v>
      </c>
    </row>
    <row r="384" spans="1:65" s="2" customFormat="1" ht="62.65" customHeight="1">
      <c r="A384" s="36"/>
      <c r="B384" s="37"/>
      <c r="C384" s="180" t="s">
        <v>637</v>
      </c>
      <c r="D384" s="180" t="s">
        <v>217</v>
      </c>
      <c r="E384" s="181" t="s">
        <v>649</v>
      </c>
      <c r="F384" s="182" t="s">
        <v>650</v>
      </c>
      <c r="G384" s="183" t="s">
        <v>283</v>
      </c>
      <c r="H384" s="184">
        <v>1</v>
      </c>
      <c r="I384" s="185"/>
      <c r="J384" s="186">
        <f t="shared" si="0"/>
        <v>0</v>
      </c>
      <c r="K384" s="182" t="s">
        <v>19</v>
      </c>
      <c r="L384" s="41"/>
      <c r="M384" s="187" t="s">
        <v>19</v>
      </c>
      <c r="N384" s="188" t="s">
        <v>47</v>
      </c>
      <c r="O384" s="66"/>
      <c r="P384" s="189">
        <f t="shared" si="1"/>
        <v>0</v>
      </c>
      <c r="Q384" s="189">
        <v>0</v>
      </c>
      <c r="R384" s="189">
        <f t="shared" si="2"/>
        <v>0</v>
      </c>
      <c r="S384" s="189">
        <v>0</v>
      </c>
      <c r="T384" s="190">
        <f t="shared" si="3"/>
        <v>0</v>
      </c>
      <c r="U384" s="36"/>
      <c r="V384" s="36"/>
      <c r="W384" s="36"/>
      <c r="X384" s="36"/>
      <c r="Y384" s="36"/>
      <c r="Z384" s="36"/>
      <c r="AA384" s="36"/>
      <c r="AB384" s="36"/>
      <c r="AC384" s="36"/>
      <c r="AD384" s="36"/>
      <c r="AE384" s="36"/>
      <c r="AR384" s="191" t="s">
        <v>299</v>
      </c>
      <c r="AT384" s="191" t="s">
        <v>217</v>
      </c>
      <c r="AU384" s="191" t="s">
        <v>88</v>
      </c>
      <c r="AY384" s="19" t="s">
        <v>214</v>
      </c>
      <c r="BE384" s="192">
        <f t="shared" si="4"/>
        <v>0</v>
      </c>
      <c r="BF384" s="192">
        <f t="shared" si="5"/>
        <v>0</v>
      </c>
      <c r="BG384" s="192">
        <f t="shared" si="6"/>
        <v>0</v>
      </c>
      <c r="BH384" s="192">
        <f t="shared" si="7"/>
        <v>0</v>
      </c>
      <c r="BI384" s="192">
        <f t="shared" si="8"/>
        <v>0</v>
      </c>
      <c r="BJ384" s="19" t="s">
        <v>88</v>
      </c>
      <c r="BK384" s="192">
        <f t="shared" si="9"/>
        <v>0</v>
      </c>
      <c r="BL384" s="19" t="s">
        <v>299</v>
      </c>
      <c r="BM384" s="191" t="s">
        <v>651</v>
      </c>
    </row>
    <row r="385" spans="1:65" s="2" customFormat="1" ht="62.65" customHeight="1">
      <c r="A385" s="36"/>
      <c r="B385" s="37"/>
      <c r="C385" s="180" t="s">
        <v>641</v>
      </c>
      <c r="D385" s="180" t="s">
        <v>217</v>
      </c>
      <c r="E385" s="181" t="s">
        <v>653</v>
      </c>
      <c r="F385" s="182" t="s">
        <v>650</v>
      </c>
      <c r="G385" s="183" t="s">
        <v>283</v>
      </c>
      <c r="H385" s="184">
        <v>1</v>
      </c>
      <c r="I385" s="185"/>
      <c r="J385" s="186">
        <f t="shared" si="0"/>
        <v>0</v>
      </c>
      <c r="K385" s="182" t="s">
        <v>19</v>
      </c>
      <c r="L385" s="41"/>
      <c r="M385" s="187" t="s">
        <v>19</v>
      </c>
      <c r="N385" s="188" t="s">
        <v>47</v>
      </c>
      <c r="O385" s="66"/>
      <c r="P385" s="189">
        <f t="shared" si="1"/>
        <v>0</v>
      </c>
      <c r="Q385" s="189">
        <v>0</v>
      </c>
      <c r="R385" s="189">
        <f t="shared" si="2"/>
        <v>0</v>
      </c>
      <c r="S385" s="189">
        <v>0</v>
      </c>
      <c r="T385" s="190">
        <f t="shared" si="3"/>
        <v>0</v>
      </c>
      <c r="U385" s="36"/>
      <c r="V385" s="36"/>
      <c r="W385" s="36"/>
      <c r="X385" s="36"/>
      <c r="Y385" s="36"/>
      <c r="Z385" s="36"/>
      <c r="AA385" s="36"/>
      <c r="AB385" s="36"/>
      <c r="AC385" s="36"/>
      <c r="AD385" s="36"/>
      <c r="AE385" s="36"/>
      <c r="AR385" s="191" t="s">
        <v>299</v>
      </c>
      <c r="AT385" s="191" t="s">
        <v>217</v>
      </c>
      <c r="AU385" s="191" t="s">
        <v>88</v>
      </c>
      <c r="AY385" s="19" t="s">
        <v>214</v>
      </c>
      <c r="BE385" s="192">
        <f t="shared" si="4"/>
        <v>0</v>
      </c>
      <c r="BF385" s="192">
        <f t="shared" si="5"/>
        <v>0</v>
      </c>
      <c r="BG385" s="192">
        <f t="shared" si="6"/>
        <v>0</v>
      </c>
      <c r="BH385" s="192">
        <f t="shared" si="7"/>
        <v>0</v>
      </c>
      <c r="BI385" s="192">
        <f t="shared" si="8"/>
        <v>0</v>
      </c>
      <c r="BJ385" s="19" t="s">
        <v>88</v>
      </c>
      <c r="BK385" s="192">
        <f t="shared" si="9"/>
        <v>0</v>
      </c>
      <c r="BL385" s="19" t="s">
        <v>299</v>
      </c>
      <c r="BM385" s="191" t="s">
        <v>654</v>
      </c>
    </row>
    <row r="386" spans="1:65" s="2" customFormat="1" ht="218.65" customHeight="1">
      <c r="A386" s="36"/>
      <c r="B386" s="37"/>
      <c r="C386" s="180" t="s">
        <v>645</v>
      </c>
      <c r="D386" s="180" t="s">
        <v>217</v>
      </c>
      <c r="E386" s="181" t="s">
        <v>656</v>
      </c>
      <c r="F386" s="182" t="s">
        <v>657</v>
      </c>
      <c r="G386" s="183" t="s">
        <v>283</v>
      </c>
      <c r="H386" s="184">
        <v>1</v>
      </c>
      <c r="I386" s="185"/>
      <c r="J386" s="186">
        <f t="shared" si="0"/>
        <v>0</v>
      </c>
      <c r="K386" s="182" t="s">
        <v>19</v>
      </c>
      <c r="L386" s="41"/>
      <c r="M386" s="187" t="s">
        <v>19</v>
      </c>
      <c r="N386" s="188" t="s">
        <v>47</v>
      </c>
      <c r="O386" s="66"/>
      <c r="P386" s="189">
        <f t="shared" si="1"/>
        <v>0</v>
      </c>
      <c r="Q386" s="189">
        <v>0</v>
      </c>
      <c r="R386" s="189">
        <f t="shared" si="2"/>
        <v>0</v>
      </c>
      <c r="S386" s="189">
        <v>0</v>
      </c>
      <c r="T386" s="190">
        <f t="shared" si="3"/>
        <v>0</v>
      </c>
      <c r="U386" s="36"/>
      <c r="V386" s="36"/>
      <c r="W386" s="36"/>
      <c r="X386" s="36"/>
      <c r="Y386" s="36"/>
      <c r="Z386" s="36"/>
      <c r="AA386" s="36"/>
      <c r="AB386" s="36"/>
      <c r="AC386" s="36"/>
      <c r="AD386" s="36"/>
      <c r="AE386" s="36"/>
      <c r="AR386" s="191" t="s">
        <v>299</v>
      </c>
      <c r="AT386" s="191" t="s">
        <v>217</v>
      </c>
      <c r="AU386" s="191" t="s">
        <v>88</v>
      </c>
      <c r="AY386" s="19" t="s">
        <v>214</v>
      </c>
      <c r="BE386" s="192">
        <f t="shared" si="4"/>
        <v>0</v>
      </c>
      <c r="BF386" s="192">
        <f t="shared" si="5"/>
        <v>0</v>
      </c>
      <c r="BG386" s="192">
        <f t="shared" si="6"/>
        <v>0</v>
      </c>
      <c r="BH386" s="192">
        <f t="shared" si="7"/>
        <v>0</v>
      </c>
      <c r="BI386" s="192">
        <f t="shared" si="8"/>
        <v>0</v>
      </c>
      <c r="BJ386" s="19" t="s">
        <v>88</v>
      </c>
      <c r="BK386" s="192">
        <f t="shared" si="9"/>
        <v>0</v>
      </c>
      <c r="BL386" s="19" t="s">
        <v>299</v>
      </c>
      <c r="BM386" s="191" t="s">
        <v>658</v>
      </c>
    </row>
    <row r="387" spans="1:65" s="2" customFormat="1" ht="204.95" customHeight="1">
      <c r="A387" s="36"/>
      <c r="B387" s="37"/>
      <c r="C387" s="180" t="s">
        <v>648</v>
      </c>
      <c r="D387" s="180" t="s">
        <v>217</v>
      </c>
      <c r="E387" s="181" t="s">
        <v>660</v>
      </c>
      <c r="F387" s="182" t="s">
        <v>661</v>
      </c>
      <c r="G387" s="183" t="s">
        <v>283</v>
      </c>
      <c r="H387" s="184">
        <v>1</v>
      </c>
      <c r="I387" s="185"/>
      <c r="J387" s="186">
        <f t="shared" si="0"/>
        <v>0</v>
      </c>
      <c r="K387" s="182" t="s">
        <v>19</v>
      </c>
      <c r="L387" s="41"/>
      <c r="M387" s="187" t="s">
        <v>19</v>
      </c>
      <c r="N387" s="188" t="s">
        <v>47</v>
      </c>
      <c r="O387" s="66"/>
      <c r="P387" s="189">
        <f t="shared" si="1"/>
        <v>0</v>
      </c>
      <c r="Q387" s="189">
        <v>0</v>
      </c>
      <c r="R387" s="189">
        <f t="shared" si="2"/>
        <v>0</v>
      </c>
      <c r="S387" s="189">
        <v>0</v>
      </c>
      <c r="T387" s="190">
        <f t="shared" si="3"/>
        <v>0</v>
      </c>
      <c r="U387" s="36"/>
      <c r="V387" s="36"/>
      <c r="W387" s="36"/>
      <c r="X387" s="36"/>
      <c r="Y387" s="36"/>
      <c r="Z387" s="36"/>
      <c r="AA387" s="36"/>
      <c r="AB387" s="36"/>
      <c r="AC387" s="36"/>
      <c r="AD387" s="36"/>
      <c r="AE387" s="36"/>
      <c r="AR387" s="191" t="s">
        <v>299</v>
      </c>
      <c r="AT387" s="191" t="s">
        <v>217</v>
      </c>
      <c r="AU387" s="191" t="s">
        <v>88</v>
      </c>
      <c r="AY387" s="19" t="s">
        <v>214</v>
      </c>
      <c r="BE387" s="192">
        <f t="shared" si="4"/>
        <v>0</v>
      </c>
      <c r="BF387" s="192">
        <f t="shared" si="5"/>
        <v>0</v>
      </c>
      <c r="BG387" s="192">
        <f t="shared" si="6"/>
        <v>0</v>
      </c>
      <c r="BH387" s="192">
        <f t="shared" si="7"/>
        <v>0</v>
      </c>
      <c r="BI387" s="192">
        <f t="shared" si="8"/>
        <v>0</v>
      </c>
      <c r="BJ387" s="19" t="s">
        <v>88</v>
      </c>
      <c r="BK387" s="192">
        <f t="shared" si="9"/>
        <v>0</v>
      </c>
      <c r="BL387" s="19" t="s">
        <v>299</v>
      </c>
      <c r="BM387" s="191" t="s">
        <v>662</v>
      </c>
    </row>
    <row r="388" spans="1:65" s="2" customFormat="1" ht="62.65" customHeight="1">
      <c r="A388" s="36"/>
      <c r="B388" s="37"/>
      <c r="C388" s="180" t="s">
        <v>652</v>
      </c>
      <c r="D388" s="180" t="s">
        <v>217</v>
      </c>
      <c r="E388" s="181" t="s">
        <v>664</v>
      </c>
      <c r="F388" s="182" t="s">
        <v>665</v>
      </c>
      <c r="G388" s="183" t="s">
        <v>283</v>
      </c>
      <c r="H388" s="184">
        <v>5</v>
      </c>
      <c r="I388" s="185"/>
      <c r="J388" s="186">
        <f t="shared" si="0"/>
        <v>0</v>
      </c>
      <c r="K388" s="182" t="s">
        <v>19</v>
      </c>
      <c r="L388" s="41"/>
      <c r="M388" s="187" t="s">
        <v>19</v>
      </c>
      <c r="N388" s="188" t="s">
        <v>47</v>
      </c>
      <c r="O388" s="66"/>
      <c r="P388" s="189">
        <f t="shared" si="1"/>
        <v>0</v>
      </c>
      <c r="Q388" s="189">
        <v>0</v>
      </c>
      <c r="R388" s="189">
        <f t="shared" si="2"/>
        <v>0</v>
      </c>
      <c r="S388" s="189">
        <v>0</v>
      </c>
      <c r="T388" s="190">
        <f t="shared" si="3"/>
        <v>0</v>
      </c>
      <c r="U388" s="36"/>
      <c r="V388" s="36"/>
      <c r="W388" s="36"/>
      <c r="X388" s="36"/>
      <c r="Y388" s="36"/>
      <c r="Z388" s="36"/>
      <c r="AA388" s="36"/>
      <c r="AB388" s="36"/>
      <c r="AC388" s="36"/>
      <c r="AD388" s="36"/>
      <c r="AE388" s="36"/>
      <c r="AR388" s="191" t="s">
        <v>299</v>
      </c>
      <c r="AT388" s="191" t="s">
        <v>217</v>
      </c>
      <c r="AU388" s="191" t="s">
        <v>88</v>
      </c>
      <c r="AY388" s="19" t="s">
        <v>214</v>
      </c>
      <c r="BE388" s="192">
        <f t="shared" si="4"/>
        <v>0</v>
      </c>
      <c r="BF388" s="192">
        <f t="shared" si="5"/>
        <v>0</v>
      </c>
      <c r="BG388" s="192">
        <f t="shared" si="6"/>
        <v>0</v>
      </c>
      <c r="BH388" s="192">
        <f t="shared" si="7"/>
        <v>0</v>
      </c>
      <c r="BI388" s="192">
        <f t="shared" si="8"/>
        <v>0</v>
      </c>
      <c r="BJ388" s="19" t="s">
        <v>88</v>
      </c>
      <c r="BK388" s="192">
        <f t="shared" si="9"/>
        <v>0</v>
      </c>
      <c r="BL388" s="19" t="s">
        <v>299</v>
      </c>
      <c r="BM388" s="191" t="s">
        <v>666</v>
      </c>
    </row>
    <row r="389" spans="1:65" s="2" customFormat="1" ht="24.2" customHeight="1">
      <c r="A389" s="36"/>
      <c r="B389" s="37"/>
      <c r="C389" s="180" t="s">
        <v>655</v>
      </c>
      <c r="D389" s="180" t="s">
        <v>217</v>
      </c>
      <c r="E389" s="181" t="s">
        <v>668</v>
      </c>
      <c r="F389" s="182" t="s">
        <v>669</v>
      </c>
      <c r="G389" s="183" t="s">
        <v>361</v>
      </c>
      <c r="H389" s="240"/>
      <c r="I389" s="185"/>
      <c r="J389" s="186">
        <f t="shared" si="0"/>
        <v>0</v>
      </c>
      <c r="K389" s="182" t="s">
        <v>221</v>
      </c>
      <c r="L389" s="41"/>
      <c r="M389" s="187" t="s">
        <v>19</v>
      </c>
      <c r="N389" s="188" t="s">
        <v>47</v>
      </c>
      <c r="O389" s="66"/>
      <c r="P389" s="189">
        <f t="shared" si="1"/>
        <v>0</v>
      </c>
      <c r="Q389" s="189">
        <v>0</v>
      </c>
      <c r="R389" s="189">
        <f t="shared" si="2"/>
        <v>0</v>
      </c>
      <c r="S389" s="189">
        <v>0</v>
      </c>
      <c r="T389" s="190">
        <f t="shared" si="3"/>
        <v>0</v>
      </c>
      <c r="U389" s="36"/>
      <c r="V389" s="36"/>
      <c r="W389" s="36"/>
      <c r="X389" s="36"/>
      <c r="Y389" s="36"/>
      <c r="Z389" s="36"/>
      <c r="AA389" s="36"/>
      <c r="AB389" s="36"/>
      <c r="AC389" s="36"/>
      <c r="AD389" s="36"/>
      <c r="AE389" s="36"/>
      <c r="AR389" s="191" t="s">
        <v>299</v>
      </c>
      <c r="AT389" s="191" t="s">
        <v>217</v>
      </c>
      <c r="AU389" s="191" t="s">
        <v>88</v>
      </c>
      <c r="AY389" s="19" t="s">
        <v>214</v>
      </c>
      <c r="BE389" s="192">
        <f t="shared" si="4"/>
        <v>0</v>
      </c>
      <c r="BF389" s="192">
        <f t="shared" si="5"/>
        <v>0</v>
      </c>
      <c r="BG389" s="192">
        <f t="shared" si="6"/>
        <v>0</v>
      </c>
      <c r="BH389" s="192">
        <f t="shared" si="7"/>
        <v>0</v>
      </c>
      <c r="BI389" s="192">
        <f t="shared" si="8"/>
        <v>0</v>
      </c>
      <c r="BJ389" s="19" t="s">
        <v>88</v>
      </c>
      <c r="BK389" s="192">
        <f t="shared" si="9"/>
        <v>0</v>
      </c>
      <c r="BL389" s="19" t="s">
        <v>299</v>
      </c>
      <c r="BM389" s="191" t="s">
        <v>670</v>
      </c>
    </row>
    <row r="390" spans="1:65" s="12" customFormat="1" ht="22.9" customHeight="1">
      <c r="B390" s="164"/>
      <c r="C390" s="165"/>
      <c r="D390" s="166" t="s">
        <v>74</v>
      </c>
      <c r="E390" s="178" t="s">
        <v>681</v>
      </c>
      <c r="F390" s="178" t="s">
        <v>682</v>
      </c>
      <c r="G390" s="165"/>
      <c r="H390" s="165"/>
      <c r="I390" s="168"/>
      <c r="J390" s="179">
        <f>BK390</f>
        <v>0</v>
      </c>
      <c r="K390" s="165"/>
      <c r="L390" s="170"/>
      <c r="M390" s="171"/>
      <c r="N390" s="172"/>
      <c r="O390" s="172"/>
      <c r="P390" s="173">
        <f>SUM(P391:P416)</f>
        <v>0</v>
      </c>
      <c r="Q390" s="172"/>
      <c r="R390" s="173">
        <f>SUM(R391:R416)</f>
        <v>0.40064399999999994</v>
      </c>
      <c r="S390" s="172"/>
      <c r="T390" s="174">
        <f>SUM(T391:T416)</f>
        <v>0</v>
      </c>
      <c r="AR390" s="175" t="s">
        <v>88</v>
      </c>
      <c r="AT390" s="176" t="s">
        <v>74</v>
      </c>
      <c r="AU390" s="176" t="s">
        <v>82</v>
      </c>
      <c r="AY390" s="175" t="s">
        <v>214</v>
      </c>
      <c r="BK390" s="177">
        <f>SUM(BK391:BK416)</f>
        <v>0</v>
      </c>
    </row>
    <row r="391" spans="1:65" s="2" customFormat="1" ht="14.45" customHeight="1">
      <c r="A391" s="36"/>
      <c r="B391" s="37"/>
      <c r="C391" s="180" t="s">
        <v>659</v>
      </c>
      <c r="D391" s="180" t="s">
        <v>217</v>
      </c>
      <c r="E391" s="181" t="s">
        <v>684</v>
      </c>
      <c r="F391" s="182" t="s">
        <v>685</v>
      </c>
      <c r="G391" s="183" t="s">
        <v>220</v>
      </c>
      <c r="H391" s="184">
        <v>10.62</v>
      </c>
      <c r="I391" s="185"/>
      <c r="J391" s="186">
        <f>ROUND(I391*H391,2)</f>
        <v>0</v>
      </c>
      <c r="K391" s="182" t="s">
        <v>221</v>
      </c>
      <c r="L391" s="41"/>
      <c r="M391" s="187" t="s">
        <v>19</v>
      </c>
      <c r="N391" s="188" t="s">
        <v>47</v>
      </c>
      <c r="O391" s="66"/>
      <c r="P391" s="189">
        <f>O391*H391</f>
        <v>0</v>
      </c>
      <c r="Q391" s="189">
        <v>2.9999999999999997E-4</v>
      </c>
      <c r="R391" s="189">
        <f>Q391*H391</f>
        <v>3.1859999999999996E-3</v>
      </c>
      <c r="S391" s="189">
        <v>0</v>
      </c>
      <c r="T391" s="190">
        <f>S391*H391</f>
        <v>0</v>
      </c>
      <c r="U391" s="36"/>
      <c r="V391" s="36"/>
      <c r="W391" s="36"/>
      <c r="X391" s="36"/>
      <c r="Y391" s="36"/>
      <c r="Z391" s="36"/>
      <c r="AA391" s="36"/>
      <c r="AB391" s="36"/>
      <c r="AC391" s="36"/>
      <c r="AD391" s="36"/>
      <c r="AE391" s="36"/>
      <c r="AR391" s="191" t="s">
        <v>299</v>
      </c>
      <c r="AT391" s="191" t="s">
        <v>217</v>
      </c>
      <c r="AU391" s="191" t="s">
        <v>88</v>
      </c>
      <c r="AY391" s="19" t="s">
        <v>214</v>
      </c>
      <c r="BE391" s="192">
        <f>IF(N391="základní",J391,0)</f>
        <v>0</v>
      </c>
      <c r="BF391" s="192">
        <f>IF(N391="snížená",J391,0)</f>
        <v>0</v>
      </c>
      <c r="BG391" s="192">
        <f>IF(N391="zákl. přenesená",J391,0)</f>
        <v>0</v>
      </c>
      <c r="BH391" s="192">
        <f>IF(N391="sníž. přenesená",J391,0)</f>
        <v>0</v>
      </c>
      <c r="BI391" s="192">
        <f>IF(N391="nulová",J391,0)</f>
        <v>0</v>
      </c>
      <c r="BJ391" s="19" t="s">
        <v>88</v>
      </c>
      <c r="BK391" s="192">
        <f>ROUND(I391*H391,2)</f>
        <v>0</v>
      </c>
      <c r="BL391" s="19" t="s">
        <v>299</v>
      </c>
      <c r="BM391" s="191" t="s">
        <v>686</v>
      </c>
    </row>
    <row r="392" spans="1:65" s="13" customFormat="1" ht="11.25">
      <c r="B392" s="193"/>
      <c r="C392" s="194"/>
      <c r="D392" s="195" t="s">
        <v>224</v>
      </c>
      <c r="E392" s="196" t="s">
        <v>19</v>
      </c>
      <c r="F392" s="197" t="s">
        <v>257</v>
      </c>
      <c r="G392" s="194"/>
      <c r="H392" s="196" t="s">
        <v>19</v>
      </c>
      <c r="I392" s="198"/>
      <c r="J392" s="194"/>
      <c r="K392" s="194"/>
      <c r="L392" s="199"/>
      <c r="M392" s="200"/>
      <c r="N392" s="201"/>
      <c r="O392" s="201"/>
      <c r="P392" s="201"/>
      <c r="Q392" s="201"/>
      <c r="R392" s="201"/>
      <c r="S392" s="201"/>
      <c r="T392" s="202"/>
      <c r="AT392" s="203" t="s">
        <v>224</v>
      </c>
      <c r="AU392" s="203" t="s">
        <v>88</v>
      </c>
      <c r="AV392" s="13" t="s">
        <v>82</v>
      </c>
      <c r="AW392" s="13" t="s">
        <v>36</v>
      </c>
      <c r="AX392" s="13" t="s">
        <v>75</v>
      </c>
      <c r="AY392" s="203" t="s">
        <v>214</v>
      </c>
    </row>
    <row r="393" spans="1:65" s="14" customFormat="1" ht="11.25">
      <c r="B393" s="204"/>
      <c r="C393" s="205"/>
      <c r="D393" s="195" t="s">
        <v>224</v>
      </c>
      <c r="E393" s="206" t="s">
        <v>19</v>
      </c>
      <c r="F393" s="207" t="s">
        <v>1747</v>
      </c>
      <c r="G393" s="205"/>
      <c r="H393" s="208">
        <v>6.42</v>
      </c>
      <c r="I393" s="209"/>
      <c r="J393" s="205"/>
      <c r="K393" s="205"/>
      <c r="L393" s="210"/>
      <c r="M393" s="211"/>
      <c r="N393" s="212"/>
      <c r="O393" s="212"/>
      <c r="P393" s="212"/>
      <c r="Q393" s="212"/>
      <c r="R393" s="212"/>
      <c r="S393" s="212"/>
      <c r="T393" s="213"/>
      <c r="AT393" s="214" t="s">
        <v>224</v>
      </c>
      <c r="AU393" s="214" t="s">
        <v>88</v>
      </c>
      <c r="AV393" s="14" t="s">
        <v>88</v>
      </c>
      <c r="AW393" s="14" t="s">
        <v>36</v>
      </c>
      <c r="AX393" s="14" t="s">
        <v>75</v>
      </c>
      <c r="AY393" s="214" t="s">
        <v>214</v>
      </c>
    </row>
    <row r="394" spans="1:65" s="14" customFormat="1" ht="11.25">
      <c r="B394" s="204"/>
      <c r="C394" s="205"/>
      <c r="D394" s="195" t="s">
        <v>224</v>
      </c>
      <c r="E394" s="206" t="s">
        <v>19</v>
      </c>
      <c r="F394" s="207" t="s">
        <v>1736</v>
      </c>
      <c r="G394" s="205"/>
      <c r="H394" s="208">
        <v>4.2</v>
      </c>
      <c r="I394" s="209"/>
      <c r="J394" s="205"/>
      <c r="K394" s="205"/>
      <c r="L394" s="210"/>
      <c r="M394" s="211"/>
      <c r="N394" s="212"/>
      <c r="O394" s="212"/>
      <c r="P394" s="212"/>
      <c r="Q394" s="212"/>
      <c r="R394" s="212"/>
      <c r="S394" s="212"/>
      <c r="T394" s="213"/>
      <c r="AT394" s="214" t="s">
        <v>224</v>
      </c>
      <c r="AU394" s="214" t="s">
        <v>88</v>
      </c>
      <c r="AV394" s="14" t="s">
        <v>88</v>
      </c>
      <c r="AW394" s="14" t="s">
        <v>36</v>
      </c>
      <c r="AX394" s="14" t="s">
        <v>75</v>
      </c>
      <c r="AY394" s="214" t="s">
        <v>214</v>
      </c>
    </row>
    <row r="395" spans="1:65" s="15" customFormat="1" ht="11.25">
      <c r="B395" s="215"/>
      <c r="C395" s="216"/>
      <c r="D395" s="195" t="s">
        <v>224</v>
      </c>
      <c r="E395" s="217" t="s">
        <v>19</v>
      </c>
      <c r="F395" s="218" t="s">
        <v>228</v>
      </c>
      <c r="G395" s="216"/>
      <c r="H395" s="219">
        <v>10.620000000000001</v>
      </c>
      <c r="I395" s="220"/>
      <c r="J395" s="216"/>
      <c r="K395" s="216"/>
      <c r="L395" s="221"/>
      <c r="M395" s="222"/>
      <c r="N395" s="223"/>
      <c r="O395" s="223"/>
      <c r="P395" s="223"/>
      <c r="Q395" s="223"/>
      <c r="R395" s="223"/>
      <c r="S395" s="223"/>
      <c r="T395" s="224"/>
      <c r="AT395" s="225" t="s">
        <v>224</v>
      </c>
      <c r="AU395" s="225" t="s">
        <v>88</v>
      </c>
      <c r="AV395" s="15" t="s">
        <v>222</v>
      </c>
      <c r="AW395" s="15" t="s">
        <v>36</v>
      </c>
      <c r="AX395" s="15" t="s">
        <v>82</v>
      </c>
      <c r="AY395" s="225" t="s">
        <v>214</v>
      </c>
    </row>
    <row r="396" spans="1:65" s="2" customFormat="1" ht="24.2" customHeight="1">
      <c r="A396" s="36"/>
      <c r="B396" s="37"/>
      <c r="C396" s="180" t="s">
        <v>663</v>
      </c>
      <c r="D396" s="180" t="s">
        <v>217</v>
      </c>
      <c r="E396" s="181" t="s">
        <v>688</v>
      </c>
      <c r="F396" s="182" t="s">
        <v>689</v>
      </c>
      <c r="G396" s="183" t="s">
        <v>220</v>
      </c>
      <c r="H396" s="184">
        <v>10.62</v>
      </c>
      <c r="I396" s="185"/>
      <c r="J396" s="186">
        <f>ROUND(I396*H396,2)</f>
        <v>0</v>
      </c>
      <c r="K396" s="182" t="s">
        <v>19</v>
      </c>
      <c r="L396" s="41"/>
      <c r="M396" s="187" t="s">
        <v>19</v>
      </c>
      <c r="N396" s="188" t="s">
        <v>47</v>
      </c>
      <c r="O396" s="66"/>
      <c r="P396" s="189">
        <f>O396*H396</f>
        <v>0</v>
      </c>
      <c r="Q396" s="189">
        <v>8.9999999999999993E-3</v>
      </c>
      <c r="R396" s="189">
        <f>Q396*H396</f>
        <v>9.5579999999999984E-2</v>
      </c>
      <c r="S396" s="189">
        <v>0</v>
      </c>
      <c r="T396" s="190">
        <f>S396*H396</f>
        <v>0</v>
      </c>
      <c r="U396" s="36"/>
      <c r="V396" s="36"/>
      <c r="W396" s="36"/>
      <c r="X396" s="36"/>
      <c r="Y396" s="36"/>
      <c r="Z396" s="36"/>
      <c r="AA396" s="36"/>
      <c r="AB396" s="36"/>
      <c r="AC396" s="36"/>
      <c r="AD396" s="36"/>
      <c r="AE396" s="36"/>
      <c r="AR396" s="191" t="s">
        <v>299</v>
      </c>
      <c r="AT396" s="191" t="s">
        <v>217</v>
      </c>
      <c r="AU396" s="191" t="s">
        <v>88</v>
      </c>
      <c r="AY396" s="19" t="s">
        <v>214</v>
      </c>
      <c r="BE396" s="192">
        <f>IF(N396="základní",J396,0)</f>
        <v>0</v>
      </c>
      <c r="BF396" s="192">
        <f>IF(N396="snížená",J396,0)</f>
        <v>0</v>
      </c>
      <c r="BG396" s="192">
        <f>IF(N396="zákl. přenesená",J396,0)</f>
        <v>0</v>
      </c>
      <c r="BH396" s="192">
        <f>IF(N396="sníž. přenesená",J396,0)</f>
        <v>0</v>
      </c>
      <c r="BI396" s="192">
        <f>IF(N396="nulová",J396,0)</f>
        <v>0</v>
      </c>
      <c r="BJ396" s="19" t="s">
        <v>88</v>
      </c>
      <c r="BK396" s="192">
        <f>ROUND(I396*H396,2)</f>
        <v>0</v>
      </c>
      <c r="BL396" s="19" t="s">
        <v>299</v>
      </c>
      <c r="BM396" s="191" t="s">
        <v>690</v>
      </c>
    </row>
    <row r="397" spans="1:65" s="13" customFormat="1" ht="11.25">
      <c r="B397" s="193"/>
      <c r="C397" s="194"/>
      <c r="D397" s="195" t="s">
        <v>224</v>
      </c>
      <c r="E397" s="196" t="s">
        <v>19</v>
      </c>
      <c r="F397" s="197" t="s">
        <v>257</v>
      </c>
      <c r="G397" s="194"/>
      <c r="H397" s="196" t="s">
        <v>19</v>
      </c>
      <c r="I397" s="198"/>
      <c r="J397" s="194"/>
      <c r="K397" s="194"/>
      <c r="L397" s="199"/>
      <c r="M397" s="200"/>
      <c r="N397" s="201"/>
      <c r="O397" s="201"/>
      <c r="P397" s="201"/>
      <c r="Q397" s="201"/>
      <c r="R397" s="201"/>
      <c r="S397" s="201"/>
      <c r="T397" s="202"/>
      <c r="AT397" s="203" t="s">
        <v>224</v>
      </c>
      <c r="AU397" s="203" t="s">
        <v>88</v>
      </c>
      <c r="AV397" s="13" t="s">
        <v>82</v>
      </c>
      <c r="AW397" s="13" t="s">
        <v>36</v>
      </c>
      <c r="AX397" s="13" t="s">
        <v>75</v>
      </c>
      <c r="AY397" s="203" t="s">
        <v>214</v>
      </c>
    </row>
    <row r="398" spans="1:65" s="14" customFormat="1" ht="11.25">
      <c r="B398" s="204"/>
      <c r="C398" s="205"/>
      <c r="D398" s="195" t="s">
        <v>224</v>
      </c>
      <c r="E398" s="206" t="s">
        <v>19</v>
      </c>
      <c r="F398" s="207" t="s">
        <v>1747</v>
      </c>
      <c r="G398" s="205"/>
      <c r="H398" s="208">
        <v>6.42</v>
      </c>
      <c r="I398" s="209"/>
      <c r="J398" s="205"/>
      <c r="K398" s="205"/>
      <c r="L398" s="210"/>
      <c r="M398" s="211"/>
      <c r="N398" s="212"/>
      <c r="O398" s="212"/>
      <c r="P398" s="212"/>
      <c r="Q398" s="212"/>
      <c r="R398" s="212"/>
      <c r="S398" s="212"/>
      <c r="T398" s="213"/>
      <c r="AT398" s="214" t="s">
        <v>224</v>
      </c>
      <c r="AU398" s="214" t="s">
        <v>88</v>
      </c>
      <c r="AV398" s="14" t="s">
        <v>88</v>
      </c>
      <c r="AW398" s="14" t="s">
        <v>36</v>
      </c>
      <c r="AX398" s="14" t="s">
        <v>75</v>
      </c>
      <c r="AY398" s="214" t="s">
        <v>214</v>
      </c>
    </row>
    <row r="399" spans="1:65" s="14" customFormat="1" ht="11.25">
      <c r="B399" s="204"/>
      <c r="C399" s="205"/>
      <c r="D399" s="195" t="s">
        <v>224</v>
      </c>
      <c r="E399" s="206" t="s">
        <v>19</v>
      </c>
      <c r="F399" s="207" t="s">
        <v>1736</v>
      </c>
      <c r="G399" s="205"/>
      <c r="H399" s="208">
        <v>4.2</v>
      </c>
      <c r="I399" s="209"/>
      <c r="J399" s="205"/>
      <c r="K399" s="205"/>
      <c r="L399" s="210"/>
      <c r="M399" s="211"/>
      <c r="N399" s="212"/>
      <c r="O399" s="212"/>
      <c r="P399" s="212"/>
      <c r="Q399" s="212"/>
      <c r="R399" s="212"/>
      <c r="S399" s="212"/>
      <c r="T399" s="213"/>
      <c r="AT399" s="214" t="s">
        <v>224</v>
      </c>
      <c r="AU399" s="214" t="s">
        <v>88</v>
      </c>
      <c r="AV399" s="14" t="s">
        <v>88</v>
      </c>
      <c r="AW399" s="14" t="s">
        <v>36</v>
      </c>
      <c r="AX399" s="14" t="s">
        <v>75</v>
      </c>
      <c r="AY399" s="214" t="s">
        <v>214</v>
      </c>
    </row>
    <row r="400" spans="1:65" s="15" customFormat="1" ht="11.25">
      <c r="B400" s="215"/>
      <c r="C400" s="216"/>
      <c r="D400" s="195" t="s">
        <v>224</v>
      </c>
      <c r="E400" s="217" t="s">
        <v>19</v>
      </c>
      <c r="F400" s="218" t="s">
        <v>228</v>
      </c>
      <c r="G400" s="216"/>
      <c r="H400" s="219">
        <v>10.620000000000001</v>
      </c>
      <c r="I400" s="220"/>
      <c r="J400" s="216"/>
      <c r="K400" s="216"/>
      <c r="L400" s="221"/>
      <c r="M400" s="222"/>
      <c r="N400" s="223"/>
      <c r="O400" s="223"/>
      <c r="P400" s="223"/>
      <c r="Q400" s="223"/>
      <c r="R400" s="223"/>
      <c r="S400" s="223"/>
      <c r="T400" s="224"/>
      <c r="AT400" s="225" t="s">
        <v>224</v>
      </c>
      <c r="AU400" s="225" t="s">
        <v>88</v>
      </c>
      <c r="AV400" s="15" t="s">
        <v>222</v>
      </c>
      <c r="AW400" s="15" t="s">
        <v>36</v>
      </c>
      <c r="AX400" s="15" t="s">
        <v>82</v>
      </c>
      <c r="AY400" s="225" t="s">
        <v>214</v>
      </c>
    </row>
    <row r="401" spans="1:65" s="2" customFormat="1" ht="14.45" customHeight="1">
      <c r="A401" s="36"/>
      <c r="B401" s="37"/>
      <c r="C401" s="230" t="s">
        <v>667</v>
      </c>
      <c r="D401" s="230" t="s">
        <v>336</v>
      </c>
      <c r="E401" s="231" t="s">
        <v>692</v>
      </c>
      <c r="F401" s="232" t="s">
        <v>693</v>
      </c>
      <c r="G401" s="233" t="s">
        <v>220</v>
      </c>
      <c r="H401" s="234">
        <v>12.212999999999999</v>
      </c>
      <c r="I401" s="235"/>
      <c r="J401" s="236">
        <f>ROUND(I401*H401,2)</f>
        <v>0</v>
      </c>
      <c r="K401" s="232" t="s">
        <v>19</v>
      </c>
      <c r="L401" s="237"/>
      <c r="M401" s="238" t="s">
        <v>19</v>
      </c>
      <c r="N401" s="239" t="s">
        <v>47</v>
      </c>
      <c r="O401" s="66"/>
      <c r="P401" s="189">
        <f>O401*H401</f>
        <v>0</v>
      </c>
      <c r="Q401" s="189">
        <v>2.3E-2</v>
      </c>
      <c r="R401" s="189">
        <f>Q401*H401</f>
        <v>0.28089899999999995</v>
      </c>
      <c r="S401" s="189">
        <v>0</v>
      </c>
      <c r="T401" s="190">
        <f>S401*H401</f>
        <v>0</v>
      </c>
      <c r="U401" s="36"/>
      <c r="V401" s="36"/>
      <c r="W401" s="36"/>
      <c r="X401" s="36"/>
      <c r="Y401" s="36"/>
      <c r="Z401" s="36"/>
      <c r="AA401" s="36"/>
      <c r="AB401" s="36"/>
      <c r="AC401" s="36"/>
      <c r="AD401" s="36"/>
      <c r="AE401" s="36"/>
      <c r="AR401" s="191" t="s">
        <v>339</v>
      </c>
      <c r="AT401" s="191" t="s">
        <v>336</v>
      </c>
      <c r="AU401" s="191" t="s">
        <v>88</v>
      </c>
      <c r="AY401" s="19" t="s">
        <v>214</v>
      </c>
      <c r="BE401" s="192">
        <f>IF(N401="základní",J401,0)</f>
        <v>0</v>
      </c>
      <c r="BF401" s="192">
        <f>IF(N401="snížená",J401,0)</f>
        <v>0</v>
      </c>
      <c r="BG401" s="192">
        <f>IF(N401="zákl. přenesená",J401,0)</f>
        <v>0</v>
      </c>
      <c r="BH401" s="192">
        <f>IF(N401="sníž. přenesená",J401,0)</f>
        <v>0</v>
      </c>
      <c r="BI401" s="192">
        <f>IF(N401="nulová",J401,0)</f>
        <v>0</v>
      </c>
      <c r="BJ401" s="19" t="s">
        <v>88</v>
      </c>
      <c r="BK401" s="192">
        <f>ROUND(I401*H401,2)</f>
        <v>0</v>
      </c>
      <c r="BL401" s="19" t="s">
        <v>299</v>
      </c>
      <c r="BM401" s="191" t="s">
        <v>694</v>
      </c>
    </row>
    <row r="402" spans="1:65" s="14" customFormat="1" ht="11.25">
      <c r="B402" s="204"/>
      <c r="C402" s="205"/>
      <c r="D402" s="195" t="s">
        <v>224</v>
      </c>
      <c r="E402" s="205"/>
      <c r="F402" s="207" t="s">
        <v>1748</v>
      </c>
      <c r="G402" s="205"/>
      <c r="H402" s="208">
        <v>12.212999999999999</v>
      </c>
      <c r="I402" s="209"/>
      <c r="J402" s="205"/>
      <c r="K402" s="205"/>
      <c r="L402" s="210"/>
      <c r="M402" s="211"/>
      <c r="N402" s="212"/>
      <c r="O402" s="212"/>
      <c r="P402" s="212"/>
      <c r="Q402" s="212"/>
      <c r="R402" s="212"/>
      <c r="S402" s="212"/>
      <c r="T402" s="213"/>
      <c r="AT402" s="214" t="s">
        <v>224</v>
      </c>
      <c r="AU402" s="214" t="s">
        <v>88</v>
      </c>
      <c r="AV402" s="14" t="s">
        <v>88</v>
      </c>
      <c r="AW402" s="14" t="s">
        <v>4</v>
      </c>
      <c r="AX402" s="14" t="s">
        <v>82</v>
      </c>
      <c r="AY402" s="214" t="s">
        <v>214</v>
      </c>
    </row>
    <row r="403" spans="1:65" s="2" customFormat="1" ht="24.2" customHeight="1">
      <c r="A403" s="36"/>
      <c r="B403" s="37"/>
      <c r="C403" s="180" t="s">
        <v>673</v>
      </c>
      <c r="D403" s="180" t="s">
        <v>217</v>
      </c>
      <c r="E403" s="181" t="s">
        <v>697</v>
      </c>
      <c r="F403" s="182" t="s">
        <v>698</v>
      </c>
      <c r="G403" s="183" t="s">
        <v>220</v>
      </c>
      <c r="H403" s="184">
        <v>10.62</v>
      </c>
      <c r="I403" s="185"/>
      <c r="J403" s="186">
        <f>ROUND(I403*H403,2)</f>
        <v>0</v>
      </c>
      <c r="K403" s="182" t="s">
        <v>221</v>
      </c>
      <c r="L403" s="41"/>
      <c r="M403" s="187" t="s">
        <v>19</v>
      </c>
      <c r="N403" s="188" t="s">
        <v>47</v>
      </c>
      <c r="O403" s="66"/>
      <c r="P403" s="189">
        <f>O403*H403</f>
        <v>0</v>
      </c>
      <c r="Q403" s="189">
        <v>0</v>
      </c>
      <c r="R403" s="189">
        <f>Q403*H403</f>
        <v>0</v>
      </c>
      <c r="S403" s="189">
        <v>0</v>
      </c>
      <c r="T403" s="190">
        <f>S403*H403</f>
        <v>0</v>
      </c>
      <c r="U403" s="36"/>
      <c r="V403" s="36"/>
      <c r="W403" s="36"/>
      <c r="X403" s="36"/>
      <c r="Y403" s="36"/>
      <c r="Z403" s="36"/>
      <c r="AA403" s="36"/>
      <c r="AB403" s="36"/>
      <c r="AC403" s="36"/>
      <c r="AD403" s="36"/>
      <c r="AE403" s="36"/>
      <c r="AR403" s="191" t="s">
        <v>299</v>
      </c>
      <c r="AT403" s="191" t="s">
        <v>217</v>
      </c>
      <c r="AU403" s="191" t="s">
        <v>88</v>
      </c>
      <c r="AY403" s="19" t="s">
        <v>214</v>
      </c>
      <c r="BE403" s="192">
        <f>IF(N403="základní",J403,0)</f>
        <v>0</v>
      </c>
      <c r="BF403" s="192">
        <f>IF(N403="snížená",J403,0)</f>
        <v>0</v>
      </c>
      <c r="BG403" s="192">
        <f>IF(N403="zákl. přenesená",J403,0)</f>
        <v>0</v>
      </c>
      <c r="BH403" s="192">
        <f>IF(N403="sníž. přenesená",J403,0)</f>
        <v>0</v>
      </c>
      <c r="BI403" s="192">
        <f>IF(N403="nulová",J403,0)</f>
        <v>0</v>
      </c>
      <c r="BJ403" s="19" t="s">
        <v>88</v>
      </c>
      <c r="BK403" s="192">
        <f>ROUND(I403*H403,2)</f>
        <v>0</v>
      </c>
      <c r="BL403" s="19" t="s">
        <v>299</v>
      </c>
      <c r="BM403" s="191" t="s">
        <v>699</v>
      </c>
    </row>
    <row r="404" spans="1:65" s="13" customFormat="1" ht="11.25">
      <c r="B404" s="193"/>
      <c r="C404" s="194"/>
      <c r="D404" s="195" t="s">
        <v>224</v>
      </c>
      <c r="E404" s="196" t="s">
        <v>19</v>
      </c>
      <c r="F404" s="197" t="s">
        <v>257</v>
      </c>
      <c r="G404" s="194"/>
      <c r="H404" s="196" t="s">
        <v>19</v>
      </c>
      <c r="I404" s="198"/>
      <c r="J404" s="194"/>
      <c r="K404" s="194"/>
      <c r="L404" s="199"/>
      <c r="M404" s="200"/>
      <c r="N404" s="201"/>
      <c r="O404" s="201"/>
      <c r="P404" s="201"/>
      <c r="Q404" s="201"/>
      <c r="R404" s="201"/>
      <c r="S404" s="201"/>
      <c r="T404" s="202"/>
      <c r="AT404" s="203" t="s">
        <v>224</v>
      </c>
      <c r="AU404" s="203" t="s">
        <v>88</v>
      </c>
      <c r="AV404" s="13" t="s">
        <v>82</v>
      </c>
      <c r="AW404" s="13" t="s">
        <v>36</v>
      </c>
      <c r="AX404" s="13" t="s">
        <v>75</v>
      </c>
      <c r="AY404" s="203" t="s">
        <v>214</v>
      </c>
    </row>
    <row r="405" spans="1:65" s="14" customFormat="1" ht="11.25">
      <c r="B405" s="204"/>
      <c r="C405" s="205"/>
      <c r="D405" s="195" t="s">
        <v>224</v>
      </c>
      <c r="E405" s="206" t="s">
        <v>19</v>
      </c>
      <c r="F405" s="207" t="s">
        <v>1747</v>
      </c>
      <c r="G405" s="205"/>
      <c r="H405" s="208">
        <v>6.42</v>
      </c>
      <c r="I405" s="209"/>
      <c r="J405" s="205"/>
      <c r="K405" s="205"/>
      <c r="L405" s="210"/>
      <c r="M405" s="211"/>
      <c r="N405" s="212"/>
      <c r="O405" s="212"/>
      <c r="P405" s="212"/>
      <c r="Q405" s="212"/>
      <c r="R405" s="212"/>
      <c r="S405" s="212"/>
      <c r="T405" s="213"/>
      <c r="AT405" s="214" t="s">
        <v>224</v>
      </c>
      <c r="AU405" s="214" t="s">
        <v>88</v>
      </c>
      <c r="AV405" s="14" t="s">
        <v>88</v>
      </c>
      <c r="AW405" s="14" t="s">
        <v>36</v>
      </c>
      <c r="AX405" s="14" t="s">
        <v>75</v>
      </c>
      <c r="AY405" s="214" t="s">
        <v>214</v>
      </c>
    </row>
    <row r="406" spans="1:65" s="14" customFormat="1" ht="11.25">
      <c r="B406" s="204"/>
      <c r="C406" s="205"/>
      <c r="D406" s="195" t="s">
        <v>224</v>
      </c>
      <c r="E406" s="206" t="s">
        <v>19</v>
      </c>
      <c r="F406" s="207" t="s">
        <v>1736</v>
      </c>
      <c r="G406" s="205"/>
      <c r="H406" s="208">
        <v>4.2</v>
      </c>
      <c r="I406" s="209"/>
      <c r="J406" s="205"/>
      <c r="K406" s="205"/>
      <c r="L406" s="210"/>
      <c r="M406" s="211"/>
      <c r="N406" s="212"/>
      <c r="O406" s="212"/>
      <c r="P406" s="212"/>
      <c r="Q406" s="212"/>
      <c r="R406" s="212"/>
      <c r="S406" s="212"/>
      <c r="T406" s="213"/>
      <c r="AT406" s="214" t="s">
        <v>224</v>
      </c>
      <c r="AU406" s="214" t="s">
        <v>88</v>
      </c>
      <c r="AV406" s="14" t="s">
        <v>88</v>
      </c>
      <c r="AW406" s="14" t="s">
        <v>36</v>
      </c>
      <c r="AX406" s="14" t="s">
        <v>75</v>
      </c>
      <c r="AY406" s="214" t="s">
        <v>214</v>
      </c>
    </row>
    <row r="407" spans="1:65" s="15" customFormat="1" ht="11.25">
      <c r="B407" s="215"/>
      <c r="C407" s="216"/>
      <c r="D407" s="195" t="s">
        <v>224</v>
      </c>
      <c r="E407" s="217" t="s">
        <v>19</v>
      </c>
      <c r="F407" s="218" t="s">
        <v>228</v>
      </c>
      <c r="G407" s="216"/>
      <c r="H407" s="219">
        <v>10.620000000000001</v>
      </c>
      <c r="I407" s="220"/>
      <c r="J407" s="216"/>
      <c r="K407" s="216"/>
      <c r="L407" s="221"/>
      <c r="M407" s="222"/>
      <c r="N407" s="223"/>
      <c r="O407" s="223"/>
      <c r="P407" s="223"/>
      <c r="Q407" s="223"/>
      <c r="R407" s="223"/>
      <c r="S407" s="223"/>
      <c r="T407" s="224"/>
      <c r="AT407" s="225" t="s">
        <v>224</v>
      </c>
      <c r="AU407" s="225" t="s">
        <v>88</v>
      </c>
      <c r="AV407" s="15" t="s">
        <v>222</v>
      </c>
      <c r="AW407" s="15" t="s">
        <v>36</v>
      </c>
      <c r="AX407" s="15" t="s">
        <v>82</v>
      </c>
      <c r="AY407" s="225" t="s">
        <v>214</v>
      </c>
    </row>
    <row r="408" spans="1:65" s="2" customFormat="1" ht="24.2" customHeight="1">
      <c r="A408" s="36"/>
      <c r="B408" s="37"/>
      <c r="C408" s="180" t="s">
        <v>677</v>
      </c>
      <c r="D408" s="180" t="s">
        <v>217</v>
      </c>
      <c r="E408" s="181" t="s">
        <v>701</v>
      </c>
      <c r="F408" s="182" t="s">
        <v>702</v>
      </c>
      <c r="G408" s="183" t="s">
        <v>220</v>
      </c>
      <c r="H408" s="184">
        <v>10.62</v>
      </c>
      <c r="I408" s="185"/>
      <c r="J408" s="186">
        <f>ROUND(I408*H408,2)</f>
        <v>0</v>
      </c>
      <c r="K408" s="182" t="s">
        <v>221</v>
      </c>
      <c r="L408" s="41"/>
      <c r="M408" s="187" t="s">
        <v>19</v>
      </c>
      <c r="N408" s="188" t="s">
        <v>47</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299</v>
      </c>
      <c r="AT408" s="191" t="s">
        <v>217</v>
      </c>
      <c r="AU408" s="191" t="s">
        <v>88</v>
      </c>
      <c r="AY408" s="19" t="s">
        <v>214</v>
      </c>
      <c r="BE408" s="192">
        <f>IF(N408="základní",J408,0)</f>
        <v>0</v>
      </c>
      <c r="BF408" s="192">
        <f>IF(N408="snížená",J408,0)</f>
        <v>0</v>
      </c>
      <c r="BG408" s="192">
        <f>IF(N408="zákl. přenesená",J408,0)</f>
        <v>0</v>
      </c>
      <c r="BH408" s="192">
        <f>IF(N408="sníž. přenesená",J408,0)</f>
        <v>0</v>
      </c>
      <c r="BI408" s="192">
        <f>IF(N408="nulová",J408,0)</f>
        <v>0</v>
      </c>
      <c r="BJ408" s="19" t="s">
        <v>88</v>
      </c>
      <c r="BK408" s="192">
        <f>ROUND(I408*H408,2)</f>
        <v>0</v>
      </c>
      <c r="BL408" s="19" t="s">
        <v>299</v>
      </c>
      <c r="BM408" s="191" t="s">
        <v>703</v>
      </c>
    </row>
    <row r="409" spans="1:65" s="2" customFormat="1" ht="14.45" customHeight="1">
      <c r="A409" s="36"/>
      <c r="B409" s="37"/>
      <c r="C409" s="180" t="s">
        <v>683</v>
      </c>
      <c r="D409" s="180" t="s">
        <v>217</v>
      </c>
      <c r="E409" s="181" t="s">
        <v>705</v>
      </c>
      <c r="F409" s="182" t="s">
        <v>706</v>
      </c>
      <c r="G409" s="183" t="s">
        <v>220</v>
      </c>
      <c r="H409" s="184">
        <v>10.62</v>
      </c>
      <c r="I409" s="185"/>
      <c r="J409" s="186">
        <f>ROUND(I409*H409,2)</f>
        <v>0</v>
      </c>
      <c r="K409" s="182" t="s">
        <v>221</v>
      </c>
      <c r="L409" s="41"/>
      <c r="M409" s="187" t="s">
        <v>19</v>
      </c>
      <c r="N409" s="188" t="s">
        <v>47</v>
      </c>
      <c r="O409" s="66"/>
      <c r="P409" s="189">
        <f>O409*H409</f>
        <v>0</v>
      </c>
      <c r="Q409" s="189">
        <v>0</v>
      </c>
      <c r="R409" s="189">
        <f>Q409*H409</f>
        <v>0</v>
      </c>
      <c r="S409" s="189">
        <v>0</v>
      </c>
      <c r="T409" s="190">
        <f>S409*H409</f>
        <v>0</v>
      </c>
      <c r="U409" s="36"/>
      <c r="V409" s="36"/>
      <c r="W409" s="36"/>
      <c r="X409" s="36"/>
      <c r="Y409" s="36"/>
      <c r="Z409" s="36"/>
      <c r="AA409" s="36"/>
      <c r="AB409" s="36"/>
      <c r="AC409" s="36"/>
      <c r="AD409" s="36"/>
      <c r="AE409" s="36"/>
      <c r="AR409" s="191" t="s">
        <v>299</v>
      </c>
      <c r="AT409" s="191" t="s">
        <v>217</v>
      </c>
      <c r="AU409" s="191" t="s">
        <v>88</v>
      </c>
      <c r="AY409" s="19" t="s">
        <v>214</v>
      </c>
      <c r="BE409" s="192">
        <f>IF(N409="základní",J409,0)</f>
        <v>0</v>
      </c>
      <c r="BF409" s="192">
        <f>IF(N409="snížená",J409,0)</f>
        <v>0</v>
      </c>
      <c r="BG409" s="192">
        <f>IF(N409="zákl. přenesená",J409,0)</f>
        <v>0</v>
      </c>
      <c r="BH409" s="192">
        <f>IF(N409="sníž. přenesená",J409,0)</f>
        <v>0</v>
      </c>
      <c r="BI409" s="192">
        <f>IF(N409="nulová",J409,0)</f>
        <v>0</v>
      </c>
      <c r="BJ409" s="19" t="s">
        <v>88</v>
      </c>
      <c r="BK409" s="192">
        <f>ROUND(I409*H409,2)</f>
        <v>0</v>
      </c>
      <c r="BL409" s="19" t="s">
        <v>299</v>
      </c>
      <c r="BM409" s="191" t="s">
        <v>1749</v>
      </c>
    </row>
    <row r="410" spans="1:65" s="15" customFormat="1" ht="11.25">
      <c r="B410" s="215"/>
      <c r="C410" s="216"/>
      <c r="D410" s="195" t="s">
        <v>224</v>
      </c>
      <c r="E410" s="217" t="s">
        <v>19</v>
      </c>
      <c r="F410" s="218" t="s">
        <v>228</v>
      </c>
      <c r="G410" s="216"/>
      <c r="H410" s="219">
        <v>10.620000000000001</v>
      </c>
      <c r="I410" s="220"/>
      <c r="J410" s="216"/>
      <c r="K410" s="216"/>
      <c r="L410" s="221"/>
      <c r="M410" s="222"/>
      <c r="N410" s="223"/>
      <c r="O410" s="223"/>
      <c r="P410" s="223"/>
      <c r="Q410" s="223"/>
      <c r="R410" s="223"/>
      <c r="S410" s="223"/>
      <c r="T410" s="224"/>
      <c r="AT410" s="225" t="s">
        <v>224</v>
      </c>
      <c r="AU410" s="225" t="s">
        <v>88</v>
      </c>
      <c r="AV410" s="15" t="s">
        <v>222</v>
      </c>
      <c r="AW410" s="15" t="s">
        <v>36</v>
      </c>
      <c r="AX410" s="15" t="s">
        <v>75</v>
      </c>
      <c r="AY410" s="225" t="s">
        <v>214</v>
      </c>
    </row>
    <row r="411" spans="1:65" s="2" customFormat="1" ht="14.45" customHeight="1">
      <c r="A411" s="36"/>
      <c r="B411" s="37"/>
      <c r="C411" s="180" t="s">
        <v>687</v>
      </c>
      <c r="D411" s="180" t="s">
        <v>217</v>
      </c>
      <c r="E411" s="181" t="s">
        <v>709</v>
      </c>
      <c r="F411" s="182" t="s">
        <v>710</v>
      </c>
      <c r="G411" s="183" t="s">
        <v>220</v>
      </c>
      <c r="H411" s="184">
        <v>13.986000000000001</v>
      </c>
      <c r="I411" s="185"/>
      <c r="J411" s="186">
        <f>ROUND(I411*H411,2)</f>
        <v>0</v>
      </c>
      <c r="K411" s="182" t="s">
        <v>221</v>
      </c>
      <c r="L411" s="41"/>
      <c r="M411" s="187" t="s">
        <v>19</v>
      </c>
      <c r="N411" s="188" t="s">
        <v>47</v>
      </c>
      <c r="O411" s="66"/>
      <c r="P411" s="189">
        <f>O411*H411</f>
        <v>0</v>
      </c>
      <c r="Q411" s="189">
        <v>1.5E-3</v>
      </c>
      <c r="R411" s="189">
        <f>Q411*H411</f>
        <v>2.0979000000000001E-2</v>
      </c>
      <c r="S411" s="189">
        <v>0</v>
      </c>
      <c r="T411" s="190">
        <f>S411*H411</f>
        <v>0</v>
      </c>
      <c r="U411" s="36"/>
      <c r="V411" s="36"/>
      <c r="W411" s="36"/>
      <c r="X411" s="36"/>
      <c r="Y411" s="36"/>
      <c r="Z411" s="36"/>
      <c r="AA411" s="36"/>
      <c r="AB411" s="36"/>
      <c r="AC411" s="36"/>
      <c r="AD411" s="36"/>
      <c r="AE411" s="36"/>
      <c r="AR411" s="191" t="s">
        <v>299</v>
      </c>
      <c r="AT411" s="191" t="s">
        <v>217</v>
      </c>
      <c r="AU411" s="191" t="s">
        <v>88</v>
      </c>
      <c r="AY411" s="19" t="s">
        <v>214</v>
      </c>
      <c r="BE411" s="192">
        <f>IF(N411="základní",J411,0)</f>
        <v>0</v>
      </c>
      <c r="BF411" s="192">
        <f>IF(N411="snížená",J411,0)</f>
        <v>0</v>
      </c>
      <c r="BG411" s="192">
        <f>IF(N411="zákl. přenesená",J411,0)</f>
        <v>0</v>
      </c>
      <c r="BH411" s="192">
        <f>IF(N411="sníž. přenesená",J411,0)</f>
        <v>0</v>
      </c>
      <c r="BI411" s="192">
        <f>IF(N411="nulová",J411,0)</f>
        <v>0</v>
      </c>
      <c r="BJ411" s="19" t="s">
        <v>88</v>
      </c>
      <c r="BK411" s="192">
        <f>ROUND(I411*H411,2)</f>
        <v>0</v>
      </c>
      <c r="BL411" s="19" t="s">
        <v>299</v>
      </c>
      <c r="BM411" s="191" t="s">
        <v>711</v>
      </c>
    </row>
    <row r="412" spans="1:65" s="13" customFormat="1" ht="11.25">
      <c r="B412" s="193"/>
      <c r="C412" s="194"/>
      <c r="D412" s="195" t="s">
        <v>224</v>
      </c>
      <c r="E412" s="196" t="s">
        <v>19</v>
      </c>
      <c r="F412" s="197" t="s">
        <v>257</v>
      </c>
      <c r="G412" s="194"/>
      <c r="H412" s="196" t="s">
        <v>19</v>
      </c>
      <c r="I412" s="198"/>
      <c r="J412" s="194"/>
      <c r="K412" s="194"/>
      <c r="L412" s="199"/>
      <c r="M412" s="200"/>
      <c r="N412" s="201"/>
      <c r="O412" s="201"/>
      <c r="P412" s="201"/>
      <c r="Q412" s="201"/>
      <c r="R412" s="201"/>
      <c r="S412" s="201"/>
      <c r="T412" s="202"/>
      <c r="AT412" s="203" t="s">
        <v>224</v>
      </c>
      <c r="AU412" s="203" t="s">
        <v>88</v>
      </c>
      <c r="AV412" s="13" t="s">
        <v>82</v>
      </c>
      <c r="AW412" s="13" t="s">
        <v>36</v>
      </c>
      <c r="AX412" s="13" t="s">
        <v>75</v>
      </c>
      <c r="AY412" s="203" t="s">
        <v>214</v>
      </c>
    </row>
    <row r="413" spans="1:65" s="14" customFormat="1" ht="11.25">
      <c r="B413" s="204"/>
      <c r="C413" s="205"/>
      <c r="D413" s="195" t="s">
        <v>224</v>
      </c>
      <c r="E413" s="206" t="s">
        <v>19</v>
      </c>
      <c r="F413" s="207" t="s">
        <v>1750</v>
      </c>
      <c r="G413" s="205"/>
      <c r="H413" s="208">
        <v>8.5470000000000006</v>
      </c>
      <c r="I413" s="209"/>
      <c r="J413" s="205"/>
      <c r="K413" s="205"/>
      <c r="L413" s="210"/>
      <c r="M413" s="211"/>
      <c r="N413" s="212"/>
      <c r="O413" s="212"/>
      <c r="P413" s="212"/>
      <c r="Q413" s="212"/>
      <c r="R413" s="212"/>
      <c r="S413" s="212"/>
      <c r="T413" s="213"/>
      <c r="AT413" s="214" t="s">
        <v>224</v>
      </c>
      <c r="AU413" s="214" t="s">
        <v>88</v>
      </c>
      <c r="AV413" s="14" t="s">
        <v>88</v>
      </c>
      <c r="AW413" s="14" t="s">
        <v>36</v>
      </c>
      <c r="AX413" s="14" t="s">
        <v>75</v>
      </c>
      <c r="AY413" s="214" t="s">
        <v>214</v>
      </c>
    </row>
    <row r="414" spans="1:65" s="14" customFormat="1" ht="11.25">
      <c r="B414" s="204"/>
      <c r="C414" s="205"/>
      <c r="D414" s="195" t="s">
        <v>224</v>
      </c>
      <c r="E414" s="206" t="s">
        <v>19</v>
      </c>
      <c r="F414" s="207" t="s">
        <v>1751</v>
      </c>
      <c r="G414" s="205"/>
      <c r="H414" s="208">
        <v>5.4390000000000001</v>
      </c>
      <c r="I414" s="209"/>
      <c r="J414" s="205"/>
      <c r="K414" s="205"/>
      <c r="L414" s="210"/>
      <c r="M414" s="211"/>
      <c r="N414" s="212"/>
      <c r="O414" s="212"/>
      <c r="P414" s="212"/>
      <c r="Q414" s="212"/>
      <c r="R414" s="212"/>
      <c r="S414" s="212"/>
      <c r="T414" s="213"/>
      <c r="AT414" s="214" t="s">
        <v>224</v>
      </c>
      <c r="AU414" s="214" t="s">
        <v>88</v>
      </c>
      <c r="AV414" s="14" t="s">
        <v>88</v>
      </c>
      <c r="AW414" s="14" t="s">
        <v>36</v>
      </c>
      <c r="AX414" s="14" t="s">
        <v>75</v>
      </c>
      <c r="AY414" s="214" t="s">
        <v>214</v>
      </c>
    </row>
    <row r="415" spans="1:65" s="15" customFormat="1" ht="11.25">
      <c r="B415" s="215"/>
      <c r="C415" s="216"/>
      <c r="D415" s="195" t="s">
        <v>224</v>
      </c>
      <c r="E415" s="217" t="s">
        <v>19</v>
      </c>
      <c r="F415" s="218" t="s">
        <v>228</v>
      </c>
      <c r="G415" s="216"/>
      <c r="H415" s="219">
        <v>13.986000000000001</v>
      </c>
      <c r="I415" s="220"/>
      <c r="J415" s="216"/>
      <c r="K415" s="216"/>
      <c r="L415" s="221"/>
      <c r="M415" s="222"/>
      <c r="N415" s="223"/>
      <c r="O415" s="223"/>
      <c r="P415" s="223"/>
      <c r="Q415" s="223"/>
      <c r="R415" s="223"/>
      <c r="S415" s="223"/>
      <c r="T415" s="224"/>
      <c r="AT415" s="225" t="s">
        <v>224</v>
      </c>
      <c r="AU415" s="225" t="s">
        <v>88</v>
      </c>
      <c r="AV415" s="15" t="s">
        <v>222</v>
      </c>
      <c r="AW415" s="15" t="s">
        <v>36</v>
      </c>
      <c r="AX415" s="15" t="s">
        <v>82</v>
      </c>
      <c r="AY415" s="225" t="s">
        <v>214</v>
      </c>
    </row>
    <row r="416" spans="1:65" s="2" customFormat="1" ht="24.2" customHeight="1">
      <c r="A416" s="36"/>
      <c r="B416" s="37"/>
      <c r="C416" s="180" t="s">
        <v>691</v>
      </c>
      <c r="D416" s="180" t="s">
        <v>217</v>
      </c>
      <c r="E416" s="181" t="s">
        <v>715</v>
      </c>
      <c r="F416" s="182" t="s">
        <v>716</v>
      </c>
      <c r="G416" s="183" t="s">
        <v>361</v>
      </c>
      <c r="H416" s="240"/>
      <c r="I416" s="185"/>
      <c r="J416" s="186">
        <f>ROUND(I416*H416,2)</f>
        <v>0</v>
      </c>
      <c r="K416" s="182" t="s">
        <v>221</v>
      </c>
      <c r="L416" s="41"/>
      <c r="M416" s="187" t="s">
        <v>19</v>
      </c>
      <c r="N416" s="188" t="s">
        <v>47</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299</v>
      </c>
      <c r="AT416" s="191" t="s">
        <v>217</v>
      </c>
      <c r="AU416" s="191" t="s">
        <v>88</v>
      </c>
      <c r="AY416" s="19" t="s">
        <v>214</v>
      </c>
      <c r="BE416" s="192">
        <f>IF(N416="základní",J416,0)</f>
        <v>0</v>
      </c>
      <c r="BF416" s="192">
        <f>IF(N416="snížená",J416,0)</f>
        <v>0</v>
      </c>
      <c r="BG416" s="192">
        <f>IF(N416="zákl. přenesená",J416,0)</f>
        <v>0</v>
      </c>
      <c r="BH416" s="192">
        <f>IF(N416="sníž. přenesená",J416,0)</f>
        <v>0</v>
      </c>
      <c r="BI416" s="192">
        <f>IF(N416="nulová",J416,0)</f>
        <v>0</v>
      </c>
      <c r="BJ416" s="19" t="s">
        <v>88</v>
      </c>
      <c r="BK416" s="192">
        <f>ROUND(I416*H416,2)</f>
        <v>0</v>
      </c>
      <c r="BL416" s="19" t="s">
        <v>299</v>
      </c>
      <c r="BM416" s="191" t="s">
        <v>717</v>
      </c>
    </row>
    <row r="417" spans="1:65" s="12" customFormat="1" ht="22.9" customHeight="1">
      <c r="B417" s="164"/>
      <c r="C417" s="165"/>
      <c r="D417" s="166" t="s">
        <v>74</v>
      </c>
      <c r="E417" s="178" t="s">
        <v>718</v>
      </c>
      <c r="F417" s="178" t="s">
        <v>719</v>
      </c>
      <c r="G417" s="165"/>
      <c r="H417" s="165"/>
      <c r="I417" s="168"/>
      <c r="J417" s="179">
        <f>BK417</f>
        <v>0</v>
      </c>
      <c r="K417" s="165"/>
      <c r="L417" s="170"/>
      <c r="M417" s="171"/>
      <c r="N417" s="172"/>
      <c r="O417" s="172"/>
      <c r="P417" s="173">
        <f>SUM(P418:P429)</f>
        <v>0</v>
      </c>
      <c r="Q417" s="172"/>
      <c r="R417" s="173">
        <f>SUM(R418:R429)</f>
        <v>1.79047</v>
      </c>
      <c r="S417" s="172"/>
      <c r="T417" s="174">
        <f>SUM(T418:T429)</f>
        <v>0</v>
      </c>
      <c r="AR417" s="175" t="s">
        <v>88</v>
      </c>
      <c r="AT417" s="176" t="s">
        <v>74</v>
      </c>
      <c r="AU417" s="176" t="s">
        <v>82</v>
      </c>
      <c r="AY417" s="175" t="s">
        <v>214</v>
      </c>
      <c r="BK417" s="177">
        <f>SUM(BK418:BK429)</f>
        <v>0</v>
      </c>
    </row>
    <row r="418" spans="1:65" s="2" customFormat="1" ht="37.9" customHeight="1">
      <c r="A418" s="36"/>
      <c r="B418" s="37"/>
      <c r="C418" s="180" t="s">
        <v>696</v>
      </c>
      <c r="D418" s="180" t="s">
        <v>217</v>
      </c>
      <c r="E418" s="181" t="s">
        <v>721</v>
      </c>
      <c r="F418" s="182" t="s">
        <v>722</v>
      </c>
      <c r="G418" s="183" t="s">
        <v>220</v>
      </c>
      <c r="H418" s="184">
        <v>112.75</v>
      </c>
      <c r="I418" s="185"/>
      <c r="J418" s="186">
        <f>ROUND(I418*H418,2)</f>
        <v>0</v>
      </c>
      <c r="K418" s="182" t="s">
        <v>19</v>
      </c>
      <c r="L418" s="41"/>
      <c r="M418" s="187" t="s">
        <v>19</v>
      </c>
      <c r="N418" s="188" t="s">
        <v>47</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299</v>
      </c>
      <c r="AT418" s="191" t="s">
        <v>217</v>
      </c>
      <c r="AU418" s="191" t="s">
        <v>88</v>
      </c>
      <c r="AY418" s="19" t="s">
        <v>214</v>
      </c>
      <c r="BE418" s="192">
        <f>IF(N418="základní",J418,0)</f>
        <v>0</v>
      </c>
      <c r="BF418" s="192">
        <f>IF(N418="snížená",J418,0)</f>
        <v>0</v>
      </c>
      <c r="BG418" s="192">
        <f>IF(N418="zákl. přenesená",J418,0)</f>
        <v>0</v>
      </c>
      <c r="BH418" s="192">
        <f>IF(N418="sníž. přenesená",J418,0)</f>
        <v>0</v>
      </c>
      <c r="BI418" s="192">
        <f>IF(N418="nulová",J418,0)</f>
        <v>0</v>
      </c>
      <c r="BJ418" s="19" t="s">
        <v>88</v>
      </c>
      <c r="BK418" s="192">
        <f>ROUND(I418*H418,2)</f>
        <v>0</v>
      </c>
      <c r="BL418" s="19" t="s">
        <v>299</v>
      </c>
      <c r="BM418" s="191" t="s">
        <v>1752</v>
      </c>
    </row>
    <row r="419" spans="1:65" s="15" customFormat="1" ht="11.25">
      <c r="B419" s="215"/>
      <c r="C419" s="216"/>
      <c r="D419" s="195" t="s">
        <v>224</v>
      </c>
      <c r="E419" s="217" t="s">
        <v>19</v>
      </c>
      <c r="F419" s="218" t="s">
        <v>228</v>
      </c>
      <c r="G419" s="216"/>
      <c r="H419" s="219">
        <v>112.75</v>
      </c>
      <c r="I419" s="220"/>
      <c r="J419" s="216"/>
      <c r="K419" s="216"/>
      <c r="L419" s="221"/>
      <c r="M419" s="222"/>
      <c r="N419" s="223"/>
      <c r="O419" s="223"/>
      <c r="P419" s="223"/>
      <c r="Q419" s="223"/>
      <c r="R419" s="223"/>
      <c r="S419" s="223"/>
      <c r="T419" s="224"/>
      <c r="AT419" s="225" t="s">
        <v>224</v>
      </c>
      <c r="AU419" s="225" t="s">
        <v>88</v>
      </c>
      <c r="AV419" s="15" t="s">
        <v>222</v>
      </c>
      <c r="AW419" s="15" t="s">
        <v>36</v>
      </c>
      <c r="AX419" s="15" t="s">
        <v>75</v>
      </c>
      <c r="AY419" s="225" t="s">
        <v>214</v>
      </c>
    </row>
    <row r="420" spans="1:65" s="2" customFormat="1" ht="14.45" customHeight="1">
      <c r="A420" s="36"/>
      <c r="B420" s="37"/>
      <c r="C420" s="180" t="s">
        <v>700</v>
      </c>
      <c r="D420" s="180" t="s">
        <v>217</v>
      </c>
      <c r="E420" s="181" t="s">
        <v>725</v>
      </c>
      <c r="F420" s="182" t="s">
        <v>726</v>
      </c>
      <c r="G420" s="183" t="s">
        <v>220</v>
      </c>
      <c r="H420" s="184">
        <v>112.75</v>
      </c>
      <c r="I420" s="185"/>
      <c r="J420" s="186">
        <f>ROUND(I420*H420,2)</f>
        <v>0</v>
      </c>
      <c r="K420" s="182" t="s">
        <v>19</v>
      </c>
      <c r="L420" s="41"/>
      <c r="M420" s="187" t="s">
        <v>19</v>
      </c>
      <c r="N420" s="188" t="s">
        <v>47</v>
      </c>
      <c r="O420" s="66"/>
      <c r="P420" s="189">
        <f>O420*H420</f>
        <v>0</v>
      </c>
      <c r="Q420" s="189">
        <v>0</v>
      </c>
      <c r="R420" s="189">
        <f>Q420*H420</f>
        <v>0</v>
      </c>
      <c r="S420" s="189">
        <v>0</v>
      </c>
      <c r="T420" s="190">
        <f>S420*H420</f>
        <v>0</v>
      </c>
      <c r="U420" s="36"/>
      <c r="V420" s="36"/>
      <c r="W420" s="36"/>
      <c r="X420" s="36"/>
      <c r="Y420" s="36"/>
      <c r="Z420" s="36"/>
      <c r="AA420" s="36"/>
      <c r="AB420" s="36"/>
      <c r="AC420" s="36"/>
      <c r="AD420" s="36"/>
      <c r="AE420" s="36"/>
      <c r="AR420" s="191" t="s">
        <v>299</v>
      </c>
      <c r="AT420" s="191" t="s">
        <v>217</v>
      </c>
      <c r="AU420" s="191" t="s">
        <v>88</v>
      </c>
      <c r="AY420" s="19" t="s">
        <v>214</v>
      </c>
      <c r="BE420" s="192">
        <f>IF(N420="základní",J420,0)</f>
        <v>0</v>
      </c>
      <c r="BF420" s="192">
        <f>IF(N420="snížená",J420,0)</f>
        <v>0</v>
      </c>
      <c r="BG420" s="192">
        <f>IF(N420="zákl. přenesená",J420,0)</f>
        <v>0</v>
      </c>
      <c r="BH420" s="192">
        <f>IF(N420="sníž. přenesená",J420,0)</f>
        <v>0</v>
      </c>
      <c r="BI420" s="192">
        <f>IF(N420="nulová",J420,0)</f>
        <v>0</v>
      </c>
      <c r="BJ420" s="19" t="s">
        <v>88</v>
      </c>
      <c r="BK420" s="192">
        <f>ROUND(I420*H420,2)</f>
        <v>0</v>
      </c>
      <c r="BL420" s="19" t="s">
        <v>299</v>
      </c>
      <c r="BM420" s="191" t="s">
        <v>1753</v>
      </c>
    </row>
    <row r="421" spans="1:65" s="15" customFormat="1" ht="11.25">
      <c r="B421" s="215"/>
      <c r="C421" s="216"/>
      <c r="D421" s="195" t="s">
        <v>224</v>
      </c>
      <c r="E421" s="217" t="s">
        <v>19</v>
      </c>
      <c r="F421" s="218" t="s">
        <v>228</v>
      </c>
      <c r="G421" s="216"/>
      <c r="H421" s="219">
        <v>112.75</v>
      </c>
      <c r="I421" s="220"/>
      <c r="J421" s="216"/>
      <c r="K421" s="216"/>
      <c r="L421" s="221"/>
      <c r="M421" s="222"/>
      <c r="N421" s="223"/>
      <c r="O421" s="223"/>
      <c r="P421" s="223"/>
      <c r="Q421" s="223"/>
      <c r="R421" s="223"/>
      <c r="S421" s="223"/>
      <c r="T421" s="224"/>
      <c r="AT421" s="225" t="s">
        <v>224</v>
      </c>
      <c r="AU421" s="225" t="s">
        <v>88</v>
      </c>
      <c r="AV421" s="15" t="s">
        <v>222</v>
      </c>
      <c r="AW421" s="15" t="s">
        <v>36</v>
      </c>
      <c r="AX421" s="15" t="s">
        <v>75</v>
      </c>
      <c r="AY421" s="225" t="s">
        <v>214</v>
      </c>
    </row>
    <row r="422" spans="1:65" s="2" customFormat="1" ht="14.45" customHeight="1">
      <c r="A422" s="36"/>
      <c r="B422" s="37"/>
      <c r="C422" s="180" t="s">
        <v>704</v>
      </c>
      <c r="D422" s="180" t="s">
        <v>217</v>
      </c>
      <c r="E422" s="181" t="s">
        <v>729</v>
      </c>
      <c r="F422" s="182" t="s">
        <v>730</v>
      </c>
      <c r="G422" s="183" t="s">
        <v>220</v>
      </c>
      <c r="H422" s="184">
        <v>112.75</v>
      </c>
      <c r="I422" s="185"/>
      <c r="J422" s="186">
        <f>ROUND(I422*H422,2)</f>
        <v>0</v>
      </c>
      <c r="K422" s="182" t="s">
        <v>19</v>
      </c>
      <c r="L422" s="41"/>
      <c r="M422" s="187" t="s">
        <v>19</v>
      </c>
      <c r="N422" s="188" t="s">
        <v>47</v>
      </c>
      <c r="O422" s="66"/>
      <c r="P422" s="189">
        <f>O422*H422</f>
        <v>0</v>
      </c>
      <c r="Q422" s="189">
        <v>1.4999999999999999E-2</v>
      </c>
      <c r="R422" s="189">
        <f>Q422*H422</f>
        <v>1.6912499999999999</v>
      </c>
      <c r="S422" s="189">
        <v>0</v>
      </c>
      <c r="T422" s="190">
        <f>S422*H422</f>
        <v>0</v>
      </c>
      <c r="U422" s="36"/>
      <c r="V422" s="36"/>
      <c r="W422" s="36"/>
      <c r="X422" s="36"/>
      <c r="Y422" s="36"/>
      <c r="Z422" s="36"/>
      <c r="AA422" s="36"/>
      <c r="AB422" s="36"/>
      <c r="AC422" s="36"/>
      <c r="AD422" s="36"/>
      <c r="AE422" s="36"/>
      <c r="AR422" s="191" t="s">
        <v>299</v>
      </c>
      <c r="AT422" s="191" t="s">
        <v>217</v>
      </c>
      <c r="AU422" s="191" t="s">
        <v>88</v>
      </c>
      <c r="AY422" s="19" t="s">
        <v>214</v>
      </c>
      <c r="BE422" s="192">
        <f>IF(N422="základní",J422,0)</f>
        <v>0</v>
      </c>
      <c r="BF422" s="192">
        <f>IF(N422="snížená",J422,0)</f>
        <v>0</v>
      </c>
      <c r="BG422" s="192">
        <f>IF(N422="zákl. přenesená",J422,0)</f>
        <v>0</v>
      </c>
      <c r="BH422" s="192">
        <f>IF(N422="sníž. přenesená",J422,0)</f>
        <v>0</v>
      </c>
      <c r="BI422" s="192">
        <f>IF(N422="nulová",J422,0)</f>
        <v>0</v>
      </c>
      <c r="BJ422" s="19" t="s">
        <v>88</v>
      </c>
      <c r="BK422" s="192">
        <f>ROUND(I422*H422,2)</f>
        <v>0</v>
      </c>
      <c r="BL422" s="19" t="s">
        <v>299</v>
      </c>
      <c r="BM422" s="191" t="s">
        <v>1754</v>
      </c>
    </row>
    <row r="423" spans="1:65" s="15" customFormat="1" ht="11.25">
      <c r="B423" s="215"/>
      <c r="C423" s="216"/>
      <c r="D423" s="195" t="s">
        <v>224</v>
      </c>
      <c r="E423" s="217" t="s">
        <v>19</v>
      </c>
      <c r="F423" s="218" t="s">
        <v>228</v>
      </c>
      <c r="G423" s="216"/>
      <c r="H423" s="219">
        <v>112.75</v>
      </c>
      <c r="I423" s="220"/>
      <c r="J423" s="216"/>
      <c r="K423" s="216"/>
      <c r="L423" s="221"/>
      <c r="M423" s="222"/>
      <c r="N423" s="223"/>
      <c r="O423" s="223"/>
      <c r="P423" s="223"/>
      <c r="Q423" s="223"/>
      <c r="R423" s="223"/>
      <c r="S423" s="223"/>
      <c r="T423" s="224"/>
      <c r="AT423" s="225" t="s">
        <v>224</v>
      </c>
      <c r="AU423" s="225" t="s">
        <v>88</v>
      </c>
      <c r="AV423" s="15" t="s">
        <v>222</v>
      </c>
      <c r="AW423" s="15" t="s">
        <v>36</v>
      </c>
      <c r="AX423" s="15" t="s">
        <v>75</v>
      </c>
      <c r="AY423" s="225" t="s">
        <v>214</v>
      </c>
    </row>
    <row r="424" spans="1:65" s="2" customFormat="1" ht="14.45" customHeight="1">
      <c r="A424" s="36"/>
      <c r="B424" s="37"/>
      <c r="C424" s="180" t="s">
        <v>708</v>
      </c>
      <c r="D424" s="180" t="s">
        <v>217</v>
      </c>
      <c r="E424" s="181" t="s">
        <v>733</v>
      </c>
      <c r="F424" s="182" t="s">
        <v>734</v>
      </c>
      <c r="G424" s="183" t="s">
        <v>220</v>
      </c>
      <c r="H424" s="184">
        <v>112.75</v>
      </c>
      <c r="I424" s="185"/>
      <c r="J424" s="186">
        <f>ROUND(I424*H424,2)</f>
        <v>0</v>
      </c>
      <c r="K424" s="182" t="s">
        <v>221</v>
      </c>
      <c r="L424" s="41"/>
      <c r="M424" s="187" t="s">
        <v>19</v>
      </c>
      <c r="N424" s="188" t="s">
        <v>47</v>
      </c>
      <c r="O424" s="66"/>
      <c r="P424" s="189">
        <f>O424*H424</f>
        <v>0</v>
      </c>
      <c r="Q424" s="189">
        <v>0</v>
      </c>
      <c r="R424" s="189">
        <f>Q424*H424</f>
        <v>0</v>
      </c>
      <c r="S424" s="189">
        <v>0</v>
      </c>
      <c r="T424" s="190">
        <f>S424*H424</f>
        <v>0</v>
      </c>
      <c r="U424" s="36"/>
      <c r="V424" s="36"/>
      <c r="W424" s="36"/>
      <c r="X424" s="36"/>
      <c r="Y424" s="36"/>
      <c r="Z424" s="36"/>
      <c r="AA424" s="36"/>
      <c r="AB424" s="36"/>
      <c r="AC424" s="36"/>
      <c r="AD424" s="36"/>
      <c r="AE424" s="36"/>
      <c r="AR424" s="191" t="s">
        <v>299</v>
      </c>
      <c r="AT424" s="191" t="s">
        <v>217</v>
      </c>
      <c r="AU424" s="191" t="s">
        <v>88</v>
      </c>
      <c r="AY424" s="19" t="s">
        <v>214</v>
      </c>
      <c r="BE424" s="192">
        <f>IF(N424="základní",J424,0)</f>
        <v>0</v>
      </c>
      <c r="BF424" s="192">
        <f>IF(N424="snížená",J424,0)</f>
        <v>0</v>
      </c>
      <c r="BG424" s="192">
        <f>IF(N424="zákl. přenesená",J424,0)</f>
        <v>0</v>
      </c>
      <c r="BH424" s="192">
        <f>IF(N424="sníž. přenesená",J424,0)</f>
        <v>0</v>
      </c>
      <c r="BI424" s="192">
        <f>IF(N424="nulová",J424,0)</f>
        <v>0</v>
      </c>
      <c r="BJ424" s="19" t="s">
        <v>88</v>
      </c>
      <c r="BK424" s="192">
        <f>ROUND(I424*H424,2)</f>
        <v>0</v>
      </c>
      <c r="BL424" s="19" t="s">
        <v>299</v>
      </c>
      <c r="BM424" s="191" t="s">
        <v>1755</v>
      </c>
    </row>
    <row r="425" spans="1:65" s="15" customFormat="1" ht="11.25">
      <c r="B425" s="215"/>
      <c r="C425" s="216"/>
      <c r="D425" s="195" t="s">
        <v>224</v>
      </c>
      <c r="E425" s="217" t="s">
        <v>19</v>
      </c>
      <c r="F425" s="218" t="s">
        <v>228</v>
      </c>
      <c r="G425" s="216"/>
      <c r="H425" s="219">
        <v>112.75</v>
      </c>
      <c r="I425" s="220"/>
      <c r="J425" s="216"/>
      <c r="K425" s="216"/>
      <c r="L425" s="221"/>
      <c r="M425" s="222"/>
      <c r="N425" s="223"/>
      <c r="O425" s="223"/>
      <c r="P425" s="223"/>
      <c r="Q425" s="223"/>
      <c r="R425" s="223"/>
      <c r="S425" s="223"/>
      <c r="T425" s="224"/>
      <c r="AT425" s="225" t="s">
        <v>224</v>
      </c>
      <c r="AU425" s="225" t="s">
        <v>88</v>
      </c>
      <c r="AV425" s="15" t="s">
        <v>222</v>
      </c>
      <c r="AW425" s="15" t="s">
        <v>36</v>
      </c>
      <c r="AX425" s="15" t="s">
        <v>75</v>
      </c>
      <c r="AY425" s="225" t="s">
        <v>214</v>
      </c>
    </row>
    <row r="426" spans="1:65" s="2" customFormat="1" ht="14.45" customHeight="1">
      <c r="A426" s="36"/>
      <c r="B426" s="37"/>
      <c r="C426" s="230" t="s">
        <v>714</v>
      </c>
      <c r="D426" s="230" t="s">
        <v>336</v>
      </c>
      <c r="E426" s="231" t="s">
        <v>737</v>
      </c>
      <c r="F426" s="232" t="s">
        <v>738</v>
      </c>
      <c r="G426" s="233" t="s">
        <v>220</v>
      </c>
      <c r="H426" s="234">
        <v>124.02500000000001</v>
      </c>
      <c r="I426" s="235"/>
      <c r="J426" s="236">
        <f>ROUND(I426*H426,2)</f>
        <v>0</v>
      </c>
      <c r="K426" s="232" t="s">
        <v>221</v>
      </c>
      <c r="L426" s="237"/>
      <c r="M426" s="238" t="s">
        <v>19</v>
      </c>
      <c r="N426" s="239" t="s">
        <v>47</v>
      </c>
      <c r="O426" s="66"/>
      <c r="P426" s="189">
        <f>O426*H426</f>
        <v>0</v>
      </c>
      <c r="Q426" s="189">
        <v>8.0000000000000004E-4</v>
      </c>
      <c r="R426" s="189">
        <f>Q426*H426</f>
        <v>9.9220000000000003E-2</v>
      </c>
      <c r="S426" s="189">
        <v>0</v>
      </c>
      <c r="T426" s="190">
        <f>S426*H426</f>
        <v>0</v>
      </c>
      <c r="U426" s="36"/>
      <c r="V426" s="36"/>
      <c r="W426" s="36"/>
      <c r="X426" s="36"/>
      <c r="Y426" s="36"/>
      <c r="Z426" s="36"/>
      <c r="AA426" s="36"/>
      <c r="AB426" s="36"/>
      <c r="AC426" s="36"/>
      <c r="AD426" s="36"/>
      <c r="AE426" s="36"/>
      <c r="AR426" s="191" t="s">
        <v>339</v>
      </c>
      <c r="AT426" s="191" t="s">
        <v>336</v>
      </c>
      <c r="AU426" s="191" t="s">
        <v>88</v>
      </c>
      <c r="AY426" s="19" t="s">
        <v>214</v>
      </c>
      <c r="BE426" s="192">
        <f>IF(N426="základní",J426,0)</f>
        <v>0</v>
      </c>
      <c r="BF426" s="192">
        <f>IF(N426="snížená",J426,0)</f>
        <v>0</v>
      </c>
      <c r="BG426" s="192">
        <f>IF(N426="zákl. přenesená",J426,0)</f>
        <v>0</v>
      </c>
      <c r="BH426" s="192">
        <f>IF(N426="sníž. přenesená",J426,0)</f>
        <v>0</v>
      </c>
      <c r="BI426" s="192">
        <f>IF(N426="nulová",J426,0)</f>
        <v>0</v>
      </c>
      <c r="BJ426" s="19" t="s">
        <v>88</v>
      </c>
      <c r="BK426" s="192">
        <f>ROUND(I426*H426,2)</f>
        <v>0</v>
      </c>
      <c r="BL426" s="19" t="s">
        <v>299</v>
      </c>
      <c r="BM426" s="191" t="s">
        <v>1756</v>
      </c>
    </row>
    <row r="427" spans="1:65" s="15" customFormat="1" ht="11.25">
      <c r="B427" s="215"/>
      <c r="C427" s="216"/>
      <c r="D427" s="195" t="s">
        <v>224</v>
      </c>
      <c r="E427" s="217" t="s">
        <v>19</v>
      </c>
      <c r="F427" s="218" t="s">
        <v>228</v>
      </c>
      <c r="G427" s="216"/>
      <c r="H427" s="219">
        <v>112.75</v>
      </c>
      <c r="I427" s="220"/>
      <c r="J427" s="216"/>
      <c r="K427" s="216"/>
      <c r="L427" s="221"/>
      <c r="M427" s="222"/>
      <c r="N427" s="223"/>
      <c r="O427" s="223"/>
      <c r="P427" s="223"/>
      <c r="Q427" s="223"/>
      <c r="R427" s="223"/>
      <c r="S427" s="223"/>
      <c r="T427" s="224"/>
      <c r="AT427" s="225" t="s">
        <v>224</v>
      </c>
      <c r="AU427" s="225" t="s">
        <v>88</v>
      </c>
      <c r="AV427" s="15" t="s">
        <v>222</v>
      </c>
      <c r="AW427" s="15" t="s">
        <v>36</v>
      </c>
      <c r="AX427" s="15" t="s">
        <v>75</v>
      </c>
      <c r="AY427" s="225" t="s">
        <v>214</v>
      </c>
    </row>
    <row r="428" spans="1:65" s="14" customFormat="1" ht="11.25">
      <c r="B428" s="204"/>
      <c r="C428" s="205"/>
      <c r="D428" s="195" t="s">
        <v>224</v>
      </c>
      <c r="E428" s="205"/>
      <c r="F428" s="207" t="s">
        <v>1757</v>
      </c>
      <c r="G428" s="205"/>
      <c r="H428" s="208">
        <v>124.02500000000001</v>
      </c>
      <c r="I428" s="209"/>
      <c r="J428" s="205"/>
      <c r="K428" s="205"/>
      <c r="L428" s="210"/>
      <c r="M428" s="211"/>
      <c r="N428" s="212"/>
      <c r="O428" s="212"/>
      <c r="P428" s="212"/>
      <c r="Q428" s="212"/>
      <c r="R428" s="212"/>
      <c r="S428" s="212"/>
      <c r="T428" s="213"/>
      <c r="AT428" s="214" t="s">
        <v>224</v>
      </c>
      <c r="AU428" s="214" t="s">
        <v>88</v>
      </c>
      <c r="AV428" s="14" t="s">
        <v>88</v>
      </c>
      <c r="AW428" s="14" t="s">
        <v>4</v>
      </c>
      <c r="AX428" s="14" t="s">
        <v>82</v>
      </c>
      <c r="AY428" s="214" t="s">
        <v>214</v>
      </c>
    </row>
    <row r="429" spans="1:65" s="2" customFormat="1" ht="24.2" customHeight="1">
      <c r="A429" s="36"/>
      <c r="B429" s="37"/>
      <c r="C429" s="180" t="s">
        <v>720</v>
      </c>
      <c r="D429" s="180" t="s">
        <v>217</v>
      </c>
      <c r="E429" s="181" t="s">
        <v>742</v>
      </c>
      <c r="F429" s="182" t="s">
        <v>743</v>
      </c>
      <c r="G429" s="183" t="s">
        <v>361</v>
      </c>
      <c r="H429" s="240"/>
      <c r="I429" s="185"/>
      <c r="J429" s="186">
        <f>ROUND(I429*H429,2)</f>
        <v>0</v>
      </c>
      <c r="K429" s="182" t="s">
        <v>221</v>
      </c>
      <c r="L429" s="41"/>
      <c r="M429" s="187" t="s">
        <v>19</v>
      </c>
      <c r="N429" s="188" t="s">
        <v>47</v>
      </c>
      <c r="O429" s="66"/>
      <c r="P429" s="189">
        <f>O429*H429</f>
        <v>0</v>
      </c>
      <c r="Q429" s="189">
        <v>0</v>
      </c>
      <c r="R429" s="189">
        <f>Q429*H429</f>
        <v>0</v>
      </c>
      <c r="S429" s="189">
        <v>0</v>
      </c>
      <c r="T429" s="190">
        <f>S429*H429</f>
        <v>0</v>
      </c>
      <c r="U429" s="36"/>
      <c r="V429" s="36"/>
      <c r="W429" s="36"/>
      <c r="X429" s="36"/>
      <c r="Y429" s="36"/>
      <c r="Z429" s="36"/>
      <c r="AA429" s="36"/>
      <c r="AB429" s="36"/>
      <c r="AC429" s="36"/>
      <c r="AD429" s="36"/>
      <c r="AE429" s="36"/>
      <c r="AR429" s="191" t="s">
        <v>299</v>
      </c>
      <c r="AT429" s="191" t="s">
        <v>217</v>
      </c>
      <c r="AU429" s="191" t="s">
        <v>88</v>
      </c>
      <c r="AY429" s="19" t="s">
        <v>214</v>
      </c>
      <c r="BE429" s="192">
        <f>IF(N429="základní",J429,0)</f>
        <v>0</v>
      </c>
      <c r="BF429" s="192">
        <f>IF(N429="snížená",J429,0)</f>
        <v>0</v>
      </c>
      <c r="BG429" s="192">
        <f>IF(N429="zákl. přenesená",J429,0)</f>
        <v>0</v>
      </c>
      <c r="BH429" s="192">
        <f>IF(N429="sníž. přenesená",J429,0)</f>
        <v>0</v>
      </c>
      <c r="BI429" s="192">
        <f>IF(N429="nulová",J429,0)</f>
        <v>0</v>
      </c>
      <c r="BJ429" s="19" t="s">
        <v>88</v>
      </c>
      <c r="BK429" s="192">
        <f>ROUND(I429*H429,2)</f>
        <v>0</v>
      </c>
      <c r="BL429" s="19" t="s">
        <v>299</v>
      </c>
      <c r="BM429" s="191" t="s">
        <v>1758</v>
      </c>
    </row>
    <row r="430" spans="1:65" s="12" customFormat="1" ht="22.9" customHeight="1">
      <c r="B430" s="164"/>
      <c r="C430" s="165"/>
      <c r="D430" s="166" t="s">
        <v>74</v>
      </c>
      <c r="E430" s="178" t="s">
        <v>745</v>
      </c>
      <c r="F430" s="178" t="s">
        <v>746</v>
      </c>
      <c r="G430" s="165"/>
      <c r="H430" s="165"/>
      <c r="I430" s="168"/>
      <c r="J430" s="179">
        <f>BK430</f>
        <v>0</v>
      </c>
      <c r="K430" s="165"/>
      <c r="L430" s="170"/>
      <c r="M430" s="171"/>
      <c r="N430" s="172"/>
      <c r="O430" s="172"/>
      <c r="P430" s="173">
        <f>SUM(P431:P462)</f>
        <v>0</v>
      </c>
      <c r="Q430" s="172"/>
      <c r="R430" s="173">
        <f>SUM(R431:R462)</f>
        <v>1.3686356000000002</v>
      </c>
      <c r="S430" s="172"/>
      <c r="T430" s="174">
        <f>SUM(T431:T462)</f>
        <v>0</v>
      </c>
      <c r="AR430" s="175" t="s">
        <v>88</v>
      </c>
      <c r="AT430" s="176" t="s">
        <v>74</v>
      </c>
      <c r="AU430" s="176" t="s">
        <v>82</v>
      </c>
      <c r="AY430" s="175" t="s">
        <v>214</v>
      </c>
      <c r="BK430" s="177">
        <f>SUM(BK431:BK462)</f>
        <v>0</v>
      </c>
    </row>
    <row r="431" spans="1:65" s="2" customFormat="1" ht="14.45" customHeight="1">
      <c r="A431" s="36"/>
      <c r="B431" s="37"/>
      <c r="C431" s="180" t="s">
        <v>724</v>
      </c>
      <c r="D431" s="180" t="s">
        <v>217</v>
      </c>
      <c r="E431" s="181" t="s">
        <v>748</v>
      </c>
      <c r="F431" s="182" t="s">
        <v>749</v>
      </c>
      <c r="G431" s="183" t="s">
        <v>220</v>
      </c>
      <c r="H431" s="184">
        <v>18.128</v>
      </c>
      <c r="I431" s="185"/>
      <c r="J431" s="186">
        <f>ROUND(I431*H431,2)</f>
        <v>0</v>
      </c>
      <c r="K431" s="182" t="s">
        <v>221</v>
      </c>
      <c r="L431" s="41"/>
      <c r="M431" s="187" t="s">
        <v>19</v>
      </c>
      <c r="N431" s="188" t="s">
        <v>47</v>
      </c>
      <c r="O431" s="66"/>
      <c r="P431" s="189">
        <f>O431*H431</f>
        <v>0</v>
      </c>
      <c r="Q431" s="189">
        <v>1.5E-3</v>
      </c>
      <c r="R431" s="189">
        <f>Q431*H431</f>
        <v>2.7192000000000001E-2</v>
      </c>
      <c r="S431" s="189">
        <v>0</v>
      </c>
      <c r="T431" s="190">
        <f>S431*H431</f>
        <v>0</v>
      </c>
      <c r="U431" s="36"/>
      <c r="V431" s="36"/>
      <c r="W431" s="36"/>
      <c r="X431" s="36"/>
      <c r="Y431" s="36"/>
      <c r="Z431" s="36"/>
      <c r="AA431" s="36"/>
      <c r="AB431" s="36"/>
      <c r="AC431" s="36"/>
      <c r="AD431" s="36"/>
      <c r="AE431" s="36"/>
      <c r="AR431" s="191" t="s">
        <v>299</v>
      </c>
      <c r="AT431" s="191" t="s">
        <v>217</v>
      </c>
      <c r="AU431" s="191" t="s">
        <v>88</v>
      </c>
      <c r="AY431" s="19" t="s">
        <v>214</v>
      </c>
      <c r="BE431" s="192">
        <f>IF(N431="základní",J431,0)</f>
        <v>0</v>
      </c>
      <c r="BF431" s="192">
        <f>IF(N431="snížená",J431,0)</f>
        <v>0</v>
      </c>
      <c r="BG431" s="192">
        <f>IF(N431="zákl. přenesená",J431,0)</f>
        <v>0</v>
      </c>
      <c r="BH431" s="192">
        <f>IF(N431="sníž. přenesená",J431,0)</f>
        <v>0</v>
      </c>
      <c r="BI431" s="192">
        <f>IF(N431="nulová",J431,0)</f>
        <v>0</v>
      </c>
      <c r="BJ431" s="19" t="s">
        <v>88</v>
      </c>
      <c r="BK431" s="192">
        <f>ROUND(I431*H431,2)</f>
        <v>0</v>
      </c>
      <c r="BL431" s="19" t="s">
        <v>299</v>
      </c>
      <c r="BM431" s="191" t="s">
        <v>750</v>
      </c>
    </row>
    <row r="432" spans="1:65" s="13" customFormat="1" ht="11.25">
      <c r="B432" s="193"/>
      <c r="C432" s="194"/>
      <c r="D432" s="195" t="s">
        <v>224</v>
      </c>
      <c r="E432" s="196" t="s">
        <v>19</v>
      </c>
      <c r="F432" s="197" t="s">
        <v>751</v>
      </c>
      <c r="G432" s="194"/>
      <c r="H432" s="196" t="s">
        <v>19</v>
      </c>
      <c r="I432" s="198"/>
      <c r="J432" s="194"/>
      <c r="K432" s="194"/>
      <c r="L432" s="199"/>
      <c r="M432" s="200"/>
      <c r="N432" s="201"/>
      <c r="O432" s="201"/>
      <c r="P432" s="201"/>
      <c r="Q432" s="201"/>
      <c r="R432" s="201"/>
      <c r="S432" s="201"/>
      <c r="T432" s="202"/>
      <c r="AT432" s="203" t="s">
        <v>224</v>
      </c>
      <c r="AU432" s="203" t="s">
        <v>88</v>
      </c>
      <c r="AV432" s="13" t="s">
        <v>82</v>
      </c>
      <c r="AW432" s="13" t="s">
        <v>36</v>
      </c>
      <c r="AX432" s="13" t="s">
        <v>75</v>
      </c>
      <c r="AY432" s="203" t="s">
        <v>214</v>
      </c>
    </row>
    <row r="433" spans="1:65" s="14" customFormat="1" ht="11.25">
      <c r="B433" s="204"/>
      <c r="C433" s="205"/>
      <c r="D433" s="195" t="s">
        <v>224</v>
      </c>
      <c r="E433" s="206" t="s">
        <v>19</v>
      </c>
      <c r="F433" s="207" t="s">
        <v>1759</v>
      </c>
      <c r="G433" s="205"/>
      <c r="H433" s="208">
        <v>1.1759999999999999</v>
      </c>
      <c r="I433" s="209"/>
      <c r="J433" s="205"/>
      <c r="K433" s="205"/>
      <c r="L433" s="210"/>
      <c r="M433" s="211"/>
      <c r="N433" s="212"/>
      <c r="O433" s="212"/>
      <c r="P433" s="212"/>
      <c r="Q433" s="212"/>
      <c r="R433" s="212"/>
      <c r="S433" s="212"/>
      <c r="T433" s="213"/>
      <c r="AT433" s="214" t="s">
        <v>224</v>
      </c>
      <c r="AU433" s="214" t="s">
        <v>88</v>
      </c>
      <c r="AV433" s="14" t="s">
        <v>88</v>
      </c>
      <c r="AW433" s="14" t="s">
        <v>36</v>
      </c>
      <c r="AX433" s="14" t="s">
        <v>75</v>
      </c>
      <c r="AY433" s="214" t="s">
        <v>214</v>
      </c>
    </row>
    <row r="434" spans="1:65" s="14" customFormat="1" ht="11.25">
      <c r="B434" s="204"/>
      <c r="C434" s="205"/>
      <c r="D434" s="195" t="s">
        <v>224</v>
      </c>
      <c r="E434" s="206" t="s">
        <v>19</v>
      </c>
      <c r="F434" s="207" t="s">
        <v>1760</v>
      </c>
      <c r="G434" s="205"/>
      <c r="H434" s="208">
        <v>8.86</v>
      </c>
      <c r="I434" s="209"/>
      <c r="J434" s="205"/>
      <c r="K434" s="205"/>
      <c r="L434" s="210"/>
      <c r="M434" s="211"/>
      <c r="N434" s="212"/>
      <c r="O434" s="212"/>
      <c r="P434" s="212"/>
      <c r="Q434" s="212"/>
      <c r="R434" s="212"/>
      <c r="S434" s="212"/>
      <c r="T434" s="213"/>
      <c r="AT434" s="214" t="s">
        <v>224</v>
      </c>
      <c r="AU434" s="214" t="s">
        <v>88</v>
      </c>
      <c r="AV434" s="14" t="s">
        <v>88</v>
      </c>
      <c r="AW434" s="14" t="s">
        <v>36</v>
      </c>
      <c r="AX434" s="14" t="s">
        <v>75</v>
      </c>
      <c r="AY434" s="214" t="s">
        <v>214</v>
      </c>
    </row>
    <row r="435" spans="1:65" s="14" customFormat="1" ht="11.25">
      <c r="B435" s="204"/>
      <c r="C435" s="205"/>
      <c r="D435" s="195" t="s">
        <v>224</v>
      </c>
      <c r="E435" s="206" t="s">
        <v>19</v>
      </c>
      <c r="F435" s="207" t="s">
        <v>1761</v>
      </c>
      <c r="G435" s="205"/>
      <c r="H435" s="208">
        <v>8.0920000000000005</v>
      </c>
      <c r="I435" s="209"/>
      <c r="J435" s="205"/>
      <c r="K435" s="205"/>
      <c r="L435" s="210"/>
      <c r="M435" s="211"/>
      <c r="N435" s="212"/>
      <c r="O435" s="212"/>
      <c r="P435" s="212"/>
      <c r="Q435" s="212"/>
      <c r="R435" s="212"/>
      <c r="S435" s="212"/>
      <c r="T435" s="213"/>
      <c r="AT435" s="214" t="s">
        <v>224</v>
      </c>
      <c r="AU435" s="214" t="s">
        <v>88</v>
      </c>
      <c r="AV435" s="14" t="s">
        <v>88</v>
      </c>
      <c r="AW435" s="14" t="s">
        <v>36</v>
      </c>
      <c r="AX435" s="14" t="s">
        <v>75</v>
      </c>
      <c r="AY435" s="214" t="s">
        <v>214</v>
      </c>
    </row>
    <row r="436" spans="1:65" s="15" customFormat="1" ht="11.25">
      <c r="B436" s="215"/>
      <c r="C436" s="216"/>
      <c r="D436" s="195" t="s">
        <v>224</v>
      </c>
      <c r="E436" s="217" t="s">
        <v>19</v>
      </c>
      <c r="F436" s="218" t="s">
        <v>228</v>
      </c>
      <c r="G436" s="216"/>
      <c r="H436" s="219">
        <v>18.128</v>
      </c>
      <c r="I436" s="220"/>
      <c r="J436" s="216"/>
      <c r="K436" s="216"/>
      <c r="L436" s="221"/>
      <c r="M436" s="222"/>
      <c r="N436" s="223"/>
      <c r="O436" s="223"/>
      <c r="P436" s="223"/>
      <c r="Q436" s="223"/>
      <c r="R436" s="223"/>
      <c r="S436" s="223"/>
      <c r="T436" s="224"/>
      <c r="AT436" s="225" t="s">
        <v>224</v>
      </c>
      <c r="AU436" s="225" t="s">
        <v>88</v>
      </c>
      <c r="AV436" s="15" t="s">
        <v>222</v>
      </c>
      <c r="AW436" s="15" t="s">
        <v>36</v>
      </c>
      <c r="AX436" s="15" t="s">
        <v>82</v>
      </c>
      <c r="AY436" s="225" t="s">
        <v>214</v>
      </c>
    </row>
    <row r="437" spans="1:65" s="2" customFormat="1" ht="24.2" customHeight="1">
      <c r="A437" s="36"/>
      <c r="B437" s="37"/>
      <c r="C437" s="180" t="s">
        <v>728</v>
      </c>
      <c r="D437" s="180" t="s">
        <v>217</v>
      </c>
      <c r="E437" s="181" t="s">
        <v>755</v>
      </c>
      <c r="F437" s="182" t="s">
        <v>756</v>
      </c>
      <c r="G437" s="183" t="s">
        <v>220</v>
      </c>
      <c r="H437" s="184">
        <v>3.58</v>
      </c>
      <c r="I437" s="185"/>
      <c r="J437" s="186">
        <f>ROUND(I437*H437,2)</f>
        <v>0</v>
      </c>
      <c r="K437" s="182" t="s">
        <v>221</v>
      </c>
      <c r="L437" s="41"/>
      <c r="M437" s="187" t="s">
        <v>19</v>
      </c>
      <c r="N437" s="188" t="s">
        <v>47</v>
      </c>
      <c r="O437" s="66"/>
      <c r="P437" s="189">
        <f>O437*H437</f>
        <v>0</v>
      </c>
      <c r="Q437" s="189">
        <v>5.0499999999999998E-3</v>
      </c>
      <c r="R437" s="189">
        <f>Q437*H437</f>
        <v>1.8079000000000001E-2</v>
      </c>
      <c r="S437" s="189">
        <v>0</v>
      </c>
      <c r="T437" s="190">
        <f>S437*H437</f>
        <v>0</v>
      </c>
      <c r="U437" s="36"/>
      <c r="V437" s="36"/>
      <c r="W437" s="36"/>
      <c r="X437" s="36"/>
      <c r="Y437" s="36"/>
      <c r="Z437" s="36"/>
      <c r="AA437" s="36"/>
      <c r="AB437" s="36"/>
      <c r="AC437" s="36"/>
      <c r="AD437" s="36"/>
      <c r="AE437" s="36"/>
      <c r="AR437" s="191" t="s">
        <v>299</v>
      </c>
      <c r="AT437" s="191" t="s">
        <v>217</v>
      </c>
      <c r="AU437" s="191" t="s">
        <v>88</v>
      </c>
      <c r="AY437" s="19" t="s">
        <v>214</v>
      </c>
      <c r="BE437" s="192">
        <f>IF(N437="základní",J437,0)</f>
        <v>0</v>
      </c>
      <c r="BF437" s="192">
        <f>IF(N437="snížená",J437,0)</f>
        <v>0</v>
      </c>
      <c r="BG437" s="192">
        <f>IF(N437="zákl. přenesená",J437,0)</f>
        <v>0</v>
      </c>
      <c r="BH437" s="192">
        <f>IF(N437="sníž. přenesená",J437,0)</f>
        <v>0</v>
      </c>
      <c r="BI437" s="192">
        <f>IF(N437="nulová",J437,0)</f>
        <v>0</v>
      </c>
      <c r="BJ437" s="19" t="s">
        <v>88</v>
      </c>
      <c r="BK437" s="192">
        <f>ROUND(I437*H437,2)</f>
        <v>0</v>
      </c>
      <c r="BL437" s="19" t="s">
        <v>299</v>
      </c>
      <c r="BM437" s="191" t="s">
        <v>757</v>
      </c>
    </row>
    <row r="438" spans="1:65" s="13" customFormat="1" ht="11.25">
      <c r="B438" s="193"/>
      <c r="C438" s="194"/>
      <c r="D438" s="195" t="s">
        <v>224</v>
      </c>
      <c r="E438" s="196" t="s">
        <v>19</v>
      </c>
      <c r="F438" s="197" t="s">
        <v>758</v>
      </c>
      <c r="G438" s="194"/>
      <c r="H438" s="196" t="s">
        <v>19</v>
      </c>
      <c r="I438" s="198"/>
      <c r="J438" s="194"/>
      <c r="K438" s="194"/>
      <c r="L438" s="199"/>
      <c r="M438" s="200"/>
      <c r="N438" s="201"/>
      <c r="O438" s="201"/>
      <c r="P438" s="201"/>
      <c r="Q438" s="201"/>
      <c r="R438" s="201"/>
      <c r="S438" s="201"/>
      <c r="T438" s="202"/>
      <c r="AT438" s="203" t="s">
        <v>224</v>
      </c>
      <c r="AU438" s="203" t="s">
        <v>88</v>
      </c>
      <c r="AV438" s="13" t="s">
        <v>82</v>
      </c>
      <c r="AW438" s="13" t="s">
        <v>36</v>
      </c>
      <c r="AX438" s="13" t="s">
        <v>75</v>
      </c>
      <c r="AY438" s="203" t="s">
        <v>214</v>
      </c>
    </row>
    <row r="439" spans="1:65" s="14" customFormat="1" ht="11.25">
      <c r="B439" s="204"/>
      <c r="C439" s="205"/>
      <c r="D439" s="195" t="s">
        <v>224</v>
      </c>
      <c r="E439" s="206" t="s">
        <v>19</v>
      </c>
      <c r="F439" s="207" t="s">
        <v>1762</v>
      </c>
      <c r="G439" s="205"/>
      <c r="H439" s="208">
        <v>1.79</v>
      </c>
      <c r="I439" s="209"/>
      <c r="J439" s="205"/>
      <c r="K439" s="205"/>
      <c r="L439" s="210"/>
      <c r="M439" s="211"/>
      <c r="N439" s="212"/>
      <c r="O439" s="212"/>
      <c r="P439" s="212"/>
      <c r="Q439" s="212"/>
      <c r="R439" s="212"/>
      <c r="S439" s="212"/>
      <c r="T439" s="213"/>
      <c r="AT439" s="214" t="s">
        <v>224</v>
      </c>
      <c r="AU439" s="214" t="s">
        <v>88</v>
      </c>
      <c r="AV439" s="14" t="s">
        <v>88</v>
      </c>
      <c r="AW439" s="14" t="s">
        <v>36</v>
      </c>
      <c r="AX439" s="14" t="s">
        <v>75</v>
      </c>
      <c r="AY439" s="214" t="s">
        <v>214</v>
      </c>
    </row>
    <row r="440" spans="1:65" s="14" customFormat="1" ht="11.25">
      <c r="B440" s="204"/>
      <c r="C440" s="205"/>
      <c r="D440" s="195" t="s">
        <v>224</v>
      </c>
      <c r="E440" s="206" t="s">
        <v>19</v>
      </c>
      <c r="F440" s="207" t="s">
        <v>1763</v>
      </c>
      <c r="G440" s="205"/>
      <c r="H440" s="208">
        <v>1.79</v>
      </c>
      <c r="I440" s="209"/>
      <c r="J440" s="205"/>
      <c r="K440" s="205"/>
      <c r="L440" s="210"/>
      <c r="M440" s="211"/>
      <c r="N440" s="212"/>
      <c r="O440" s="212"/>
      <c r="P440" s="212"/>
      <c r="Q440" s="212"/>
      <c r="R440" s="212"/>
      <c r="S440" s="212"/>
      <c r="T440" s="213"/>
      <c r="AT440" s="214" t="s">
        <v>224</v>
      </c>
      <c r="AU440" s="214" t="s">
        <v>88</v>
      </c>
      <c r="AV440" s="14" t="s">
        <v>88</v>
      </c>
      <c r="AW440" s="14" t="s">
        <v>36</v>
      </c>
      <c r="AX440" s="14" t="s">
        <v>75</v>
      </c>
      <c r="AY440" s="214" t="s">
        <v>214</v>
      </c>
    </row>
    <row r="441" spans="1:65" s="15" customFormat="1" ht="11.25">
      <c r="B441" s="215"/>
      <c r="C441" s="216"/>
      <c r="D441" s="195" t="s">
        <v>224</v>
      </c>
      <c r="E441" s="217" t="s">
        <v>19</v>
      </c>
      <c r="F441" s="218" t="s">
        <v>228</v>
      </c>
      <c r="G441" s="216"/>
      <c r="H441" s="219">
        <v>3.58</v>
      </c>
      <c r="I441" s="220"/>
      <c r="J441" s="216"/>
      <c r="K441" s="216"/>
      <c r="L441" s="221"/>
      <c r="M441" s="222"/>
      <c r="N441" s="223"/>
      <c r="O441" s="223"/>
      <c r="P441" s="223"/>
      <c r="Q441" s="223"/>
      <c r="R441" s="223"/>
      <c r="S441" s="223"/>
      <c r="T441" s="224"/>
      <c r="AT441" s="225" t="s">
        <v>224</v>
      </c>
      <c r="AU441" s="225" t="s">
        <v>88</v>
      </c>
      <c r="AV441" s="15" t="s">
        <v>222</v>
      </c>
      <c r="AW441" s="15" t="s">
        <v>36</v>
      </c>
      <c r="AX441" s="15" t="s">
        <v>82</v>
      </c>
      <c r="AY441" s="225" t="s">
        <v>214</v>
      </c>
    </row>
    <row r="442" spans="1:65" s="2" customFormat="1" ht="14.45" customHeight="1">
      <c r="A442" s="36"/>
      <c r="B442" s="37"/>
      <c r="C442" s="230" t="s">
        <v>732</v>
      </c>
      <c r="D442" s="230" t="s">
        <v>336</v>
      </c>
      <c r="E442" s="231" t="s">
        <v>762</v>
      </c>
      <c r="F442" s="232" t="s">
        <v>763</v>
      </c>
      <c r="G442" s="233" t="s">
        <v>220</v>
      </c>
      <c r="H442" s="234">
        <v>4.117</v>
      </c>
      <c r="I442" s="235"/>
      <c r="J442" s="236">
        <f>ROUND(I442*H442,2)</f>
        <v>0</v>
      </c>
      <c r="K442" s="232" t="s">
        <v>19</v>
      </c>
      <c r="L442" s="237"/>
      <c r="M442" s="238" t="s">
        <v>19</v>
      </c>
      <c r="N442" s="239" t="s">
        <v>47</v>
      </c>
      <c r="O442" s="66"/>
      <c r="P442" s="189">
        <f>O442*H442</f>
        <v>0</v>
      </c>
      <c r="Q442" s="189">
        <v>9.7999999999999997E-3</v>
      </c>
      <c r="R442" s="189">
        <f>Q442*H442</f>
        <v>4.0346599999999996E-2</v>
      </c>
      <c r="S442" s="189">
        <v>0</v>
      </c>
      <c r="T442" s="190">
        <f>S442*H442</f>
        <v>0</v>
      </c>
      <c r="U442" s="36"/>
      <c r="V442" s="36"/>
      <c r="W442" s="36"/>
      <c r="X442" s="36"/>
      <c r="Y442" s="36"/>
      <c r="Z442" s="36"/>
      <c r="AA442" s="36"/>
      <c r="AB442" s="36"/>
      <c r="AC442" s="36"/>
      <c r="AD442" s="36"/>
      <c r="AE442" s="36"/>
      <c r="AR442" s="191" t="s">
        <v>339</v>
      </c>
      <c r="AT442" s="191" t="s">
        <v>336</v>
      </c>
      <c r="AU442" s="191" t="s">
        <v>88</v>
      </c>
      <c r="AY442" s="19" t="s">
        <v>214</v>
      </c>
      <c r="BE442" s="192">
        <f>IF(N442="základní",J442,0)</f>
        <v>0</v>
      </c>
      <c r="BF442" s="192">
        <f>IF(N442="snížená",J442,0)</f>
        <v>0</v>
      </c>
      <c r="BG442" s="192">
        <f>IF(N442="zákl. přenesená",J442,0)</f>
        <v>0</v>
      </c>
      <c r="BH442" s="192">
        <f>IF(N442="sníž. přenesená",J442,0)</f>
        <v>0</v>
      </c>
      <c r="BI442" s="192">
        <f>IF(N442="nulová",J442,0)</f>
        <v>0</v>
      </c>
      <c r="BJ442" s="19" t="s">
        <v>88</v>
      </c>
      <c r="BK442" s="192">
        <f>ROUND(I442*H442,2)</f>
        <v>0</v>
      </c>
      <c r="BL442" s="19" t="s">
        <v>299</v>
      </c>
      <c r="BM442" s="191" t="s">
        <v>764</v>
      </c>
    </row>
    <row r="443" spans="1:65" s="14" customFormat="1" ht="11.25">
      <c r="B443" s="204"/>
      <c r="C443" s="205"/>
      <c r="D443" s="195" t="s">
        <v>224</v>
      </c>
      <c r="E443" s="205"/>
      <c r="F443" s="207" t="s">
        <v>1764</v>
      </c>
      <c r="G443" s="205"/>
      <c r="H443" s="208">
        <v>4.117</v>
      </c>
      <c r="I443" s="209"/>
      <c r="J443" s="205"/>
      <c r="K443" s="205"/>
      <c r="L443" s="210"/>
      <c r="M443" s="211"/>
      <c r="N443" s="212"/>
      <c r="O443" s="212"/>
      <c r="P443" s="212"/>
      <c r="Q443" s="212"/>
      <c r="R443" s="212"/>
      <c r="S443" s="212"/>
      <c r="T443" s="213"/>
      <c r="AT443" s="214" t="s">
        <v>224</v>
      </c>
      <c r="AU443" s="214" t="s">
        <v>88</v>
      </c>
      <c r="AV443" s="14" t="s">
        <v>88</v>
      </c>
      <c r="AW443" s="14" t="s">
        <v>4</v>
      </c>
      <c r="AX443" s="14" t="s">
        <v>82</v>
      </c>
      <c r="AY443" s="214" t="s">
        <v>214</v>
      </c>
    </row>
    <row r="444" spans="1:65" s="2" customFormat="1" ht="24.2" customHeight="1">
      <c r="A444" s="36"/>
      <c r="B444" s="37"/>
      <c r="C444" s="180" t="s">
        <v>736</v>
      </c>
      <c r="D444" s="180" t="s">
        <v>217</v>
      </c>
      <c r="E444" s="181" t="s">
        <v>767</v>
      </c>
      <c r="F444" s="182" t="s">
        <v>768</v>
      </c>
      <c r="G444" s="183" t="s">
        <v>220</v>
      </c>
      <c r="H444" s="184">
        <v>38.78</v>
      </c>
      <c r="I444" s="185"/>
      <c r="J444" s="186">
        <f>ROUND(I444*H444,2)</f>
        <v>0</v>
      </c>
      <c r="K444" s="182" t="s">
        <v>221</v>
      </c>
      <c r="L444" s="41"/>
      <c r="M444" s="187" t="s">
        <v>19</v>
      </c>
      <c r="N444" s="188" t="s">
        <v>47</v>
      </c>
      <c r="O444" s="66"/>
      <c r="P444" s="189">
        <f>O444*H444</f>
        <v>0</v>
      </c>
      <c r="Q444" s="189">
        <v>8.9999999999999993E-3</v>
      </c>
      <c r="R444" s="189">
        <f>Q444*H444</f>
        <v>0.34902</v>
      </c>
      <c r="S444" s="189">
        <v>0</v>
      </c>
      <c r="T444" s="190">
        <f>S444*H444</f>
        <v>0</v>
      </c>
      <c r="U444" s="36"/>
      <c r="V444" s="36"/>
      <c r="W444" s="36"/>
      <c r="X444" s="36"/>
      <c r="Y444" s="36"/>
      <c r="Z444" s="36"/>
      <c r="AA444" s="36"/>
      <c r="AB444" s="36"/>
      <c r="AC444" s="36"/>
      <c r="AD444" s="36"/>
      <c r="AE444" s="36"/>
      <c r="AR444" s="191" t="s">
        <v>299</v>
      </c>
      <c r="AT444" s="191" t="s">
        <v>217</v>
      </c>
      <c r="AU444" s="191" t="s">
        <v>88</v>
      </c>
      <c r="AY444" s="19" t="s">
        <v>214</v>
      </c>
      <c r="BE444" s="192">
        <f>IF(N444="základní",J444,0)</f>
        <v>0</v>
      </c>
      <c r="BF444" s="192">
        <f>IF(N444="snížená",J444,0)</f>
        <v>0</v>
      </c>
      <c r="BG444" s="192">
        <f>IF(N444="zákl. přenesená",J444,0)</f>
        <v>0</v>
      </c>
      <c r="BH444" s="192">
        <f>IF(N444="sníž. přenesená",J444,0)</f>
        <v>0</v>
      </c>
      <c r="BI444" s="192">
        <f>IF(N444="nulová",J444,0)</f>
        <v>0</v>
      </c>
      <c r="BJ444" s="19" t="s">
        <v>88</v>
      </c>
      <c r="BK444" s="192">
        <f>ROUND(I444*H444,2)</f>
        <v>0</v>
      </c>
      <c r="BL444" s="19" t="s">
        <v>299</v>
      </c>
      <c r="BM444" s="191" t="s">
        <v>769</v>
      </c>
    </row>
    <row r="445" spans="1:65" s="13" customFormat="1" ht="11.25">
      <c r="B445" s="193"/>
      <c r="C445" s="194"/>
      <c r="D445" s="195" t="s">
        <v>224</v>
      </c>
      <c r="E445" s="196" t="s">
        <v>19</v>
      </c>
      <c r="F445" s="197" t="s">
        <v>758</v>
      </c>
      <c r="G445" s="194"/>
      <c r="H445" s="196" t="s">
        <v>19</v>
      </c>
      <c r="I445" s="198"/>
      <c r="J445" s="194"/>
      <c r="K445" s="194"/>
      <c r="L445" s="199"/>
      <c r="M445" s="200"/>
      <c r="N445" s="201"/>
      <c r="O445" s="201"/>
      <c r="P445" s="201"/>
      <c r="Q445" s="201"/>
      <c r="R445" s="201"/>
      <c r="S445" s="201"/>
      <c r="T445" s="202"/>
      <c r="AT445" s="203" t="s">
        <v>224</v>
      </c>
      <c r="AU445" s="203" t="s">
        <v>88</v>
      </c>
      <c r="AV445" s="13" t="s">
        <v>82</v>
      </c>
      <c r="AW445" s="13" t="s">
        <v>36</v>
      </c>
      <c r="AX445" s="13" t="s">
        <v>75</v>
      </c>
      <c r="AY445" s="203" t="s">
        <v>214</v>
      </c>
    </row>
    <row r="446" spans="1:65" s="14" customFormat="1" ht="11.25">
      <c r="B446" s="204"/>
      <c r="C446" s="205"/>
      <c r="D446" s="195" t="s">
        <v>224</v>
      </c>
      <c r="E446" s="206" t="s">
        <v>19</v>
      </c>
      <c r="F446" s="207" t="s">
        <v>1765</v>
      </c>
      <c r="G446" s="205"/>
      <c r="H446" s="208">
        <v>8.9</v>
      </c>
      <c r="I446" s="209"/>
      <c r="J446" s="205"/>
      <c r="K446" s="205"/>
      <c r="L446" s="210"/>
      <c r="M446" s="211"/>
      <c r="N446" s="212"/>
      <c r="O446" s="212"/>
      <c r="P446" s="212"/>
      <c r="Q446" s="212"/>
      <c r="R446" s="212"/>
      <c r="S446" s="212"/>
      <c r="T446" s="213"/>
      <c r="AT446" s="214" t="s">
        <v>224</v>
      </c>
      <c r="AU446" s="214" t="s">
        <v>88</v>
      </c>
      <c r="AV446" s="14" t="s">
        <v>88</v>
      </c>
      <c r="AW446" s="14" t="s">
        <v>36</v>
      </c>
      <c r="AX446" s="14" t="s">
        <v>75</v>
      </c>
      <c r="AY446" s="214" t="s">
        <v>214</v>
      </c>
    </row>
    <row r="447" spans="1:65" s="14" customFormat="1" ht="11.25">
      <c r="B447" s="204"/>
      <c r="C447" s="205"/>
      <c r="D447" s="195" t="s">
        <v>224</v>
      </c>
      <c r="E447" s="206" t="s">
        <v>19</v>
      </c>
      <c r="F447" s="207" t="s">
        <v>1766</v>
      </c>
      <c r="G447" s="205"/>
      <c r="H447" s="208">
        <v>14.98</v>
      </c>
      <c r="I447" s="209"/>
      <c r="J447" s="205"/>
      <c r="K447" s="205"/>
      <c r="L447" s="210"/>
      <c r="M447" s="211"/>
      <c r="N447" s="212"/>
      <c r="O447" s="212"/>
      <c r="P447" s="212"/>
      <c r="Q447" s="212"/>
      <c r="R447" s="212"/>
      <c r="S447" s="212"/>
      <c r="T447" s="213"/>
      <c r="AT447" s="214" t="s">
        <v>224</v>
      </c>
      <c r="AU447" s="214" t="s">
        <v>88</v>
      </c>
      <c r="AV447" s="14" t="s">
        <v>88</v>
      </c>
      <c r="AW447" s="14" t="s">
        <v>36</v>
      </c>
      <c r="AX447" s="14" t="s">
        <v>75</v>
      </c>
      <c r="AY447" s="214" t="s">
        <v>214</v>
      </c>
    </row>
    <row r="448" spans="1:65" s="14" customFormat="1" ht="11.25">
      <c r="B448" s="204"/>
      <c r="C448" s="205"/>
      <c r="D448" s="195" t="s">
        <v>224</v>
      </c>
      <c r="E448" s="206" t="s">
        <v>19</v>
      </c>
      <c r="F448" s="207" t="s">
        <v>1767</v>
      </c>
      <c r="G448" s="205"/>
      <c r="H448" s="208">
        <v>14.9</v>
      </c>
      <c r="I448" s="209"/>
      <c r="J448" s="205"/>
      <c r="K448" s="205"/>
      <c r="L448" s="210"/>
      <c r="M448" s="211"/>
      <c r="N448" s="212"/>
      <c r="O448" s="212"/>
      <c r="P448" s="212"/>
      <c r="Q448" s="212"/>
      <c r="R448" s="212"/>
      <c r="S448" s="212"/>
      <c r="T448" s="213"/>
      <c r="AT448" s="214" t="s">
        <v>224</v>
      </c>
      <c r="AU448" s="214" t="s">
        <v>88</v>
      </c>
      <c r="AV448" s="14" t="s">
        <v>88</v>
      </c>
      <c r="AW448" s="14" t="s">
        <v>36</v>
      </c>
      <c r="AX448" s="14" t="s">
        <v>75</v>
      </c>
      <c r="AY448" s="214" t="s">
        <v>214</v>
      </c>
    </row>
    <row r="449" spans="1:65" s="15" customFormat="1" ht="11.25">
      <c r="B449" s="215"/>
      <c r="C449" s="216"/>
      <c r="D449" s="195" t="s">
        <v>224</v>
      </c>
      <c r="E449" s="217" t="s">
        <v>19</v>
      </c>
      <c r="F449" s="218" t="s">
        <v>228</v>
      </c>
      <c r="G449" s="216"/>
      <c r="H449" s="219">
        <v>38.78</v>
      </c>
      <c r="I449" s="220"/>
      <c r="J449" s="216"/>
      <c r="K449" s="216"/>
      <c r="L449" s="221"/>
      <c r="M449" s="222"/>
      <c r="N449" s="223"/>
      <c r="O449" s="223"/>
      <c r="P449" s="223"/>
      <c r="Q449" s="223"/>
      <c r="R449" s="223"/>
      <c r="S449" s="223"/>
      <c r="T449" s="224"/>
      <c r="AT449" s="225" t="s">
        <v>224</v>
      </c>
      <c r="AU449" s="225" t="s">
        <v>88</v>
      </c>
      <c r="AV449" s="15" t="s">
        <v>222</v>
      </c>
      <c r="AW449" s="15" t="s">
        <v>36</v>
      </c>
      <c r="AX449" s="15" t="s">
        <v>82</v>
      </c>
      <c r="AY449" s="225" t="s">
        <v>214</v>
      </c>
    </row>
    <row r="450" spans="1:65" s="2" customFormat="1" ht="14.45" customHeight="1">
      <c r="A450" s="36"/>
      <c r="B450" s="37"/>
      <c r="C450" s="230" t="s">
        <v>741</v>
      </c>
      <c r="D450" s="230" t="s">
        <v>336</v>
      </c>
      <c r="E450" s="231" t="s">
        <v>773</v>
      </c>
      <c r="F450" s="232" t="s">
        <v>774</v>
      </c>
      <c r="G450" s="233" t="s">
        <v>220</v>
      </c>
      <c r="H450" s="234">
        <v>46.536000000000001</v>
      </c>
      <c r="I450" s="235"/>
      <c r="J450" s="236">
        <f>ROUND(I450*H450,2)</f>
        <v>0</v>
      </c>
      <c r="K450" s="232" t="s">
        <v>19</v>
      </c>
      <c r="L450" s="237"/>
      <c r="M450" s="238" t="s">
        <v>19</v>
      </c>
      <c r="N450" s="239" t="s">
        <v>47</v>
      </c>
      <c r="O450" s="66"/>
      <c r="P450" s="189">
        <f>O450*H450</f>
        <v>0</v>
      </c>
      <c r="Q450" s="189">
        <v>0.02</v>
      </c>
      <c r="R450" s="189">
        <f>Q450*H450</f>
        <v>0.93071999999999999</v>
      </c>
      <c r="S450" s="189">
        <v>0</v>
      </c>
      <c r="T450" s="190">
        <f>S450*H450</f>
        <v>0</v>
      </c>
      <c r="U450" s="36"/>
      <c r="V450" s="36"/>
      <c r="W450" s="36"/>
      <c r="X450" s="36"/>
      <c r="Y450" s="36"/>
      <c r="Z450" s="36"/>
      <c r="AA450" s="36"/>
      <c r="AB450" s="36"/>
      <c r="AC450" s="36"/>
      <c r="AD450" s="36"/>
      <c r="AE450" s="36"/>
      <c r="AR450" s="191" t="s">
        <v>339</v>
      </c>
      <c r="AT450" s="191" t="s">
        <v>336</v>
      </c>
      <c r="AU450" s="191" t="s">
        <v>88</v>
      </c>
      <c r="AY450" s="19" t="s">
        <v>214</v>
      </c>
      <c r="BE450" s="192">
        <f>IF(N450="základní",J450,0)</f>
        <v>0</v>
      </c>
      <c r="BF450" s="192">
        <f>IF(N450="snížená",J450,0)</f>
        <v>0</v>
      </c>
      <c r="BG450" s="192">
        <f>IF(N450="zákl. přenesená",J450,0)</f>
        <v>0</v>
      </c>
      <c r="BH450" s="192">
        <f>IF(N450="sníž. přenesená",J450,0)</f>
        <v>0</v>
      </c>
      <c r="BI450" s="192">
        <f>IF(N450="nulová",J450,0)</f>
        <v>0</v>
      </c>
      <c r="BJ450" s="19" t="s">
        <v>88</v>
      </c>
      <c r="BK450" s="192">
        <f>ROUND(I450*H450,2)</f>
        <v>0</v>
      </c>
      <c r="BL450" s="19" t="s">
        <v>299</v>
      </c>
      <c r="BM450" s="191" t="s">
        <v>775</v>
      </c>
    </row>
    <row r="451" spans="1:65" s="14" customFormat="1" ht="11.25">
      <c r="B451" s="204"/>
      <c r="C451" s="205"/>
      <c r="D451" s="195" t="s">
        <v>224</v>
      </c>
      <c r="E451" s="205"/>
      <c r="F451" s="207" t="s">
        <v>1768</v>
      </c>
      <c r="G451" s="205"/>
      <c r="H451" s="208">
        <v>46.536000000000001</v>
      </c>
      <c r="I451" s="209"/>
      <c r="J451" s="205"/>
      <c r="K451" s="205"/>
      <c r="L451" s="210"/>
      <c r="M451" s="211"/>
      <c r="N451" s="212"/>
      <c r="O451" s="212"/>
      <c r="P451" s="212"/>
      <c r="Q451" s="212"/>
      <c r="R451" s="212"/>
      <c r="S451" s="212"/>
      <c r="T451" s="213"/>
      <c r="AT451" s="214" t="s">
        <v>224</v>
      </c>
      <c r="AU451" s="214" t="s">
        <v>88</v>
      </c>
      <c r="AV451" s="14" t="s">
        <v>88</v>
      </c>
      <c r="AW451" s="14" t="s">
        <v>4</v>
      </c>
      <c r="AX451" s="14" t="s">
        <v>82</v>
      </c>
      <c r="AY451" s="214" t="s">
        <v>214</v>
      </c>
    </row>
    <row r="452" spans="1:65" s="2" customFormat="1" ht="14.45" customHeight="1">
      <c r="A452" s="36"/>
      <c r="B452" s="37"/>
      <c r="C452" s="180" t="s">
        <v>747</v>
      </c>
      <c r="D452" s="180" t="s">
        <v>217</v>
      </c>
      <c r="E452" s="181" t="s">
        <v>778</v>
      </c>
      <c r="F452" s="182" t="s">
        <v>779</v>
      </c>
      <c r="G452" s="183" t="s">
        <v>220</v>
      </c>
      <c r="H452" s="184">
        <v>42.36</v>
      </c>
      <c r="I452" s="185"/>
      <c r="J452" s="186">
        <f>ROUND(I452*H452,2)</f>
        <v>0</v>
      </c>
      <c r="K452" s="182" t="s">
        <v>221</v>
      </c>
      <c r="L452" s="41"/>
      <c r="M452" s="187" t="s">
        <v>19</v>
      </c>
      <c r="N452" s="188" t="s">
        <v>47</v>
      </c>
      <c r="O452" s="66"/>
      <c r="P452" s="189">
        <f>O452*H452</f>
        <v>0</v>
      </c>
      <c r="Q452" s="189">
        <v>0</v>
      </c>
      <c r="R452" s="189">
        <f>Q452*H452</f>
        <v>0</v>
      </c>
      <c r="S452" s="189">
        <v>0</v>
      </c>
      <c r="T452" s="190">
        <f>S452*H452</f>
        <v>0</v>
      </c>
      <c r="U452" s="36"/>
      <c r="V452" s="36"/>
      <c r="W452" s="36"/>
      <c r="X452" s="36"/>
      <c r="Y452" s="36"/>
      <c r="Z452" s="36"/>
      <c r="AA452" s="36"/>
      <c r="AB452" s="36"/>
      <c r="AC452" s="36"/>
      <c r="AD452" s="36"/>
      <c r="AE452" s="36"/>
      <c r="AR452" s="191" t="s">
        <v>299</v>
      </c>
      <c r="AT452" s="191" t="s">
        <v>217</v>
      </c>
      <c r="AU452" s="191" t="s">
        <v>88</v>
      </c>
      <c r="AY452" s="19" t="s">
        <v>214</v>
      </c>
      <c r="BE452" s="192">
        <f>IF(N452="základní",J452,0)</f>
        <v>0</v>
      </c>
      <c r="BF452" s="192">
        <f>IF(N452="snížená",J452,0)</f>
        <v>0</v>
      </c>
      <c r="BG452" s="192">
        <f>IF(N452="zákl. přenesená",J452,0)</f>
        <v>0</v>
      </c>
      <c r="BH452" s="192">
        <f>IF(N452="sníž. přenesená",J452,0)</f>
        <v>0</v>
      </c>
      <c r="BI452" s="192">
        <f>IF(N452="nulová",J452,0)</f>
        <v>0</v>
      </c>
      <c r="BJ452" s="19" t="s">
        <v>88</v>
      </c>
      <c r="BK452" s="192">
        <f>ROUND(I452*H452,2)</f>
        <v>0</v>
      </c>
      <c r="BL452" s="19" t="s">
        <v>299</v>
      </c>
      <c r="BM452" s="191" t="s">
        <v>780</v>
      </c>
    </row>
    <row r="453" spans="1:65" s="13" customFormat="1" ht="11.25">
      <c r="B453" s="193"/>
      <c r="C453" s="194"/>
      <c r="D453" s="195" t="s">
        <v>224</v>
      </c>
      <c r="E453" s="196" t="s">
        <v>19</v>
      </c>
      <c r="F453" s="197" t="s">
        <v>758</v>
      </c>
      <c r="G453" s="194"/>
      <c r="H453" s="196" t="s">
        <v>19</v>
      </c>
      <c r="I453" s="198"/>
      <c r="J453" s="194"/>
      <c r="K453" s="194"/>
      <c r="L453" s="199"/>
      <c r="M453" s="200"/>
      <c r="N453" s="201"/>
      <c r="O453" s="201"/>
      <c r="P453" s="201"/>
      <c r="Q453" s="201"/>
      <c r="R453" s="201"/>
      <c r="S453" s="201"/>
      <c r="T453" s="202"/>
      <c r="AT453" s="203" t="s">
        <v>224</v>
      </c>
      <c r="AU453" s="203" t="s">
        <v>88</v>
      </c>
      <c r="AV453" s="13" t="s">
        <v>82</v>
      </c>
      <c r="AW453" s="13" t="s">
        <v>36</v>
      </c>
      <c r="AX453" s="13" t="s">
        <v>75</v>
      </c>
      <c r="AY453" s="203" t="s">
        <v>214</v>
      </c>
    </row>
    <row r="454" spans="1:65" s="14" customFormat="1" ht="11.25">
      <c r="B454" s="204"/>
      <c r="C454" s="205"/>
      <c r="D454" s="195" t="s">
        <v>224</v>
      </c>
      <c r="E454" s="206" t="s">
        <v>19</v>
      </c>
      <c r="F454" s="207" t="s">
        <v>1769</v>
      </c>
      <c r="G454" s="205"/>
      <c r="H454" s="208">
        <v>25.67</v>
      </c>
      <c r="I454" s="209"/>
      <c r="J454" s="205"/>
      <c r="K454" s="205"/>
      <c r="L454" s="210"/>
      <c r="M454" s="211"/>
      <c r="N454" s="212"/>
      <c r="O454" s="212"/>
      <c r="P454" s="212"/>
      <c r="Q454" s="212"/>
      <c r="R454" s="212"/>
      <c r="S454" s="212"/>
      <c r="T454" s="213"/>
      <c r="AT454" s="214" t="s">
        <v>224</v>
      </c>
      <c r="AU454" s="214" t="s">
        <v>88</v>
      </c>
      <c r="AV454" s="14" t="s">
        <v>88</v>
      </c>
      <c r="AW454" s="14" t="s">
        <v>36</v>
      </c>
      <c r="AX454" s="14" t="s">
        <v>75</v>
      </c>
      <c r="AY454" s="214" t="s">
        <v>214</v>
      </c>
    </row>
    <row r="455" spans="1:65" s="14" customFormat="1" ht="11.25">
      <c r="B455" s="204"/>
      <c r="C455" s="205"/>
      <c r="D455" s="195" t="s">
        <v>224</v>
      </c>
      <c r="E455" s="206" t="s">
        <v>19</v>
      </c>
      <c r="F455" s="207" t="s">
        <v>1770</v>
      </c>
      <c r="G455" s="205"/>
      <c r="H455" s="208">
        <v>16.690000000000001</v>
      </c>
      <c r="I455" s="209"/>
      <c r="J455" s="205"/>
      <c r="K455" s="205"/>
      <c r="L455" s="210"/>
      <c r="M455" s="211"/>
      <c r="N455" s="212"/>
      <c r="O455" s="212"/>
      <c r="P455" s="212"/>
      <c r="Q455" s="212"/>
      <c r="R455" s="212"/>
      <c r="S455" s="212"/>
      <c r="T455" s="213"/>
      <c r="AT455" s="214" t="s">
        <v>224</v>
      </c>
      <c r="AU455" s="214" t="s">
        <v>88</v>
      </c>
      <c r="AV455" s="14" t="s">
        <v>88</v>
      </c>
      <c r="AW455" s="14" t="s">
        <v>36</v>
      </c>
      <c r="AX455" s="14" t="s">
        <v>75</v>
      </c>
      <c r="AY455" s="214" t="s">
        <v>214</v>
      </c>
    </row>
    <row r="456" spans="1:65" s="15" customFormat="1" ht="11.25">
      <c r="B456" s="215"/>
      <c r="C456" s="216"/>
      <c r="D456" s="195" t="s">
        <v>224</v>
      </c>
      <c r="E456" s="217" t="s">
        <v>19</v>
      </c>
      <c r="F456" s="218" t="s">
        <v>228</v>
      </c>
      <c r="G456" s="216"/>
      <c r="H456" s="219">
        <v>42.36</v>
      </c>
      <c r="I456" s="220"/>
      <c r="J456" s="216"/>
      <c r="K456" s="216"/>
      <c r="L456" s="221"/>
      <c r="M456" s="222"/>
      <c r="N456" s="223"/>
      <c r="O456" s="223"/>
      <c r="P456" s="223"/>
      <c r="Q456" s="223"/>
      <c r="R456" s="223"/>
      <c r="S456" s="223"/>
      <c r="T456" s="224"/>
      <c r="AT456" s="225" t="s">
        <v>224</v>
      </c>
      <c r="AU456" s="225" t="s">
        <v>88</v>
      </c>
      <c r="AV456" s="15" t="s">
        <v>222</v>
      </c>
      <c r="AW456" s="15" t="s">
        <v>36</v>
      </c>
      <c r="AX456" s="15" t="s">
        <v>82</v>
      </c>
      <c r="AY456" s="225" t="s">
        <v>214</v>
      </c>
    </row>
    <row r="457" spans="1:65" s="2" customFormat="1" ht="14.45" customHeight="1">
      <c r="A457" s="36"/>
      <c r="B457" s="37"/>
      <c r="C457" s="180" t="s">
        <v>754</v>
      </c>
      <c r="D457" s="180" t="s">
        <v>217</v>
      </c>
      <c r="E457" s="181" t="s">
        <v>782</v>
      </c>
      <c r="F457" s="182" t="s">
        <v>783</v>
      </c>
      <c r="G457" s="183" t="s">
        <v>220</v>
      </c>
      <c r="H457" s="184">
        <v>42.36</v>
      </c>
      <c r="I457" s="185"/>
      <c r="J457" s="186">
        <f>ROUND(I457*H457,2)</f>
        <v>0</v>
      </c>
      <c r="K457" s="182" t="s">
        <v>221</v>
      </c>
      <c r="L457" s="41"/>
      <c r="M457" s="187" t="s">
        <v>19</v>
      </c>
      <c r="N457" s="188" t="s">
        <v>47</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299</v>
      </c>
      <c r="AT457" s="191" t="s">
        <v>217</v>
      </c>
      <c r="AU457" s="191" t="s">
        <v>88</v>
      </c>
      <c r="AY457" s="19" t="s">
        <v>214</v>
      </c>
      <c r="BE457" s="192">
        <f>IF(N457="základní",J457,0)</f>
        <v>0</v>
      </c>
      <c r="BF457" s="192">
        <f>IF(N457="snížená",J457,0)</f>
        <v>0</v>
      </c>
      <c r="BG457" s="192">
        <f>IF(N457="zákl. přenesená",J457,0)</f>
        <v>0</v>
      </c>
      <c r="BH457" s="192">
        <f>IF(N457="sníž. přenesená",J457,0)</f>
        <v>0</v>
      </c>
      <c r="BI457" s="192">
        <f>IF(N457="nulová",J457,0)</f>
        <v>0</v>
      </c>
      <c r="BJ457" s="19" t="s">
        <v>88</v>
      </c>
      <c r="BK457" s="192">
        <f>ROUND(I457*H457,2)</f>
        <v>0</v>
      </c>
      <c r="BL457" s="19" t="s">
        <v>299</v>
      </c>
      <c r="BM457" s="191" t="s">
        <v>1771</v>
      </c>
    </row>
    <row r="458" spans="1:65" s="15" customFormat="1" ht="11.25">
      <c r="B458" s="215"/>
      <c r="C458" s="216"/>
      <c r="D458" s="195" t="s">
        <v>224</v>
      </c>
      <c r="E458" s="217" t="s">
        <v>19</v>
      </c>
      <c r="F458" s="218" t="s">
        <v>228</v>
      </c>
      <c r="G458" s="216"/>
      <c r="H458" s="219">
        <v>42.36</v>
      </c>
      <c r="I458" s="220"/>
      <c r="J458" s="216"/>
      <c r="K458" s="216"/>
      <c r="L458" s="221"/>
      <c r="M458" s="222"/>
      <c r="N458" s="223"/>
      <c r="O458" s="223"/>
      <c r="P458" s="223"/>
      <c r="Q458" s="223"/>
      <c r="R458" s="223"/>
      <c r="S458" s="223"/>
      <c r="T458" s="224"/>
      <c r="AT458" s="225" t="s">
        <v>224</v>
      </c>
      <c r="AU458" s="225" t="s">
        <v>88</v>
      </c>
      <c r="AV458" s="15" t="s">
        <v>222</v>
      </c>
      <c r="AW458" s="15" t="s">
        <v>36</v>
      </c>
      <c r="AX458" s="15" t="s">
        <v>75</v>
      </c>
      <c r="AY458" s="225" t="s">
        <v>214</v>
      </c>
    </row>
    <row r="459" spans="1:65" s="2" customFormat="1" ht="24.2" customHeight="1">
      <c r="A459" s="36"/>
      <c r="B459" s="37"/>
      <c r="C459" s="180" t="s">
        <v>761</v>
      </c>
      <c r="D459" s="180" t="s">
        <v>217</v>
      </c>
      <c r="E459" s="181" t="s">
        <v>786</v>
      </c>
      <c r="F459" s="182" t="s">
        <v>787</v>
      </c>
      <c r="G459" s="183" t="s">
        <v>248</v>
      </c>
      <c r="H459" s="184">
        <v>2</v>
      </c>
      <c r="I459" s="185"/>
      <c r="J459" s="186">
        <f>ROUND(I459*H459,2)</f>
        <v>0</v>
      </c>
      <c r="K459" s="182" t="s">
        <v>19</v>
      </c>
      <c r="L459" s="41"/>
      <c r="M459" s="187" t="s">
        <v>19</v>
      </c>
      <c r="N459" s="188" t="s">
        <v>47</v>
      </c>
      <c r="O459" s="66"/>
      <c r="P459" s="189">
        <f>O459*H459</f>
        <v>0</v>
      </c>
      <c r="Q459" s="189">
        <v>5.8E-4</v>
      </c>
      <c r="R459" s="189">
        <f>Q459*H459</f>
        <v>1.16E-3</v>
      </c>
      <c r="S459" s="189">
        <v>0</v>
      </c>
      <c r="T459" s="190">
        <f>S459*H459</f>
        <v>0</v>
      </c>
      <c r="U459" s="36"/>
      <c r="V459" s="36"/>
      <c r="W459" s="36"/>
      <c r="X459" s="36"/>
      <c r="Y459" s="36"/>
      <c r="Z459" s="36"/>
      <c r="AA459" s="36"/>
      <c r="AB459" s="36"/>
      <c r="AC459" s="36"/>
      <c r="AD459" s="36"/>
      <c r="AE459" s="36"/>
      <c r="AR459" s="191" t="s">
        <v>299</v>
      </c>
      <c r="AT459" s="191" t="s">
        <v>217</v>
      </c>
      <c r="AU459" s="191" t="s">
        <v>88</v>
      </c>
      <c r="AY459" s="19" t="s">
        <v>214</v>
      </c>
      <c r="BE459" s="192">
        <f>IF(N459="základní",J459,0)</f>
        <v>0</v>
      </c>
      <c r="BF459" s="192">
        <f>IF(N459="snížená",J459,0)</f>
        <v>0</v>
      </c>
      <c r="BG459" s="192">
        <f>IF(N459="zákl. přenesená",J459,0)</f>
        <v>0</v>
      </c>
      <c r="BH459" s="192">
        <f>IF(N459="sníž. přenesená",J459,0)</f>
        <v>0</v>
      </c>
      <c r="BI459" s="192">
        <f>IF(N459="nulová",J459,0)</f>
        <v>0</v>
      </c>
      <c r="BJ459" s="19" t="s">
        <v>88</v>
      </c>
      <c r="BK459" s="192">
        <f>ROUND(I459*H459,2)</f>
        <v>0</v>
      </c>
      <c r="BL459" s="19" t="s">
        <v>299</v>
      </c>
      <c r="BM459" s="191" t="s">
        <v>788</v>
      </c>
    </row>
    <row r="460" spans="1:65" s="2" customFormat="1" ht="14.45" customHeight="1">
      <c r="A460" s="36"/>
      <c r="B460" s="37"/>
      <c r="C460" s="180" t="s">
        <v>766</v>
      </c>
      <c r="D460" s="180" t="s">
        <v>217</v>
      </c>
      <c r="E460" s="181" t="s">
        <v>790</v>
      </c>
      <c r="F460" s="182" t="s">
        <v>791</v>
      </c>
      <c r="G460" s="183" t="s">
        <v>220</v>
      </c>
      <c r="H460" s="184">
        <v>42.36</v>
      </c>
      <c r="I460" s="185"/>
      <c r="J460" s="186">
        <f>ROUND(I460*H460,2)</f>
        <v>0</v>
      </c>
      <c r="K460" s="182" t="s">
        <v>221</v>
      </c>
      <c r="L460" s="41"/>
      <c r="M460" s="187" t="s">
        <v>19</v>
      </c>
      <c r="N460" s="188" t="s">
        <v>47</v>
      </c>
      <c r="O460" s="66"/>
      <c r="P460" s="189">
        <f>O460*H460</f>
        <v>0</v>
      </c>
      <c r="Q460" s="189">
        <v>5.0000000000000002E-5</v>
      </c>
      <c r="R460" s="189">
        <f>Q460*H460</f>
        <v>2.1180000000000001E-3</v>
      </c>
      <c r="S460" s="189">
        <v>0</v>
      </c>
      <c r="T460" s="190">
        <f>S460*H460</f>
        <v>0</v>
      </c>
      <c r="U460" s="36"/>
      <c r="V460" s="36"/>
      <c r="W460" s="36"/>
      <c r="X460" s="36"/>
      <c r="Y460" s="36"/>
      <c r="Z460" s="36"/>
      <c r="AA460" s="36"/>
      <c r="AB460" s="36"/>
      <c r="AC460" s="36"/>
      <c r="AD460" s="36"/>
      <c r="AE460" s="36"/>
      <c r="AR460" s="191" t="s">
        <v>299</v>
      </c>
      <c r="AT460" s="191" t="s">
        <v>217</v>
      </c>
      <c r="AU460" s="191" t="s">
        <v>88</v>
      </c>
      <c r="AY460" s="19" t="s">
        <v>214</v>
      </c>
      <c r="BE460" s="192">
        <f>IF(N460="základní",J460,0)</f>
        <v>0</v>
      </c>
      <c r="BF460" s="192">
        <f>IF(N460="snížená",J460,0)</f>
        <v>0</v>
      </c>
      <c r="BG460" s="192">
        <f>IF(N460="zákl. přenesená",J460,0)</f>
        <v>0</v>
      </c>
      <c r="BH460" s="192">
        <f>IF(N460="sníž. přenesená",J460,0)</f>
        <v>0</v>
      </c>
      <c r="BI460" s="192">
        <f>IF(N460="nulová",J460,0)</f>
        <v>0</v>
      </c>
      <c r="BJ460" s="19" t="s">
        <v>88</v>
      </c>
      <c r="BK460" s="192">
        <f>ROUND(I460*H460,2)</f>
        <v>0</v>
      </c>
      <c r="BL460" s="19" t="s">
        <v>299</v>
      </c>
      <c r="BM460" s="191" t="s">
        <v>1772</v>
      </c>
    </row>
    <row r="461" spans="1:65" s="15" customFormat="1" ht="11.25">
      <c r="B461" s="215"/>
      <c r="C461" s="216"/>
      <c r="D461" s="195" t="s">
        <v>224</v>
      </c>
      <c r="E461" s="217" t="s">
        <v>19</v>
      </c>
      <c r="F461" s="218" t="s">
        <v>228</v>
      </c>
      <c r="G461" s="216"/>
      <c r="H461" s="219">
        <v>42.36</v>
      </c>
      <c r="I461" s="220"/>
      <c r="J461" s="216"/>
      <c r="K461" s="216"/>
      <c r="L461" s="221"/>
      <c r="M461" s="222"/>
      <c r="N461" s="223"/>
      <c r="O461" s="223"/>
      <c r="P461" s="223"/>
      <c r="Q461" s="223"/>
      <c r="R461" s="223"/>
      <c r="S461" s="223"/>
      <c r="T461" s="224"/>
      <c r="AT461" s="225" t="s">
        <v>224</v>
      </c>
      <c r="AU461" s="225" t="s">
        <v>88</v>
      </c>
      <c r="AV461" s="15" t="s">
        <v>222</v>
      </c>
      <c r="AW461" s="15" t="s">
        <v>36</v>
      </c>
      <c r="AX461" s="15" t="s">
        <v>75</v>
      </c>
      <c r="AY461" s="225" t="s">
        <v>214</v>
      </c>
    </row>
    <row r="462" spans="1:65" s="2" customFormat="1" ht="24.2" customHeight="1">
      <c r="A462" s="36"/>
      <c r="B462" s="37"/>
      <c r="C462" s="180" t="s">
        <v>772</v>
      </c>
      <c r="D462" s="180" t="s">
        <v>217</v>
      </c>
      <c r="E462" s="181" t="s">
        <v>794</v>
      </c>
      <c r="F462" s="182" t="s">
        <v>795</v>
      </c>
      <c r="G462" s="183" t="s">
        <v>361</v>
      </c>
      <c r="H462" s="240"/>
      <c r="I462" s="185"/>
      <c r="J462" s="186">
        <f>ROUND(I462*H462,2)</f>
        <v>0</v>
      </c>
      <c r="K462" s="182" t="s">
        <v>221</v>
      </c>
      <c r="L462" s="41"/>
      <c r="M462" s="187" t="s">
        <v>19</v>
      </c>
      <c r="N462" s="188" t="s">
        <v>47</v>
      </c>
      <c r="O462" s="66"/>
      <c r="P462" s="189">
        <f>O462*H462</f>
        <v>0</v>
      </c>
      <c r="Q462" s="189">
        <v>0</v>
      </c>
      <c r="R462" s="189">
        <f>Q462*H462</f>
        <v>0</v>
      </c>
      <c r="S462" s="189">
        <v>0</v>
      </c>
      <c r="T462" s="190">
        <f>S462*H462</f>
        <v>0</v>
      </c>
      <c r="U462" s="36"/>
      <c r="V462" s="36"/>
      <c r="W462" s="36"/>
      <c r="X462" s="36"/>
      <c r="Y462" s="36"/>
      <c r="Z462" s="36"/>
      <c r="AA462" s="36"/>
      <c r="AB462" s="36"/>
      <c r="AC462" s="36"/>
      <c r="AD462" s="36"/>
      <c r="AE462" s="36"/>
      <c r="AR462" s="191" t="s">
        <v>299</v>
      </c>
      <c r="AT462" s="191" t="s">
        <v>217</v>
      </c>
      <c r="AU462" s="191" t="s">
        <v>88</v>
      </c>
      <c r="AY462" s="19" t="s">
        <v>214</v>
      </c>
      <c r="BE462" s="192">
        <f>IF(N462="základní",J462,0)</f>
        <v>0</v>
      </c>
      <c r="BF462" s="192">
        <f>IF(N462="snížená",J462,0)</f>
        <v>0</v>
      </c>
      <c r="BG462" s="192">
        <f>IF(N462="zákl. přenesená",J462,0)</f>
        <v>0</v>
      </c>
      <c r="BH462" s="192">
        <f>IF(N462="sníž. přenesená",J462,0)</f>
        <v>0</v>
      </c>
      <c r="BI462" s="192">
        <f>IF(N462="nulová",J462,0)</f>
        <v>0</v>
      </c>
      <c r="BJ462" s="19" t="s">
        <v>88</v>
      </c>
      <c r="BK462" s="192">
        <f>ROUND(I462*H462,2)</f>
        <v>0</v>
      </c>
      <c r="BL462" s="19" t="s">
        <v>299</v>
      </c>
      <c r="BM462" s="191" t="s">
        <v>796</v>
      </c>
    </row>
    <row r="463" spans="1:65" s="12" customFormat="1" ht="22.9" customHeight="1">
      <c r="B463" s="164"/>
      <c r="C463" s="165"/>
      <c r="D463" s="166" t="s">
        <v>74</v>
      </c>
      <c r="E463" s="178" t="s">
        <v>797</v>
      </c>
      <c r="F463" s="178" t="s">
        <v>798</v>
      </c>
      <c r="G463" s="165"/>
      <c r="H463" s="165"/>
      <c r="I463" s="168"/>
      <c r="J463" s="179">
        <f>BK463</f>
        <v>0</v>
      </c>
      <c r="K463" s="165"/>
      <c r="L463" s="170"/>
      <c r="M463" s="171"/>
      <c r="N463" s="172"/>
      <c r="O463" s="172"/>
      <c r="P463" s="173">
        <f>SUM(P464:P507)</f>
        <v>0</v>
      </c>
      <c r="Q463" s="172"/>
      <c r="R463" s="173">
        <f>SUM(R464:R507)</f>
        <v>0.24178991999999999</v>
      </c>
      <c r="S463" s="172"/>
      <c r="T463" s="174">
        <f>SUM(T464:T507)</f>
        <v>0</v>
      </c>
      <c r="AR463" s="175" t="s">
        <v>88</v>
      </c>
      <c r="AT463" s="176" t="s">
        <v>74</v>
      </c>
      <c r="AU463" s="176" t="s">
        <v>82</v>
      </c>
      <c r="AY463" s="175" t="s">
        <v>214</v>
      </c>
      <c r="BK463" s="177">
        <f>SUM(BK464:BK507)</f>
        <v>0</v>
      </c>
    </row>
    <row r="464" spans="1:65" s="2" customFormat="1" ht="14.45" customHeight="1">
      <c r="A464" s="36"/>
      <c r="B464" s="37"/>
      <c r="C464" s="180" t="s">
        <v>777</v>
      </c>
      <c r="D464" s="180" t="s">
        <v>217</v>
      </c>
      <c r="E464" s="181" t="s">
        <v>800</v>
      </c>
      <c r="F464" s="182" t="s">
        <v>801</v>
      </c>
      <c r="G464" s="183" t="s">
        <v>220</v>
      </c>
      <c r="H464" s="184">
        <v>734.47199999999998</v>
      </c>
      <c r="I464" s="185"/>
      <c r="J464" s="186">
        <f>ROUND(I464*H464,2)</f>
        <v>0</v>
      </c>
      <c r="K464" s="182" t="s">
        <v>221</v>
      </c>
      <c r="L464" s="41"/>
      <c r="M464" s="187" t="s">
        <v>19</v>
      </c>
      <c r="N464" s="188" t="s">
        <v>47</v>
      </c>
      <c r="O464" s="66"/>
      <c r="P464" s="189">
        <f>O464*H464</f>
        <v>0</v>
      </c>
      <c r="Q464" s="189">
        <v>0</v>
      </c>
      <c r="R464" s="189">
        <f>Q464*H464</f>
        <v>0</v>
      </c>
      <c r="S464" s="189">
        <v>0</v>
      </c>
      <c r="T464" s="190">
        <f>S464*H464</f>
        <v>0</v>
      </c>
      <c r="U464" s="36"/>
      <c r="V464" s="36"/>
      <c r="W464" s="36"/>
      <c r="X464" s="36"/>
      <c r="Y464" s="36"/>
      <c r="Z464" s="36"/>
      <c r="AA464" s="36"/>
      <c r="AB464" s="36"/>
      <c r="AC464" s="36"/>
      <c r="AD464" s="36"/>
      <c r="AE464" s="36"/>
      <c r="AR464" s="191" t="s">
        <v>299</v>
      </c>
      <c r="AT464" s="191" t="s">
        <v>217</v>
      </c>
      <c r="AU464" s="191" t="s">
        <v>88</v>
      </c>
      <c r="AY464" s="19" t="s">
        <v>214</v>
      </c>
      <c r="BE464" s="192">
        <f>IF(N464="základní",J464,0)</f>
        <v>0</v>
      </c>
      <c r="BF464" s="192">
        <f>IF(N464="snížená",J464,0)</f>
        <v>0</v>
      </c>
      <c r="BG464" s="192">
        <f>IF(N464="zákl. přenesená",J464,0)</f>
        <v>0</v>
      </c>
      <c r="BH464" s="192">
        <f>IF(N464="sníž. přenesená",J464,0)</f>
        <v>0</v>
      </c>
      <c r="BI464" s="192">
        <f>IF(N464="nulová",J464,0)</f>
        <v>0</v>
      </c>
      <c r="BJ464" s="19" t="s">
        <v>88</v>
      </c>
      <c r="BK464" s="192">
        <f>ROUND(I464*H464,2)</f>
        <v>0</v>
      </c>
      <c r="BL464" s="19" t="s">
        <v>299</v>
      </c>
      <c r="BM464" s="191" t="s">
        <v>1773</v>
      </c>
    </row>
    <row r="465" spans="1:65" s="15" customFormat="1" ht="11.25">
      <c r="B465" s="215"/>
      <c r="C465" s="216"/>
      <c r="D465" s="195" t="s">
        <v>224</v>
      </c>
      <c r="E465" s="217" t="s">
        <v>19</v>
      </c>
      <c r="F465" s="218" t="s">
        <v>228</v>
      </c>
      <c r="G465" s="216"/>
      <c r="H465" s="219">
        <v>734.47200000000021</v>
      </c>
      <c r="I465" s="220"/>
      <c r="J465" s="216"/>
      <c r="K465" s="216"/>
      <c r="L465" s="221"/>
      <c r="M465" s="222"/>
      <c r="N465" s="223"/>
      <c r="O465" s="223"/>
      <c r="P465" s="223"/>
      <c r="Q465" s="223"/>
      <c r="R465" s="223"/>
      <c r="S465" s="223"/>
      <c r="T465" s="224"/>
      <c r="AT465" s="225" t="s">
        <v>224</v>
      </c>
      <c r="AU465" s="225" t="s">
        <v>88</v>
      </c>
      <c r="AV465" s="15" t="s">
        <v>222</v>
      </c>
      <c r="AW465" s="15" t="s">
        <v>36</v>
      </c>
      <c r="AX465" s="15" t="s">
        <v>75</v>
      </c>
      <c r="AY465" s="225" t="s">
        <v>214</v>
      </c>
    </row>
    <row r="466" spans="1:65" s="2" customFormat="1" ht="14.45" customHeight="1">
      <c r="A466" s="36"/>
      <c r="B466" s="37"/>
      <c r="C466" s="180" t="s">
        <v>781</v>
      </c>
      <c r="D466" s="180" t="s">
        <v>217</v>
      </c>
      <c r="E466" s="181" t="s">
        <v>804</v>
      </c>
      <c r="F466" s="182" t="s">
        <v>805</v>
      </c>
      <c r="G466" s="183" t="s">
        <v>220</v>
      </c>
      <c r="H466" s="184">
        <v>145.52000000000001</v>
      </c>
      <c r="I466" s="185"/>
      <c r="J466" s="186">
        <f>ROUND(I466*H466,2)</f>
        <v>0</v>
      </c>
      <c r="K466" s="182" t="s">
        <v>221</v>
      </c>
      <c r="L466" s="41"/>
      <c r="M466" s="187" t="s">
        <v>19</v>
      </c>
      <c r="N466" s="188" t="s">
        <v>47</v>
      </c>
      <c r="O466" s="66"/>
      <c r="P466" s="189">
        <f>O466*H466</f>
        <v>0</v>
      </c>
      <c r="Q466" s="189">
        <v>0</v>
      </c>
      <c r="R466" s="189">
        <f>Q466*H466</f>
        <v>0</v>
      </c>
      <c r="S466" s="189">
        <v>0</v>
      </c>
      <c r="T466" s="190">
        <f>S466*H466</f>
        <v>0</v>
      </c>
      <c r="U466" s="36"/>
      <c r="V466" s="36"/>
      <c r="W466" s="36"/>
      <c r="X466" s="36"/>
      <c r="Y466" s="36"/>
      <c r="Z466" s="36"/>
      <c r="AA466" s="36"/>
      <c r="AB466" s="36"/>
      <c r="AC466" s="36"/>
      <c r="AD466" s="36"/>
      <c r="AE466" s="36"/>
      <c r="AR466" s="191" t="s">
        <v>299</v>
      </c>
      <c r="AT466" s="191" t="s">
        <v>217</v>
      </c>
      <c r="AU466" s="191" t="s">
        <v>88</v>
      </c>
      <c r="AY466" s="19" t="s">
        <v>214</v>
      </c>
      <c r="BE466" s="192">
        <f>IF(N466="základní",J466,0)</f>
        <v>0</v>
      </c>
      <c r="BF466" s="192">
        <f>IF(N466="snížená",J466,0)</f>
        <v>0</v>
      </c>
      <c r="BG466" s="192">
        <f>IF(N466="zákl. přenesená",J466,0)</f>
        <v>0</v>
      </c>
      <c r="BH466" s="192">
        <f>IF(N466="sníž. přenesená",J466,0)</f>
        <v>0</v>
      </c>
      <c r="BI466" s="192">
        <f>IF(N466="nulová",J466,0)</f>
        <v>0</v>
      </c>
      <c r="BJ466" s="19" t="s">
        <v>88</v>
      </c>
      <c r="BK466" s="192">
        <f>ROUND(I466*H466,2)</f>
        <v>0</v>
      </c>
      <c r="BL466" s="19" t="s">
        <v>299</v>
      </c>
      <c r="BM466" s="191" t="s">
        <v>1774</v>
      </c>
    </row>
    <row r="467" spans="1:65" s="13" customFormat="1" ht="11.25">
      <c r="B467" s="193"/>
      <c r="C467" s="194"/>
      <c r="D467" s="195" t="s">
        <v>224</v>
      </c>
      <c r="E467" s="196" t="s">
        <v>19</v>
      </c>
      <c r="F467" s="197" t="s">
        <v>257</v>
      </c>
      <c r="G467" s="194"/>
      <c r="H467" s="196" t="s">
        <v>19</v>
      </c>
      <c r="I467" s="198"/>
      <c r="J467" s="194"/>
      <c r="K467" s="194"/>
      <c r="L467" s="199"/>
      <c r="M467" s="200"/>
      <c r="N467" s="201"/>
      <c r="O467" s="201"/>
      <c r="P467" s="201"/>
      <c r="Q467" s="201"/>
      <c r="R467" s="201"/>
      <c r="S467" s="201"/>
      <c r="T467" s="202"/>
      <c r="AT467" s="203" t="s">
        <v>224</v>
      </c>
      <c r="AU467" s="203" t="s">
        <v>88</v>
      </c>
      <c r="AV467" s="13" t="s">
        <v>82</v>
      </c>
      <c r="AW467" s="13" t="s">
        <v>36</v>
      </c>
      <c r="AX467" s="13" t="s">
        <v>75</v>
      </c>
      <c r="AY467" s="203" t="s">
        <v>214</v>
      </c>
    </row>
    <row r="468" spans="1:65" s="14" customFormat="1" ht="11.25">
      <c r="B468" s="204"/>
      <c r="C468" s="205"/>
      <c r="D468" s="195" t="s">
        <v>224</v>
      </c>
      <c r="E468" s="206" t="s">
        <v>19</v>
      </c>
      <c r="F468" s="207" t="s">
        <v>1681</v>
      </c>
      <c r="G468" s="205"/>
      <c r="H468" s="208">
        <v>22.15</v>
      </c>
      <c r="I468" s="209"/>
      <c r="J468" s="205"/>
      <c r="K468" s="205"/>
      <c r="L468" s="210"/>
      <c r="M468" s="211"/>
      <c r="N468" s="212"/>
      <c r="O468" s="212"/>
      <c r="P468" s="212"/>
      <c r="Q468" s="212"/>
      <c r="R468" s="212"/>
      <c r="S468" s="212"/>
      <c r="T468" s="213"/>
      <c r="AT468" s="214" t="s">
        <v>224</v>
      </c>
      <c r="AU468" s="214" t="s">
        <v>88</v>
      </c>
      <c r="AV468" s="14" t="s">
        <v>88</v>
      </c>
      <c r="AW468" s="14" t="s">
        <v>36</v>
      </c>
      <c r="AX468" s="14" t="s">
        <v>75</v>
      </c>
      <c r="AY468" s="214" t="s">
        <v>214</v>
      </c>
    </row>
    <row r="469" spans="1:65" s="14" customFormat="1" ht="11.25">
      <c r="B469" s="204"/>
      <c r="C469" s="205"/>
      <c r="D469" s="195" t="s">
        <v>224</v>
      </c>
      <c r="E469" s="206" t="s">
        <v>19</v>
      </c>
      <c r="F469" s="207" t="s">
        <v>1678</v>
      </c>
      <c r="G469" s="205"/>
      <c r="H469" s="208">
        <v>69.91</v>
      </c>
      <c r="I469" s="209"/>
      <c r="J469" s="205"/>
      <c r="K469" s="205"/>
      <c r="L469" s="210"/>
      <c r="M469" s="211"/>
      <c r="N469" s="212"/>
      <c r="O469" s="212"/>
      <c r="P469" s="212"/>
      <c r="Q469" s="212"/>
      <c r="R469" s="212"/>
      <c r="S469" s="212"/>
      <c r="T469" s="213"/>
      <c r="AT469" s="214" t="s">
        <v>224</v>
      </c>
      <c r="AU469" s="214" t="s">
        <v>88</v>
      </c>
      <c r="AV469" s="14" t="s">
        <v>88</v>
      </c>
      <c r="AW469" s="14" t="s">
        <v>36</v>
      </c>
      <c r="AX469" s="14" t="s">
        <v>75</v>
      </c>
      <c r="AY469" s="214" t="s">
        <v>214</v>
      </c>
    </row>
    <row r="470" spans="1:65" s="14" customFormat="1" ht="11.25">
      <c r="B470" s="204"/>
      <c r="C470" s="205"/>
      <c r="D470" s="195" t="s">
        <v>224</v>
      </c>
      <c r="E470" s="206" t="s">
        <v>19</v>
      </c>
      <c r="F470" s="207" t="s">
        <v>1679</v>
      </c>
      <c r="G470" s="205"/>
      <c r="H470" s="208">
        <v>53.46</v>
      </c>
      <c r="I470" s="209"/>
      <c r="J470" s="205"/>
      <c r="K470" s="205"/>
      <c r="L470" s="210"/>
      <c r="M470" s="211"/>
      <c r="N470" s="212"/>
      <c r="O470" s="212"/>
      <c r="P470" s="212"/>
      <c r="Q470" s="212"/>
      <c r="R470" s="212"/>
      <c r="S470" s="212"/>
      <c r="T470" s="213"/>
      <c r="AT470" s="214" t="s">
        <v>224</v>
      </c>
      <c r="AU470" s="214" t="s">
        <v>88</v>
      </c>
      <c r="AV470" s="14" t="s">
        <v>88</v>
      </c>
      <c r="AW470" s="14" t="s">
        <v>36</v>
      </c>
      <c r="AX470" s="14" t="s">
        <v>75</v>
      </c>
      <c r="AY470" s="214" t="s">
        <v>214</v>
      </c>
    </row>
    <row r="471" spans="1:65" s="2" customFormat="1" ht="14.45" customHeight="1">
      <c r="A471" s="36"/>
      <c r="B471" s="37"/>
      <c r="C471" s="230" t="s">
        <v>785</v>
      </c>
      <c r="D471" s="230" t="s">
        <v>336</v>
      </c>
      <c r="E471" s="231" t="s">
        <v>808</v>
      </c>
      <c r="F471" s="232" t="s">
        <v>809</v>
      </c>
      <c r="G471" s="233" t="s">
        <v>220</v>
      </c>
      <c r="H471" s="234">
        <v>152.79599999999999</v>
      </c>
      <c r="I471" s="235"/>
      <c r="J471" s="236">
        <f>ROUND(I471*H471,2)</f>
        <v>0</v>
      </c>
      <c r="K471" s="232" t="s">
        <v>221</v>
      </c>
      <c r="L471" s="237"/>
      <c r="M471" s="238" t="s">
        <v>19</v>
      </c>
      <c r="N471" s="239" t="s">
        <v>47</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339</v>
      </c>
      <c r="AT471" s="191" t="s">
        <v>336</v>
      </c>
      <c r="AU471" s="191" t="s">
        <v>88</v>
      </c>
      <c r="AY471" s="19" t="s">
        <v>214</v>
      </c>
      <c r="BE471" s="192">
        <f>IF(N471="základní",J471,0)</f>
        <v>0</v>
      </c>
      <c r="BF471" s="192">
        <f>IF(N471="snížená",J471,0)</f>
        <v>0</v>
      </c>
      <c r="BG471" s="192">
        <f>IF(N471="zákl. přenesená",J471,0)</f>
        <v>0</v>
      </c>
      <c r="BH471" s="192">
        <f>IF(N471="sníž. přenesená",J471,0)</f>
        <v>0</v>
      </c>
      <c r="BI471" s="192">
        <f>IF(N471="nulová",J471,0)</f>
        <v>0</v>
      </c>
      <c r="BJ471" s="19" t="s">
        <v>88</v>
      </c>
      <c r="BK471" s="192">
        <f>ROUND(I471*H471,2)</f>
        <v>0</v>
      </c>
      <c r="BL471" s="19" t="s">
        <v>299</v>
      </c>
      <c r="BM471" s="191" t="s">
        <v>1775</v>
      </c>
    </row>
    <row r="472" spans="1:65" s="14" customFormat="1" ht="11.25">
      <c r="B472" s="204"/>
      <c r="C472" s="205"/>
      <c r="D472" s="195" t="s">
        <v>224</v>
      </c>
      <c r="E472" s="205"/>
      <c r="F472" s="207" t="s">
        <v>1776</v>
      </c>
      <c r="G472" s="205"/>
      <c r="H472" s="208">
        <v>152.79599999999999</v>
      </c>
      <c r="I472" s="209"/>
      <c r="J472" s="205"/>
      <c r="K472" s="205"/>
      <c r="L472" s="210"/>
      <c r="M472" s="211"/>
      <c r="N472" s="212"/>
      <c r="O472" s="212"/>
      <c r="P472" s="212"/>
      <c r="Q472" s="212"/>
      <c r="R472" s="212"/>
      <c r="S472" s="212"/>
      <c r="T472" s="213"/>
      <c r="AT472" s="214" t="s">
        <v>224</v>
      </c>
      <c r="AU472" s="214" t="s">
        <v>88</v>
      </c>
      <c r="AV472" s="14" t="s">
        <v>88</v>
      </c>
      <c r="AW472" s="14" t="s">
        <v>4</v>
      </c>
      <c r="AX472" s="14" t="s">
        <v>82</v>
      </c>
      <c r="AY472" s="214" t="s">
        <v>214</v>
      </c>
    </row>
    <row r="473" spans="1:65" s="2" customFormat="1" ht="14.45" customHeight="1">
      <c r="A473" s="36"/>
      <c r="B473" s="37"/>
      <c r="C473" s="180" t="s">
        <v>789</v>
      </c>
      <c r="D473" s="180" t="s">
        <v>217</v>
      </c>
      <c r="E473" s="181" t="s">
        <v>813</v>
      </c>
      <c r="F473" s="182" t="s">
        <v>814</v>
      </c>
      <c r="G473" s="183" t="s">
        <v>220</v>
      </c>
      <c r="H473" s="184">
        <v>246.86</v>
      </c>
      <c r="I473" s="185"/>
      <c r="J473" s="186">
        <f>ROUND(I473*H473,2)</f>
        <v>0</v>
      </c>
      <c r="K473" s="182" t="s">
        <v>19</v>
      </c>
      <c r="L473" s="41"/>
      <c r="M473" s="187" t="s">
        <v>19</v>
      </c>
      <c r="N473" s="188" t="s">
        <v>47</v>
      </c>
      <c r="O473" s="66"/>
      <c r="P473" s="189">
        <f>O473*H473</f>
        <v>0</v>
      </c>
      <c r="Q473" s="189">
        <v>2.0000000000000001E-4</v>
      </c>
      <c r="R473" s="189">
        <f>Q473*H473</f>
        <v>4.9372000000000006E-2</v>
      </c>
      <c r="S473" s="189">
        <v>0</v>
      </c>
      <c r="T473" s="190">
        <f>S473*H473</f>
        <v>0</v>
      </c>
      <c r="U473" s="36"/>
      <c r="V473" s="36"/>
      <c r="W473" s="36"/>
      <c r="X473" s="36"/>
      <c r="Y473" s="36"/>
      <c r="Z473" s="36"/>
      <c r="AA473" s="36"/>
      <c r="AB473" s="36"/>
      <c r="AC473" s="36"/>
      <c r="AD473" s="36"/>
      <c r="AE473" s="36"/>
      <c r="AR473" s="191" t="s">
        <v>299</v>
      </c>
      <c r="AT473" s="191" t="s">
        <v>217</v>
      </c>
      <c r="AU473" s="191" t="s">
        <v>88</v>
      </c>
      <c r="AY473" s="19" t="s">
        <v>214</v>
      </c>
      <c r="BE473" s="192">
        <f>IF(N473="základní",J473,0)</f>
        <v>0</v>
      </c>
      <c r="BF473" s="192">
        <f>IF(N473="snížená",J473,0)</f>
        <v>0</v>
      </c>
      <c r="BG473" s="192">
        <f>IF(N473="zákl. přenesená",J473,0)</f>
        <v>0</v>
      </c>
      <c r="BH473" s="192">
        <f>IF(N473="sníž. přenesená",J473,0)</f>
        <v>0</v>
      </c>
      <c r="BI473" s="192">
        <f>IF(N473="nulová",J473,0)</f>
        <v>0</v>
      </c>
      <c r="BJ473" s="19" t="s">
        <v>88</v>
      </c>
      <c r="BK473" s="192">
        <f>ROUND(I473*H473,2)</f>
        <v>0</v>
      </c>
      <c r="BL473" s="19" t="s">
        <v>299</v>
      </c>
      <c r="BM473" s="191" t="s">
        <v>1777</v>
      </c>
    </row>
    <row r="474" spans="1:65" s="13" customFormat="1" ht="11.25">
      <c r="B474" s="193"/>
      <c r="C474" s="194"/>
      <c r="D474" s="195" t="s">
        <v>224</v>
      </c>
      <c r="E474" s="196" t="s">
        <v>19</v>
      </c>
      <c r="F474" s="197" t="s">
        <v>234</v>
      </c>
      <c r="G474" s="194"/>
      <c r="H474" s="196" t="s">
        <v>19</v>
      </c>
      <c r="I474" s="198"/>
      <c r="J474" s="194"/>
      <c r="K474" s="194"/>
      <c r="L474" s="199"/>
      <c r="M474" s="200"/>
      <c r="N474" s="201"/>
      <c r="O474" s="201"/>
      <c r="P474" s="201"/>
      <c r="Q474" s="201"/>
      <c r="R474" s="201"/>
      <c r="S474" s="201"/>
      <c r="T474" s="202"/>
      <c r="AT474" s="203" t="s">
        <v>224</v>
      </c>
      <c r="AU474" s="203" t="s">
        <v>88</v>
      </c>
      <c r="AV474" s="13" t="s">
        <v>82</v>
      </c>
      <c r="AW474" s="13" t="s">
        <v>36</v>
      </c>
      <c r="AX474" s="13" t="s">
        <v>75</v>
      </c>
      <c r="AY474" s="203" t="s">
        <v>214</v>
      </c>
    </row>
    <row r="475" spans="1:65" s="14" customFormat="1" ht="11.25">
      <c r="B475" s="204"/>
      <c r="C475" s="205"/>
      <c r="D475" s="195" t="s">
        <v>224</v>
      </c>
      <c r="E475" s="206" t="s">
        <v>19</v>
      </c>
      <c r="F475" s="207" t="s">
        <v>1672</v>
      </c>
      <c r="G475" s="205"/>
      <c r="H475" s="208">
        <v>148.22999999999999</v>
      </c>
      <c r="I475" s="209"/>
      <c r="J475" s="205"/>
      <c r="K475" s="205"/>
      <c r="L475" s="210"/>
      <c r="M475" s="211"/>
      <c r="N475" s="212"/>
      <c r="O475" s="212"/>
      <c r="P475" s="212"/>
      <c r="Q475" s="212"/>
      <c r="R475" s="212"/>
      <c r="S475" s="212"/>
      <c r="T475" s="213"/>
      <c r="AT475" s="214" t="s">
        <v>224</v>
      </c>
      <c r="AU475" s="214" t="s">
        <v>88</v>
      </c>
      <c r="AV475" s="14" t="s">
        <v>88</v>
      </c>
      <c r="AW475" s="14" t="s">
        <v>36</v>
      </c>
      <c r="AX475" s="14" t="s">
        <v>75</v>
      </c>
      <c r="AY475" s="214" t="s">
        <v>214</v>
      </c>
    </row>
    <row r="476" spans="1:65" s="14" customFormat="1" ht="11.25">
      <c r="B476" s="204"/>
      <c r="C476" s="205"/>
      <c r="D476" s="195" t="s">
        <v>224</v>
      </c>
      <c r="E476" s="206" t="s">
        <v>19</v>
      </c>
      <c r="F476" s="207" t="s">
        <v>1673</v>
      </c>
      <c r="G476" s="205"/>
      <c r="H476" s="208">
        <v>98.63</v>
      </c>
      <c r="I476" s="209"/>
      <c r="J476" s="205"/>
      <c r="K476" s="205"/>
      <c r="L476" s="210"/>
      <c r="M476" s="211"/>
      <c r="N476" s="212"/>
      <c r="O476" s="212"/>
      <c r="P476" s="212"/>
      <c r="Q476" s="212"/>
      <c r="R476" s="212"/>
      <c r="S476" s="212"/>
      <c r="T476" s="213"/>
      <c r="AT476" s="214" t="s">
        <v>224</v>
      </c>
      <c r="AU476" s="214" t="s">
        <v>88</v>
      </c>
      <c r="AV476" s="14" t="s">
        <v>88</v>
      </c>
      <c r="AW476" s="14" t="s">
        <v>36</v>
      </c>
      <c r="AX476" s="14" t="s">
        <v>75</v>
      </c>
      <c r="AY476" s="214" t="s">
        <v>214</v>
      </c>
    </row>
    <row r="477" spans="1:65" s="15" customFormat="1" ht="11.25">
      <c r="B477" s="215"/>
      <c r="C477" s="216"/>
      <c r="D477" s="195" t="s">
        <v>224</v>
      </c>
      <c r="E477" s="217" t="s">
        <v>19</v>
      </c>
      <c r="F477" s="218" t="s">
        <v>228</v>
      </c>
      <c r="G477" s="216"/>
      <c r="H477" s="219">
        <v>246.85999999999999</v>
      </c>
      <c r="I477" s="220"/>
      <c r="J477" s="216"/>
      <c r="K477" s="216"/>
      <c r="L477" s="221"/>
      <c r="M477" s="222"/>
      <c r="N477" s="223"/>
      <c r="O477" s="223"/>
      <c r="P477" s="223"/>
      <c r="Q477" s="223"/>
      <c r="R477" s="223"/>
      <c r="S477" s="223"/>
      <c r="T477" s="224"/>
      <c r="AT477" s="225" t="s">
        <v>224</v>
      </c>
      <c r="AU477" s="225" t="s">
        <v>88</v>
      </c>
      <c r="AV477" s="15" t="s">
        <v>222</v>
      </c>
      <c r="AW477" s="15" t="s">
        <v>36</v>
      </c>
      <c r="AX477" s="15" t="s">
        <v>82</v>
      </c>
      <c r="AY477" s="225" t="s">
        <v>214</v>
      </c>
    </row>
    <row r="478" spans="1:65" s="2" customFormat="1" ht="14.45" customHeight="1">
      <c r="A478" s="36"/>
      <c r="B478" s="37"/>
      <c r="C478" s="180" t="s">
        <v>793</v>
      </c>
      <c r="D478" s="180" t="s">
        <v>217</v>
      </c>
      <c r="E478" s="181" t="s">
        <v>817</v>
      </c>
      <c r="F478" s="182" t="s">
        <v>818</v>
      </c>
      <c r="G478" s="183" t="s">
        <v>220</v>
      </c>
      <c r="H478" s="184">
        <v>145.52000000000001</v>
      </c>
      <c r="I478" s="185"/>
      <c r="J478" s="186">
        <f>ROUND(I478*H478,2)</f>
        <v>0</v>
      </c>
      <c r="K478" s="182" t="s">
        <v>221</v>
      </c>
      <c r="L478" s="41"/>
      <c r="M478" s="187" t="s">
        <v>19</v>
      </c>
      <c r="N478" s="188" t="s">
        <v>47</v>
      </c>
      <c r="O478" s="66"/>
      <c r="P478" s="189">
        <f>O478*H478</f>
        <v>0</v>
      </c>
      <c r="Q478" s="189">
        <v>1.0000000000000001E-5</v>
      </c>
      <c r="R478" s="189">
        <f>Q478*H478</f>
        <v>1.4552000000000002E-3</v>
      </c>
      <c r="S478" s="189">
        <v>0</v>
      </c>
      <c r="T478" s="190">
        <f>S478*H478</f>
        <v>0</v>
      </c>
      <c r="U478" s="36"/>
      <c r="V478" s="36"/>
      <c r="W478" s="36"/>
      <c r="X478" s="36"/>
      <c r="Y478" s="36"/>
      <c r="Z478" s="36"/>
      <c r="AA478" s="36"/>
      <c r="AB478" s="36"/>
      <c r="AC478" s="36"/>
      <c r="AD478" s="36"/>
      <c r="AE478" s="36"/>
      <c r="AR478" s="191" t="s">
        <v>299</v>
      </c>
      <c r="AT478" s="191" t="s">
        <v>217</v>
      </c>
      <c r="AU478" s="191" t="s">
        <v>88</v>
      </c>
      <c r="AY478" s="19" t="s">
        <v>214</v>
      </c>
      <c r="BE478" s="192">
        <f>IF(N478="základní",J478,0)</f>
        <v>0</v>
      </c>
      <c r="BF478" s="192">
        <f>IF(N478="snížená",J478,0)</f>
        <v>0</v>
      </c>
      <c r="BG478" s="192">
        <f>IF(N478="zákl. přenesená",J478,0)</f>
        <v>0</v>
      </c>
      <c r="BH478" s="192">
        <f>IF(N478="sníž. přenesená",J478,0)</f>
        <v>0</v>
      </c>
      <c r="BI478" s="192">
        <f>IF(N478="nulová",J478,0)</f>
        <v>0</v>
      </c>
      <c r="BJ478" s="19" t="s">
        <v>88</v>
      </c>
      <c r="BK478" s="192">
        <f>ROUND(I478*H478,2)</f>
        <v>0</v>
      </c>
      <c r="BL478" s="19" t="s">
        <v>299</v>
      </c>
      <c r="BM478" s="191" t="s">
        <v>1778</v>
      </c>
    </row>
    <row r="479" spans="1:65" s="13" customFormat="1" ht="11.25">
      <c r="B479" s="193"/>
      <c r="C479" s="194"/>
      <c r="D479" s="195" t="s">
        <v>224</v>
      </c>
      <c r="E479" s="196" t="s">
        <v>19</v>
      </c>
      <c r="F479" s="197" t="s">
        <v>257</v>
      </c>
      <c r="G479" s="194"/>
      <c r="H479" s="196" t="s">
        <v>19</v>
      </c>
      <c r="I479" s="198"/>
      <c r="J479" s="194"/>
      <c r="K479" s="194"/>
      <c r="L479" s="199"/>
      <c r="M479" s="200"/>
      <c r="N479" s="201"/>
      <c r="O479" s="201"/>
      <c r="P479" s="201"/>
      <c r="Q479" s="201"/>
      <c r="R479" s="201"/>
      <c r="S479" s="201"/>
      <c r="T479" s="202"/>
      <c r="AT479" s="203" t="s">
        <v>224</v>
      </c>
      <c r="AU479" s="203" t="s">
        <v>88</v>
      </c>
      <c r="AV479" s="13" t="s">
        <v>82</v>
      </c>
      <c r="AW479" s="13" t="s">
        <v>36</v>
      </c>
      <c r="AX479" s="13" t="s">
        <v>75</v>
      </c>
      <c r="AY479" s="203" t="s">
        <v>214</v>
      </c>
    </row>
    <row r="480" spans="1:65" s="14" customFormat="1" ht="11.25">
      <c r="B480" s="204"/>
      <c r="C480" s="205"/>
      <c r="D480" s="195" t="s">
        <v>224</v>
      </c>
      <c r="E480" s="206" t="s">
        <v>19</v>
      </c>
      <c r="F480" s="207" t="s">
        <v>1681</v>
      </c>
      <c r="G480" s="205"/>
      <c r="H480" s="208">
        <v>22.15</v>
      </c>
      <c r="I480" s="209"/>
      <c r="J480" s="205"/>
      <c r="K480" s="205"/>
      <c r="L480" s="210"/>
      <c r="M480" s="211"/>
      <c r="N480" s="212"/>
      <c r="O480" s="212"/>
      <c r="P480" s="212"/>
      <c r="Q480" s="212"/>
      <c r="R480" s="212"/>
      <c r="S480" s="212"/>
      <c r="T480" s="213"/>
      <c r="AT480" s="214" t="s">
        <v>224</v>
      </c>
      <c r="AU480" s="214" t="s">
        <v>88</v>
      </c>
      <c r="AV480" s="14" t="s">
        <v>88</v>
      </c>
      <c r="AW480" s="14" t="s">
        <v>36</v>
      </c>
      <c r="AX480" s="14" t="s">
        <v>75</v>
      </c>
      <c r="AY480" s="214" t="s">
        <v>214</v>
      </c>
    </row>
    <row r="481" spans="1:65" s="14" customFormat="1" ht="11.25">
      <c r="B481" s="204"/>
      <c r="C481" s="205"/>
      <c r="D481" s="195" t="s">
        <v>224</v>
      </c>
      <c r="E481" s="206" t="s">
        <v>19</v>
      </c>
      <c r="F481" s="207" t="s">
        <v>1678</v>
      </c>
      <c r="G481" s="205"/>
      <c r="H481" s="208">
        <v>69.91</v>
      </c>
      <c r="I481" s="209"/>
      <c r="J481" s="205"/>
      <c r="K481" s="205"/>
      <c r="L481" s="210"/>
      <c r="M481" s="211"/>
      <c r="N481" s="212"/>
      <c r="O481" s="212"/>
      <c r="P481" s="212"/>
      <c r="Q481" s="212"/>
      <c r="R481" s="212"/>
      <c r="S481" s="212"/>
      <c r="T481" s="213"/>
      <c r="AT481" s="214" t="s">
        <v>224</v>
      </c>
      <c r="AU481" s="214" t="s">
        <v>88</v>
      </c>
      <c r="AV481" s="14" t="s">
        <v>88</v>
      </c>
      <c r="AW481" s="14" t="s">
        <v>36</v>
      </c>
      <c r="AX481" s="14" t="s">
        <v>75</v>
      </c>
      <c r="AY481" s="214" t="s">
        <v>214</v>
      </c>
    </row>
    <row r="482" spans="1:65" s="14" customFormat="1" ht="11.25">
      <c r="B482" s="204"/>
      <c r="C482" s="205"/>
      <c r="D482" s="195" t="s">
        <v>224</v>
      </c>
      <c r="E482" s="206" t="s">
        <v>19</v>
      </c>
      <c r="F482" s="207" t="s">
        <v>1679</v>
      </c>
      <c r="G482" s="205"/>
      <c r="H482" s="208">
        <v>53.46</v>
      </c>
      <c r="I482" s="209"/>
      <c r="J482" s="205"/>
      <c r="K482" s="205"/>
      <c r="L482" s="210"/>
      <c r="M482" s="211"/>
      <c r="N482" s="212"/>
      <c r="O482" s="212"/>
      <c r="P482" s="212"/>
      <c r="Q482" s="212"/>
      <c r="R482" s="212"/>
      <c r="S482" s="212"/>
      <c r="T482" s="213"/>
      <c r="AT482" s="214" t="s">
        <v>224</v>
      </c>
      <c r="AU482" s="214" t="s">
        <v>88</v>
      </c>
      <c r="AV482" s="14" t="s">
        <v>88</v>
      </c>
      <c r="AW482" s="14" t="s">
        <v>36</v>
      </c>
      <c r="AX482" s="14" t="s">
        <v>75</v>
      </c>
      <c r="AY482" s="214" t="s">
        <v>214</v>
      </c>
    </row>
    <row r="483" spans="1:65" s="2" customFormat="1" ht="14.45" customHeight="1">
      <c r="A483" s="36"/>
      <c r="B483" s="37"/>
      <c r="C483" s="180" t="s">
        <v>799</v>
      </c>
      <c r="D483" s="180" t="s">
        <v>217</v>
      </c>
      <c r="E483" s="181" t="s">
        <v>821</v>
      </c>
      <c r="F483" s="182" t="s">
        <v>822</v>
      </c>
      <c r="G483" s="183" t="s">
        <v>220</v>
      </c>
      <c r="H483" s="184">
        <v>734.47199999999998</v>
      </c>
      <c r="I483" s="185"/>
      <c r="J483" s="186">
        <f>ROUND(I483*H483,2)</f>
        <v>0</v>
      </c>
      <c r="K483" s="182" t="s">
        <v>19</v>
      </c>
      <c r="L483" s="41"/>
      <c r="M483" s="187" t="s">
        <v>19</v>
      </c>
      <c r="N483" s="188" t="s">
        <v>47</v>
      </c>
      <c r="O483" s="66"/>
      <c r="P483" s="189">
        <f>O483*H483</f>
        <v>0</v>
      </c>
      <c r="Q483" s="189">
        <v>2.5999999999999998E-4</v>
      </c>
      <c r="R483" s="189">
        <f>Q483*H483</f>
        <v>0.19096271999999997</v>
      </c>
      <c r="S483" s="189">
        <v>0</v>
      </c>
      <c r="T483" s="190">
        <f>S483*H483</f>
        <v>0</v>
      </c>
      <c r="U483" s="36"/>
      <c r="V483" s="36"/>
      <c r="W483" s="36"/>
      <c r="X483" s="36"/>
      <c r="Y483" s="36"/>
      <c r="Z483" s="36"/>
      <c r="AA483" s="36"/>
      <c r="AB483" s="36"/>
      <c r="AC483" s="36"/>
      <c r="AD483" s="36"/>
      <c r="AE483" s="36"/>
      <c r="AR483" s="191" t="s">
        <v>299</v>
      </c>
      <c r="AT483" s="191" t="s">
        <v>217</v>
      </c>
      <c r="AU483" s="191" t="s">
        <v>88</v>
      </c>
      <c r="AY483" s="19" t="s">
        <v>214</v>
      </c>
      <c r="BE483" s="192">
        <f>IF(N483="základní",J483,0)</f>
        <v>0</v>
      </c>
      <c r="BF483" s="192">
        <f>IF(N483="snížená",J483,0)</f>
        <v>0</v>
      </c>
      <c r="BG483" s="192">
        <f>IF(N483="zákl. přenesená",J483,0)</f>
        <v>0</v>
      </c>
      <c r="BH483" s="192">
        <f>IF(N483="sníž. přenesená",J483,0)</f>
        <v>0</v>
      </c>
      <c r="BI483" s="192">
        <f>IF(N483="nulová",J483,0)</f>
        <v>0</v>
      </c>
      <c r="BJ483" s="19" t="s">
        <v>88</v>
      </c>
      <c r="BK483" s="192">
        <f>ROUND(I483*H483,2)</f>
        <v>0</v>
      </c>
      <c r="BL483" s="19" t="s">
        <v>299</v>
      </c>
      <c r="BM483" s="191" t="s">
        <v>823</v>
      </c>
    </row>
    <row r="484" spans="1:65" s="13" customFormat="1" ht="11.25">
      <c r="B484" s="193"/>
      <c r="C484" s="194"/>
      <c r="D484" s="195" t="s">
        <v>224</v>
      </c>
      <c r="E484" s="196" t="s">
        <v>19</v>
      </c>
      <c r="F484" s="197" t="s">
        <v>234</v>
      </c>
      <c r="G484" s="194"/>
      <c r="H484" s="196" t="s">
        <v>19</v>
      </c>
      <c r="I484" s="198"/>
      <c r="J484" s="194"/>
      <c r="K484" s="194"/>
      <c r="L484" s="199"/>
      <c r="M484" s="200"/>
      <c r="N484" s="201"/>
      <c r="O484" s="201"/>
      <c r="P484" s="201"/>
      <c r="Q484" s="201"/>
      <c r="R484" s="201"/>
      <c r="S484" s="201"/>
      <c r="T484" s="202"/>
      <c r="AT484" s="203" t="s">
        <v>224</v>
      </c>
      <c r="AU484" s="203" t="s">
        <v>88</v>
      </c>
      <c r="AV484" s="13" t="s">
        <v>82</v>
      </c>
      <c r="AW484" s="13" t="s">
        <v>36</v>
      </c>
      <c r="AX484" s="13" t="s">
        <v>75</v>
      </c>
      <c r="AY484" s="203" t="s">
        <v>214</v>
      </c>
    </row>
    <row r="485" spans="1:65" s="14" customFormat="1" ht="11.25">
      <c r="B485" s="204"/>
      <c r="C485" s="205"/>
      <c r="D485" s="195" t="s">
        <v>224</v>
      </c>
      <c r="E485" s="206" t="s">
        <v>19</v>
      </c>
      <c r="F485" s="207" t="s">
        <v>1672</v>
      </c>
      <c r="G485" s="205"/>
      <c r="H485" s="208">
        <v>148.22999999999999</v>
      </c>
      <c r="I485" s="209"/>
      <c r="J485" s="205"/>
      <c r="K485" s="205"/>
      <c r="L485" s="210"/>
      <c r="M485" s="211"/>
      <c r="N485" s="212"/>
      <c r="O485" s="212"/>
      <c r="P485" s="212"/>
      <c r="Q485" s="212"/>
      <c r="R485" s="212"/>
      <c r="S485" s="212"/>
      <c r="T485" s="213"/>
      <c r="AT485" s="214" t="s">
        <v>224</v>
      </c>
      <c r="AU485" s="214" t="s">
        <v>88</v>
      </c>
      <c r="AV485" s="14" t="s">
        <v>88</v>
      </c>
      <c r="AW485" s="14" t="s">
        <v>36</v>
      </c>
      <c r="AX485" s="14" t="s">
        <v>75</v>
      </c>
      <c r="AY485" s="214" t="s">
        <v>214</v>
      </c>
    </row>
    <row r="486" spans="1:65" s="14" customFormat="1" ht="11.25">
      <c r="B486" s="204"/>
      <c r="C486" s="205"/>
      <c r="D486" s="195" t="s">
        <v>224</v>
      </c>
      <c r="E486" s="206" t="s">
        <v>19</v>
      </c>
      <c r="F486" s="207" t="s">
        <v>1673</v>
      </c>
      <c r="G486" s="205"/>
      <c r="H486" s="208">
        <v>98.63</v>
      </c>
      <c r="I486" s="209"/>
      <c r="J486" s="205"/>
      <c r="K486" s="205"/>
      <c r="L486" s="210"/>
      <c r="M486" s="211"/>
      <c r="N486" s="212"/>
      <c r="O486" s="212"/>
      <c r="P486" s="212"/>
      <c r="Q486" s="212"/>
      <c r="R486" s="212"/>
      <c r="S486" s="212"/>
      <c r="T486" s="213"/>
      <c r="AT486" s="214" t="s">
        <v>224</v>
      </c>
      <c r="AU486" s="214" t="s">
        <v>88</v>
      </c>
      <c r="AV486" s="14" t="s">
        <v>88</v>
      </c>
      <c r="AW486" s="14" t="s">
        <v>36</v>
      </c>
      <c r="AX486" s="14" t="s">
        <v>75</v>
      </c>
      <c r="AY486" s="214" t="s">
        <v>214</v>
      </c>
    </row>
    <row r="487" spans="1:65" s="13" customFormat="1" ht="11.25">
      <c r="B487" s="193"/>
      <c r="C487" s="194"/>
      <c r="D487" s="195" t="s">
        <v>224</v>
      </c>
      <c r="E487" s="196" t="s">
        <v>19</v>
      </c>
      <c r="F487" s="197" t="s">
        <v>824</v>
      </c>
      <c r="G487" s="194"/>
      <c r="H487" s="196" t="s">
        <v>19</v>
      </c>
      <c r="I487" s="198"/>
      <c r="J487" s="194"/>
      <c r="K487" s="194"/>
      <c r="L487" s="199"/>
      <c r="M487" s="200"/>
      <c r="N487" s="201"/>
      <c r="O487" s="201"/>
      <c r="P487" s="201"/>
      <c r="Q487" s="201"/>
      <c r="R487" s="201"/>
      <c r="S487" s="201"/>
      <c r="T487" s="202"/>
      <c r="AT487" s="203" t="s">
        <v>224</v>
      </c>
      <c r="AU487" s="203" t="s">
        <v>88</v>
      </c>
      <c r="AV487" s="13" t="s">
        <v>82</v>
      </c>
      <c r="AW487" s="13" t="s">
        <v>36</v>
      </c>
      <c r="AX487" s="13" t="s">
        <v>75</v>
      </c>
      <c r="AY487" s="203" t="s">
        <v>214</v>
      </c>
    </row>
    <row r="488" spans="1:65" s="13" customFormat="1" ht="11.25">
      <c r="B488" s="193"/>
      <c r="C488" s="194"/>
      <c r="D488" s="195" t="s">
        <v>224</v>
      </c>
      <c r="E488" s="196" t="s">
        <v>19</v>
      </c>
      <c r="F488" s="197" t="s">
        <v>257</v>
      </c>
      <c r="G488" s="194"/>
      <c r="H488" s="196" t="s">
        <v>19</v>
      </c>
      <c r="I488" s="198"/>
      <c r="J488" s="194"/>
      <c r="K488" s="194"/>
      <c r="L488" s="199"/>
      <c r="M488" s="200"/>
      <c r="N488" s="201"/>
      <c r="O488" s="201"/>
      <c r="P488" s="201"/>
      <c r="Q488" s="201"/>
      <c r="R488" s="201"/>
      <c r="S488" s="201"/>
      <c r="T488" s="202"/>
      <c r="AT488" s="203" t="s">
        <v>224</v>
      </c>
      <c r="AU488" s="203" t="s">
        <v>88</v>
      </c>
      <c r="AV488" s="13" t="s">
        <v>82</v>
      </c>
      <c r="AW488" s="13" t="s">
        <v>36</v>
      </c>
      <c r="AX488" s="13" t="s">
        <v>75</v>
      </c>
      <c r="AY488" s="203" t="s">
        <v>214</v>
      </c>
    </row>
    <row r="489" spans="1:65" s="13" customFormat="1" ht="11.25">
      <c r="B489" s="193"/>
      <c r="C489" s="194"/>
      <c r="D489" s="195" t="s">
        <v>224</v>
      </c>
      <c r="E489" s="196" t="s">
        <v>19</v>
      </c>
      <c r="F489" s="197" t="s">
        <v>433</v>
      </c>
      <c r="G489" s="194"/>
      <c r="H489" s="196" t="s">
        <v>19</v>
      </c>
      <c r="I489" s="198"/>
      <c r="J489" s="194"/>
      <c r="K489" s="194"/>
      <c r="L489" s="199"/>
      <c r="M489" s="200"/>
      <c r="N489" s="201"/>
      <c r="O489" s="201"/>
      <c r="P489" s="201"/>
      <c r="Q489" s="201"/>
      <c r="R489" s="201"/>
      <c r="S489" s="201"/>
      <c r="T489" s="202"/>
      <c r="AT489" s="203" t="s">
        <v>224</v>
      </c>
      <c r="AU489" s="203" t="s">
        <v>88</v>
      </c>
      <c r="AV489" s="13" t="s">
        <v>82</v>
      </c>
      <c r="AW489" s="13" t="s">
        <v>36</v>
      </c>
      <c r="AX489" s="13" t="s">
        <v>75</v>
      </c>
      <c r="AY489" s="203" t="s">
        <v>214</v>
      </c>
    </row>
    <row r="490" spans="1:65" s="14" customFormat="1" ht="11.25">
      <c r="B490" s="204"/>
      <c r="C490" s="205"/>
      <c r="D490" s="195" t="s">
        <v>224</v>
      </c>
      <c r="E490" s="206" t="s">
        <v>19</v>
      </c>
      <c r="F490" s="207" t="s">
        <v>1779</v>
      </c>
      <c r="G490" s="205"/>
      <c r="H490" s="208">
        <v>71.378</v>
      </c>
      <c r="I490" s="209"/>
      <c r="J490" s="205"/>
      <c r="K490" s="205"/>
      <c r="L490" s="210"/>
      <c r="M490" s="211"/>
      <c r="N490" s="212"/>
      <c r="O490" s="212"/>
      <c r="P490" s="212"/>
      <c r="Q490" s="212"/>
      <c r="R490" s="212"/>
      <c r="S490" s="212"/>
      <c r="T490" s="213"/>
      <c r="AT490" s="214" t="s">
        <v>224</v>
      </c>
      <c r="AU490" s="214" t="s">
        <v>88</v>
      </c>
      <c r="AV490" s="14" t="s">
        <v>88</v>
      </c>
      <c r="AW490" s="14" t="s">
        <v>36</v>
      </c>
      <c r="AX490" s="14" t="s">
        <v>75</v>
      </c>
      <c r="AY490" s="214" t="s">
        <v>214</v>
      </c>
    </row>
    <row r="491" spans="1:65" s="14" customFormat="1" ht="11.25">
      <c r="B491" s="204"/>
      <c r="C491" s="205"/>
      <c r="D491" s="195" t="s">
        <v>224</v>
      </c>
      <c r="E491" s="206" t="s">
        <v>19</v>
      </c>
      <c r="F491" s="207" t="s">
        <v>1780</v>
      </c>
      <c r="G491" s="205"/>
      <c r="H491" s="208">
        <v>39.826999999999998</v>
      </c>
      <c r="I491" s="209"/>
      <c r="J491" s="205"/>
      <c r="K491" s="205"/>
      <c r="L491" s="210"/>
      <c r="M491" s="211"/>
      <c r="N491" s="212"/>
      <c r="O491" s="212"/>
      <c r="P491" s="212"/>
      <c r="Q491" s="212"/>
      <c r="R491" s="212"/>
      <c r="S491" s="212"/>
      <c r="T491" s="213"/>
      <c r="AT491" s="214" t="s">
        <v>224</v>
      </c>
      <c r="AU491" s="214" t="s">
        <v>88</v>
      </c>
      <c r="AV491" s="14" t="s">
        <v>88</v>
      </c>
      <c r="AW491" s="14" t="s">
        <v>36</v>
      </c>
      <c r="AX491" s="14" t="s">
        <v>75</v>
      </c>
      <c r="AY491" s="214" t="s">
        <v>214</v>
      </c>
    </row>
    <row r="492" spans="1:65" s="14" customFormat="1" ht="11.25">
      <c r="B492" s="204"/>
      <c r="C492" s="205"/>
      <c r="D492" s="195" t="s">
        <v>224</v>
      </c>
      <c r="E492" s="206" t="s">
        <v>19</v>
      </c>
      <c r="F492" s="207" t="s">
        <v>1781</v>
      </c>
      <c r="G492" s="205"/>
      <c r="H492" s="208">
        <v>23.03</v>
      </c>
      <c r="I492" s="209"/>
      <c r="J492" s="205"/>
      <c r="K492" s="205"/>
      <c r="L492" s="210"/>
      <c r="M492" s="211"/>
      <c r="N492" s="212"/>
      <c r="O492" s="212"/>
      <c r="P492" s="212"/>
      <c r="Q492" s="212"/>
      <c r="R492" s="212"/>
      <c r="S492" s="212"/>
      <c r="T492" s="213"/>
      <c r="AT492" s="214" t="s">
        <v>224</v>
      </c>
      <c r="AU492" s="214" t="s">
        <v>88</v>
      </c>
      <c r="AV492" s="14" t="s">
        <v>88</v>
      </c>
      <c r="AW492" s="14" t="s">
        <v>36</v>
      </c>
      <c r="AX492" s="14" t="s">
        <v>75</v>
      </c>
      <c r="AY492" s="214" t="s">
        <v>214</v>
      </c>
    </row>
    <row r="493" spans="1:65" s="14" customFormat="1" ht="11.25">
      <c r="B493" s="204"/>
      <c r="C493" s="205"/>
      <c r="D493" s="195" t="s">
        <v>224</v>
      </c>
      <c r="E493" s="206" t="s">
        <v>19</v>
      </c>
      <c r="F493" s="207" t="s">
        <v>1782</v>
      </c>
      <c r="G493" s="205"/>
      <c r="H493" s="208">
        <v>20.417999999999999</v>
      </c>
      <c r="I493" s="209"/>
      <c r="J493" s="205"/>
      <c r="K493" s="205"/>
      <c r="L493" s="210"/>
      <c r="M493" s="211"/>
      <c r="N493" s="212"/>
      <c r="O493" s="212"/>
      <c r="P493" s="212"/>
      <c r="Q493" s="212"/>
      <c r="R493" s="212"/>
      <c r="S493" s="212"/>
      <c r="T493" s="213"/>
      <c r="AT493" s="214" t="s">
        <v>224</v>
      </c>
      <c r="AU493" s="214" t="s">
        <v>88</v>
      </c>
      <c r="AV493" s="14" t="s">
        <v>88</v>
      </c>
      <c r="AW493" s="14" t="s">
        <v>36</v>
      </c>
      <c r="AX493" s="14" t="s">
        <v>75</v>
      </c>
      <c r="AY493" s="214" t="s">
        <v>214</v>
      </c>
    </row>
    <row r="494" spans="1:65" s="14" customFormat="1" ht="11.25">
      <c r="B494" s="204"/>
      <c r="C494" s="205"/>
      <c r="D494" s="195" t="s">
        <v>224</v>
      </c>
      <c r="E494" s="206" t="s">
        <v>19</v>
      </c>
      <c r="F494" s="207" t="s">
        <v>1709</v>
      </c>
      <c r="G494" s="205"/>
      <c r="H494" s="208">
        <v>7.1609999999999996</v>
      </c>
      <c r="I494" s="209"/>
      <c r="J494" s="205"/>
      <c r="K494" s="205"/>
      <c r="L494" s="210"/>
      <c r="M494" s="211"/>
      <c r="N494" s="212"/>
      <c r="O494" s="212"/>
      <c r="P494" s="212"/>
      <c r="Q494" s="212"/>
      <c r="R494" s="212"/>
      <c r="S494" s="212"/>
      <c r="T494" s="213"/>
      <c r="AT494" s="214" t="s">
        <v>224</v>
      </c>
      <c r="AU494" s="214" t="s">
        <v>88</v>
      </c>
      <c r="AV494" s="14" t="s">
        <v>88</v>
      </c>
      <c r="AW494" s="14" t="s">
        <v>36</v>
      </c>
      <c r="AX494" s="14" t="s">
        <v>75</v>
      </c>
      <c r="AY494" s="214" t="s">
        <v>214</v>
      </c>
    </row>
    <row r="495" spans="1:65" s="13" customFormat="1" ht="11.25">
      <c r="B495" s="193"/>
      <c r="C495" s="194"/>
      <c r="D495" s="195" t="s">
        <v>224</v>
      </c>
      <c r="E495" s="196" t="s">
        <v>19</v>
      </c>
      <c r="F495" s="197" t="s">
        <v>470</v>
      </c>
      <c r="G495" s="194"/>
      <c r="H495" s="196" t="s">
        <v>19</v>
      </c>
      <c r="I495" s="198"/>
      <c r="J495" s="194"/>
      <c r="K495" s="194"/>
      <c r="L495" s="199"/>
      <c r="M495" s="200"/>
      <c r="N495" s="201"/>
      <c r="O495" s="201"/>
      <c r="P495" s="201"/>
      <c r="Q495" s="201"/>
      <c r="R495" s="201"/>
      <c r="S495" s="201"/>
      <c r="T495" s="202"/>
      <c r="AT495" s="203" t="s">
        <v>224</v>
      </c>
      <c r="AU495" s="203" t="s">
        <v>88</v>
      </c>
      <c r="AV495" s="13" t="s">
        <v>82</v>
      </c>
      <c r="AW495" s="13" t="s">
        <v>36</v>
      </c>
      <c r="AX495" s="13" t="s">
        <v>75</v>
      </c>
      <c r="AY495" s="203" t="s">
        <v>214</v>
      </c>
    </row>
    <row r="496" spans="1:65" s="14" customFormat="1" ht="11.25">
      <c r="B496" s="204"/>
      <c r="C496" s="205"/>
      <c r="D496" s="195" t="s">
        <v>224</v>
      </c>
      <c r="E496" s="206" t="s">
        <v>19</v>
      </c>
      <c r="F496" s="207" t="s">
        <v>1721</v>
      </c>
      <c r="G496" s="205"/>
      <c r="H496" s="208">
        <v>107.774</v>
      </c>
      <c r="I496" s="209"/>
      <c r="J496" s="205"/>
      <c r="K496" s="205"/>
      <c r="L496" s="210"/>
      <c r="M496" s="211"/>
      <c r="N496" s="212"/>
      <c r="O496" s="212"/>
      <c r="P496" s="212"/>
      <c r="Q496" s="212"/>
      <c r="R496" s="212"/>
      <c r="S496" s="212"/>
      <c r="T496" s="213"/>
      <c r="AT496" s="214" t="s">
        <v>224</v>
      </c>
      <c r="AU496" s="214" t="s">
        <v>88</v>
      </c>
      <c r="AV496" s="14" t="s">
        <v>88</v>
      </c>
      <c r="AW496" s="14" t="s">
        <v>36</v>
      </c>
      <c r="AX496" s="14" t="s">
        <v>75</v>
      </c>
      <c r="AY496" s="214" t="s">
        <v>214</v>
      </c>
    </row>
    <row r="497" spans="1:51" s="13" customFormat="1" ht="11.25">
      <c r="B497" s="193"/>
      <c r="C497" s="194"/>
      <c r="D497" s="195" t="s">
        <v>224</v>
      </c>
      <c r="E497" s="196" t="s">
        <v>19</v>
      </c>
      <c r="F497" s="197" t="s">
        <v>825</v>
      </c>
      <c r="G497" s="194"/>
      <c r="H497" s="196" t="s">
        <v>19</v>
      </c>
      <c r="I497" s="198"/>
      <c r="J497" s="194"/>
      <c r="K497" s="194"/>
      <c r="L497" s="199"/>
      <c r="M497" s="200"/>
      <c r="N497" s="201"/>
      <c r="O497" s="201"/>
      <c r="P497" s="201"/>
      <c r="Q497" s="201"/>
      <c r="R497" s="201"/>
      <c r="S497" s="201"/>
      <c r="T497" s="202"/>
      <c r="AT497" s="203" t="s">
        <v>224</v>
      </c>
      <c r="AU497" s="203" t="s">
        <v>88</v>
      </c>
      <c r="AV497" s="13" t="s">
        <v>82</v>
      </c>
      <c r="AW497" s="13" t="s">
        <v>36</v>
      </c>
      <c r="AX497" s="13" t="s">
        <v>75</v>
      </c>
      <c r="AY497" s="203" t="s">
        <v>214</v>
      </c>
    </row>
    <row r="498" spans="1:51" s="14" customFormat="1" ht="11.25">
      <c r="B498" s="204"/>
      <c r="C498" s="205"/>
      <c r="D498" s="195" t="s">
        <v>224</v>
      </c>
      <c r="E498" s="206" t="s">
        <v>19</v>
      </c>
      <c r="F498" s="207" t="s">
        <v>1727</v>
      </c>
      <c r="G498" s="205"/>
      <c r="H498" s="208">
        <v>71.484999999999999</v>
      </c>
      <c r="I498" s="209"/>
      <c r="J498" s="205"/>
      <c r="K498" s="205"/>
      <c r="L498" s="210"/>
      <c r="M498" s="211"/>
      <c r="N498" s="212"/>
      <c r="O498" s="212"/>
      <c r="P498" s="212"/>
      <c r="Q498" s="212"/>
      <c r="R498" s="212"/>
      <c r="S498" s="212"/>
      <c r="T498" s="213"/>
      <c r="AT498" s="214" t="s">
        <v>224</v>
      </c>
      <c r="AU498" s="214" t="s">
        <v>88</v>
      </c>
      <c r="AV498" s="14" t="s">
        <v>88</v>
      </c>
      <c r="AW498" s="14" t="s">
        <v>36</v>
      </c>
      <c r="AX498" s="14" t="s">
        <v>75</v>
      </c>
      <c r="AY498" s="214" t="s">
        <v>214</v>
      </c>
    </row>
    <row r="499" spans="1:51" s="14" customFormat="1" ht="11.25">
      <c r="B499" s="204"/>
      <c r="C499" s="205"/>
      <c r="D499" s="195" t="s">
        <v>224</v>
      </c>
      <c r="E499" s="206" t="s">
        <v>19</v>
      </c>
      <c r="F499" s="207" t="s">
        <v>1728</v>
      </c>
      <c r="G499" s="205"/>
      <c r="H499" s="208">
        <v>64.525000000000006</v>
      </c>
      <c r="I499" s="209"/>
      <c r="J499" s="205"/>
      <c r="K499" s="205"/>
      <c r="L499" s="210"/>
      <c r="M499" s="211"/>
      <c r="N499" s="212"/>
      <c r="O499" s="212"/>
      <c r="P499" s="212"/>
      <c r="Q499" s="212"/>
      <c r="R499" s="212"/>
      <c r="S499" s="212"/>
      <c r="T499" s="213"/>
      <c r="AT499" s="214" t="s">
        <v>224</v>
      </c>
      <c r="AU499" s="214" t="s">
        <v>88</v>
      </c>
      <c r="AV499" s="14" t="s">
        <v>88</v>
      </c>
      <c r="AW499" s="14" t="s">
        <v>36</v>
      </c>
      <c r="AX499" s="14" t="s">
        <v>75</v>
      </c>
      <c r="AY499" s="214" t="s">
        <v>214</v>
      </c>
    </row>
    <row r="500" spans="1:51" s="14" customFormat="1" ht="11.25">
      <c r="B500" s="204"/>
      <c r="C500" s="205"/>
      <c r="D500" s="195" t="s">
        <v>224</v>
      </c>
      <c r="E500" s="206" t="s">
        <v>19</v>
      </c>
      <c r="F500" s="207" t="s">
        <v>1729</v>
      </c>
      <c r="G500" s="205"/>
      <c r="H500" s="208">
        <v>31.686</v>
      </c>
      <c r="I500" s="209"/>
      <c r="J500" s="205"/>
      <c r="K500" s="205"/>
      <c r="L500" s="210"/>
      <c r="M500" s="211"/>
      <c r="N500" s="212"/>
      <c r="O500" s="212"/>
      <c r="P500" s="212"/>
      <c r="Q500" s="212"/>
      <c r="R500" s="212"/>
      <c r="S500" s="212"/>
      <c r="T500" s="213"/>
      <c r="AT500" s="214" t="s">
        <v>224</v>
      </c>
      <c r="AU500" s="214" t="s">
        <v>88</v>
      </c>
      <c r="AV500" s="14" t="s">
        <v>88</v>
      </c>
      <c r="AW500" s="14" t="s">
        <v>36</v>
      </c>
      <c r="AX500" s="14" t="s">
        <v>75</v>
      </c>
      <c r="AY500" s="214" t="s">
        <v>214</v>
      </c>
    </row>
    <row r="501" spans="1:51" s="13" customFormat="1" ht="11.25">
      <c r="B501" s="193"/>
      <c r="C501" s="194"/>
      <c r="D501" s="195" t="s">
        <v>224</v>
      </c>
      <c r="E501" s="196" t="s">
        <v>19</v>
      </c>
      <c r="F501" s="197" t="s">
        <v>472</v>
      </c>
      <c r="G501" s="194"/>
      <c r="H501" s="196" t="s">
        <v>19</v>
      </c>
      <c r="I501" s="198"/>
      <c r="J501" s="194"/>
      <c r="K501" s="194"/>
      <c r="L501" s="199"/>
      <c r="M501" s="200"/>
      <c r="N501" s="201"/>
      <c r="O501" s="201"/>
      <c r="P501" s="201"/>
      <c r="Q501" s="201"/>
      <c r="R501" s="201"/>
      <c r="S501" s="201"/>
      <c r="T501" s="202"/>
      <c r="AT501" s="203" t="s">
        <v>224</v>
      </c>
      <c r="AU501" s="203" t="s">
        <v>88</v>
      </c>
      <c r="AV501" s="13" t="s">
        <v>82</v>
      </c>
      <c r="AW501" s="13" t="s">
        <v>36</v>
      </c>
      <c r="AX501" s="13" t="s">
        <v>75</v>
      </c>
      <c r="AY501" s="203" t="s">
        <v>214</v>
      </c>
    </row>
    <row r="502" spans="1:51" s="14" customFormat="1" ht="11.25">
      <c r="B502" s="204"/>
      <c r="C502" s="205"/>
      <c r="D502" s="195" t="s">
        <v>224</v>
      </c>
      <c r="E502" s="206" t="s">
        <v>19</v>
      </c>
      <c r="F502" s="207" t="s">
        <v>1722</v>
      </c>
      <c r="G502" s="205"/>
      <c r="H502" s="208">
        <v>61.518000000000001</v>
      </c>
      <c r="I502" s="209"/>
      <c r="J502" s="205"/>
      <c r="K502" s="205"/>
      <c r="L502" s="210"/>
      <c r="M502" s="211"/>
      <c r="N502" s="212"/>
      <c r="O502" s="212"/>
      <c r="P502" s="212"/>
      <c r="Q502" s="212"/>
      <c r="R502" s="212"/>
      <c r="S502" s="212"/>
      <c r="T502" s="213"/>
      <c r="AT502" s="214" t="s">
        <v>224</v>
      </c>
      <c r="AU502" s="214" t="s">
        <v>88</v>
      </c>
      <c r="AV502" s="14" t="s">
        <v>88</v>
      </c>
      <c r="AW502" s="14" t="s">
        <v>36</v>
      </c>
      <c r="AX502" s="14" t="s">
        <v>75</v>
      </c>
      <c r="AY502" s="214" t="s">
        <v>214</v>
      </c>
    </row>
    <row r="503" spans="1:51" s="13" customFormat="1" ht="11.25">
      <c r="B503" s="193"/>
      <c r="C503" s="194"/>
      <c r="D503" s="195" t="s">
        <v>224</v>
      </c>
      <c r="E503" s="196" t="s">
        <v>19</v>
      </c>
      <c r="F503" s="197" t="s">
        <v>474</v>
      </c>
      <c r="G503" s="194"/>
      <c r="H503" s="196" t="s">
        <v>19</v>
      </c>
      <c r="I503" s="198"/>
      <c r="J503" s="194"/>
      <c r="K503" s="194"/>
      <c r="L503" s="199"/>
      <c r="M503" s="200"/>
      <c r="N503" s="201"/>
      <c r="O503" s="201"/>
      <c r="P503" s="201"/>
      <c r="Q503" s="201"/>
      <c r="R503" s="201"/>
      <c r="S503" s="201"/>
      <c r="T503" s="202"/>
      <c r="AT503" s="203" t="s">
        <v>224</v>
      </c>
      <c r="AU503" s="203" t="s">
        <v>88</v>
      </c>
      <c r="AV503" s="13" t="s">
        <v>82</v>
      </c>
      <c r="AW503" s="13" t="s">
        <v>36</v>
      </c>
      <c r="AX503" s="13" t="s">
        <v>75</v>
      </c>
      <c r="AY503" s="203" t="s">
        <v>214</v>
      </c>
    </row>
    <row r="504" spans="1:51" s="14" customFormat="1" ht="11.25">
      <c r="B504" s="204"/>
      <c r="C504" s="205"/>
      <c r="D504" s="195" t="s">
        <v>224</v>
      </c>
      <c r="E504" s="206" t="s">
        <v>19</v>
      </c>
      <c r="F504" s="207" t="s">
        <v>1723</v>
      </c>
      <c r="G504" s="205"/>
      <c r="H504" s="208">
        <v>18.2</v>
      </c>
      <c r="I504" s="209"/>
      <c r="J504" s="205"/>
      <c r="K504" s="205"/>
      <c r="L504" s="210"/>
      <c r="M504" s="211"/>
      <c r="N504" s="212"/>
      <c r="O504" s="212"/>
      <c r="P504" s="212"/>
      <c r="Q504" s="212"/>
      <c r="R504" s="212"/>
      <c r="S504" s="212"/>
      <c r="T504" s="213"/>
      <c r="AT504" s="214" t="s">
        <v>224</v>
      </c>
      <c r="AU504" s="214" t="s">
        <v>88</v>
      </c>
      <c r="AV504" s="14" t="s">
        <v>88</v>
      </c>
      <c r="AW504" s="14" t="s">
        <v>36</v>
      </c>
      <c r="AX504" s="14" t="s">
        <v>75</v>
      </c>
      <c r="AY504" s="214" t="s">
        <v>214</v>
      </c>
    </row>
    <row r="505" spans="1:51" s="14" customFormat="1" ht="11.25">
      <c r="B505" s="204"/>
      <c r="C505" s="205"/>
      <c r="D505" s="195" t="s">
        <v>224</v>
      </c>
      <c r="E505" s="206" t="s">
        <v>19</v>
      </c>
      <c r="F505" s="207" t="s">
        <v>1724</v>
      </c>
      <c r="G505" s="205"/>
      <c r="H505" s="208">
        <v>12.98</v>
      </c>
      <c r="I505" s="209"/>
      <c r="J505" s="205"/>
      <c r="K505" s="205"/>
      <c r="L505" s="210"/>
      <c r="M505" s="211"/>
      <c r="N505" s="212"/>
      <c r="O505" s="212"/>
      <c r="P505" s="212"/>
      <c r="Q505" s="212"/>
      <c r="R505" s="212"/>
      <c r="S505" s="212"/>
      <c r="T505" s="213"/>
      <c r="AT505" s="214" t="s">
        <v>224</v>
      </c>
      <c r="AU505" s="214" t="s">
        <v>88</v>
      </c>
      <c r="AV505" s="14" t="s">
        <v>88</v>
      </c>
      <c r="AW505" s="14" t="s">
        <v>36</v>
      </c>
      <c r="AX505" s="14" t="s">
        <v>75</v>
      </c>
      <c r="AY505" s="214" t="s">
        <v>214</v>
      </c>
    </row>
    <row r="506" spans="1:51" s="14" customFormat="1" ht="11.25">
      <c r="B506" s="204"/>
      <c r="C506" s="205"/>
      <c r="D506" s="195" t="s">
        <v>224</v>
      </c>
      <c r="E506" s="206" t="s">
        <v>19</v>
      </c>
      <c r="F506" s="207" t="s">
        <v>1783</v>
      </c>
      <c r="G506" s="205"/>
      <c r="H506" s="208">
        <v>-42.37</v>
      </c>
      <c r="I506" s="209"/>
      <c r="J506" s="205"/>
      <c r="K506" s="205"/>
      <c r="L506" s="210"/>
      <c r="M506" s="211"/>
      <c r="N506" s="212"/>
      <c r="O506" s="212"/>
      <c r="P506" s="212"/>
      <c r="Q506" s="212"/>
      <c r="R506" s="212"/>
      <c r="S506" s="212"/>
      <c r="T506" s="213"/>
      <c r="AT506" s="214" t="s">
        <v>224</v>
      </c>
      <c r="AU506" s="214" t="s">
        <v>88</v>
      </c>
      <c r="AV506" s="14" t="s">
        <v>88</v>
      </c>
      <c r="AW506" s="14" t="s">
        <v>36</v>
      </c>
      <c r="AX506" s="14" t="s">
        <v>75</v>
      </c>
      <c r="AY506" s="214" t="s">
        <v>214</v>
      </c>
    </row>
    <row r="507" spans="1:51" s="15" customFormat="1" ht="11.25">
      <c r="B507" s="215"/>
      <c r="C507" s="216"/>
      <c r="D507" s="195" t="s">
        <v>224</v>
      </c>
      <c r="E507" s="217" t="s">
        <v>19</v>
      </c>
      <c r="F507" s="218" t="s">
        <v>228</v>
      </c>
      <c r="G507" s="216"/>
      <c r="H507" s="219">
        <v>734.47200000000021</v>
      </c>
      <c r="I507" s="220"/>
      <c r="J507" s="216"/>
      <c r="K507" s="216"/>
      <c r="L507" s="221"/>
      <c r="M507" s="241"/>
      <c r="N507" s="242"/>
      <c r="O507" s="242"/>
      <c r="P507" s="242"/>
      <c r="Q507" s="242"/>
      <c r="R507" s="242"/>
      <c r="S507" s="242"/>
      <c r="T507" s="243"/>
      <c r="AT507" s="225" t="s">
        <v>224</v>
      </c>
      <c r="AU507" s="225" t="s">
        <v>88</v>
      </c>
      <c r="AV507" s="15" t="s">
        <v>222</v>
      </c>
      <c r="AW507" s="15" t="s">
        <v>36</v>
      </c>
      <c r="AX507" s="15" t="s">
        <v>82</v>
      </c>
      <c r="AY507" s="225" t="s">
        <v>214</v>
      </c>
    </row>
    <row r="508" spans="1:51" s="2" customFormat="1" ht="6.95" customHeight="1">
      <c r="A508" s="36"/>
      <c r="B508" s="49"/>
      <c r="C508" s="50"/>
      <c r="D508" s="50"/>
      <c r="E508" s="50"/>
      <c r="F508" s="50"/>
      <c r="G508" s="50"/>
      <c r="H508" s="50"/>
      <c r="I508" s="50"/>
      <c r="J508" s="50"/>
      <c r="K508" s="50"/>
      <c r="L508" s="41"/>
      <c r="M508" s="36"/>
      <c r="O508" s="36"/>
      <c r="P508" s="36"/>
      <c r="Q508" s="36"/>
      <c r="R508" s="36"/>
      <c r="S508" s="36"/>
      <c r="T508" s="36"/>
      <c r="U508" s="36"/>
      <c r="V508" s="36"/>
      <c r="W508" s="36"/>
      <c r="X508" s="36"/>
      <c r="Y508" s="36"/>
      <c r="Z508" s="36"/>
      <c r="AA508" s="36"/>
      <c r="AB508" s="36"/>
      <c r="AC508" s="36"/>
      <c r="AD508" s="36"/>
      <c r="AE508" s="36"/>
    </row>
  </sheetData>
  <sheetProtection algorithmName="SHA-512" hashValue="TJT5HZCt0VfzisHvSxy2PWeVdS/4O6JZspRDOyjz60PRrW4kBBYEbdGVCcs9Bwsp1vj2PBerxDdwFYNjeIN14w==" saltValue="mGZgyqtn0tRIQ5GEFx9xHg9c8CmoRf3gU9I52Q0kW0ah1z+voQSS+c65DcDH64H9P7/MaKIrjefX+v+kbI/f6w==" spinCount="100000" sheet="1" objects="1" scenarios="1" formatColumns="0" formatRows="0" autoFilter="0"/>
  <autoFilter ref="C100:K507" xr:uid="{00000000-0009-0000-0000-00000F000000}"/>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132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1669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828</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ROUND((SUM(BE90:BE142)),  2)</f>
        <v>0</v>
      </c>
      <c r="G35" s="36"/>
      <c r="H35" s="36"/>
      <c r="I35" s="126">
        <v>0.21</v>
      </c>
      <c r="J35" s="125">
        <f>ROUND(((SUM(BE90:BE142))*I35),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ROUND((SUM(BF90:BF142)),  2)</f>
        <v>0</v>
      </c>
      <c r="G36" s="36"/>
      <c r="H36" s="36"/>
      <c r="I36" s="126">
        <v>0.15</v>
      </c>
      <c r="J36" s="125">
        <f>ROUND(((SUM(BF90:BF142))*I36),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ROUND((SUM(BG90:BG142)),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ROUND((SUM(BH90:BH142)),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ROUND((SUM(BI90:BI142)),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1669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D.1.4.a - UT</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829</v>
      </c>
      <c r="E64" s="145"/>
      <c r="F64" s="145"/>
      <c r="G64" s="145"/>
      <c r="H64" s="145"/>
      <c r="I64" s="145"/>
      <c r="J64" s="146">
        <f>J91</f>
        <v>0</v>
      </c>
      <c r="K64" s="143"/>
      <c r="L64" s="147"/>
    </row>
    <row r="65" spans="1:31" s="9" customFormat="1" ht="24.95" customHeight="1">
      <c r="B65" s="142"/>
      <c r="C65" s="143"/>
      <c r="D65" s="144" t="s">
        <v>830</v>
      </c>
      <c r="E65" s="145"/>
      <c r="F65" s="145"/>
      <c r="G65" s="145"/>
      <c r="H65" s="145"/>
      <c r="I65" s="145"/>
      <c r="J65" s="146">
        <f>J97</f>
        <v>0</v>
      </c>
      <c r="K65" s="143"/>
      <c r="L65" s="147"/>
    </row>
    <row r="66" spans="1:31" s="9" customFormat="1" ht="24.95" customHeight="1">
      <c r="B66" s="142"/>
      <c r="C66" s="143"/>
      <c r="D66" s="144" t="s">
        <v>831</v>
      </c>
      <c r="E66" s="145"/>
      <c r="F66" s="145"/>
      <c r="G66" s="145"/>
      <c r="H66" s="145"/>
      <c r="I66" s="145"/>
      <c r="J66" s="146">
        <f>J117</f>
        <v>0</v>
      </c>
      <c r="K66" s="143"/>
      <c r="L66" s="147"/>
    </row>
    <row r="67" spans="1:31" s="9" customFormat="1" ht="24.95" customHeight="1">
      <c r="B67" s="142"/>
      <c r="C67" s="143"/>
      <c r="D67" s="144" t="s">
        <v>832</v>
      </c>
      <c r="E67" s="145"/>
      <c r="F67" s="145"/>
      <c r="G67" s="145"/>
      <c r="H67" s="145"/>
      <c r="I67" s="145"/>
      <c r="J67" s="146">
        <f>J130</f>
        <v>0</v>
      </c>
      <c r="K67" s="143"/>
      <c r="L67" s="147"/>
    </row>
    <row r="68" spans="1:31" s="9" customFormat="1" ht="24.95" customHeight="1">
      <c r="B68" s="142"/>
      <c r="C68" s="143"/>
      <c r="D68" s="144" t="s">
        <v>833</v>
      </c>
      <c r="E68" s="145"/>
      <c r="F68" s="145"/>
      <c r="G68" s="145"/>
      <c r="H68" s="145"/>
      <c r="I68" s="145"/>
      <c r="J68" s="146">
        <f>J136</f>
        <v>0</v>
      </c>
      <c r="K68" s="143"/>
      <c r="L68" s="147"/>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199</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5" t="str">
        <f>E7</f>
        <v>Podkrovní byty Táborská 378/44, 372/36, 375/38, 377/42, 376/40 Praha 4, k.ú. Nusle</v>
      </c>
      <c r="F78" s="396"/>
      <c r="G78" s="396"/>
      <c r="H78" s="396"/>
      <c r="I78" s="38"/>
      <c r="J78" s="38"/>
      <c r="K78" s="38"/>
      <c r="L78" s="115"/>
      <c r="S78" s="36"/>
      <c r="T78" s="36"/>
      <c r="U78" s="36"/>
      <c r="V78" s="36"/>
      <c r="W78" s="36"/>
      <c r="X78" s="36"/>
      <c r="Y78" s="36"/>
      <c r="Z78" s="36"/>
      <c r="AA78" s="36"/>
      <c r="AB78" s="36"/>
      <c r="AC78" s="36"/>
      <c r="AD78" s="36"/>
      <c r="AE78" s="36"/>
    </row>
    <row r="79" spans="1:31" s="1" customFormat="1" ht="12" customHeight="1">
      <c r="B79" s="23"/>
      <c r="C79" s="31" t="s">
        <v>174</v>
      </c>
      <c r="D79" s="24"/>
      <c r="E79" s="24"/>
      <c r="F79" s="24"/>
      <c r="G79" s="24"/>
      <c r="H79" s="24"/>
      <c r="I79" s="24"/>
      <c r="J79" s="24"/>
      <c r="K79" s="24"/>
      <c r="L79" s="22"/>
    </row>
    <row r="80" spans="1:31" s="2" customFormat="1" ht="16.5" customHeight="1">
      <c r="A80" s="36"/>
      <c r="B80" s="37"/>
      <c r="C80" s="38"/>
      <c r="D80" s="38"/>
      <c r="E80" s="395" t="s">
        <v>1669</v>
      </c>
      <c r="F80" s="397"/>
      <c r="G80" s="397"/>
      <c r="H80" s="397"/>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176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69" t="str">
        <f>E11</f>
        <v>D.1.4.a - UT</v>
      </c>
      <c r="F82" s="397"/>
      <c r="G82" s="397"/>
      <c r="H82" s="397"/>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 xml:space="preserve"> </v>
      </c>
      <c r="G84" s="38"/>
      <c r="H84" s="38"/>
      <c r="I84" s="31" t="s">
        <v>23</v>
      </c>
      <c r="J84" s="61" t="str">
        <f>IF(J14="","",J14)</f>
        <v>16. 4. 2021</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25.7" customHeight="1">
      <c r="A86" s="36"/>
      <c r="B86" s="37"/>
      <c r="C86" s="31" t="s">
        <v>25</v>
      </c>
      <c r="D86" s="38"/>
      <c r="E86" s="38"/>
      <c r="F86" s="29" t="str">
        <f>E17</f>
        <v>Městská část Praha 4, Anatala Staška 2059/80b</v>
      </c>
      <c r="G86" s="38"/>
      <c r="H86" s="38"/>
      <c r="I86" s="31" t="s">
        <v>32</v>
      </c>
      <c r="J86" s="34" t="str">
        <f>E23</f>
        <v>SUNCAD, s.r.o., Špotzova 6, Praha 6</v>
      </c>
      <c r="K86" s="38"/>
      <c r="L86" s="115"/>
      <c r="S86" s="36"/>
      <c r="T86" s="36"/>
      <c r="U86" s="36"/>
      <c r="V86" s="36"/>
      <c r="W86" s="36"/>
      <c r="X86" s="36"/>
      <c r="Y86" s="36"/>
      <c r="Z86" s="36"/>
      <c r="AA86" s="36"/>
      <c r="AB86" s="36"/>
      <c r="AC86" s="36"/>
      <c r="AD86" s="36"/>
      <c r="AE86" s="36"/>
    </row>
    <row r="87" spans="1:65" s="2" customFormat="1" ht="15.2" customHeight="1">
      <c r="A87" s="36"/>
      <c r="B87" s="37"/>
      <c r="C87" s="31" t="s">
        <v>30</v>
      </c>
      <c r="D87" s="38"/>
      <c r="E87" s="38"/>
      <c r="F87" s="29" t="str">
        <f>IF(E20="","",E20)</f>
        <v>Vyplň údaj</v>
      </c>
      <c r="G87" s="38"/>
      <c r="H87" s="38"/>
      <c r="I87" s="31" t="s">
        <v>37</v>
      </c>
      <c r="J87" s="34" t="str">
        <f>E26</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200</v>
      </c>
      <c r="D89" s="156" t="s">
        <v>60</v>
      </c>
      <c r="E89" s="156" t="s">
        <v>56</v>
      </c>
      <c r="F89" s="156" t="s">
        <v>57</v>
      </c>
      <c r="G89" s="156" t="s">
        <v>201</v>
      </c>
      <c r="H89" s="156" t="s">
        <v>202</v>
      </c>
      <c r="I89" s="156" t="s">
        <v>203</v>
      </c>
      <c r="J89" s="156" t="s">
        <v>180</v>
      </c>
      <c r="K89" s="157" t="s">
        <v>204</v>
      </c>
      <c r="L89" s="158"/>
      <c r="M89" s="70" t="s">
        <v>19</v>
      </c>
      <c r="N89" s="71" t="s">
        <v>45</v>
      </c>
      <c r="O89" s="71" t="s">
        <v>205</v>
      </c>
      <c r="P89" s="71" t="s">
        <v>206</v>
      </c>
      <c r="Q89" s="71" t="s">
        <v>207</v>
      </c>
      <c r="R89" s="71" t="s">
        <v>208</v>
      </c>
      <c r="S89" s="71" t="s">
        <v>209</v>
      </c>
      <c r="T89" s="72" t="s">
        <v>210</v>
      </c>
      <c r="U89" s="153"/>
      <c r="V89" s="153"/>
      <c r="W89" s="153"/>
      <c r="X89" s="153"/>
      <c r="Y89" s="153"/>
      <c r="Z89" s="153"/>
      <c r="AA89" s="153"/>
      <c r="AB89" s="153"/>
      <c r="AC89" s="153"/>
      <c r="AD89" s="153"/>
      <c r="AE89" s="153"/>
    </row>
    <row r="90" spans="1:65" s="2" customFormat="1" ht="22.9" customHeight="1">
      <c r="A90" s="36"/>
      <c r="B90" s="37"/>
      <c r="C90" s="77" t="s">
        <v>211</v>
      </c>
      <c r="D90" s="38"/>
      <c r="E90" s="38"/>
      <c r="F90" s="38"/>
      <c r="G90" s="38"/>
      <c r="H90" s="38"/>
      <c r="I90" s="38"/>
      <c r="J90" s="159">
        <f>BK90</f>
        <v>0</v>
      </c>
      <c r="K90" s="38"/>
      <c r="L90" s="41"/>
      <c r="M90" s="73"/>
      <c r="N90" s="160"/>
      <c r="O90" s="74"/>
      <c r="P90" s="161">
        <f>P91+P97+P117+P130+P136</f>
        <v>0</v>
      </c>
      <c r="Q90" s="74"/>
      <c r="R90" s="161">
        <f>R91+R97+R117+R130+R136</f>
        <v>0</v>
      </c>
      <c r="S90" s="74"/>
      <c r="T90" s="162">
        <f>T91+T97+T117+T130+T136</f>
        <v>0</v>
      </c>
      <c r="U90" s="36"/>
      <c r="V90" s="36"/>
      <c r="W90" s="36"/>
      <c r="X90" s="36"/>
      <c r="Y90" s="36"/>
      <c r="Z90" s="36"/>
      <c r="AA90" s="36"/>
      <c r="AB90" s="36"/>
      <c r="AC90" s="36"/>
      <c r="AD90" s="36"/>
      <c r="AE90" s="36"/>
      <c r="AT90" s="19" t="s">
        <v>74</v>
      </c>
      <c r="AU90" s="19" t="s">
        <v>181</v>
      </c>
      <c r="BK90" s="163">
        <f>BK91+BK97+BK117+BK130+BK136</f>
        <v>0</v>
      </c>
    </row>
    <row r="91" spans="1:65" s="12" customFormat="1" ht="25.9" customHeight="1">
      <c r="B91" s="164"/>
      <c r="C91" s="165"/>
      <c r="D91" s="166" t="s">
        <v>74</v>
      </c>
      <c r="E91" s="167" t="s">
        <v>82</v>
      </c>
      <c r="F91" s="167" t="s">
        <v>834</v>
      </c>
      <c r="G91" s="165"/>
      <c r="H91" s="165"/>
      <c r="I91" s="168"/>
      <c r="J91" s="169">
        <f>BK91</f>
        <v>0</v>
      </c>
      <c r="K91" s="165"/>
      <c r="L91" s="170"/>
      <c r="M91" s="171"/>
      <c r="N91" s="172"/>
      <c r="O91" s="172"/>
      <c r="P91" s="173">
        <f>SUM(P92:P96)</f>
        <v>0</v>
      </c>
      <c r="Q91" s="172"/>
      <c r="R91" s="173">
        <f>SUM(R92:R96)</f>
        <v>0</v>
      </c>
      <c r="S91" s="172"/>
      <c r="T91" s="174">
        <f>SUM(T92:T96)</f>
        <v>0</v>
      </c>
      <c r="AR91" s="175" t="s">
        <v>82</v>
      </c>
      <c r="AT91" s="176" t="s">
        <v>74</v>
      </c>
      <c r="AU91" s="176" t="s">
        <v>75</v>
      </c>
      <c r="AY91" s="175" t="s">
        <v>214</v>
      </c>
      <c r="BK91" s="177">
        <f>SUM(BK92:BK96)</f>
        <v>0</v>
      </c>
    </row>
    <row r="92" spans="1:65" s="2" customFormat="1" ht="14.45" customHeight="1">
      <c r="A92" s="36"/>
      <c r="B92" s="37"/>
      <c r="C92" s="180" t="s">
        <v>82</v>
      </c>
      <c r="D92" s="180" t="s">
        <v>217</v>
      </c>
      <c r="E92" s="181" t="s">
        <v>835</v>
      </c>
      <c r="F92" s="182" t="s">
        <v>836</v>
      </c>
      <c r="G92" s="183" t="s">
        <v>331</v>
      </c>
      <c r="H92" s="184">
        <v>140</v>
      </c>
      <c r="I92" s="185"/>
      <c r="J92" s="186">
        <f>ROUND(I92*H92,2)</f>
        <v>0</v>
      </c>
      <c r="K92" s="182" t="s">
        <v>19</v>
      </c>
      <c r="L92" s="41"/>
      <c r="M92" s="187" t="s">
        <v>19</v>
      </c>
      <c r="N92" s="188" t="s">
        <v>46</v>
      </c>
      <c r="O92" s="66"/>
      <c r="P92" s="189">
        <f>O92*H92</f>
        <v>0</v>
      </c>
      <c r="Q92" s="189">
        <v>0</v>
      </c>
      <c r="R92" s="189">
        <f>Q92*H92</f>
        <v>0</v>
      </c>
      <c r="S92" s="189">
        <v>0</v>
      </c>
      <c r="T92" s="190">
        <f>S92*H92</f>
        <v>0</v>
      </c>
      <c r="U92" s="36"/>
      <c r="V92" s="36"/>
      <c r="W92" s="36"/>
      <c r="X92" s="36"/>
      <c r="Y92" s="36"/>
      <c r="Z92" s="36"/>
      <c r="AA92" s="36"/>
      <c r="AB92" s="36"/>
      <c r="AC92" s="36"/>
      <c r="AD92" s="36"/>
      <c r="AE92" s="36"/>
      <c r="AR92" s="191" t="s">
        <v>222</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82</v>
      </c>
      <c r="BK92" s="192">
        <f>ROUND(I92*H92,2)</f>
        <v>0</v>
      </c>
      <c r="BL92" s="19" t="s">
        <v>222</v>
      </c>
      <c r="BM92" s="191" t="s">
        <v>88</v>
      </c>
    </row>
    <row r="93" spans="1:65" s="2" customFormat="1" ht="14.45" customHeight="1">
      <c r="A93" s="36"/>
      <c r="B93" s="37"/>
      <c r="C93" s="180" t="s">
        <v>88</v>
      </c>
      <c r="D93" s="180" t="s">
        <v>217</v>
      </c>
      <c r="E93" s="181" t="s">
        <v>837</v>
      </c>
      <c r="F93" s="182" t="s">
        <v>838</v>
      </c>
      <c r="G93" s="183" t="s">
        <v>331</v>
      </c>
      <c r="H93" s="184">
        <v>25</v>
      </c>
      <c r="I93" s="185"/>
      <c r="J93" s="186">
        <f>ROUND(I93*H93,2)</f>
        <v>0</v>
      </c>
      <c r="K93" s="182" t="s">
        <v>19</v>
      </c>
      <c r="L93" s="41"/>
      <c r="M93" s="187" t="s">
        <v>19</v>
      </c>
      <c r="N93" s="188" t="s">
        <v>46</v>
      </c>
      <c r="O93" s="66"/>
      <c r="P93" s="189">
        <f>O93*H93</f>
        <v>0</v>
      </c>
      <c r="Q93" s="189">
        <v>0</v>
      </c>
      <c r="R93" s="189">
        <f>Q93*H93</f>
        <v>0</v>
      </c>
      <c r="S93" s="189">
        <v>0</v>
      </c>
      <c r="T93" s="190">
        <f>S93*H93</f>
        <v>0</v>
      </c>
      <c r="U93" s="36"/>
      <c r="V93" s="36"/>
      <c r="W93" s="36"/>
      <c r="X93" s="36"/>
      <c r="Y93" s="36"/>
      <c r="Z93" s="36"/>
      <c r="AA93" s="36"/>
      <c r="AB93" s="36"/>
      <c r="AC93" s="36"/>
      <c r="AD93" s="36"/>
      <c r="AE93" s="36"/>
      <c r="AR93" s="191" t="s">
        <v>222</v>
      </c>
      <c r="AT93" s="191" t="s">
        <v>217</v>
      </c>
      <c r="AU93" s="191" t="s">
        <v>82</v>
      </c>
      <c r="AY93" s="19" t="s">
        <v>214</v>
      </c>
      <c r="BE93" s="192">
        <f>IF(N93="základní",J93,0)</f>
        <v>0</v>
      </c>
      <c r="BF93" s="192">
        <f>IF(N93="snížená",J93,0)</f>
        <v>0</v>
      </c>
      <c r="BG93" s="192">
        <f>IF(N93="zákl. přenesená",J93,0)</f>
        <v>0</v>
      </c>
      <c r="BH93" s="192">
        <f>IF(N93="sníž. přenesená",J93,0)</f>
        <v>0</v>
      </c>
      <c r="BI93" s="192">
        <f>IF(N93="nulová",J93,0)</f>
        <v>0</v>
      </c>
      <c r="BJ93" s="19" t="s">
        <v>82</v>
      </c>
      <c r="BK93" s="192">
        <f>ROUND(I93*H93,2)</f>
        <v>0</v>
      </c>
      <c r="BL93" s="19" t="s">
        <v>222</v>
      </c>
      <c r="BM93" s="191" t="s">
        <v>222</v>
      </c>
    </row>
    <row r="94" spans="1:65" s="2" customFormat="1" ht="14.45" customHeight="1">
      <c r="A94" s="36"/>
      <c r="B94" s="37"/>
      <c r="C94" s="180" t="s">
        <v>101</v>
      </c>
      <c r="D94" s="180" t="s">
        <v>217</v>
      </c>
      <c r="E94" s="181" t="s">
        <v>839</v>
      </c>
      <c r="F94" s="182" t="s">
        <v>840</v>
      </c>
      <c r="G94" s="183" t="s">
        <v>331</v>
      </c>
      <c r="H94" s="184">
        <v>6</v>
      </c>
      <c r="I94" s="185"/>
      <c r="J94" s="186">
        <f>ROUND(I94*H94,2)</f>
        <v>0</v>
      </c>
      <c r="K94" s="182" t="s">
        <v>19</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222</v>
      </c>
      <c r="AT94" s="191" t="s">
        <v>217</v>
      </c>
      <c r="AU94" s="191" t="s">
        <v>82</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222</v>
      </c>
      <c r="BM94" s="191" t="s">
        <v>215</v>
      </c>
    </row>
    <row r="95" spans="1:65" s="2" customFormat="1" ht="14.45" customHeight="1">
      <c r="A95" s="36"/>
      <c r="B95" s="37"/>
      <c r="C95" s="180" t="s">
        <v>222</v>
      </c>
      <c r="D95" s="180" t="s">
        <v>217</v>
      </c>
      <c r="E95" s="181" t="s">
        <v>720</v>
      </c>
      <c r="F95" s="182" t="s">
        <v>841</v>
      </c>
      <c r="G95" s="183" t="s">
        <v>361</v>
      </c>
      <c r="H95" s="240"/>
      <c r="I95" s="185"/>
      <c r="J95" s="186">
        <f>ROUND(I95*H95,2)</f>
        <v>0</v>
      </c>
      <c r="K95" s="182" t="s">
        <v>19</v>
      </c>
      <c r="L95" s="41"/>
      <c r="M95" s="187" t="s">
        <v>19</v>
      </c>
      <c r="N95" s="188" t="s">
        <v>46</v>
      </c>
      <c r="O95" s="66"/>
      <c r="P95" s="189">
        <f>O95*H95</f>
        <v>0</v>
      </c>
      <c r="Q95" s="189">
        <v>0</v>
      </c>
      <c r="R95" s="189">
        <f>Q95*H95</f>
        <v>0</v>
      </c>
      <c r="S95" s="189">
        <v>0</v>
      </c>
      <c r="T95" s="190">
        <f>S95*H95</f>
        <v>0</v>
      </c>
      <c r="U95" s="36"/>
      <c r="V95" s="36"/>
      <c r="W95" s="36"/>
      <c r="X95" s="36"/>
      <c r="Y95" s="36"/>
      <c r="Z95" s="36"/>
      <c r="AA95" s="36"/>
      <c r="AB95" s="36"/>
      <c r="AC95" s="36"/>
      <c r="AD95" s="36"/>
      <c r="AE95" s="36"/>
      <c r="AR95" s="191" t="s">
        <v>222</v>
      </c>
      <c r="AT95" s="191" t="s">
        <v>217</v>
      </c>
      <c r="AU95" s="191" t="s">
        <v>82</v>
      </c>
      <c r="AY95" s="19" t="s">
        <v>214</v>
      </c>
      <c r="BE95" s="192">
        <f>IF(N95="základní",J95,0)</f>
        <v>0</v>
      </c>
      <c r="BF95" s="192">
        <f>IF(N95="snížená",J95,0)</f>
        <v>0</v>
      </c>
      <c r="BG95" s="192">
        <f>IF(N95="zákl. přenesená",J95,0)</f>
        <v>0</v>
      </c>
      <c r="BH95" s="192">
        <f>IF(N95="sníž. přenesená",J95,0)</f>
        <v>0</v>
      </c>
      <c r="BI95" s="192">
        <f>IF(N95="nulová",J95,0)</f>
        <v>0</v>
      </c>
      <c r="BJ95" s="19" t="s">
        <v>82</v>
      </c>
      <c r="BK95" s="192">
        <f>ROUND(I95*H95,2)</f>
        <v>0</v>
      </c>
      <c r="BL95" s="19" t="s">
        <v>222</v>
      </c>
      <c r="BM95" s="191" t="s">
        <v>262</v>
      </c>
    </row>
    <row r="96" spans="1:65" s="2" customFormat="1" ht="14.45" customHeight="1">
      <c r="A96" s="36"/>
      <c r="B96" s="37"/>
      <c r="C96" s="180" t="s">
        <v>245</v>
      </c>
      <c r="D96" s="180" t="s">
        <v>217</v>
      </c>
      <c r="E96" s="181" t="s">
        <v>842</v>
      </c>
      <c r="F96" s="182" t="s">
        <v>843</v>
      </c>
      <c r="G96" s="183" t="s">
        <v>302</v>
      </c>
      <c r="H96" s="184">
        <v>0.6</v>
      </c>
      <c r="I96" s="185"/>
      <c r="J96" s="186">
        <f>ROUND(I96*H96,2)</f>
        <v>0</v>
      </c>
      <c r="K96" s="182" t="s">
        <v>19</v>
      </c>
      <c r="L96" s="41"/>
      <c r="M96" s="187" t="s">
        <v>19</v>
      </c>
      <c r="N96" s="188" t="s">
        <v>46</v>
      </c>
      <c r="O96" s="66"/>
      <c r="P96" s="189">
        <f>O96*H96</f>
        <v>0</v>
      </c>
      <c r="Q96" s="189">
        <v>0</v>
      </c>
      <c r="R96" s="189">
        <f>Q96*H96</f>
        <v>0</v>
      </c>
      <c r="S96" s="189">
        <v>0</v>
      </c>
      <c r="T96" s="190">
        <f>S96*H96</f>
        <v>0</v>
      </c>
      <c r="U96" s="36"/>
      <c r="V96" s="36"/>
      <c r="W96" s="36"/>
      <c r="X96" s="36"/>
      <c r="Y96" s="36"/>
      <c r="Z96" s="36"/>
      <c r="AA96" s="36"/>
      <c r="AB96" s="36"/>
      <c r="AC96" s="36"/>
      <c r="AD96" s="36"/>
      <c r="AE96" s="36"/>
      <c r="AR96" s="191" t="s">
        <v>222</v>
      </c>
      <c r="AT96" s="191" t="s">
        <v>217</v>
      </c>
      <c r="AU96" s="191" t="s">
        <v>82</v>
      </c>
      <c r="AY96" s="19" t="s">
        <v>214</v>
      </c>
      <c r="BE96" s="192">
        <f>IF(N96="základní",J96,0)</f>
        <v>0</v>
      </c>
      <c r="BF96" s="192">
        <f>IF(N96="snížená",J96,0)</f>
        <v>0</v>
      </c>
      <c r="BG96" s="192">
        <f>IF(N96="zákl. přenesená",J96,0)</f>
        <v>0</v>
      </c>
      <c r="BH96" s="192">
        <f>IF(N96="sníž. přenesená",J96,0)</f>
        <v>0</v>
      </c>
      <c r="BI96" s="192">
        <f>IF(N96="nulová",J96,0)</f>
        <v>0</v>
      </c>
      <c r="BJ96" s="19" t="s">
        <v>82</v>
      </c>
      <c r="BK96" s="192">
        <f>ROUND(I96*H96,2)</f>
        <v>0</v>
      </c>
      <c r="BL96" s="19" t="s">
        <v>222</v>
      </c>
      <c r="BM96" s="191" t="s">
        <v>270</v>
      </c>
    </row>
    <row r="97" spans="1:65" s="12" customFormat="1" ht="25.9" customHeight="1">
      <c r="B97" s="164"/>
      <c r="C97" s="165"/>
      <c r="D97" s="166" t="s">
        <v>74</v>
      </c>
      <c r="E97" s="167" t="s">
        <v>88</v>
      </c>
      <c r="F97" s="167" t="s">
        <v>844</v>
      </c>
      <c r="G97" s="165"/>
      <c r="H97" s="165"/>
      <c r="I97" s="168"/>
      <c r="J97" s="169">
        <f>BK97</f>
        <v>0</v>
      </c>
      <c r="K97" s="165"/>
      <c r="L97" s="170"/>
      <c r="M97" s="171"/>
      <c r="N97" s="172"/>
      <c r="O97" s="172"/>
      <c r="P97" s="173">
        <f>SUM(P98:P116)</f>
        <v>0</v>
      </c>
      <c r="Q97" s="172"/>
      <c r="R97" s="173">
        <f>SUM(R98:R116)</f>
        <v>0</v>
      </c>
      <c r="S97" s="172"/>
      <c r="T97" s="174">
        <f>SUM(T98:T116)</f>
        <v>0</v>
      </c>
      <c r="AR97" s="175" t="s">
        <v>82</v>
      </c>
      <c r="AT97" s="176" t="s">
        <v>74</v>
      </c>
      <c r="AU97" s="176" t="s">
        <v>75</v>
      </c>
      <c r="AY97" s="175" t="s">
        <v>214</v>
      </c>
      <c r="BK97" s="177">
        <f>SUM(BK98:BK116)</f>
        <v>0</v>
      </c>
    </row>
    <row r="98" spans="1:65" s="2" customFormat="1" ht="14.45" customHeight="1">
      <c r="A98" s="36"/>
      <c r="B98" s="37"/>
      <c r="C98" s="180" t="s">
        <v>82</v>
      </c>
      <c r="D98" s="180" t="s">
        <v>217</v>
      </c>
      <c r="E98" s="181" t="s">
        <v>845</v>
      </c>
      <c r="F98" s="182" t="s">
        <v>846</v>
      </c>
      <c r="G98" s="183" t="s">
        <v>248</v>
      </c>
      <c r="H98" s="184">
        <v>6</v>
      </c>
      <c r="I98" s="185"/>
      <c r="J98" s="186">
        <f t="shared" ref="J98:J116" si="0">ROUND(I98*H98,2)</f>
        <v>0</v>
      </c>
      <c r="K98" s="182" t="s">
        <v>19</v>
      </c>
      <c r="L98" s="41"/>
      <c r="M98" s="187" t="s">
        <v>19</v>
      </c>
      <c r="N98" s="188" t="s">
        <v>46</v>
      </c>
      <c r="O98" s="66"/>
      <c r="P98" s="189">
        <f t="shared" ref="P98:P116" si="1">O98*H98</f>
        <v>0</v>
      </c>
      <c r="Q98" s="189">
        <v>0</v>
      </c>
      <c r="R98" s="189">
        <f t="shared" ref="R98:R116" si="2">Q98*H98</f>
        <v>0</v>
      </c>
      <c r="S98" s="189">
        <v>0</v>
      </c>
      <c r="T98" s="190">
        <f t="shared" ref="T98:T116" si="3">S98*H98</f>
        <v>0</v>
      </c>
      <c r="U98" s="36"/>
      <c r="V98" s="36"/>
      <c r="W98" s="36"/>
      <c r="X98" s="36"/>
      <c r="Y98" s="36"/>
      <c r="Z98" s="36"/>
      <c r="AA98" s="36"/>
      <c r="AB98" s="36"/>
      <c r="AC98" s="36"/>
      <c r="AD98" s="36"/>
      <c r="AE98" s="36"/>
      <c r="AR98" s="191" t="s">
        <v>222</v>
      </c>
      <c r="AT98" s="191" t="s">
        <v>217</v>
      </c>
      <c r="AU98" s="191" t="s">
        <v>82</v>
      </c>
      <c r="AY98" s="19" t="s">
        <v>214</v>
      </c>
      <c r="BE98" s="192">
        <f t="shared" ref="BE98:BE116" si="4">IF(N98="základní",J98,0)</f>
        <v>0</v>
      </c>
      <c r="BF98" s="192">
        <f t="shared" ref="BF98:BF116" si="5">IF(N98="snížená",J98,0)</f>
        <v>0</v>
      </c>
      <c r="BG98" s="192">
        <f t="shared" ref="BG98:BG116" si="6">IF(N98="zákl. přenesená",J98,0)</f>
        <v>0</v>
      </c>
      <c r="BH98" s="192">
        <f t="shared" ref="BH98:BH116" si="7">IF(N98="sníž. přenesená",J98,0)</f>
        <v>0</v>
      </c>
      <c r="BI98" s="192">
        <f t="shared" ref="BI98:BI116" si="8">IF(N98="nulová",J98,0)</f>
        <v>0</v>
      </c>
      <c r="BJ98" s="19" t="s">
        <v>82</v>
      </c>
      <c r="BK98" s="192">
        <f t="shared" ref="BK98:BK116" si="9">ROUND(I98*H98,2)</f>
        <v>0</v>
      </c>
      <c r="BL98" s="19" t="s">
        <v>222</v>
      </c>
      <c r="BM98" s="191" t="s">
        <v>280</v>
      </c>
    </row>
    <row r="99" spans="1:65" s="2" customFormat="1" ht="14.45" customHeight="1">
      <c r="A99" s="36"/>
      <c r="B99" s="37"/>
      <c r="C99" s="180" t="s">
        <v>88</v>
      </c>
      <c r="D99" s="180" t="s">
        <v>217</v>
      </c>
      <c r="E99" s="181" t="s">
        <v>847</v>
      </c>
      <c r="F99" s="182" t="s">
        <v>848</v>
      </c>
      <c r="G99" s="183" t="s">
        <v>248</v>
      </c>
      <c r="H99" s="184">
        <v>4</v>
      </c>
      <c r="I99" s="185"/>
      <c r="J99" s="186">
        <f t="shared" si="0"/>
        <v>0</v>
      </c>
      <c r="K99" s="182" t="s">
        <v>19</v>
      </c>
      <c r="L99" s="41"/>
      <c r="M99" s="187" t="s">
        <v>19</v>
      </c>
      <c r="N99" s="188" t="s">
        <v>46</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222</v>
      </c>
      <c r="AT99" s="191" t="s">
        <v>217</v>
      </c>
      <c r="AU99" s="191" t="s">
        <v>82</v>
      </c>
      <c r="AY99" s="19" t="s">
        <v>214</v>
      </c>
      <c r="BE99" s="192">
        <f t="shared" si="4"/>
        <v>0</v>
      </c>
      <c r="BF99" s="192">
        <f t="shared" si="5"/>
        <v>0</v>
      </c>
      <c r="BG99" s="192">
        <f t="shared" si="6"/>
        <v>0</v>
      </c>
      <c r="BH99" s="192">
        <f t="shared" si="7"/>
        <v>0</v>
      </c>
      <c r="BI99" s="192">
        <f t="shared" si="8"/>
        <v>0</v>
      </c>
      <c r="BJ99" s="19" t="s">
        <v>82</v>
      </c>
      <c r="BK99" s="192">
        <f t="shared" si="9"/>
        <v>0</v>
      </c>
      <c r="BL99" s="19" t="s">
        <v>222</v>
      </c>
      <c r="BM99" s="191" t="s">
        <v>290</v>
      </c>
    </row>
    <row r="100" spans="1:65" s="2" customFormat="1" ht="14.45" customHeight="1">
      <c r="A100" s="36"/>
      <c r="B100" s="37"/>
      <c r="C100" s="180" t="s">
        <v>101</v>
      </c>
      <c r="D100" s="180" t="s">
        <v>217</v>
      </c>
      <c r="E100" s="181" t="s">
        <v>849</v>
      </c>
      <c r="F100" s="182" t="s">
        <v>850</v>
      </c>
      <c r="G100" s="183" t="s">
        <v>248</v>
      </c>
      <c r="H100" s="184">
        <v>2</v>
      </c>
      <c r="I100" s="185"/>
      <c r="J100" s="186">
        <f t="shared" si="0"/>
        <v>0</v>
      </c>
      <c r="K100" s="182" t="s">
        <v>19</v>
      </c>
      <c r="L100" s="41"/>
      <c r="M100" s="187" t="s">
        <v>19</v>
      </c>
      <c r="N100" s="188" t="s">
        <v>46</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222</v>
      </c>
      <c r="AT100" s="191" t="s">
        <v>217</v>
      </c>
      <c r="AU100" s="191" t="s">
        <v>82</v>
      </c>
      <c r="AY100" s="19" t="s">
        <v>214</v>
      </c>
      <c r="BE100" s="192">
        <f t="shared" si="4"/>
        <v>0</v>
      </c>
      <c r="BF100" s="192">
        <f t="shared" si="5"/>
        <v>0</v>
      </c>
      <c r="BG100" s="192">
        <f t="shared" si="6"/>
        <v>0</v>
      </c>
      <c r="BH100" s="192">
        <f t="shared" si="7"/>
        <v>0</v>
      </c>
      <c r="BI100" s="192">
        <f t="shared" si="8"/>
        <v>0</v>
      </c>
      <c r="BJ100" s="19" t="s">
        <v>82</v>
      </c>
      <c r="BK100" s="192">
        <f t="shared" si="9"/>
        <v>0</v>
      </c>
      <c r="BL100" s="19" t="s">
        <v>222</v>
      </c>
      <c r="BM100" s="191" t="s">
        <v>299</v>
      </c>
    </row>
    <row r="101" spans="1:65" s="2" customFormat="1" ht="14.45" customHeight="1">
      <c r="A101" s="36"/>
      <c r="B101" s="37"/>
      <c r="C101" s="180" t="s">
        <v>222</v>
      </c>
      <c r="D101" s="180" t="s">
        <v>217</v>
      </c>
      <c r="E101" s="181" t="s">
        <v>851</v>
      </c>
      <c r="F101" s="182" t="s">
        <v>852</v>
      </c>
      <c r="G101" s="183" t="s">
        <v>248</v>
      </c>
      <c r="H101" s="184">
        <v>2</v>
      </c>
      <c r="I101" s="185"/>
      <c r="J101" s="186">
        <f t="shared" si="0"/>
        <v>0</v>
      </c>
      <c r="K101" s="182" t="s">
        <v>19</v>
      </c>
      <c r="L101" s="41"/>
      <c r="M101" s="187" t="s">
        <v>19</v>
      </c>
      <c r="N101" s="188" t="s">
        <v>46</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222</v>
      </c>
      <c r="AT101" s="191" t="s">
        <v>217</v>
      </c>
      <c r="AU101" s="191" t="s">
        <v>82</v>
      </c>
      <c r="AY101" s="19" t="s">
        <v>214</v>
      </c>
      <c r="BE101" s="192">
        <f t="shared" si="4"/>
        <v>0</v>
      </c>
      <c r="BF101" s="192">
        <f t="shared" si="5"/>
        <v>0</v>
      </c>
      <c r="BG101" s="192">
        <f t="shared" si="6"/>
        <v>0</v>
      </c>
      <c r="BH101" s="192">
        <f t="shared" si="7"/>
        <v>0</v>
      </c>
      <c r="BI101" s="192">
        <f t="shared" si="8"/>
        <v>0</v>
      </c>
      <c r="BJ101" s="19" t="s">
        <v>82</v>
      </c>
      <c r="BK101" s="192">
        <f t="shared" si="9"/>
        <v>0</v>
      </c>
      <c r="BL101" s="19" t="s">
        <v>222</v>
      </c>
      <c r="BM101" s="191" t="s">
        <v>308</v>
      </c>
    </row>
    <row r="102" spans="1:65" s="2" customFormat="1" ht="24.2" customHeight="1">
      <c r="A102" s="36"/>
      <c r="B102" s="37"/>
      <c r="C102" s="180" t="s">
        <v>245</v>
      </c>
      <c r="D102" s="180" t="s">
        <v>217</v>
      </c>
      <c r="E102" s="181" t="s">
        <v>853</v>
      </c>
      <c r="F102" s="182" t="s">
        <v>854</v>
      </c>
      <c r="G102" s="183" t="s">
        <v>248</v>
      </c>
      <c r="H102" s="184">
        <v>2</v>
      </c>
      <c r="I102" s="185"/>
      <c r="J102" s="186">
        <f t="shared" si="0"/>
        <v>0</v>
      </c>
      <c r="K102" s="182" t="s">
        <v>19</v>
      </c>
      <c r="L102" s="41"/>
      <c r="M102" s="187" t="s">
        <v>19</v>
      </c>
      <c r="N102" s="188" t="s">
        <v>46</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222</v>
      </c>
      <c r="AT102" s="191" t="s">
        <v>217</v>
      </c>
      <c r="AU102" s="191" t="s">
        <v>82</v>
      </c>
      <c r="AY102" s="19" t="s">
        <v>214</v>
      </c>
      <c r="BE102" s="192">
        <f t="shared" si="4"/>
        <v>0</v>
      </c>
      <c r="BF102" s="192">
        <f t="shared" si="5"/>
        <v>0</v>
      </c>
      <c r="BG102" s="192">
        <f t="shared" si="6"/>
        <v>0</v>
      </c>
      <c r="BH102" s="192">
        <f t="shared" si="7"/>
        <v>0</v>
      </c>
      <c r="BI102" s="192">
        <f t="shared" si="8"/>
        <v>0</v>
      </c>
      <c r="BJ102" s="19" t="s">
        <v>82</v>
      </c>
      <c r="BK102" s="192">
        <f t="shared" si="9"/>
        <v>0</v>
      </c>
      <c r="BL102" s="19" t="s">
        <v>222</v>
      </c>
      <c r="BM102" s="191" t="s">
        <v>322</v>
      </c>
    </row>
    <row r="103" spans="1:65" s="2" customFormat="1" ht="14.45" customHeight="1">
      <c r="A103" s="36"/>
      <c r="B103" s="37"/>
      <c r="C103" s="180" t="s">
        <v>215</v>
      </c>
      <c r="D103" s="180" t="s">
        <v>217</v>
      </c>
      <c r="E103" s="181" t="s">
        <v>855</v>
      </c>
      <c r="F103" s="182" t="s">
        <v>856</v>
      </c>
      <c r="G103" s="183" t="s">
        <v>248</v>
      </c>
      <c r="H103" s="184">
        <v>2</v>
      </c>
      <c r="I103" s="185"/>
      <c r="J103" s="186">
        <f t="shared" si="0"/>
        <v>0</v>
      </c>
      <c r="K103" s="182" t="s">
        <v>19</v>
      </c>
      <c r="L103" s="41"/>
      <c r="M103" s="187" t="s">
        <v>19</v>
      </c>
      <c r="N103" s="188" t="s">
        <v>46</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222</v>
      </c>
      <c r="AT103" s="191" t="s">
        <v>217</v>
      </c>
      <c r="AU103" s="191" t="s">
        <v>82</v>
      </c>
      <c r="AY103" s="19" t="s">
        <v>214</v>
      </c>
      <c r="BE103" s="192">
        <f t="shared" si="4"/>
        <v>0</v>
      </c>
      <c r="BF103" s="192">
        <f t="shared" si="5"/>
        <v>0</v>
      </c>
      <c r="BG103" s="192">
        <f t="shared" si="6"/>
        <v>0</v>
      </c>
      <c r="BH103" s="192">
        <f t="shared" si="7"/>
        <v>0</v>
      </c>
      <c r="BI103" s="192">
        <f t="shared" si="8"/>
        <v>0</v>
      </c>
      <c r="BJ103" s="19" t="s">
        <v>82</v>
      </c>
      <c r="BK103" s="192">
        <f t="shared" si="9"/>
        <v>0</v>
      </c>
      <c r="BL103" s="19" t="s">
        <v>222</v>
      </c>
      <c r="BM103" s="191" t="s">
        <v>335</v>
      </c>
    </row>
    <row r="104" spans="1:65" s="2" customFormat="1" ht="24.2" customHeight="1">
      <c r="A104" s="36"/>
      <c r="B104" s="37"/>
      <c r="C104" s="180" t="s">
        <v>253</v>
      </c>
      <c r="D104" s="180" t="s">
        <v>217</v>
      </c>
      <c r="E104" s="181" t="s">
        <v>857</v>
      </c>
      <c r="F104" s="182" t="s">
        <v>858</v>
      </c>
      <c r="G104" s="183" t="s">
        <v>248</v>
      </c>
      <c r="H104" s="184">
        <v>2</v>
      </c>
      <c r="I104" s="185"/>
      <c r="J104" s="186">
        <f t="shared" si="0"/>
        <v>0</v>
      </c>
      <c r="K104" s="182" t="s">
        <v>19</v>
      </c>
      <c r="L104" s="41"/>
      <c r="M104" s="187" t="s">
        <v>19</v>
      </c>
      <c r="N104" s="188" t="s">
        <v>46</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222</v>
      </c>
      <c r="AT104" s="191" t="s">
        <v>217</v>
      </c>
      <c r="AU104" s="191" t="s">
        <v>82</v>
      </c>
      <c r="AY104" s="19" t="s">
        <v>214</v>
      </c>
      <c r="BE104" s="192">
        <f t="shared" si="4"/>
        <v>0</v>
      </c>
      <c r="BF104" s="192">
        <f t="shared" si="5"/>
        <v>0</v>
      </c>
      <c r="BG104" s="192">
        <f t="shared" si="6"/>
        <v>0</v>
      </c>
      <c r="BH104" s="192">
        <f t="shared" si="7"/>
        <v>0</v>
      </c>
      <c r="BI104" s="192">
        <f t="shared" si="8"/>
        <v>0</v>
      </c>
      <c r="BJ104" s="19" t="s">
        <v>82</v>
      </c>
      <c r="BK104" s="192">
        <f t="shared" si="9"/>
        <v>0</v>
      </c>
      <c r="BL104" s="19" t="s">
        <v>222</v>
      </c>
      <c r="BM104" s="191" t="s">
        <v>347</v>
      </c>
    </row>
    <row r="105" spans="1:65" s="2" customFormat="1" ht="14.45" customHeight="1">
      <c r="A105" s="36"/>
      <c r="B105" s="37"/>
      <c r="C105" s="180" t="s">
        <v>262</v>
      </c>
      <c r="D105" s="180" t="s">
        <v>217</v>
      </c>
      <c r="E105" s="181" t="s">
        <v>859</v>
      </c>
      <c r="F105" s="182" t="s">
        <v>860</v>
      </c>
      <c r="G105" s="183" t="s">
        <v>248</v>
      </c>
      <c r="H105" s="184">
        <v>2</v>
      </c>
      <c r="I105" s="185"/>
      <c r="J105" s="186">
        <f t="shared" si="0"/>
        <v>0</v>
      </c>
      <c r="K105" s="182" t="s">
        <v>19</v>
      </c>
      <c r="L105" s="41"/>
      <c r="M105" s="187" t="s">
        <v>19</v>
      </c>
      <c r="N105" s="188" t="s">
        <v>46</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222</v>
      </c>
      <c r="AT105" s="191" t="s">
        <v>217</v>
      </c>
      <c r="AU105" s="191" t="s">
        <v>82</v>
      </c>
      <c r="AY105" s="19" t="s">
        <v>214</v>
      </c>
      <c r="BE105" s="192">
        <f t="shared" si="4"/>
        <v>0</v>
      </c>
      <c r="BF105" s="192">
        <f t="shared" si="5"/>
        <v>0</v>
      </c>
      <c r="BG105" s="192">
        <f t="shared" si="6"/>
        <v>0</v>
      </c>
      <c r="BH105" s="192">
        <f t="shared" si="7"/>
        <v>0</v>
      </c>
      <c r="BI105" s="192">
        <f t="shared" si="8"/>
        <v>0</v>
      </c>
      <c r="BJ105" s="19" t="s">
        <v>82</v>
      </c>
      <c r="BK105" s="192">
        <f t="shared" si="9"/>
        <v>0</v>
      </c>
      <c r="BL105" s="19" t="s">
        <v>222</v>
      </c>
      <c r="BM105" s="191" t="s">
        <v>358</v>
      </c>
    </row>
    <row r="106" spans="1:65" s="2" customFormat="1" ht="14.45" customHeight="1">
      <c r="A106" s="36"/>
      <c r="B106" s="37"/>
      <c r="C106" s="180" t="s">
        <v>260</v>
      </c>
      <c r="D106" s="180" t="s">
        <v>217</v>
      </c>
      <c r="E106" s="181" t="s">
        <v>861</v>
      </c>
      <c r="F106" s="182" t="s">
        <v>862</v>
      </c>
      <c r="G106" s="183" t="s">
        <v>248</v>
      </c>
      <c r="H106" s="184">
        <v>2</v>
      </c>
      <c r="I106" s="185"/>
      <c r="J106" s="186">
        <f t="shared" si="0"/>
        <v>0</v>
      </c>
      <c r="K106" s="182" t="s">
        <v>19</v>
      </c>
      <c r="L106" s="41"/>
      <c r="M106" s="187" t="s">
        <v>19</v>
      </c>
      <c r="N106" s="188" t="s">
        <v>46</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222</v>
      </c>
      <c r="AT106" s="191" t="s">
        <v>217</v>
      </c>
      <c r="AU106" s="191" t="s">
        <v>82</v>
      </c>
      <c r="AY106" s="19" t="s">
        <v>214</v>
      </c>
      <c r="BE106" s="192">
        <f t="shared" si="4"/>
        <v>0</v>
      </c>
      <c r="BF106" s="192">
        <f t="shared" si="5"/>
        <v>0</v>
      </c>
      <c r="BG106" s="192">
        <f t="shared" si="6"/>
        <v>0</v>
      </c>
      <c r="BH106" s="192">
        <f t="shared" si="7"/>
        <v>0</v>
      </c>
      <c r="BI106" s="192">
        <f t="shared" si="8"/>
        <v>0</v>
      </c>
      <c r="BJ106" s="19" t="s">
        <v>82</v>
      </c>
      <c r="BK106" s="192">
        <f t="shared" si="9"/>
        <v>0</v>
      </c>
      <c r="BL106" s="19" t="s">
        <v>222</v>
      </c>
      <c r="BM106" s="191" t="s">
        <v>369</v>
      </c>
    </row>
    <row r="107" spans="1:65" s="2" customFormat="1" ht="14.45" customHeight="1">
      <c r="A107" s="36"/>
      <c r="B107" s="37"/>
      <c r="C107" s="180" t="s">
        <v>270</v>
      </c>
      <c r="D107" s="180" t="s">
        <v>217</v>
      </c>
      <c r="E107" s="181" t="s">
        <v>863</v>
      </c>
      <c r="F107" s="182" t="s">
        <v>864</v>
      </c>
      <c r="G107" s="183" t="s">
        <v>248</v>
      </c>
      <c r="H107" s="184">
        <v>2</v>
      </c>
      <c r="I107" s="185"/>
      <c r="J107" s="186">
        <f t="shared" si="0"/>
        <v>0</v>
      </c>
      <c r="K107" s="182" t="s">
        <v>19</v>
      </c>
      <c r="L107" s="41"/>
      <c r="M107" s="187" t="s">
        <v>19</v>
      </c>
      <c r="N107" s="188" t="s">
        <v>46</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222</v>
      </c>
      <c r="AT107" s="191" t="s">
        <v>217</v>
      </c>
      <c r="AU107" s="191" t="s">
        <v>82</v>
      </c>
      <c r="AY107" s="19" t="s">
        <v>214</v>
      </c>
      <c r="BE107" s="192">
        <f t="shared" si="4"/>
        <v>0</v>
      </c>
      <c r="BF107" s="192">
        <f t="shared" si="5"/>
        <v>0</v>
      </c>
      <c r="BG107" s="192">
        <f t="shared" si="6"/>
        <v>0</v>
      </c>
      <c r="BH107" s="192">
        <f t="shared" si="7"/>
        <v>0</v>
      </c>
      <c r="BI107" s="192">
        <f t="shared" si="8"/>
        <v>0</v>
      </c>
      <c r="BJ107" s="19" t="s">
        <v>82</v>
      </c>
      <c r="BK107" s="192">
        <f t="shared" si="9"/>
        <v>0</v>
      </c>
      <c r="BL107" s="19" t="s">
        <v>222</v>
      </c>
      <c r="BM107" s="191" t="s">
        <v>379</v>
      </c>
    </row>
    <row r="108" spans="1:65" s="2" customFormat="1" ht="14.45" customHeight="1">
      <c r="A108" s="36"/>
      <c r="B108" s="37"/>
      <c r="C108" s="180" t="s">
        <v>276</v>
      </c>
      <c r="D108" s="180" t="s">
        <v>217</v>
      </c>
      <c r="E108" s="181" t="s">
        <v>865</v>
      </c>
      <c r="F108" s="182" t="s">
        <v>866</v>
      </c>
      <c r="G108" s="183" t="s">
        <v>248</v>
      </c>
      <c r="H108" s="184">
        <v>1</v>
      </c>
      <c r="I108" s="185"/>
      <c r="J108" s="186">
        <f t="shared" si="0"/>
        <v>0</v>
      </c>
      <c r="K108" s="182" t="s">
        <v>19</v>
      </c>
      <c r="L108" s="41"/>
      <c r="M108" s="187" t="s">
        <v>19</v>
      </c>
      <c r="N108" s="188" t="s">
        <v>46</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222</v>
      </c>
      <c r="AT108" s="191" t="s">
        <v>217</v>
      </c>
      <c r="AU108" s="191" t="s">
        <v>82</v>
      </c>
      <c r="AY108" s="19" t="s">
        <v>214</v>
      </c>
      <c r="BE108" s="192">
        <f t="shared" si="4"/>
        <v>0</v>
      </c>
      <c r="BF108" s="192">
        <f t="shared" si="5"/>
        <v>0</v>
      </c>
      <c r="BG108" s="192">
        <f t="shared" si="6"/>
        <v>0</v>
      </c>
      <c r="BH108" s="192">
        <f t="shared" si="7"/>
        <v>0</v>
      </c>
      <c r="BI108" s="192">
        <f t="shared" si="8"/>
        <v>0</v>
      </c>
      <c r="BJ108" s="19" t="s">
        <v>82</v>
      </c>
      <c r="BK108" s="192">
        <f t="shared" si="9"/>
        <v>0</v>
      </c>
      <c r="BL108" s="19" t="s">
        <v>222</v>
      </c>
      <c r="BM108" s="191" t="s">
        <v>339</v>
      </c>
    </row>
    <row r="109" spans="1:65" s="2" customFormat="1" ht="14.45" customHeight="1">
      <c r="A109" s="36"/>
      <c r="B109" s="37"/>
      <c r="C109" s="180" t="s">
        <v>280</v>
      </c>
      <c r="D109" s="180" t="s">
        <v>217</v>
      </c>
      <c r="E109" s="181" t="s">
        <v>867</v>
      </c>
      <c r="F109" s="182" t="s">
        <v>868</v>
      </c>
      <c r="G109" s="183" t="s">
        <v>248</v>
      </c>
      <c r="H109" s="184">
        <v>12</v>
      </c>
      <c r="I109" s="185"/>
      <c r="J109" s="186">
        <f t="shared" si="0"/>
        <v>0</v>
      </c>
      <c r="K109" s="182" t="s">
        <v>19</v>
      </c>
      <c r="L109" s="41"/>
      <c r="M109" s="187" t="s">
        <v>19</v>
      </c>
      <c r="N109" s="188" t="s">
        <v>46</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222</v>
      </c>
      <c r="AT109" s="191" t="s">
        <v>217</v>
      </c>
      <c r="AU109" s="191" t="s">
        <v>82</v>
      </c>
      <c r="AY109" s="19" t="s">
        <v>214</v>
      </c>
      <c r="BE109" s="192">
        <f t="shared" si="4"/>
        <v>0</v>
      </c>
      <c r="BF109" s="192">
        <f t="shared" si="5"/>
        <v>0</v>
      </c>
      <c r="BG109" s="192">
        <f t="shared" si="6"/>
        <v>0</v>
      </c>
      <c r="BH109" s="192">
        <f t="shared" si="7"/>
        <v>0</v>
      </c>
      <c r="BI109" s="192">
        <f t="shared" si="8"/>
        <v>0</v>
      </c>
      <c r="BJ109" s="19" t="s">
        <v>82</v>
      </c>
      <c r="BK109" s="192">
        <f t="shared" si="9"/>
        <v>0</v>
      </c>
      <c r="BL109" s="19" t="s">
        <v>222</v>
      </c>
      <c r="BM109" s="191" t="s">
        <v>397</v>
      </c>
    </row>
    <row r="110" spans="1:65" s="2" customFormat="1" ht="14.45" customHeight="1">
      <c r="A110" s="36"/>
      <c r="B110" s="37"/>
      <c r="C110" s="180" t="s">
        <v>286</v>
      </c>
      <c r="D110" s="180" t="s">
        <v>217</v>
      </c>
      <c r="E110" s="181" t="s">
        <v>869</v>
      </c>
      <c r="F110" s="182" t="s">
        <v>870</v>
      </c>
      <c r="G110" s="183" t="s">
        <v>248</v>
      </c>
      <c r="H110" s="184">
        <v>2</v>
      </c>
      <c r="I110" s="185"/>
      <c r="J110" s="186">
        <f t="shared" si="0"/>
        <v>0</v>
      </c>
      <c r="K110" s="182" t="s">
        <v>19</v>
      </c>
      <c r="L110" s="41"/>
      <c r="M110" s="187" t="s">
        <v>19</v>
      </c>
      <c r="N110" s="188" t="s">
        <v>46</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222</v>
      </c>
      <c r="AT110" s="191" t="s">
        <v>217</v>
      </c>
      <c r="AU110" s="191" t="s">
        <v>82</v>
      </c>
      <c r="AY110" s="19" t="s">
        <v>214</v>
      </c>
      <c r="BE110" s="192">
        <f t="shared" si="4"/>
        <v>0</v>
      </c>
      <c r="BF110" s="192">
        <f t="shared" si="5"/>
        <v>0</v>
      </c>
      <c r="BG110" s="192">
        <f t="shared" si="6"/>
        <v>0</v>
      </c>
      <c r="BH110" s="192">
        <f t="shared" si="7"/>
        <v>0</v>
      </c>
      <c r="BI110" s="192">
        <f t="shared" si="8"/>
        <v>0</v>
      </c>
      <c r="BJ110" s="19" t="s">
        <v>82</v>
      </c>
      <c r="BK110" s="192">
        <f t="shared" si="9"/>
        <v>0</v>
      </c>
      <c r="BL110" s="19" t="s">
        <v>222</v>
      </c>
      <c r="BM110" s="191" t="s">
        <v>405</v>
      </c>
    </row>
    <row r="111" spans="1:65" s="2" customFormat="1" ht="14.45" customHeight="1">
      <c r="A111" s="36"/>
      <c r="B111" s="37"/>
      <c r="C111" s="180" t="s">
        <v>290</v>
      </c>
      <c r="D111" s="180" t="s">
        <v>217</v>
      </c>
      <c r="E111" s="181" t="s">
        <v>871</v>
      </c>
      <c r="F111" s="182" t="s">
        <v>872</v>
      </c>
      <c r="G111" s="183" t="s">
        <v>248</v>
      </c>
      <c r="H111" s="184">
        <v>2</v>
      </c>
      <c r="I111" s="185"/>
      <c r="J111" s="186">
        <f t="shared" si="0"/>
        <v>0</v>
      </c>
      <c r="K111" s="182" t="s">
        <v>19</v>
      </c>
      <c r="L111" s="41"/>
      <c r="M111" s="187" t="s">
        <v>19</v>
      </c>
      <c r="N111" s="188" t="s">
        <v>46</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222</v>
      </c>
      <c r="AT111" s="191" t="s">
        <v>217</v>
      </c>
      <c r="AU111" s="191" t="s">
        <v>82</v>
      </c>
      <c r="AY111" s="19" t="s">
        <v>214</v>
      </c>
      <c r="BE111" s="192">
        <f t="shared" si="4"/>
        <v>0</v>
      </c>
      <c r="BF111" s="192">
        <f t="shared" si="5"/>
        <v>0</v>
      </c>
      <c r="BG111" s="192">
        <f t="shared" si="6"/>
        <v>0</v>
      </c>
      <c r="BH111" s="192">
        <f t="shared" si="7"/>
        <v>0</v>
      </c>
      <c r="BI111" s="192">
        <f t="shared" si="8"/>
        <v>0</v>
      </c>
      <c r="BJ111" s="19" t="s">
        <v>82</v>
      </c>
      <c r="BK111" s="192">
        <f t="shared" si="9"/>
        <v>0</v>
      </c>
      <c r="BL111" s="19" t="s">
        <v>222</v>
      </c>
      <c r="BM111" s="191" t="s">
        <v>417</v>
      </c>
    </row>
    <row r="112" spans="1:65" s="2" customFormat="1" ht="14.45" customHeight="1">
      <c r="A112" s="36"/>
      <c r="B112" s="37"/>
      <c r="C112" s="180" t="s">
        <v>8</v>
      </c>
      <c r="D112" s="180" t="s">
        <v>217</v>
      </c>
      <c r="E112" s="181" t="s">
        <v>873</v>
      </c>
      <c r="F112" s="182" t="s">
        <v>874</v>
      </c>
      <c r="G112" s="183" t="s">
        <v>248</v>
      </c>
      <c r="H112" s="184">
        <v>2</v>
      </c>
      <c r="I112" s="185"/>
      <c r="J112" s="186">
        <f t="shared" si="0"/>
        <v>0</v>
      </c>
      <c r="K112" s="182" t="s">
        <v>19</v>
      </c>
      <c r="L112" s="41"/>
      <c r="M112" s="187" t="s">
        <v>19</v>
      </c>
      <c r="N112" s="188" t="s">
        <v>46</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222</v>
      </c>
      <c r="AT112" s="191" t="s">
        <v>217</v>
      </c>
      <c r="AU112" s="191" t="s">
        <v>82</v>
      </c>
      <c r="AY112" s="19" t="s">
        <v>214</v>
      </c>
      <c r="BE112" s="192">
        <f t="shared" si="4"/>
        <v>0</v>
      </c>
      <c r="BF112" s="192">
        <f t="shared" si="5"/>
        <v>0</v>
      </c>
      <c r="BG112" s="192">
        <f t="shared" si="6"/>
        <v>0</v>
      </c>
      <c r="BH112" s="192">
        <f t="shared" si="7"/>
        <v>0</v>
      </c>
      <c r="BI112" s="192">
        <f t="shared" si="8"/>
        <v>0</v>
      </c>
      <c r="BJ112" s="19" t="s">
        <v>82</v>
      </c>
      <c r="BK112" s="192">
        <f t="shared" si="9"/>
        <v>0</v>
      </c>
      <c r="BL112" s="19" t="s">
        <v>222</v>
      </c>
      <c r="BM112" s="191" t="s">
        <v>429</v>
      </c>
    </row>
    <row r="113" spans="1:65" s="2" customFormat="1" ht="14.45" customHeight="1">
      <c r="A113" s="36"/>
      <c r="B113" s="37"/>
      <c r="C113" s="180" t="s">
        <v>299</v>
      </c>
      <c r="D113" s="180" t="s">
        <v>217</v>
      </c>
      <c r="E113" s="181" t="s">
        <v>875</v>
      </c>
      <c r="F113" s="182" t="s">
        <v>876</v>
      </c>
      <c r="G113" s="183" t="s">
        <v>248</v>
      </c>
      <c r="H113" s="184">
        <v>16</v>
      </c>
      <c r="I113" s="185"/>
      <c r="J113" s="186">
        <f t="shared" si="0"/>
        <v>0</v>
      </c>
      <c r="K113" s="182" t="s">
        <v>19</v>
      </c>
      <c r="L113" s="41"/>
      <c r="M113" s="187" t="s">
        <v>19</v>
      </c>
      <c r="N113" s="188" t="s">
        <v>46</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222</v>
      </c>
      <c r="AT113" s="191" t="s">
        <v>217</v>
      </c>
      <c r="AU113" s="191" t="s">
        <v>82</v>
      </c>
      <c r="AY113" s="19" t="s">
        <v>214</v>
      </c>
      <c r="BE113" s="192">
        <f t="shared" si="4"/>
        <v>0</v>
      </c>
      <c r="BF113" s="192">
        <f t="shared" si="5"/>
        <v>0</v>
      </c>
      <c r="BG113" s="192">
        <f t="shared" si="6"/>
        <v>0</v>
      </c>
      <c r="BH113" s="192">
        <f t="shared" si="7"/>
        <v>0</v>
      </c>
      <c r="BI113" s="192">
        <f t="shared" si="8"/>
        <v>0</v>
      </c>
      <c r="BJ113" s="19" t="s">
        <v>82</v>
      </c>
      <c r="BK113" s="192">
        <f t="shared" si="9"/>
        <v>0</v>
      </c>
      <c r="BL113" s="19" t="s">
        <v>222</v>
      </c>
      <c r="BM113" s="191" t="s">
        <v>443</v>
      </c>
    </row>
    <row r="114" spans="1:65" s="2" customFormat="1" ht="14.45" customHeight="1">
      <c r="A114" s="36"/>
      <c r="B114" s="37"/>
      <c r="C114" s="180" t="s">
        <v>304</v>
      </c>
      <c r="D114" s="180" t="s">
        <v>217</v>
      </c>
      <c r="E114" s="181" t="s">
        <v>877</v>
      </c>
      <c r="F114" s="182" t="s">
        <v>878</v>
      </c>
      <c r="G114" s="183" t="s">
        <v>248</v>
      </c>
      <c r="H114" s="184">
        <v>1</v>
      </c>
      <c r="I114" s="185"/>
      <c r="J114" s="186">
        <f t="shared" si="0"/>
        <v>0</v>
      </c>
      <c r="K114" s="182" t="s">
        <v>19</v>
      </c>
      <c r="L114" s="41"/>
      <c r="M114" s="187" t="s">
        <v>19</v>
      </c>
      <c r="N114" s="188" t="s">
        <v>46</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222</v>
      </c>
      <c r="AT114" s="191" t="s">
        <v>217</v>
      </c>
      <c r="AU114" s="191" t="s">
        <v>82</v>
      </c>
      <c r="AY114" s="19" t="s">
        <v>214</v>
      </c>
      <c r="BE114" s="192">
        <f t="shared" si="4"/>
        <v>0</v>
      </c>
      <c r="BF114" s="192">
        <f t="shared" si="5"/>
        <v>0</v>
      </c>
      <c r="BG114" s="192">
        <f t="shared" si="6"/>
        <v>0</v>
      </c>
      <c r="BH114" s="192">
        <f t="shared" si="7"/>
        <v>0</v>
      </c>
      <c r="BI114" s="192">
        <f t="shared" si="8"/>
        <v>0</v>
      </c>
      <c r="BJ114" s="19" t="s">
        <v>82</v>
      </c>
      <c r="BK114" s="192">
        <f t="shared" si="9"/>
        <v>0</v>
      </c>
      <c r="BL114" s="19" t="s">
        <v>222</v>
      </c>
      <c r="BM114" s="191" t="s">
        <v>455</v>
      </c>
    </row>
    <row r="115" spans="1:65" s="2" customFormat="1" ht="14.45" customHeight="1">
      <c r="A115" s="36"/>
      <c r="B115" s="37"/>
      <c r="C115" s="180" t="s">
        <v>308</v>
      </c>
      <c r="D115" s="180" t="s">
        <v>217</v>
      </c>
      <c r="E115" s="181" t="s">
        <v>879</v>
      </c>
      <c r="F115" s="182" t="s">
        <v>880</v>
      </c>
      <c r="G115" s="183" t="s">
        <v>361</v>
      </c>
      <c r="H115" s="240"/>
      <c r="I115" s="185"/>
      <c r="J115" s="186">
        <f t="shared" si="0"/>
        <v>0</v>
      </c>
      <c r="K115" s="182" t="s">
        <v>19</v>
      </c>
      <c r="L115" s="41"/>
      <c r="M115" s="187" t="s">
        <v>19</v>
      </c>
      <c r="N115" s="188" t="s">
        <v>46</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222</v>
      </c>
      <c r="AT115" s="191" t="s">
        <v>217</v>
      </c>
      <c r="AU115" s="191" t="s">
        <v>82</v>
      </c>
      <c r="AY115" s="19" t="s">
        <v>214</v>
      </c>
      <c r="BE115" s="192">
        <f t="shared" si="4"/>
        <v>0</v>
      </c>
      <c r="BF115" s="192">
        <f t="shared" si="5"/>
        <v>0</v>
      </c>
      <c r="BG115" s="192">
        <f t="shared" si="6"/>
        <v>0</v>
      </c>
      <c r="BH115" s="192">
        <f t="shared" si="7"/>
        <v>0</v>
      </c>
      <c r="BI115" s="192">
        <f t="shared" si="8"/>
        <v>0</v>
      </c>
      <c r="BJ115" s="19" t="s">
        <v>82</v>
      </c>
      <c r="BK115" s="192">
        <f t="shared" si="9"/>
        <v>0</v>
      </c>
      <c r="BL115" s="19" t="s">
        <v>222</v>
      </c>
      <c r="BM115" s="191" t="s">
        <v>466</v>
      </c>
    </row>
    <row r="116" spans="1:65" s="2" customFormat="1" ht="14.45" customHeight="1">
      <c r="A116" s="36"/>
      <c r="B116" s="37"/>
      <c r="C116" s="180" t="s">
        <v>314</v>
      </c>
      <c r="D116" s="180" t="s">
        <v>217</v>
      </c>
      <c r="E116" s="181" t="s">
        <v>881</v>
      </c>
      <c r="F116" s="182" t="s">
        <v>882</v>
      </c>
      <c r="G116" s="183" t="s">
        <v>302</v>
      </c>
      <c r="H116" s="184">
        <v>0.2</v>
      </c>
      <c r="I116" s="185"/>
      <c r="J116" s="186">
        <f t="shared" si="0"/>
        <v>0</v>
      </c>
      <c r="K116" s="182" t="s">
        <v>19</v>
      </c>
      <c r="L116" s="41"/>
      <c r="M116" s="187" t="s">
        <v>19</v>
      </c>
      <c r="N116" s="188" t="s">
        <v>46</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222</v>
      </c>
      <c r="AT116" s="191" t="s">
        <v>217</v>
      </c>
      <c r="AU116" s="191" t="s">
        <v>82</v>
      </c>
      <c r="AY116" s="19" t="s">
        <v>214</v>
      </c>
      <c r="BE116" s="192">
        <f t="shared" si="4"/>
        <v>0</v>
      </c>
      <c r="BF116" s="192">
        <f t="shared" si="5"/>
        <v>0</v>
      </c>
      <c r="BG116" s="192">
        <f t="shared" si="6"/>
        <v>0</v>
      </c>
      <c r="BH116" s="192">
        <f t="shared" si="7"/>
        <v>0</v>
      </c>
      <c r="BI116" s="192">
        <f t="shared" si="8"/>
        <v>0</v>
      </c>
      <c r="BJ116" s="19" t="s">
        <v>82</v>
      </c>
      <c r="BK116" s="192">
        <f t="shared" si="9"/>
        <v>0</v>
      </c>
      <c r="BL116" s="19" t="s">
        <v>222</v>
      </c>
      <c r="BM116" s="191" t="s">
        <v>480</v>
      </c>
    </row>
    <row r="117" spans="1:65" s="12" customFormat="1" ht="25.9" customHeight="1">
      <c r="B117" s="164"/>
      <c r="C117" s="165"/>
      <c r="D117" s="166" t="s">
        <v>74</v>
      </c>
      <c r="E117" s="167" t="s">
        <v>101</v>
      </c>
      <c r="F117" s="167" t="s">
        <v>883</v>
      </c>
      <c r="G117" s="165"/>
      <c r="H117" s="165"/>
      <c r="I117" s="168"/>
      <c r="J117" s="169">
        <f>BK117</f>
        <v>0</v>
      </c>
      <c r="K117" s="165"/>
      <c r="L117" s="170"/>
      <c r="M117" s="171"/>
      <c r="N117" s="172"/>
      <c r="O117" s="172"/>
      <c r="P117" s="173">
        <f>SUM(P118:P129)</f>
        <v>0</v>
      </c>
      <c r="Q117" s="172"/>
      <c r="R117" s="173">
        <f>SUM(R118:R129)</f>
        <v>0</v>
      </c>
      <c r="S117" s="172"/>
      <c r="T117" s="174">
        <f>SUM(T118:T129)</f>
        <v>0</v>
      </c>
      <c r="AR117" s="175" t="s">
        <v>82</v>
      </c>
      <c r="AT117" s="176" t="s">
        <v>74</v>
      </c>
      <c r="AU117" s="176" t="s">
        <v>75</v>
      </c>
      <c r="AY117" s="175" t="s">
        <v>214</v>
      </c>
      <c r="BK117" s="177">
        <f>SUM(BK118:BK129)</f>
        <v>0</v>
      </c>
    </row>
    <row r="118" spans="1:65" s="2" customFormat="1" ht="14.45" customHeight="1">
      <c r="A118" s="36"/>
      <c r="B118" s="37"/>
      <c r="C118" s="180" t="s">
        <v>82</v>
      </c>
      <c r="D118" s="180" t="s">
        <v>217</v>
      </c>
      <c r="E118" s="181" t="s">
        <v>886</v>
      </c>
      <c r="F118" s="182" t="s">
        <v>887</v>
      </c>
      <c r="G118" s="183" t="s">
        <v>248</v>
      </c>
      <c r="H118" s="184">
        <v>2</v>
      </c>
      <c r="I118" s="185"/>
      <c r="J118" s="186">
        <f t="shared" ref="J118:J129" si="10">ROUND(I118*H118,2)</f>
        <v>0</v>
      </c>
      <c r="K118" s="182" t="s">
        <v>19</v>
      </c>
      <c r="L118" s="41"/>
      <c r="M118" s="187" t="s">
        <v>19</v>
      </c>
      <c r="N118" s="188" t="s">
        <v>46</v>
      </c>
      <c r="O118" s="66"/>
      <c r="P118" s="189">
        <f t="shared" ref="P118:P129" si="11">O118*H118</f>
        <v>0</v>
      </c>
      <c r="Q118" s="189">
        <v>0</v>
      </c>
      <c r="R118" s="189">
        <f t="shared" ref="R118:R129" si="12">Q118*H118</f>
        <v>0</v>
      </c>
      <c r="S118" s="189">
        <v>0</v>
      </c>
      <c r="T118" s="190">
        <f t="shared" ref="T118:T129" si="13">S118*H118</f>
        <v>0</v>
      </c>
      <c r="U118" s="36"/>
      <c r="V118" s="36"/>
      <c r="W118" s="36"/>
      <c r="X118" s="36"/>
      <c r="Y118" s="36"/>
      <c r="Z118" s="36"/>
      <c r="AA118" s="36"/>
      <c r="AB118" s="36"/>
      <c r="AC118" s="36"/>
      <c r="AD118" s="36"/>
      <c r="AE118" s="36"/>
      <c r="AR118" s="191" t="s">
        <v>222</v>
      </c>
      <c r="AT118" s="191" t="s">
        <v>217</v>
      </c>
      <c r="AU118" s="191" t="s">
        <v>82</v>
      </c>
      <c r="AY118" s="19" t="s">
        <v>214</v>
      </c>
      <c r="BE118" s="192">
        <f t="shared" ref="BE118:BE129" si="14">IF(N118="základní",J118,0)</f>
        <v>0</v>
      </c>
      <c r="BF118" s="192">
        <f t="shared" ref="BF118:BF129" si="15">IF(N118="snížená",J118,0)</f>
        <v>0</v>
      </c>
      <c r="BG118" s="192">
        <f t="shared" ref="BG118:BG129" si="16">IF(N118="zákl. přenesená",J118,0)</f>
        <v>0</v>
      </c>
      <c r="BH118" s="192">
        <f t="shared" ref="BH118:BH129" si="17">IF(N118="sníž. přenesená",J118,0)</f>
        <v>0</v>
      </c>
      <c r="BI118" s="192">
        <f t="shared" ref="BI118:BI129" si="18">IF(N118="nulová",J118,0)</f>
        <v>0</v>
      </c>
      <c r="BJ118" s="19" t="s">
        <v>82</v>
      </c>
      <c r="BK118" s="192">
        <f t="shared" ref="BK118:BK129" si="19">ROUND(I118*H118,2)</f>
        <v>0</v>
      </c>
      <c r="BL118" s="19" t="s">
        <v>222</v>
      </c>
      <c r="BM118" s="191" t="s">
        <v>491</v>
      </c>
    </row>
    <row r="119" spans="1:65" s="2" customFormat="1" ht="14.45" customHeight="1">
      <c r="A119" s="36"/>
      <c r="B119" s="37"/>
      <c r="C119" s="180" t="s">
        <v>88</v>
      </c>
      <c r="D119" s="180" t="s">
        <v>217</v>
      </c>
      <c r="E119" s="181" t="s">
        <v>888</v>
      </c>
      <c r="F119" s="182" t="s">
        <v>889</v>
      </c>
      <c r="G119" s="183" t="s">
        <v>248</v>
      </c>
      <c r="H119" s="184">
        <v>3</v>
      </c>
      <c r="I119" s="185"/>
      <c r="J119" s="186">
        <f t="shared" si="10"/>
        <v>0</v>
      </c>
      <c r="K119" s="182" t="s">
        <v>19</v>
      </c>
      <c r="L119" s="41"/>
      <c r="M119" s="187" t="s">
        <v>19</v>
      </c>
      <c r="N119" s="188" t="s">
        <v>46</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222</v>
      </c>
      <c r="AT119" s="191" t="s">
        <v>217</v>
      </c>
      <c r="AU119" s="191" t="s">
        <v>82</v>
      </c>
      <c r="AY119" s="19" t="s">
        <v>214</v>
      </c>
      <c r="BE119" s="192">
        <f t="shared" si="14"/>
        <v>0</v>
      </c>
      <c r="BF119" s="192">
        <f t="shared" si="15"/>
        <v>0</v>
      </c>
      <c r="BG119" s="192">
        <f t="shared" si="16"/>
        <v>0</v>
      </c>
      <c r="BH119" s="192">
        <f t="shared" si="17"/>
        <v>0</v>
      </c>
      <c r="BI119" s="192">
        <f t="shared" si="18"/>
        <v>0</v>
      </c>
      <c r="BJ119" s="19" t="s">
        <v>82</v>
      </c>
      <c r="BK119" s="192">
        <f t="shared" si="19"/>
        <v>0</v>
      </c>
      <c r="BL119" s="19" t="s">
        <v>222</v>
      </c>
      <c r="BM119" s="191" t="s">
        <v>502</v>
      </c>
    </row>
    <row r="120" spans="1:65" s="2" customFormat="1" ht="14.45" customHeight="1">
      <c r="A120" s="36"/>
      <c r="B120" s="37"/>
      <c r="C120" s="180" t="s">
        <v>101</v>
      </c>
      <c r="D120" s="180" t="s">
        <v>217</v>
      </c>
      <c r="E120" s="181" t="s">
        <v>1585</v>
      </c>
      <c r="F120" s="182" t="s">
        <v>1586</v>
      </c>
      <c r="G120" s="183" t="s">
        <v>248</v>
      </c>
      <c r="H120" s="184">
        <v>1</v>
      </c>
      <c r="I120" s="185"/>
      <c r="J120" s="186">
        <f t="shared" si="10"/>
        <v>0</v>
      </c>
      <c r="K120" s="182" t="s">
        <v>19</v>
      </c>
      <c r="L120" s="41"/>
      <c r="M120" s="187" t="s">
        <v>19</v>
      </c>
      <c r="N120" s="188" t="s">
        <v>46</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222</v>
      </c>
      <c r="AT120" s="191" t="s">
        <v>217</v>
      </c>
      <c r="AU120" s="191" t="s">
        <v>82</v>
      </c>
      <c r="AY120" s="19" t="s">
        <v>214</v>
      </c>
      <c r="BE120" s="192">
        <f t="shared" si="14"/>
        <v>0</v>
      </c>
      <c r="BF120" s="192">
        <f t="shared" si="15"/>
        <v>0</v>
      </c>
      <c r="BG120" s="192">
        <f t="shared" si="16"/>
        <v>0</v>
      </c>
      <c r="BH120" s="192">
        <f t="shared" si="17"/>
        <v>0</v>
      </c>
      <c r="BI120" s="192">
        <f t="shared" si="18"/>
        <v>0</v>
      </c>
      <c r="BJ120" s="19" t="s">
        <v>82</v>
      </c>
      <c r="BK120" s="192">
        <f t="shared" si="19"/>
        <v>0</v>
      </c>
      <c r="BL120" s="19" t="s">
        <v>222</v>
      </c>
      <c r="BM120" s="191" t="s">
        <v>511</v>
      </c>
    </row>
    <row r="121" spans="1:65" s="2" customFormat="1" ht="14.45" customHeight="1">
      <c r="A121" s="36"/>
      <c r="B121" s="37"/>
      <c r="C121" s="180" t="s">
        <v>222</v>
      </c>
      <c r="D121" s="180" t="s">
        <v>217</v>
      </c>
      <c r="E121" s="181" t="s">
        <v>1784</v>
      </c>
      <c r="F121" s="182" t="s">
        <v>1785</v>
      </c>
      <c r="G121" s="183" t="s">
        <v>248</v>
      </c>
      <c r="H121" s="184">
        <v>2</v>
      </c>
      <c r="I121" s="185"/>
      <c r="J121" s="186">
        <f t="shared" si="10"/>
        <v>0</v>
      </c>
      <c r="K121" s="182" t="s">
        <v>19</v>
      </c>
      <c r="L121" s="41"/>
      <c r="M121" s="187" t="s">
        <v>19</v>
      </c>
      <c r="N121" s="188" t="s">
        <v>46</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222</v>
      </c>
      <c r="AT121" s="191" t="s">
        <v>217</v>
      </c>
      <c r="AU121" s="191" t="s">
        <v>82</v>
      </c>
      <c r="AY121" s="19" t="s">
        <v>214</v>
      </c>
      <c r="BE121" s="192">
        <f t="shared" si="14"/>
        <v>0</v>
      </c>
      <c r="BF121" s="192">
        <f t="shared" si="15"/>
        <v>0</v>
      </c>
      <c r="BG121" s="192">
        <f t="shared" si="16"/>
        <v>0</v>
      </c>
      <c r="BH121" s="192">
        <f t="shared" si="17"/>
        <v>0</v>
      </c>
      <c r="BI121" s="192">
        <f t="shared" si="18"/>
        <v>0</v>
      </c>
      <c r="BJ121" s="19" t="s">
        <v>82</v>
      </c>
      <c r="BK121" s="192">
        <f t="shared" si="19"/>
        <v>0</v>
      </c>
      <c r="BL121" s="19" t="s">
        <v>222</v>
      </c>
      <c r="BM121" s="191" t="s">
        <v>519</v>
      </c>
    </row>
    <row r="122" spans="1:65" s="2" customFormat="1" ht="14.45" customHeight="1">
      <c r="A122" s="36"/>
      <c r="B122" s="37"/>
      <c r="C122" s="180" t="s">
        <v>245</v>
      </c>
      <c r="D122" s="180" t="s">
        <v>217</v>
      </c>
      <c r="E122" s="181" t="s">
        <v>1786</v>
      </c>
      <c r="F122" s="182" t="s">
        <v>1787</v>
      </c>
      <c r="G122" s="183" t="s">
        <v>248</v>
      </c>
      <c r="H122" s="184">
        <v>1</v>
      </c>
      <c r="I122" s="185"/>
      <c r="J122" s="186">
        <f t="shared" si="10"/>
        <v>0</v>
      </c>
      <c r="K122" s="182" t="s">
        <v>19</v>
      </c>
      <c r="L122" s="41"/>
      <c r="M122" s="187" t="s">
        <v>19</v>
      </c>
      <c r="N122" s="188" t="s">
        <v>46</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222</v>
      </c>
      <c r="AT122" s="191" t="s">
        <v>217</v>
      </c>
      <c r="AU122" s="191" t="s">
        <v>82</v>
      </c>
      <c r="AY122" s="19" t="s">
        <v>214</v>
      </c>
      <c r="BE122" s="192">
        <f t="shared" si="14"/>
        <v>0</v>
      </c>
      <c r="BF122" s="192">
        <f t="shared" si="15"/>
        <v>0</v>
      </c>
      <c r="BG122" s="192">
        <f t="shared" si="16"/>
        <v>0</v>
      </c>
      <c r="BH122" s="192">
        <f t="shared" si="17"/>
        <v>0</v>
      </c>
      <c r="BI122" s="192">
        <f t="shared" si="18"/>
        <v>0</v>
      </c>
      <c r="BJ122" s="19" t="s">
        <v>82</v>
      </c>
      <c r="BK122" s="192">
        <f t="shared" si="19"/>
        <v>0</v>
      </c>
      <c r="BL122" s="19" t="s">
        <v>222</v>
      </c>
      <c r="BM122" s="191" t="s">
        <v>527</v>
      </c>
    </row>
    <row r="123" spans="1:65" s="2" customFormat="1" ht="14.45" customHeight="1">
      <c r="A123" s="36"/>
      <c r="B123" s="37"/>
      <c r="C123" s="180" t="s">
        <v>215</v>
      </c>
      <c r="D123" s="180" t="s">
        <v>217</v>
      </c>
      <c r="E123" s="181" t="s">
        <v>890</v>
      </c>
      <c r="F123" s="182" t="s">
        <v>891</v>
      </c>
      <c r="G123" s="183" t="s">
        <v>248</v>
      </c>
      <c r="H123" s="184">
        <v>2</v>
      </c>
      <c r="I123" s="185"/>
      <c r="J123" s="186">
        <f t="shared" si="10"/>
        <v>0</v>
      </c>
      <c r="K123" s="182" t="s">
        <v>19</v>
      </c>
      <c r="L123" s="41"/>
      <c r="M123" s="187" t="s">
        <v>19</v>
      </c>
      <c r="N123" s="188" t="s">
        <v>46</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222</v>
      </c>
      <c r="AT123" s="191" t="s">
        <v>217</v>
      </c>
      <c r="AU123" s="191" t="s">
        <v>82</v>
      </c>
      <c r="AY123" s="19" t="s">
        <v>214</v>
      </c>
      <c r="BE123" s="192">
        <f t="shared" si="14"/>
        <v>0</v>
      </c>
      <c r="BF123" s="192">
        <f t="shared" si="15"/>
        <v>0</v>
      </c>
      <c r="BG123" s="192">
        <f t="shared" si="16"/>
        <v>0</v>
      </c>
      <c r="BH123" s="192">
        <f t="shared" si="17"/>
        <v>0</v>
      </c>
      <c r="BI123" s="192">
        <f t="shared" si="18"/>
        <v>0</v>
      </c>
      <c r="BJ123" s="19" t="s">
        <v>82</v>
      </c>
      <c r="BK123" s="192">
        <f t="shared" si="19"/>
        <v>0</v>
      </c>
      <c r="BL123" s="19" t="s">
        <v>222</v>
      </c>
      <c r="BM123" s="191" t="s">
        <v>534</v>
      </c>
    </row>
    <row r="124" spans="1:65" s="2" customFormat="1" ht="14.45" customHeight="1">
      <c r="A124" s="36"/>
      <c r="B124" s="37"/>
      <c r="C124" s="180" t="s">
        <v>253</v>
      </c>
      <c r="D124" s="180" t="s">
        <v>217</v>
      </c>
      <c r="E124" s="181" t="s">
        <v>1788</v>
      </c>
      <c r="F124" s="182" t="s">
        <v>1789</v>
      </c>
      <c r="G124" s="183" t="s">
        <v>248</v>
      </c>
      <c r="H124" s="184">
        <v>2</v>
      </c>
      <c r="I124" s="185"/>
      <c r="J124" s="186">
        <f t="shared" si="10"/>
        <v>0</v>
      </c>
      <c r="K124" s="182" t="s">
        <v>19</v>
      </c>
      <c r="L124" s="41"/>
      <c r="M124" s="187" t="s">
        <v>19</v>
      </c>
      <c r="N124" s="188" t="s">
        <v>46</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222</v>
      </c>
      <c r="AT124" s="191" t="s">
        <v>217</v>
      </c>
      <c r="AU124" s="191" t="s">
        <v>82</v>
      </c>
      <c r="AY124" s="19" t="s">
        <v>214</v>
      </c>
      <c r="BE124" s="192">
        <f t="shared" si="14"/>
        <v>0</v>
      </c>
      <c r="BF124" s="192">
        <f t="shared" si="15"/>
        <v>0</v>
      </c>
      <c r="BG124" s="192">
        <f t="shared" si="16"/>
        <v>0</v>
      </c>
      <c r="BH124" s="192">
        <f t="shared" si="17"/>
        <v>0</v>
      </c>
      <c r="BI124" s="192">
        <f t="shared" si="18"/>
        <v>0</v>
      </c>
      <c r="BJ124" s="19" t="s">
        <v>82</v>
      </c>
      <c r="BK124" s="192">
        <f t="shared" si="19"/>
        <v>0</v>
      </c>
      <c r="BL124" s="19" t="s">
        <v>222</v>
      </c>
      <c r="BM124" s="191" t="s">
        <v>542</v>
      </c>
    </row>
    <row r="125" spans="1:65" s="2" customFormat="1" ht="14.45" customHeight="1">
      <c r="A125" s="36"/>
      <c r="B125" s="37"/>
      <c r="C125" s="180" t="s">
        <v>262</v>
      </c>
      <c r="D125" s="180" t="s">
        <v>217</v>
      </c>
      <c r="E125" s="181" t="s">
        <v>1790</v>
      </c>
      <c r="F125" s="182" t="s">
        <v>1791</v>
      </c>
      <c r="G125" s="183" t="s">
        <v>248</v>
      </c>
      <c r="H125" s="184">
        <v>1</v>
      </c>
      <c r="I125" s="185"/>
      <c r="J125" s="186">
        <f t="shared" si="10"/>
        <v>0</v>
      </c>
      <c r="K125" s="182" t="s">
        <v>19</v>
      </c>
      <c r="L125" s="41"/>
      <c r="M125" s="187" t="s">
        <v>19</v>
      </c>
      <c r="N125" s="188" t="s">
        <v>46</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222</v>
      </c>
      <c r="AT125" s="191" t="s">
        <v>217</v>
      </c>
      <c r="AU125" s="191" t="s">
        <v>82</v>
      </c>
      <c r="AY125" s="19" t="s">
        <v>214</v>
      </c>
      <c r="BE125" s="192">
        <f t="shared" si="14"/>
        <v>0</v>
      </c>
      <c r="BF125" s="192">
        <f t="shared" si="15"/>
        <v>0</v>
      </c>
      <c r="BG125" s="192">
        <f t="shared" si="16"/>
        <v>0</v>
      </c>
      <c r="BH125" s="192">
        <f t="shared" si="17"/>
        <v>0</v>
      </c>
      <c r="BI125" s="192">
        <f t="shared" si="18"/>
        <v>0</v>
      </c>
      <c r="BJ125" s="19" t="s">
        <v>82</v>
      </c>
      <c r="BK125" s="192">
        <f t="shared" si="19"/>
        <v>0</v>
      </c>
      <c r="BL125" s="19" t="s">
        <v>222</v>
      </c>
      <c r="BM125" s="191" t="s">
        <v>555</v>
      </c>
    </row>
    <row r="126" spans="1:65" s="2" customFormat="1" ht="24.2" customHeight="1">
      <c r="A126" s="36"/>
      <c r="B126" s="37"/>
      <c r="C126" s="180" t="s">
        <v>260</v>
      </c>
      <c r="D126" s="180" t="s">
        <v>217</v>
      </c>
      <c r="E126" s="181" t="s">
        <v>898</v>
      </c>
      <c r="F126" s="182" t="s">
        <v>899</v>
      </c>
      <c r="G126" s="183" t="s">
        <v>248</v>
      </c>
      <c r="H126" s="184">
        <v>2</v>
      </c>
      <c r="I126" s="185"/>
      <c r="J126" s="186">
        <f t="shared" si="10"/>
        <v>0</v>
      </c>
      <c r="K126" s="182" t="s">
        <v>19</v>
      </c>
      <c r="L126" s="41"/>
      <c r="M126" s="187" t="s">
        <v>19</v>
      </c>
      <c r="N126" s="188" t="s">
        <v>46</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222</v>
      </c>
      <c r="AT126" s="191" t="s">
        <v>217</v>
      </c>
      <c r="AU126" s="191" t="s">
        <v>82</v>
      </c>
      <c r="AY126" s="19" t="s">
        <v>214</v>
      </c>
      <c r="BE126" s="192">
        <f t="shared" si="14"/>
        <v>0</v>
      </c>
      <c r="BF126" s="192">
        <f t="shared" si="15"/>
        <v>0</v>
      </c>
      <c r="BG126" s="192">
        <f t="shared" si="16"/>
        <v>0</v>
      </c>
      <c r="BH126" s="192">
        <f t="shared" si="17"/>
        <v>0</v>
      </c>
      <c r="BI126" s="192">
        <f t="shared" si="18"/>
        <v>0</v>
      </c>
      <c r="BJ126" s="19" t="s">
        <v>82</v>
      </c>
      <c r="BK126" s="192">
        <f t="shared" si="19"/>
        <v>0</v>
      </c>
      <c r="BL126" s="19" t="s">
        <v>222</v>
      </c>
      <c r="BM126" s="191" t="s">
        <v>565</v>
      </c>
    </row>
    <row r="127" spans="1:65" s="2" customFormat="1" ht="14.45" customHeight="1">
      <c r="A127" s="36"/>
      <c r="B127" s="37"/>
      <c r="C127" s="180" t="s">
        <v>270</v>
      </c>
      <c r="D127" s="180" t="s">
        <v>217</v>
      </c>
      <c r="E127" s="181" t="s">
        <v>900</v>
      </c>
      <c r="F127" s="182" t="s">
        <v>901</v>
      </c>
      <c r="G127" s="183" t="s">
        <v>248</v>
      </c>
      <c r="H127" s="184">
        <v>2</v>
      </c>
      <c r="I127" s="185"/>
      <c r="J127" s="186">
        <f t="shared" si="10"/>
        <v>0</v>
      </c>
      <c r="K127" s="182" t="s">
        <v>19</v>
      </c>
      <c r="L127" s="41"/>
      <c r="M127" s="187" t="s">
        <v>19</v>
      </c>
      <c r="N127" s="188" t="s">
        <v>46</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222</v>
      </c>
      <c r="AT127" s="191" t="s">
        <v>217</v>
      </c>
      <c r="AU127" s="191" t="s">
        <v>82</v>
      </c>
      <c r="AY127" s="19" t="s">
        <v>214</v>
      </c>
      <c r="BE127" s="192">
        <f t="shared" si="14"/>
        <v>0</v>
      </c>
      <c r="BF127" s="192">
        <f t="shared" si="15"/>
        <v>0</v>
      </c>
      <c r="BG127" s="192">
        <f t="shared" si="16"/>
        <v>0</v>
      </c>
      <c r="BH127" s="192">
        <f t="shared" si="17"/>
        <v>0</v>
      </c>
      <c r="BI127" s="192">
        <f t="shared" si="18"/>
        <v>0</v>
      </c>
      <c r="BJ127" s="19" t="s">
        <v>82</v>
      </c>
      <c r="BK127" s="192">
        <f t="shared" si="19"/>
        <v>0</v>
      </c>
      <c r="BL127" s="19" t="s">
        <v>222</v>
      </c>
      <c r="BM127" s="191" t="s">
        <v>573</v>
      </c>
    </row>
    <row r="128" spans="1:65" s="2" customFormat="1" ht="14.45" customHeight="1">
      <c r="A128" s="36"/>
      <c r="B128" s="37"/>
      <c r="C128" s="180" t="s">
        <v>276</v>
      </c>
      <c r="D128" s="180" t="s">
        <v>217</v>
      </c>
      <c r="E128" s="181" t="s">
        <v>902</v>
      </c>
      <c r="F128" s="182" t="s">
        <v>903</v>
      </c>
      <c r="G128" s="183" t="s">
        <v>361</v>
      </c>
      <c r="H128" s="240"/>
      <c r="I128" s="185"/>
      <c r="J128" s="186">
        <f t="shared" si="10"/>
        <v>0</v>
      </c>
      <c r="K128" s="182" t="s">
        <v>19</v>
      </c>
      <c r="L128" s="41"/>
      <c r="M128" s="187" t="s">
        <v>19</v>
      </c>
      <c r="N128" s="188" t="s">
        <v>46</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222</v>
      </c>
      <c r="AT128" s="191" t="s">
        <v>217</v>
      </c>
      <c r="AU128" s="191" t="s">
        <v>82</v>
      </c>
      <c r="AY128" s="19" t="s">
        <v>214</v>
      </c>
      <c r="BE128" s="192">
        <f t="shared" si="14"/>
        <v>0</v>
      </c>
      <c r="BF128" s="192">
        <f t="shared" si="15"/>
        <v>0</v>
      </c>
      <c r="BG128" s="192">
        <f t="shared" si="16"/>
        <v>0</v>
      </c>
      <c r="BH128" s="192">
        <f t="shared" si="17"/>
        <v>0</v>
      </c>
      <c r="BI128" s="192">
        <f t="shared" si="18"/>
        <v>0</v>
      </c>
      <c r="BJ128" s="19" t="s">
        <v>82</v>
      </c>
      <c r="BK128" s="192">
        <f t="shared" si="19"/>
        <v>0</v>
      </c>
      <c r="BL128" s="19" t="s">
        <v>222</v>
      </c>
      <c r="BM128" s="191" t="s">
        <v>584</v>
      </c>
    </row>
    <row r="129" spans="1:65" s="2" customFormat="1" ht="14.45" customHeight="1">
      <c r="A129" s="36"/>
      <c r="B129" s="37"/>
      <c r="C129" s="180" t="s">
        <v>280</v>
      </c>
      <c r="D129" s="180" t="s">
        <v>217</v>
      </c>
      <c r="E129" s="181" t="s">
        <v>904</v>
      </c>
      <c r="F129" s="182" t="s">
        <v>905</v>
      </c>
      <c r="G129" s="183" t="s">
        <v>302</v>
      </c>
      <c r="H129" s="184">
        <v>1</v>
      </c>
      <c r="I129" s="185"/>
      <c r="J129" s="186">
        <f t="shared" si="10"/>
        <v>0</v>
      </c>
      <c r="K129" s="182" t="s">
        <v>19</v>
      </c>
      <c r="L129" s="41"/>
      <c r="M129" s="187" t="s">
        <v>19</v>
      </c>
      <c r="N129" s="188" t="s">
        <v>46</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222</v>
      </c>
      <c r="AT129" s="191" t="s">
        <v>217</v>
      </c>
      <c r="AU129" s="191" t="s">
        <v>82</v>
      </c>
      <c r="AY129" s="19" t="s">
        <v>214</v>
      </c>
      <c r="BE129" s="192">
        <f t="shared" si="14"/>
        <v>0</v>
      </c>
      <c r="BF129" s="192">
        <f t="shared" si="15"/>
        <v>0</v>
      </c>
      <c r="BG129" s="192">
        <f t="shared" si="16"/>
        <v>0</v>
      </c>
      <c r="BH129" s="192">
        <f t="shared" si="17"/>
        <v>0</v>
      </c>
      <c r="BI129" s="192">
        <f t="shared" si="18"/>
        <v>0</v>
      </c>
      <c r="BJ129" s="19" t="s">
        <v>82</v>
      </c>
      <c r="BK129" s="192">
        <f t="shared" si="19"/>
        <v>0</v>
      </c>
      <c r="BL129" s="19" t="s">
        <v>222</v>
      </c>
      <c r="BM129" s="191" t="s">
        <v>592</v>
      </c>
    </row>
    <row r="130" spans="1:65" s="12" customFormat="1" ht="25.9" customHeight="1">
      <c r="B130" s="164"/>
      <c r="C130" s="165"/>
      <c r="D130" s="166" t="s">
        <v>74</v>
      </c>
      <c r="E130" s="167" t="s">
        <v>222</v>
      </c>
      <c r="F130" s="167" t="s">
        <v>906</v>
      </c>
      <c r="G130" s="165"/>
      <c r="H130" s="165"/>
      <c r="I130" s="168"/>
      <c r="J130" s="169">
        <f>BK130</f>
        <v>0</v>
      </c>
      <c r="K130" s="165"/>
      <c r="L130" s="170"/>
      <c r="M130" s="171"/>
      <c r="N130" s="172"/>
      <c r="O130" s="172"/>
      <c r="P130" s="173">
        <f>SUM(P131:P135)</f>
        <v>0</v>
      </c>
      <c r="Q130" s="172"/>
      <c r="R130" s="173">
        <f>SUM(R131:R135)</f>
        <v>0</v>
      </c>
      <c r="S130" s="172"/>
      <c r="T130" s="174">
        <f>SUM(T131:T135)</f>
        <v>0</v>
      </c>
      <c r="AR130" s="175" t="s">
        <v>82</v>
      </c>
      <c r="AT130" s="176" t="s">
        <v>74</v>
      </c>
      <c r="AU130" s="176" t="s">
        <v>75</v>
      </c>
      <c r="AY130" s="175" t="s">
        <v>214</v>
      </c>
      <c r="BK130" s="177">
        <f>SUM(BK131:BK135)</f>
        <v>0</v>
      </c>
    </row>
    <row r="131" spans="1:65" s="2" customFormat="1" ht="14.45" customHeight="1">
      <c r="A131" s="36"/>
      <c r="B131" s="37"/>
      <c r="C131" s="180" t="s">
        <v>82</v>
      </c>
      <c r="D131" s="180" t="s">
        <v>217</v>
      </c>
      <c r="E131" s="181" t="s">
        <v>907</v>
      </c>
      <c r="F131" s="182" t="s">
        <v>908</v>
      </c>
      <c r="G131" s="183" t="s">
        <v>331</v>
      </c>
      <c r="H131" s="184">
        <v>165</v>
      </c>
      <c r="I131" s="185"/>
      <c r="J131" s="186">
        <f>ROUND(I131*H131,2)</f>
        <v>0</v>
      </c>
      <c r="K131" s="182" t="s">
        <v>19</v>
      </c>
      <c r="L131" s="41"/>
      <c r="M131" s="187" t="s">
        <v>19</v>
      </c>
      <c r="N131" s="188" t="s">
        <v>46</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222</v>
      </c>
      <c r="AT131" s="191" t="s">
        <v>217</v>
      </c>
      <c r="AU131" s="191" t="s">
        <v>82</v>
      </c>
      <c r="AY131" s="19" t="s">
        <v>214</v>
      </c>
      <c r="BE131" s="192">
        <f>IF(N131="základní",J131,0)</f>
        <v>0</v>
      </c>
      <c r="BF131" s="192">
        <f>IF(N131="snížená",J131,0)</f>
        <v>0</v>
      </c>
      <c r="BG131" s="192">
        <f>IF(N131="zákl. přenesená",J131,0)</f>
        <v>0</v>
      </c>
      <c r="BH131" s="192">
        <f>IF(N131="sníž. přenesená",J131,0)</f>
        <v>0</v>
      </c>
      <c r="BI131" s="192">
        <f>IF(N131="nulová",J131,0)</f>
        <v>0</v>
      </c>
      <c r="BJ131" s="19" t="s">
        <v>82</v>
      </c>
      <c r="BK131" s="192">
        <f>ROUND(I131*H131,2)</f>
        <v>0</v>
      </c>
      <c r="BL131" s="19" t="s">
        <v>222</v>
      </c>
      <c r="BM131" s="191" t="s">
        <v>602</v>
      </c>
    </row>
    <row r="132" spans="1:65" s="2" customFormat="1" ht="14.45" customHeight="1">
      <c r="A132" s="36"/>
      <c r="B132" s="37"/>
      <c r="C132" s="180" t="s">
        <v>88</v>
      </c>
      <c r="D132" s="180" t="s">
        <v>217</v>
      </c>
      <c r="E132" s="181" t="s">
        <v>909</v>
      </c>
      <c r="F132" s="182" t="s">
        <v>910</v>
      </c>
      <c r="G132" s="183" t="s">
        <v>331</v>
      </c>
      <c r="H132" s="184">
        <v>6</v>
      </c>
      <c r="I132" s="185"/>
      <c r="J132" s="186">
        <f>ROUND(I132*H132,2)</f>
        <v>0</v>
      </c>
      <c r="K132" s="182" t="s">
        <v>19</v>
      </c>
      <c r="L132" s="41"/>
      <c r="M132" s="187" t="s">
        <v>19</v>
      </c>
      <c r="N132" s="188" t="s">
        <v>46</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222</v>
      </c>
      <c r="AT132" s="191" t="s">
        <v>217</v>
      </c>
      <c r="AU132" s="191" t="s">
        <v>82</v>
      </c>
      <c r="AY132" s="19" t="s">
        <v>214</v>
      </c>
      <c r="BE132" s="192">
        <f>IF(N132="základní",J132,0)</f>
        <v>0</v>
      </c>
      <c r="BF132" s="192">
        <f>IF(N132="snížená",J132,0)</f>
        <v>0</v>
      </c>
      <c r="BG132" s="192">
        <f>IF(N132="zákl. přenesená",J132,0)</f>
        <v>0</v>
      </c>
      <c r="BH132" s="192">
        <f>IF(N132="sníž. přenesená",J132,0)</f>
        <v>0</v>
      </c>
      <c r="BI132" s="192">
        <f>IF(N132="nulová",J132,0)</f>
        <v>0</v>
      </c>
      <c r="BJ132" s="19" t="s">
        <v>82</v>
      </c>
      <c r="BK132" s="192">
        <f>ROUND(I132*H132,2)</f>
        <v>0</v>
      </c>
      <c r="BL132" s="19" t="s">
        <v>222</v>
      </c>
      <c r="BM132" s="191" t="s">
        <v>611</v>
      </c>
    </row>
    <row r="133" spans="1:65" s="2" customFormat="1" ht="14.45" customHeight="1">
      <c r="A133" s="36"/>
      <c r="B133" s="37"/>
      <c r="C133" s="180" t="s">
        <v>101</v>
      </c>
      <c r="D133" s="180" t="s">
        <v>217</v>
      </c>
      <c r="E133" s="181" t="s">
        <v>911</v>
      </c>
      <c r="F133" s="182" t="s">
        <v>912</v>
      </c>
      <c r="G133" s="183" t="s">
        <v>248</v>
      </c>
      <c r="H133" s="184">
        <v>2</v>
      </c>
      <c r="I133" s="185"/>
      <c r="J133" s="186">
        <f>ROUND(I133*H133,2)</f>
        <v>0</v>
      </c>
      <c r="K133" s="182" t="s">
        <v>19</v>
      </c>
      <c r="L133" s="41"/>
      <c r="M133" s="187" t="s">
        <v>19</v>
      </c>
      <c r="N133" s="188" t="s">
        <v>46</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222</v>
      </c>
      <c r="AT133" s="191" t="s">
        <v>217</v>
      </c>
      <c r="AU133" s="191" t="s">
        <v>82</v>
      </c>
      <c r="AY133" s="19" t="s">
        <v>214</v>
      </c>
      <c r="BE133" s="192">
        <f>IF(N133="základní",J133,0)</f>
        <v>0</v>
      </c>
      <c r="BF133" s="192">
        <f>IF(N133="snížená",J133,0)</f>
        <v>0</v>
      </c>
      <c r="BG133" s="192">
        <f>IF(N133="zákl. přenesená",J133,0)</f>
        <v>0</v>
      </c>
      <c r="BH133" s="192">
        <f>IF(N133="sníž. přenesená",J133,0)</f>
        <v>0</v>
      </c>
      <c r="BI133" s="192">
        <f>IF(N133="nulová",J133,0)</f>
        <v>0</v>
      </c>
      <c r="BJ133" s="19" t="s">
        <v>82</v>
      </c>
      <c r="BK133" s="192">
        <f>ROUND(I133*H133,2)</f>
        <v>0</v>
      </c>
      <c r="BL133" s="19" t="s">
        <v>222</v>
      </c>
      <c r="BM133" s="191" t="s">
        <v>619</v>
      </c>
    </row>
    <row r="134" spans="1:65" s="2" customFormat="1" ht="14.45" customHeight="1">
      <c r="A134" s="36"/>
      <c r="B134" s="37"/>
      <c r="C134" s="180" t="s">
        <v>222</v>
      </c>
      <c r="D134" s="180" t="s">
        <v>217</v>
      </c>
      <c r="E134" s="181" t="s">
        <v>913</v>
      </c>
      <c r="F134" s="182" t="s">
        <v>914</v>
      </c>
      <c r="G134" s="183" t="s">
        <v>361</v>
      </c>
      <c r="H134" s="240"/>
      <c r="I134" s="185"/>
      <c r="J134" s="186">
        <f>ROUND(I134*H134,2)</f>
        <v>0</v>
      </c>
      <c r="K134" s="182" t="s">
        <v>19</v>
      </c>
      <c r="L134" s="41"/>
      <c r="M134" s="187" t="s">
        <v>19</v>
      </c>
      <c r="N134" s="188" t="s">
        <v>46</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222</v>
      </c>
      <c r="AT134" s="191" t="s">
        <v>217</v>
      </c>
      <c r="AU134" s="191" t="s">
        <v>82</v>
      </c>
      <c r="AY134" s="19" t="s">
        <v>214</v>
      </c>
      <c r="BE134" s="192">
        <f>IF(N134="základní",J134,0)</f>
        <v>0</v>
      </c>
      <c r="BF134" s="192">
        <f>IF(N134="snížená",J134,0)</f>
        <v>0</v>
      </c>
      <c r="BG134" s="192">
        <f>IF(N134="zákl. přenesená",J134,0)</f>
        <v>0</v>
      </c>
      <c r="BH134" s="192">
        <f>IF(N134="sníž. přenesená",J134,0)</f>
        <v>0</v>
      </c>
      <c r="BI134" s="192">
        <f>IF(N134="nulová",J134,0)</f>
        <v>0</v>
      </c>
      <c r="BJ134" s="19" t="s">
        <v>82</v>
      </c>
      <c r="BK134" s="192">
        <f>ROUND(I134*H134,2)</f>
        <v>0</v>
      </c>
      <c r="BL134" s="19" t="s">
        <v>222</v>
      </c>
      <c r="BM134" s="191" t="s">
        <v>630</v>
      </c>
    </row>
    <row r="135" spans="1:65" s="2" customFormat="1" ht="14.45" customHeight="1">
      <c r="A135" s="36"/>
      <c r="B135" s="37"/>
      <c r="C135" s="180" t="s">
        <v>245</v>
      </c>
      <c r="D135" s="180" t="s">
        <v>217</v>
      </c>
      <c r="E135" s="181" t="s">
        <v>915</v>
      </c>
      <c r="F135" s="182" t="s">
        <v>916</v>
      </c>
      <c r="G135" s="183" t="s">
        <v>302</v>
      </c>
      <c r="H135" s="184">
        <v>0.5</v>
      </c>
      <c r="I135" s="185"/>
      <c r="J135" s="186">
        <f>ROUND(I135*H135,2)</f>
        <v>0</v>
      </c>
      <c r="K135" s="182" t="s">
        <v>19</v>
      </c>
      <c r="L135" s="41"/>
      <c r="M135" s="187" t="s">
        <v>19</v>
      </c>
      <c r="N135" s="188" t="s">
        <v>46</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222</v>
      </c>
      <c r="AT135" s="191" t="s">
        <v>217</v>
      </c>
      <c r="AU135" s="191" t="s">
        <v>82</v>
      </c>
      <c r="AY135" s="19" t="s">
        <v>214</v>
      </c>
      <c r="BE135" s="192">
        <f>IF(N135="základní",J135,0)</f>
        <v>0</v>
      </c>
      <c r="BF135" s="192">
        <f>IF(N135="snížená",J135,0)</f>
        <v>0</v>
      </c>
      <c r="BG135" s="192">
        <f>IF(N135="zákl. přenesená",J135,0)</f>
        <v>0</v>
      </c>
      <c r="BH135" s="192">
        <f>IF(N135="sníž. přenesená",J135,0)</f>
        <v>0</v>
      </c>
      <c r="BI135" s="192">
        <f>IF(N135="nulová",J135,0)</f>
        <v>0</v>
      </c>
      <c r="BJ135" s="19" t="s">
        <v>82</v>
      </c>
      <c r="BK135" s="192">
        <f>ROUND(I135*H135,2)</f>
        <v>0</v>
      </c>
      <c r="BL135" s="19" t="s">
        <v>222</v>
      </c>
      <c r="BM135" s="191" t="s">
        <v>637</v>
      </c>
    </row>
    <row r="136" spans="1:65" s="12" customFormat="1" ht="25.9" customHeight="1">
      <c r="B136" s="164"/>
      <c r="C136" s="165"/>
      <c r="D136" s="166" t="s">
        <v>74</v>
      </c>
      <c r="E136" s="167" t="s">
        <v>245</v>
      </c>
      <c r="F136" s="167" t="s">
        <v>917</v>
      </c>
      <c r="G136" s="165"/>
      <c r="H136" s="165"/>
      <c r="I136" s="168"/>
      <c r="J136" s="169">
        <f>BK136</f>
        <v>0</v>
      </c>
      <c r="K136" s="165"/>
      <c r="L136" s="170"/>
      <c r="M136" s="171"/>
      <c r="N136" s="172"/>
      <c r="O136" s="172"/>
      <c r="P136" s="173">
        <f>SUM(P137:P142)</f>
        <v>0</v>
      </c>
      <c r="Q136" s="172"/>
      <c r="R136" s="173">
        <f>SUM(R137:R142)</f>
        <v>0</v>
      </c>
      <c r="S136" s="172"/>
      <c r="T136" s="174">
        <f>SUM(T137:T142)</f>
        <v>0</v>
      </c>
      <c r="AR136" s="175" t="s">
        <v>82</v>
      </c>
      <c r="AT136" s="176" t="s">
        <v>74</v>
      </c>
      <c r="AU136" s="176" t="s">
        <v>75</v>
      </c>
      <c r="AY136" s="175" t="s">
        <v>214</v>
      </c>
      <c r="BK136" s="177">
        <f>SUM(BK137:BK142)</f>
        <v>0</v>
      </c>
    </row>
    <row r="137" spans="1:65" s="2" customFormat="1" ht="14.45" customHeight="1">
      <c r="A137" s="36"/>
      <c r="B137" s="37"/>
      <c r="C137" s="180" t="s">
        <v>82</v>
      </c>
      <c r="D137" s="180" t="s">
        <v>217</v>
      </c>
      <c r="E137" s="181" t="s">
        <v>918</v>
      </c>
      <c r="F137" s="182" t="s">
        <v>919</v>
      </c>
      <c r="G137" s="183" t="s">
        <v>920</v>
      </c>
      <c r="H137" s="184">
        <v>10</v>
      </c>
      <c r="I137" s="185"/>
      <c r="J137" s="186">
        <f t="shared" ref="J137:J142" si="20">ROUND(I137*H137,2)</f>
        <v>0</v>
      </c>
      <c r="K137" s="182" t="s">
        <v>19</v>
      </c>
      <c r="L137" s="41"/>
      <c r="M137" s="187" t="s">
        <v>19</v>
      </c>
      <c r="N137" s="188" t="s">
        <v>46</v>
      </c>
      <c r="O137" s="66"/>
      <c r="P137" s="189">
        <f t="shared" ref="P137:P142" si="21">O137*H137</f>
        <v>0</v>
      </c>
      <c r="Q137" s="189">
        <v>0</v>
      </c>
      <c r="R137" s="189">
        <f t="shared" ref="R137:R142" si="22">Q137*H137</f>
        <v>0</v>
      </c>
      <c r="S137" s="189">
        <v>0</v>
      </c>
      <c r="T137" s="190">
        <f t="shared" ref="T137:T142" si="23">S137*H137</f>
        <v>0</v>
      </c>
      <c r="U137" s="36"/>
      <c r="V137" s="36"/>
      <c r="W137" s="36"/>
      <c r="X137" s="36"/>
      <c r="Y137" s="36"/>
      <c r="Z137" s="36"/>
      <c r="AA137" s="36"/>
      <c r="AB137" s="36"/>
      <c r="AC137" s="36"/>
      <c r="AD137" s="36"/>
      <c r="AE137" s="36"/>
      <c r="AR137" s="191" t="s">
        <v>222</v>
      </c>
      <c r="AT137" s="191" t="s">
        <v>217</v>
      </c>
      <c r="AU137" s="191" t="s">
        <v>82</v>
      </c>
      <c r="AY137" s="19" t="s">
        <v>214</v>
      </c>
      <c r="BE137" s="192">
        <f t="shared" ref="BE137:BE142" si="24">IF(N137="základní",J137,0)</f>
        <v>0</v>
      </c>
      <c r="BF137" s="192">
        <f t="shared" ref="BF137:BF142" si="25">IF(N137="snížená",J137,0)</f>
        <v>0</v>
      </c>
      <c r="BG137" s="192">
        <f t="shared" ref="BG137:BG142" si="26">IF(N137="zákl. přenesená",J137,0)</f>
        <v>0</v>
      </c>
      <c r="BH137" s="192">
        <f t="shared" ref="BH137:BH142" si="27">IF(N137="sníž. přenesená",J137,0)</f>
        <v>0</v>
      </c>
      <c r="BI137" s="192">
        <f t="shared" ref="BI137:BI142" si="28">IF(N137="nulová",J137,0)</f>
        <v>0</v>
      </c>
      <c r="BJ137" s="19" t="s">
        <v>82</v>
      </c>
      <c r="BK137" s="192">
        <f t="shared" ref="BK137:BK142" si="29">ROUND(I137*H137,2)</f>
        <v>0</v>
      </c>
      <c r="BL137" s="19" t="s">
        <v>222</v>
      </c>
      <c r="BM137" s="191" t="s">
        <v>645</v>
      </c>
    </row>
    <row r="138" spans="1:65" s="2" customFormat="1" ht="14.45" customHeight="1">
      <c r="A138" s="36"/>
      <c r="B138" s="37"/>
      <c r="C138" s="180" t="s">
        <v>88</v>
      </c>
      <c r="D138" s="180" t="s">
        <v>217</v>
      </c>
      <c r="E138" s="181" t="s">
        <v>921</v>
      </c>
      <c r="F138" s="182" t="s">
        <v>922</v>
      </c>
      <c r="G138" s="183" t="s">
        <v>923</v>
      </c>
      <c r="H138" s="184">
        <v>5</v>
      </c>
      <c r="I138" s="185"/>
      <c r="J138" s="186">
        <f t="shared" si="20"/>
        <v>0</v>
      </c>
      <c r="K138" s="182" t="s">
        <v>19</v>
      </c>
      <c r="L138" s="41"/>
      <c r="M138" s="187" t="s">
        <v>19</v>
      </c>
      <c r="N138" s="188" t="s">
        <v>46</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222</v>
      </c>
      <c r="AT138" s="191" t="s">
        <v>217</v>
      </c>
      <c r="AU138" s="191" t="s">
        <v>82</v>
      </c>
      <c r="AY138" s="19" t="s">
        <v>214</v>
      </c>
      <c r="BE138" s="192">
        <f t="shared" si="24"/>
        <v>0</v>
      </c>
      <c r="BF138" s="192">
        <f t="shared" si="25"/>
        <v>0</v>
      </c>
      <c r="BG138" s="192">
        <f t="shared" si="26"/>
        <v>0</v>
      </c>
      <c r="BH138" s="192">
        <f t="shared" si="27"/>
        <v>0</v>
      </c>
      <c r="BI138" s="192">
        <f t="shared" si="28"/>
        <v>0</v>
      </c>
      <c r="BJ138" s="19" t="s">
        <v>82</v>
      </c>
      <c r="BK138" s="192">
        <f t="shared" si="29"/>
        <v>0</v>
      </c>
      <c r="BL138" s="19" t="s">
        <v>222</v>
      </c>
      <c r="BM138" s="191" t="s">
        <v>652</v>
      </c>
    </row>
    <row r="139" spans="1:65" s="2" customFormat="1" ht="14.45" customHeight="1">
      <c r="A139" s="36"/>
      <c r="B139" s="37"/>
      <c r="C139" s="180" t="s">
        <v>101</v>
      </c>
      <c r="D139" s="180" t="s">
        <v>217</v>
      </c>
      <c r="E139" s="181" t="s">
        <v>924</v>
      </c>
      <c r="F139" s="182" t="s">
        <v>925</v>
      </c>
      <c r="G139" s="183" t="s">
        <v>923</v>
      </c>
      <c r="H139" s="184">
        <v>5</v>
      </c>
      <c r="I139" s="185"/>
      <c r="J139" s="186">
        <f t="shared" si="20"/>
        <v>0</v>
      </c>
      <c r="K139" s="182" t="s">
        <v>19</v>
      </c>
      <c r="L139" s="41"/>
      <c r="M139" s="187" t="s">
        <v>19</v>
      </c>
      <c r="N139" s="188" t="s">
        <v>46</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222</v>
      </c>
      <c r="AT139" s="191" t="s">
        <v>217</v>
      </c>
      <c r="AU139" s="191" t="s">
        <v>82</v>
      </c>
      <c r="AY139" s="19" t="s">
        <v>214</v>
      </c>
      <c r="BE139" s="192">
        <f t="shared" si="24"/>
        <v>0</v>
      </c>
      <c r="BF139" s="192">
        <f t="shared" si="25"/>
        <v>0</v>
      </c>
      <c r="BG139" s="192">
        <f t="shared" si="26"/>
        <v>0</v>
      </c>
      <c r="BH139" s="192">
        <f t="shared" si="27"/>
        <v>0</v>
      </c>
      <c r="BI139" s="192">
        <f t="shared" si="28"/>
        <v>0</v>
      </c>
      <c r="BJ139" s="19" t="s">
        <v>82</v>
      </c>
      <c r="BK139" s="192">
        <f t="shared" si="29"/>
        <v>0</v>
      </c>
      <c r="BL139" s="19" t="s">
        <v>222</v>
      </c>
      <c r="BM139" s="191" t="s">
        <v>659</v>
      </c>
    </row>
    <row r="140" spans="1:65" s="2" customFormat="1" ht="14.45" customHeight="1">
      <c r="A140" s="36"/>
      <c r="B140" s="37"/>
      <c r="C140" s="180" t="s">
        <v>222</v>
      </c>
      <c r="D140" s="180" t="s">
        <v>217</v>
      </c>
      <c r="E140" s="181" t="s">
        <v>926</v>
      </c>
      <c r="F140" s="182" t="s">
        <v>927</v>
      </c>
      <c r="G140" s="183" t="s">
        <v>923</v>
      </c>
      <c r="H140" s="184">
        <v>3</v>
      </c>
      <c r="I140" s="185"/>
      <c r="J140" s="186">
        <f t="shared" si="20"/>
        <v>0</v>
      </c>
      <c r="K140" s="182" t="s">
        <v>19</v>
      </c>
      <c r="L140" s="41"/>
      <c r="M140" s="187" t="s">
        <v>19</v>
      </c>
      <c r="N140" s="188" t="s">
        <v>46</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222</v>
      </c>
      <c r="AT140" s="191" t="s">
        <v>217</v>
      </c>
      <c r="AU140" s="191" t="s">
        <v>82</v>
      </c>
      <c r="AY140" s="19" t="s">
        <v>214</v>
      </c>
      <c r="BE140" s="192">
        <f t="shared" si="24"/>
        <v>0</v>
      </c>
      <c r="BF140" s="192">
        <f t="shared" si="25"/>
        <v>0</v>
      </c>
      <c r="BG140" s="192">
        <f t="shared" si="26"/>
        <v>0</v>
      </c>
      <c r="BH140" s="192">
        <f t="shared" si="27"/>
        <v>0</v>
      </c>
      <c r="BI140" s="192">
        <f t="shared" si="28"/>
        <v>0</v>
      </c>
      <c r="BJ140" s="19" t="s">
        <v>82</v>
      </c>
      <c r="BK140" s="192">
        <f t="shared" si="29"/>
        <v>0</v>
      </c>
      <c r="BL140" s="19" t="s">
        <v>222</v>
      </c>
      <c r="BM140" s="191" t="s">
        <v>667</v>
      </c>
    </row>
    <row r="141" spans="1:65" s="2" customFormat="1" ht="14.45" customHeight="1">
      <c r="A141" s="36"/>
      <c r="B141" s="37"/>
      <c r="C141" s="180" t="s">
        <v>245</v>
      </c>
      <c r="D141" s="180" t="s">
        <v>217</v>
      </c>
      <c r="E141" s="181" t="s">
        <v>928</v>
      </c>
      <c r="F141" s="182" t="s">
        <v>929</v>
      </c>
      <c r="G141" s="183" t="s">
        <v>923</v>
      </c>
      <c r="H141" s="184">
        <v>10</v>
      </c>
      <c r="I141" s="185"/>
      <c r="J141" s="186">
        <f t="shared" si="20"/>
        <v>0</v>
      </c>
      <c r="K141" s="182" t="s">
        <v>19</v>
      </c>
      <c r="L141" s="41"/>
      <c r="M141" s="187" t="s">
        <v>19</v>
      </c>
      <c r="N141" s="188" t="s">
        <v>46</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222</v>
      </c>
      <c r="AT141" s="191" t="s">
        <v>217</v>
      </c>
      <c r="AU141" s="191" t="s">
        <v>82</v>
      </c>
      <c r="AY141" s="19" t="s">
        <v>214</v>
      </c>
      <c r="BE141" s="192">
        <f t="shared" si="24"/>
        <v>0</v>
      </c>
      <c r="BF141" s="192">
        <f t="shared" si="25"/>
        <v>0</v>
      </c>
      <c r="BG141" s="192">
        <f t="shared" si="26"/>
        <v>0</v>
      </c>
      <c r="BH141" s="192">
        <f t="shared" si="27"/>
        <v>0</v>
      </c>
      <c r="BI141" s="192">
        <f t="shared" si="28"/>
        <v>0</v>
      </c>
      <c r="BJ141" s="19" t="s">
        <v>82</v>
      </c>
      <c r="BK141" s="192">
        <f t="shared" si="29"/>
        <v>0</v>
      </c>
      <c r="BL141" s="19" t="s">
        <v>222</v>
      </c>
      <c r="BM141" s="191" t="s">
        <v>677</v>
      </c>
    </row>
    <row r="142" spans="1:65" s="2" customFormat="1" ht="14.45" customHeight="1">
      <c r="A142" s="36"/>
      <c r="B142" s="37"/>
      <c r="C142" s="180" t="s">
        <v>215</v>
      </c>
      <c r="D142" s="180" t="s">
        <v>217</v>
      </c>
      <c r="E142" s="181" t="s">
        <v>930</v>
      </c>
      <c r="F142" s="182" t="s">
        <v>931</v>
      </c>
      <c r="G142" s="183" t="s">
        <v>923</v>
      </c>
      <c r="H142" s="184">
        <v>72</v>
      </c>
      <c r="I142" s="185"/>
      <c r="J142" s="186">
        <f t="shared" si="20"/>
        <v>0</v>
      </c>
      <c r="K142" s="182" t="s">
        <v>19</v>
      </c>
      <c r="L142" s="41"/>
      <c r="M142" s="244" t="s">
        <v>19</v>
      </c>
      <c r="N142" s="245" t="s">
        <v>46</v>
      </c>
      <c r="O142" s="246"/>
      <c r="P142" s="247">
        <f t="shared" si="21"/>
        <v>0</v>
      </c>
      <c r="Q142" s="247">
        <v>0</v>
      </c>
      <c r="R142" s="247">
        <f t="shared" si="22"/>
        <v>0</v>
      </c>
      <c r="S142" s="247">
        <v>0</v>
      </c>
      <c r="T142" s="248">
        <f t="shared" si="23"/>
        <v>0</v>
      </c>
      <c r="U142" s="36"/>
      <c r="V142" s="36"/>
      <c r="W142" s="36"/>
      <c r="X142" s="36"/>
      <c r="Y142" s="36"/>
      <c r="Z142" s="36"/>
      <c r="AA142" s="36"/>
      <c r="AB142" s="36"/>
      <c r="AC142" s="36"/>
      <c r="AD142" s="36"/>
      <c r="AE142" s="36"/>
      <c r="AR142" s="191" t="s">
        <v>222</v>
      </c>
      <c r="AT142" s="191" t="s">
        <v>217</v>
      </c>
      <c r="AU142" s="191" t="s">
        <v>82</v>
      </c>
      <c r="AY142" s="19" t="s">
        <v>214</v>
      </c>
      <c r="BE142" s="192">
        <f t="shared" si="24"/>
        <v>0</v>
      </c>
      <c r="BF142" s="192">
        <f t="shared" si="25"/>
        <v>0</v>
      </c>
      <c r="BG142" s="192">
        <f t="shared" si="26"/>
        <v>0</v>
      </c>
      <c r="BH142" s="192">
        <f t="shared" si="27"/>
        <v>0</v>
      </c>
      <c r="BI142" s="192">
        <f t="shared" si="28"/>
        <v>0</v>
      </c>
      <c r="BJ142" s="19" t="s">
        <v>82</v>
      </c>
      <c r="BK142" s="192">
        <f t="shared" si="29"/>
        <v>0</v>
      </c>
      <c r="BL142" s="19" t="s">
        <v>222</v>
      </c>
      <c r="BM142" s="191" t="s">
        <v>687</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QVtlJd/bGtEPc4dYrCwkTFrOy96oHzTtSC4fC642Q75OgMPne4CjPLlHQS3aI/2yhv3Lu8AveVy/YrNv+IESKA==" saltValue="bitGUutwY+t8DWeHwXuFSbFrb1EP93C/TS9FcriP0svJXAa2ZcRroXJ7epQn8Us1B/f2DipcF2U7mYtbnG+zwA==" spinCount="100000" sheet="1" objects="1" scenarios="1" formatColumns="0" formatRows="0" autoFilter="0"/>
  <autoFilter ref="C89:K142" xr:uid="{00000000-0009-0000-0000-000010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133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1669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932</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ROUND((SUM(BE88:BE117)),  2)</f>
        <v>0</v>
      </c>
      <c r="G35" s="36"/>
      <c r="H35" s="36"/>
      <c r="I35" s="126">
        <v>0.21</v>
      </c>
      <c r="J35" s="125">
        <f>ROUND(((SUM(BE88:BE117))*I35),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ROUND((SUM(BF88:BF117)),  2)</f>
        <v>0</v>
      </c>
      <c r="G36" s="36"/>
      <c r="H36" s="36"/>
      <c r="I36" s="126">
        <v>0.15</v>
      </c>
      <c r="J36" s="125">
        <f>ROUND(((SUM(BF88:BF117))*I36),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ROUND((SUM(BG88:BG117)),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ROUND((SUM(BH88:BH117)),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ROUND((SUM(BI88:BI117)),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1669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D.1.4.c - Vzduchotechnika</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933</v>
      </c>
      <c r="E64" s="145"/>
      <c r="F64" s="145"/>
      <c r="G64" s="145"/>
      <c r="H64" s="145"/>
      <c r="I64" s="145"/>
      <c r="J64" s="146">
        <f>J89</f>
        <v>0</v>
      </c>
      <c r="K64" s="143"/>
      <c r="L64" s="147"/>
    </row>
    <row r="65" spans="1:31" s="9" customFormat="1" ht="24.95" customHeight="1">
      <c r="B65" s="142"/>
      <c r="C65" s="143"/>
      <c r="D65" s="144" t="s">
        <v>934</v>
      </c>
      <c r="E65" s="145"/>
      <c r="F65" s="145"/>
      <c r="G65" s="145"/>
      <c r="H65" s="145"/>
      <c r="I65" s="145"/>
      <c r="J65" s="146">
        <f>J112</f>
        <v>0</v>
      </c>
      <c r="K65" s="143"/>
      <c r="L65" s="147"/>
    </row>
    <row r="66" spans="1:31" s="9" customFormat="1" ht="24.95" customHeight="1">
      <c r="B66" s="142"/>
      <c r="C66" s="143"/>
      <c r="D66" s="144" t="s">
        <v>935</v>
      </c>
      <c r="E66" s="145"/>
      <c r="F66" s="145"/>
      <c r="G66" s="145"/>
      <c r="H66" s="145"/>
      <c r="I66" s="145"/>
      <c r="J66" s="146">
        <f>J115</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199</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5" t="str">
        <f>E7</f>
        <v>Podkrovní byty Táborská 378/44, 372/36, 375/38, 377/42, 376/40 Praha 4, k.ú. Nusle</v>
      </c>
      <c r="F76" s="396"/>
      <c r="G76" s="396"/>
      <c r="H76" s="396"/>
      <c r="I76" s="38"/>
      <c r="J76" s="38"/>
      <c r="K76" s="38"/>
      <c r="L76" s="115"/>
      <c r="S76" s="36"/>
      <c r="T76" s="36"/>
      <c r="U76" s="36"/>
      <c r="V76" s="36"/>
      <c r="W76" s="36"/>
      <c r="X76" s="36"/>
      <c r="Y76" s="36"/>
      <c r="Z76" s="36"/>
      <c r="AA76" s="36"/>
      <c r="AB76" s="36"/>
      <c r="AC76" s="36"/>
      <c r="AD76" s="36"/>
      <c r="AE76" s="36"/>
    </row>
    <row r="77" spans="1:31" s="1" customFormat="1" ht="12" customHeight="1">
      <c r="B77" s="23"/>
      <c r="C77" s="31" t="s">
        <v>174</v>
      </c>
      <c r="D77" s="24"/>
      <c r="E77" s="24"/>
      <c r="F77" s="24"/>
      <c r="G77" s="24"/>
      <c r="H77" s="24"/>
      <c r="I77" s="24"/>
      <c r="J77" s="24"/>
      <c r="K77" s="24"/>
      <c r="L77" s="22"/>
    </row>
    <row r="78" spans="1:31" s="2" customFormat="1" ht="16.5" customHeight="1">
      <c r="A78" s="36"/>
      <c r="B78" s="37"/>
      <c r="C78" s="38"/>
      <c r="D78" s="38"/>
      <c r="E78" s="395" t="s">
        <v>1669</v>
      </c>
      <c r="F78" s="397"/>
      <c r="G78" s="397"/>
      <c r="H78" s="397"/>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176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69" t="str">
        <f>E11</f>
        <v>D.1.4.c - Vzduchotechnika</v>
      </c>
      <c r="F80" s="397"/>
      <c r="G80" s="397"/>
      <c r="H80" s="397"/>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16. 4. 2021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Městská část Praha 4, Anatala Staška 2059/80b</v>
      </c>
      <c r="G84" s="38"/>
      <c r="H84" s="38"/>
      <c r="I84" s="31" t="s">
        <v>32</v>
      </c>
      <c r="J84" s="34" t="str">
        <f>E23</f>
        <v>SUNCAD, s.r.o., Špotzova 6, Praha 6</v>
      </c>
      <c r="K84" s="38"/>
      <c r="L84" s="115"/>
      <c r="S84" s="36"/>
      <c r="T84" s="36"/>
      <c r="U84" s="36"/>
      <c r="V84" s="36"/>
      <c r="W84" s="36"/>
      <c r="X84" s="36"/>
      <c r="Y84" s="36"/>
      <c r="Z84" s="36"/>
      <c r="AA84" s="36"/>
      <c r="AB84" s="36"/>
      <c r="AC84" s="36"/>
      <c r="AD84" s="36"/>
      <c r="AE84" s="36"/>
    </row>
    <row r="85" spans="1:65" s="2" customFormat="1" ht="15.2" customHeight="1">
      <c r="A85" s="36"/>
      <c r="B85" s="37"/>
      <c r="C85" s="31" t="s">
        <v>30</v>
      </c>
      <c r="D85" s="38"/>
      <c r="E85" s="38"/>
      <c r="F85" s="29" t="str">
        <f>IF(E20="","",E20)</f>
        <v>Vyplň údaj</v>
      </c>
      <c r="G85" s="38"/>
      <c r="H85" s="38"/>
      <c r="I85" s="31" t="s">
        <v>37</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200</v>
      </c>
      <c r="D87" s="156" t="s">
        <v>60</v>
      </c>
      <c r="E87" s="156" t="s">
        <v>56</v>
      </c>
      <c r="F87" s="156" t="s">
        <v>57</v>
      </c>
      <c r="G87" s="156" t="s">
        <v>201</v>
      </c>
      <c r="H87" s="156" t="s">
        <v>202</v>
      </c>
      <c r="I87" s="156" t="s">
        <v>203</v>
      </c>
      <c r="J87" s="156" t="s">
        <v>180</v>
      </c>
      <c r="K87" s="157" t="s">
        <v>204</v>
      </c>
      <c r="L87" s="158"/>
      <c r="M87" s="70" t="s">
        <v>19</v>
      </c>
      <c r="N87" s="71" t="s">
        <v>45</v>
      </c>
      <c r="O87" s="71" t="s">
        <v>205</v>
      </c>
      <c r="P87" s="71" t="s">
        <v>206</v>
      </c>
      <c r="Q87" s="71" t="s">
        <v>207</v>
      </c>
      <c r="R87" s="71" t="s">
        <v>208</v>
      </c>
      <c r="S87" s="71" t="s">
        <v>209</v>
      </c>
      <c r="T87" s="72" t="s">
        <v>210</v>
      </c>
      <c r="U87" s="153"/>
      <c r="V87" s="153"/>
      <c r="W87" s="153"/>
      <c r="X87" s="153"/>
      <c r="Y87" s="153"/>
      <c r="Z87" s="153"/>
      <c r="AA87" s="153"/>
      <c r="AB87" s="153"/>
      <c r="AC87" s="153"/>
      <c r="AD87" s="153"/>
      <c r="AE87" s="153"/>
    </row>
    <row r="88" spans="1:65" s="2" customFormat="1" ht="22.9" customHeight="1">
      <c r="A88" s="36"/>
      <c r="B88" s="37"/>
      <c r="C88" s="77" t="s">
        <v>211</v>
      </c>
      <c r="D88" s="38"/>
      <c r="E88" s="38"/>
      <c r="F88" s="38"/>
      <c r="G88" s="38"/>
      <c r="H88" s="38"/>
      <c r="I88" s="38"/>
      <c r="J88" s="159">
        <f>BK88</f>
        <v>0</v>
      </c>
      <c r="K88" s="38"/>
      <c r="L88" s="41"/>
      <c r="M88" s="73"/>
      <c r="N88" s="160"/>
      <c r="O88" s="74"/>
      <c r="P88" s="161">
        <f>P89+P112+P115</f>
        <v>0</v>
      </c>
      <c r="Q88" s="74"/>
      <c r="R88" s="161">
        <f>R89+R112+R115</f>
        <v>0</v>
      </c>
      <c r="S88" s="74"/>
      <c r="T88" s="162">
        <f>T89+T112+T115</f>
        <v>0</v>
      </c>
      <c r="U88" s="36"/>
      <c r="V88" s="36"/>
      <c r="W88" s="36"/>
      <c r="X88" s="36"/>
      <c r="Y88" s="36"/>
      <c r="Z88" s="36"/>
      <c r="AA88" s="36"/>
      <c r="AB88" s="36"/>
      <c r="AC88" s="36"/>
      <c r="AD88" s="36"/>
      <c r="AE88" s="36"/>
      <c r="AT88" s="19" t="s">
        <v>74</v>
      </c>
      <c r="AU88" s="19" t="s">
        <v>181</v>
      </c>
      <c r="BK88" s="163">
        <f>BK89+BK112+BK115</f>
        <v>0</v>
      </c>
    </row>
    <row r="89" spans="1:65" s="12" customFormat="1" ht="25.9" customHeight="1">
      <c r="B89" s="164"/>
      <c r="C89" s="165"/>
      <c r="D89" s="166" t="s">
        <v>74</v>
      </c>
      <c r="E89" s="167" t="s">
        <v>936</v>
      </c>
      <c r="F89" s="167" t="s">
        <v>937</v>
      </c>
      <c r="G89" s="165"/>
      <c r="H89" s="165"/>
      <c r="I89" s="168"/>
      <c r="J89" s="169">
        <f>BK89</f>
        <v>0</v>
      </c>
      <c r="K89" s="165"/>
      <c r="L89" s="170"/>
      <c r="M89" s="171"/>
      <c r="N89" s="172"/>
      <c r="O89" s="172"/>
      <c r="P89" s="173">
        <f>SUM(P90:P111)</f>
        <v>0</v>
      </c>
      <c r="Q89" s="172"/>
      <c r="R89" s="173">
        <f>SUM(R90:R111)</f>
        <v>0</v>
      </c>
      <c r="S89" s="172"/>
      <c r="T89" s="174">
        <f>SUM(T90:T111)</f>
        <v>0</v>
      </c>
      <c r="AR89" s="175" t="s">
        <v>82</v>
      </c>
      <c r="AT89" s="176" t="s">
        <v>74</v>
      </c>
      <c r="AU89" s="176" t="s">
        <v>75</v>
      </c>
      <c r="AY89" s="175" t="s">
        <v>214</v>
      </c>
      <c r="BK89" s="177">
        <f>SUM(BK90:BK111)</f>
        <v>0</v>
      </c>
    </row>
    <row r="90" spans="1:65" s="2" customFormat="1" ht="14.45" customHeight="1">
      <c r="A90" s="36"/>
      <c r="B90" s="37"/>
      <c r="C90" s="180" t="s">
        <v>82</v>
      </c>
      <c r="D90" s="180" t="s">
        <v>217</v>
      </c>
      <c r="E90" s="181" t="s">
        <v>938</v>
      </c>
      <c r="F90" s="182" t="s">
        <v>939</v>
      </c>
      <c r="G90" s="183" t="s">
        <v>283</v>
      </c>
      <c r="H90" s="184">
        <v>2</v>
      </c>
      <c r="I90" s="185"/>
      <c r="J90" s="186">
        <f>ROUND(I90*H90,2)</f>
        <v>0</v>
      </c>
      <c r="K90" s="182" t="s">
        <v>19</v>
      </c>
      <c r="L90" s="41"/>
      <c r="M90" s="187" t="s">
        <v>19</v>
      </c>
      <c r="N90" s="188" t="s">
        <v>47</v>
      </c>
      <c r="O90" s="66"/>
      <c r="P90" s="189">
        <f>O90*H90</f>
        <v>0</v>
      </c>
      <c r="Q90" s="189">
        <v>0</v>
      </c>
      <c r="R90" s="189">
        <f>Q90*H90</f>
        <v>0</v>
      </c>
      <c r="S90" s="189">
        <v>0</v>
      </c>
      <c r="T90" s="190">
        <f>S90*H90</f>
        <v>0</v>
      </c>
      <c r="U90" s="36"/>
      <c r="V90" s="36"/>
      <c r="W90" s="36"/>
      <c r="X90" s="36"/>
      <c r="Y90" s="36"/>
      <c r="Z90" s="36"/>
      <c r="AA90" s="36"/>
      <c r="AB90" s="36"/>
      <c r="AC90" s="36"/>
      <c r="AD90" s="36"/>
      <c r="AE90" s="36"/>
      <c r="AR90" s="191" t="s">
        <v>299</v>
      </c>
      <c r="AT90" s="191" t="s">
        <v>217</v>
      </c>
      <c r="AU90" s="191" t="s">
        <v>82</v>
      </c>
      <c r="AY90" s="19" t="s">
        <v>214</v>
      </c>
      <c r="BE90" s="192">
        <f>IF(N90="základní",J90,0)</f>
        <v>0</v>
      </c>
      <c r="BF90" s="192">
        <f>IF(N90="snížená",J90,0)</f>
        <v>0</v>
      </c>
      <c r="BG90" s="192">
        <f>IF(N90="zákl. přenesená",J90,0)</f>
        <v>0</v>
      </c>
      <c r="BH90" s="192">
        <f>IF(N90="sníž. přenesená",J90,0)</f>
        <v>0</v>
      </c>
      <c r="BI90" s="192">
        <f>IF(N90="nulová",J90,0)</f>
        <v>0</v>
      </c>
      <c r="BJ90" s="19" t="s">
        <v>88</v>
      </c>
      <c r="BK90" s="192">
        <f>ROUND(I90*H90,2)</f>
        <v>0</v>
      </c>
      <c r="BL90" s="19" t="s">
        <v>299</v>
      </c>
      <c r="BM90" s="191" t="s">
        <v>88</v>
      </c>
    </row>
    <row r="91" spans="1:65" s="2" customFormat="1" ht="29.25">
      <c r="A91" s="36"/>
      <c r="B91" s="37"/>
      <c r="C91" s="38"/>
      <c r="D91" s="195" t="s">
        <v>232</v>
      </c>
      <c r="E91" s="38"/>
      <c r="F91" s="226" t="s">
        <v>940</v>
      </c>
      <c r="G91" s="38"/>
      <c r="H91" s="38"/>
      <c r="I91" s="227"/>
      <c r="J91" s="38"/>
      <c r="K91" s="38"/>
      <c r="L91" s="41"/>
      <c r="M91" s="228"/>
      <c r="N91" s="229"/>
      <c r="O91" s="66"/>
      <c r="P91" s="66"/>
      <c r="Q91" s="66"/>
      <c r="R91" s="66"/>
      <c r="S91" s="66"/>
      <c r="T91" s="67"/>
      <c r="U91" s="36"/>
      <c r="V91" s="36"/>
      <c r="W91" s="36"/>
      <c r="X91" s="36"/>
      <c r="Y91" s="36"/>
      <c r="Z91" s="36"/>
      <c r="AA91" s="36"/>
      <c r="AB91" s="36"/>
      <c r="AC91" s="36"/>
      <c r="AD91" s="36"/>
      <c r="AE91" s="36"/>
      <c r="AT91" s="19" t="s">
        <v>232</v>
      </c>
      <c r="AU91" s="19" t="s">
        <v>82</v>
      </c>
    </row>
    <row r="92" spans="1:65" s="2" customFormat="1" ht="14.45" customHeight="1">
      <c r="A92" s="36"/>
      <c r="B92" s="37"/>
      <c r="C92" s="180" t="s">
        <v>88</v>
      </c>
      <c r="D92" s="180" t="s">
        <v>217</v>
      </c>
      <c r="E92" s="181" t="s">
        <v>941</v>
      </c>
      <c r="F92" s="182" t="s">
        <v>942</v>
      </c>
      <c r="G92" s="183" t="s">
        <v>943</v>
      </c>
      <c r="H92" s="184">
        <v>2</v>
      </c>
      <c r="I92" s="185"/>
      <c r="J92" s="186">
        <f>ROUND(I92*H92,2)</f>
        <v>0</v>
      </c>
      <c r="K92" s="182" t="s">
        <v>19</v>
      </c>
      <c r="L92" s="41"/>
      <c r="M92" s="187" t="s">
        <v>19</v>
      </c>
      <c r="N92" s="188" t="s">
        <v>47</v>
      </c>
      <c r="O92" s="66"/>
      <c r="P92" s="189">
        <f>O92*H92</f>
        <v>0</v>
      </c>
      <c r="Q92" s="189">
        <v>0</v>
      </c>
      <c r="R92" s="189">
        <f>Q92*H92</f>
        <v>0</v>
      </c>
      <c r="S92" s="189">
        <v>0</v>
      </c>
      <c r="T92" s="190">
        <f>S92*H92</f>
        <v>0</v>
      </c>
      <c r="U92" s="36"/>
      <c r="V92" s="36"/>
      <c r="W92" s="36"/>
      <c r="X92" s="36"/>
      <c r="Y92" s="36"/>
      <c r="Z92" s="36"/>
      <c r="AA92" s="36"/>
      <c r="AB92" s="36"/>
      <c r="AC92" s="36"/>
      <c r="AD92" s="36"/>
      <c r="AE92" s="36"/>
      <c r="AR92" s="191" t="s">
        <v>299</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88</v>
      </c>
      <c r="BK92" s="192">
        <f>ROUND(I92*H92,2)</f>
        <v>0</v>
      </c>
      <c r="BL92" s="19" t="s">
        <v>299</v>
      </c>
      <c r="BM92" s="191" t="s">
        <v>222</v>
      </c>
    </row>
    <row r="93" spans="1:65" s="2" customFormat="1" ht="19.5">
      <c r="A93" s="36"/>
      <c r="B93" s="37"/>
      <c r="C93" s="38"/>
      <c r="D93" s="195" t="s">
        <v>232</v>
      </c>
      <c r="E93" s="38"/>
      <c r="F93" s="226" t="s">
        <v>944</v>
      </c>
      <c r="G93" s="38"/>
      <c r="H93" s="38"/>
      <c r="I93" s="227"/>
      <c r="J93" s="38"/>
      <c r="K93" s="38"/>
      <c r="L93" s="41"/>
      <c r="M93" s="228"/>
      <c r="N93" s="229"/>
      <c r="O93" s="66"/>
      <c r="P93" s="66"/>
      <c r="Q93" s="66"/>
      <c r="R93" s="66"/>
      <c r="S93" s="66"/>
      <c r="T93" s="67"/>
      <c r="U93" s="36"/>
      <c r="V93" s="36"/>
      <c r="W93" s="36"/>
      <c r="X93" s="36"/>
      <c r="Y93" s="36"/>
      <c r="Z93" s="36"/>
      <c r="AA93" s="36"/>
      <c r="AB93" s="36"/>
      <c r="AC93" s="36"/>
      <c r="AD93" s="36"/>
      <c r="AE93" s="36"/>
      <c r="AT93" s="19" t="s">
        <v>232</v>
      </c>
      <c r="AU93" s="19" t="s">
        <v>82</v>
      </c>
    </row>
    <row r="94" spans="1:65" s="2" customFormat="1" ht="14.45" customHeight="1">
      <c r="A94" s="36"/>
      <c r="B94" s="37"/>
      <c r="C94" s="180" t="s">
        <v>101</v>
      </c>
      <c r="D94" s="180" t="s">
        <v>217</v>
      </c>
      <c r="E94" s="181" t="s">
        <v>945</v>
      </c>
      <c r="F94" s="182" t="s">
        <v>946</v>
      </c>
      <c r="G94" s="183" t="s">
        <v>943</v>
      </c>
      <c r="H94" s="184">
        <v>2</v>
      </c>
      <c r="I94" s="185"/>
      <c r="J94" s="186">
        <f t="shared" ref="J94:J111" si="0">ROUND(I94*H94,2)</f>
        <v>0</v>
      </c>
      <c r="K94" s="182" t="s">
        <v>19</v>
      </c>
      <c r="L94" s="41"/>
      <c r="M94" s="187" t="s">
        <v>19</v>
      </c>
      <c r="N94" s="188" t="s">
        <v>47</v>
      </c>
      <c r="O94" s="66"/>
      <c r="P94" s="189">
        <f t="shared" ref="P94:P111" si="1">O94*H94</f>
        <v>0</v>
      </c>
      <c r="Q94" s="189">
        <v>0</v>
      </c>
      <c r="R94" s="189">
        <f t="shared" ref="R94:R111" si="2">Q94*H94</f>
        <v>0</v>
      </c>
      <c r="S94" s="189">
        <v>0</v>
      </c>
      <c r="T94" s="190">
        <f t="shared" ref="T94:T111" si="3">S94*H94</f>
        <v>0</v>
      </c>
      <c r="U94" s="36"/>
      <c r="V94" s="36"/>
      <c r="W94" s="36"/>
      <c r="X94" s="36"/>
      <c r="Y94" s="36"/>
      <c r="Z94" s="36"/>
      <c r="AA94" s="36"/>
      <c r="AB94" s="36"/>
      <c r="AC94" s="36"/>
      <c r="AD94" s="36"/>
      <c r="AE94" s="36"/>
      <c r="AR94" s="191" t="s">
        <v>299</v>
      </c>
      <c r="AT94" s="191" t="s">
        <v>217</v>
      </c>
      <c r="AU94" s="191" t="s">
        <v>82</v>
      </c>
      <c r="AY94" s="19" t="s">
        <v>214</v>
      </c>
      <c r="BE94" s="192">
        <f t="shared" ref="BE94:BE111" si="4">IF(N94="základní",J94,0)</f>
        <v>0</v>
      </c>
      <c r="BF94" s="192">
        <f t="shared" ref="BF94:BF111" si="5">IF(N94="snížená",J94,0)</f>
        <v>0</v>
      </c>
      <c r="BG94" s="192">
        <f t="shared" ref="BG94:BG111" si="6">IF(N94="zákl. přenesená",J94,0)</f>
        <v>0</v>
      </c>
      <c r="BH94" s="192">
        <f t="shared" ref="BH94:BH111" si="7">IF(N94="sníž. přenesená",J94,0)</f>
        <v>0</v>
      </c>
      <c r="BI94" s="192">
        <f t="shared" ref="BI94:BI111" si="8">IF(N94="nulová",J94,0)</f>
        <v>0</v>
      </c>
      <c r="BJ94" s="19" t="s">
        <v>88</v>
      </c>
      <c r="BK94" s="192">
        <f t="shared" ref="BK94:BK111" si="9">ROUND(I94*H94,2)</f>
        <v>0</v>
      </c>
      <c r="BL94" s="19" t="s">
        <v>299</v>
      </c>
      <c r="BM94" s="191" t="s">
        <v>215</v>
      </c>
    </row>
    <row r="95" spans="1:65" s="2" customFormat="1" ht="14.45" customHeight="1">
      <c r="A95" s="36"/>
      <c r="B95" s="37"/>
      <c r="C95" s="180" t="s">
        <v>222</v>
      </c>
      <c r="D95" s="180" t="s">
        <v>217</v>
      </c>
      <c r="E95" s="181" t="s">
        <v>947</v>
      </c>
      <c r="F95" s="182" t="s">
        <v>948</v>
      </c>
      <c r="G95" s="183" t="s">
        <v>943</v>
      </c>
      <c r="H95" s="184">
        <v>2</v>
      </c>
      <c r="I95" s="185"/>
      <c r="J95" s="186">
        <f t="shared" si="0"/>
        <v>0</v>
      </c>
      <c r="K95" s="182" t="s">
        <v>19</v>
      </c>
      <c r="L95" s="41"/>
      <c r="M95" s="187" t="s">
        <v>19</v>
      </c>
      <c r="N95" s="188"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299</v>
      </c>
      <c r="AT95" s="191" t="s">
        <v>217</v>
      </c>
      <c r="AU95" s="191" t="s">
        <v>82</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262</v>
      </c>
    </row>
    <row r="96" spans="1:65" s="2" customFormat="1" ht="14.45" customHeight="1">
      <c r="A96" s="36"/>
      <c r="B96" s="37"/>
      <c r="C96" s="180" t="s">
        <v>245</v>
      </c>
      <c r="D96" s="180" t="s">
        <v>217</v>
      </c>
      <c r="E96" s="181" t="s">
        <v>949</v>
      </c>
      <c r="F96" s="182" t="s">
        <v>950</v>
      </c>
      <c r="G96" s="183" t="s">
        <v>943</v>
      </c>
      <c r="H96" s="184">
        <v>4</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82</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270</v>
      </c>
    </row>
    <row r="97" spans="1:65" s="2" customFormat="1" ht="14.45" customHeight="1">
      <c r="A97" s="36"/>
      <c r="B97" s="37"/>
      <c r="C97" s="180" t="s">
        <v>215</v>
      </c>
      <c r="D97" s="180" t="s">
        <v>217</v>
      </c>
      <c r="E97" s="181" t="s">
        <v>953</v>
      </c>
      <c r="F97" s="182" t="s">
        <v>954</v>
      </c>
      <c r="G97" s="183" t="s">
        <v>943</v>
      </c>
      <c r="H97" s="184">
        <v>2</v>
      </c>
      <c r="I97" s="185"/>
      <c r="J97" s="186">
        <f t="shared" si="0"/>
        <v>0</v>
      </c>
      <c r="K97" s="182" t="s">
        <v>19</v>
      </c>
      <c r="L97" s="41"/>
      <c r="M97" s="187" t="s">
        <v>19</v>
      </c>
      <c r="N97" s="188"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299</v>
      </c>
      <c r="AT97" s="191" t="s">
        <v>217</v>
      </c>
      <c r="AU97" s="191" t="s">
        <v>82</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280</v>
      </c>
    </row>
    <row r="98" spans="1:65" s="2" customFormat="1" ht="14.45" customHeight="1">
      <c r="A98" s="36"/>
      <c r="B98" s="37"/>
      <c r="C98" s="180" t="s">
        <v>253</v>
      </c>
      <c r="D98" s="180" t="s">
        <v>217</v>
      </c>
      <c r="E98" s="181" t="s">
        <v>955</v>
      </c>
      <c r="F98" s="182" t="s">
        <v>956</v>
      </c>
      <c r="G98" s="183" t="s">
        <v>943</v>
      </c>
      <c r="H98" s="184">
        <v>2</v>
      </c>
      <c r="I98" s="185"/>
      <c r="J98" s="186">
        <f t="shared" si="0"/>
        <v>0</v>
      </c>
      <c r="K98" s="182" t="s">
        <v>19</v>
      </c>
      <c r="L98" s="41"/>
      <c r="M98" s="187" t="s">
        <v>19</v>
      </c>
      <c r="N98" s="188"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299</v>
      </c>
      <c r="AT98" s="191" t="s">
        <v>217</v>
      </c>
      <c r="AU98" s="191" t="s">
        <v>82</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290</v>
      </c>
    </row>
    <row r="99" spans="1:65" s="2" customFormat="1" ht="14.45" customHeight="1">
      <c r="A99" s="36"/>
      <c r="B99" s="37"/>
      <c r="C99" s="180" t="s">
        <v>262</v>
      </c>
      <c r="D99" s="180" t="s">
        <v>217</v>
      </c>
      <c r="E99" s="181" t="s">
        <v>957</v>
      </c>
      <c r="F99" s="182" t="s">
        <v>958</v>
      </c>
      <c r="G99" s="183" t="s">
        <v>943</v>
      </c>
      <c r="H99" s="184">
        <v>2</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82</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299</v>
      </c>
    </row>
    <row r="100" spans="1:65" s="2" customFormat="1" ht="14.45" customHeight="1">
      <c r="A100" s="36"/>
      <c r="B100" s="37"/>
      <c r="C100" s="180" t="s">
        <v>260</v>
      </c>
      <c r="D100" s="180" t="s">
        <v>217</v>
      </c>
      <c r="E100" s="181" t="s">
        <v>959</v>
      </c>
      <c r="F100" s="182" t="s">
        <v>960</v>
      </c>
      <c r="G100" s="183" t="s">
        <v>961</v>
      </c>
      <c r="H100" s="184">
        <v>9</v>
      </c>
      <c r="I100" s="185"/>
      <c r="J100" s="186">
        <f t="shared" si="0"/>
        <v>0</v>
      </c>
      <c r="K100" s="182" t="s">
        <v>19</v>
      </c>
      <c r="L100" s="41"/>
      <c r="M100" s="187" t="s">
        <v>19</v>
      </c>
      <c r="N100" s="188"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299</v>
      </c>
      <c r="AT100" s="191" t="s">
        <v>217</v>
      </c>
      <c r="AU100" s="191" t="s">
        <v>82</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308</v>
      </c>
    </row>
    <row r="101" spans="1:65" s="2" customFormat="1" ht="14.45" customHeight="1">
      <c r="A101" s="36"/>
      <c r="B101" s="37"/>
      <c r="C101" s="180" t="s">
        <v>270</v>
      </c>
      <c r="D101" s="180" t="s">
        <v>217</v>
      </c>
      <c r="E101" s="181" t="s">
        <v>962</v>
      </c>
      <c r="F101" s="182" t="s">
        <v>963</v>
      </c>
      <c r="G101" s="183" t="s">
        <v>961</v>
      </c>
      <c r="H101" s="184">
        <v>20</v>
      </c>
      <c r="I101" s="185"/>
      <c r="J101" s="186">
        <f t="shared" si="0"/>
        <v>0</v>
      </c>
      <c r="K101" s="182" t="s">
        <v>19</v>
      </c>
      <c r="L101" s="41"/>
      <c r="M101" s="187" t="s">
        <v>19</v>
      </c>
      <c r="N101" s="188"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299</v>
      </c>
      <c r="AT101" s="191" t="s">
        <v>217</v>
      </c>
      <c r="AU101" s="191" t="s">
        <v>82</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322</v>
      </c>
    </row>
    <row r="102" spans="1:65" s="2" customFormat="1" ht="14.45" customHeight="1">
      <c r="A102" s="36"/>
      <c r="B102" s="37"/>
      <c r="C102" s="180" t="s">
        <v>276</v>
      </c>
      <c r="D102" s="180" t="s">
        <v>217</v>
      </c>
      <c r="E102" s="181" t="s">
        <v>964</v>
      </c>
      <c r="F102" s="182" t="s">
        <v>965</v>
      </c>
      <c r="G102" s="183" t="s">
        <v>961</v>
      </c>
      <c r="H102" s="184">
        <v>2</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82</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335</v>
      </c>
    </row>
    <row r="103" spans="1:65" s="2" customFormat="1" ht="14.45" customHeight="1">
      <c r="A103" s="36"/>
      <c r="B103" s="37"/>
      <c r="C103" s="180" t="s">
        <v>280</v>
      </c>
      <c r="D103" s="180" t="s">
        <v>217</v>
      </c>
      <c r="E103" s="181" t="s">
        <v>966</v>
      </c>
      <c r="F103" s="182" t="s">
        <v>967</v>
      </c>
      <c r="G103" s="183" t="s">
        <v>961</v>
      </c>
      <c r="H103" s="184">
        <v>1</v>
      </c>
      <c r="I103" s="185"/>
      <c r="J103" s="186">
        <f t="shared" si="0"/>
        <v>0</v>
      </c>
      <c r="K103" s="182" t="s">
        <v>19</v>
      </c>
      <c r="L103" s="41"/>
      <c r="M103" s="187" t="s">
        <v>19</v>
      </c>
      <c r="N103" s="188"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299</v>
      </c>
      <c r="AT103" s="191" t="s">
        <v>217</v>
      </c>
      <c r="AU103" s="191" t="s">
        <v>82</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347</v>
      </c>
    </row>
    <row r="104" spans="1:65" s="2" customFormat="1" ht="14.45" customHeight="1">
      <c r="A104" s="36"/>
      <c r="B104" s="37"/>
      <c r="C104" s="180" t="s">
        <v>286</v>
      </c>
      <c r="D104" s="180" t="s">
        <v>217</v>
      </c>
      <c r="E104" s="181" t="s">
        <v>1593</v>
      </c>
      <c r="F104" s="182" t="s">
        <v>1594</v>
      </c>
      <c r="G104" s="183" t="s">
        <v>220</v>
      </c>
      <c r="H104" s="184">
        <v>30</v>
      </c>
      <c r="I104" s="185"/>
      <c r="J104" s="186">
        <f t="shared" si="0"/>
        <v>0</v>
      </c>
      <c r="K104" s="182" t="s">
        <v>19</v>
      </c>
      <c r="L104" s="41"/>
      <c r="M104" s="187" t="s">
        <v>19</v>
      </c>
      <c r="N104" s="188"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299</v>
      </c>
      <c r="AT104" s="191" t="s">
        <v>217</v>
      </c>
      <c r="AU104" s="191" t="s">
        <v>82</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358</v>
      </c>
    </row>
    <row r="105" spans="1:65" s="2" customFormat="1" ht="14.45" customHeight="1">
      <c r="A105" s="36"/>
      <c r="B105" s="37"/>
      <c r="C105" s="180" t="s">
        <v>290</v>
      </c>
      <c r="D105" s="180" t="s">
        <v>217</v>
      </c>
      <c r="E105" s="181" t="s">
        <v>1595</v>
      </c>
      <c r="F105" s="182" t="s">
        <v>1596</v>
      </c>
      <c r="G105" s="183" t="s">
        <v>220</v>
      </c>
      <c r="H105" s="184">
        <v>5</v>
      </c>
      <c r="I105" s="185"/>
      <c r="J105" s="186">
        <f t="shared" si="0"/>
        <v>0</v>
      </c>
      <c r="K105" s="182" t="s">
        <v>19</v>
      </c>
      <c r="L105" s="41"/>
      <c r="M105" s="187" t="s">
        <v>19</v>
      </c>
      <c r="N105" s="188"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299</v>
      </c>
      <c r="AT105" s="191" t="s">
        <v>217</v>
      </c>
      <c r="AU105" s="191" t="s">
        <v>82</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369</v>
      </c>
    </row>
    <row r="106" spans="1:65" s="2" customFormat="1" ht="14.45" customHeight="1">
      <c r="A106" s="36"/>
      <c r="B106" s="37"/>
      <c r="C106" s="180" t="s">
        <v>8</v>
      </c>
      <c r="D106" s="180" t="s">
        <v>217</v>
      </c>
      <c r="E106" s="181" t="s">
        <v>972</v>
      </c>
      <c r="F106" s="182" t="s">
        <v>973</v>
      </c>
      <c r="G106" s="183" t="s">
        <v>961</v>
      </c>
      <c r="H106" s="184">
        <v>1</v>
      </c>
      <c r="I106" s="185"/>
      <c r="J106" s="186">
        <f t="shared" si="0"/>
        <v>0</v>
      </c>
      <c r="K106" s="182" t="s">
        <v>19</v>
      </c>
      <c r="L106" s="41"/>
      <c r="M106" s="187" t="s">
        <v>19</v>
      </c>
      <c r="N106" s="188"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299</v>
      </c>
      <c r="AT106" s="191" t="s">
        <v>217</v>
      </c>
      <c r="AU106" s="191" t="s">
        <v>82</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379</v>
      </c>
    </row>
    <row r="107" spans="1:65" s="2" customFormat="1" ht="14.45" customHeight="1">
      <c r="A107" s="36"/>
      <c r="B107" s="37"/>
      <c r="C107" s="180" t="s">
        <v>299</v>
      </c>
      <c r="D107" s="180" t="s">
        <v>217</v>
      </c>
      <c r="E107" s="181" t="s">
        <v>974</v>
      </c>
      <c r="F107" s="182" t="s">
        <v>975</v>
      </c>
      <c r="G107" s="183" t="s">
        <v>943</v>
      </c>
      <c r="H107" s="184">
        <v>2</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82</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339</v>
      </c>
    </row>
    <row r="108" spans="1:65" s="2" customFormat="1" ht="14.45" customHeight="1">
      <c r="A108" s="36"/>
      <c r="B108" s="37"/>
      <c r="C108" s="180" t="s">
        <v>304</v>
      </c>
      <c r="D108" s="180" t="s">
        <v>217</v>
      </c>
      <c r="E108" s="181" t="s">
        <v>976</v>
      </c>
      <c r="F108" s="182" t="s">
        <v>977</v>
      </c>
      <c r="G108" s="183" t="s">
        <v>943</v>
      </c>
      <c r="H108" s="184">
        <v>2</v>
      </c>
      <c r="I108" s="185"/>
      <c r="J108" s="186">
        <f t="shared" si="0"/>
        <v>0</v>
      </c>
      <c r="K108" s="182" t="s">
        <v>19</v>
      </c>
      <c r="L108" s="41"/>
      <c r="M108" s="187" t="s">
        <v>19</v>
      </c>
      <c r="N108" s="188"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299</v>
      </c>
      <c r="AT108" s="191" t="s">
        <v>217</v>
      </c>
      <c r="AU108" s="191" t="s">
        <v>82</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397</v>
      </c>
    </row>
    <row r="109" spans="1:65" s="2" customFormat="1" ht="14.45" customHeight="1">
      <c r="A109" s="36"/>
      <c r="B109" s="37"/>
      <c r="C109" s="180" t="s">
        <v>308</v>
      </c>
      <c r="D109" s="180" t="s">
        <v>217</v>
      </c>
      <c r="E109" s="181" t="s">
        <v>978</v>
      </c>
      <c r="F109" s="182" t="s">
        <v>979</v>
      </c>
      <c r="G109" s="183" t="s">
        <v>943</v>
      </c>
      <c r="H109" s="184">
        <v>1</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82</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405</v>
      </c>
    </row>
    <row r="110" spans="1:65" s="2" customFormat="1" ht="14.45" customHeight="1">
      <c r="A110" s="36"/>
      <c r="B110" s="37"/>
      <c r="C110" s="180" t="s">
        <v>314</v>
      </c>
      <c r="D110" s="180" t="s">
        <v>217</v>
      </c>
      <c r="E110" s="181" t="s">
        <v>980</v>
      </c>
      <c r="F110" s="182" t="s">
        <v>1792</v>
      </c>
      <c r="G110" s="183" t="s">
        <v>943</v>
      </c>
      <c r="H110" s="184">
        <v>2</v>
      </c>
      <c r="I110" s="185"/>
      <c r="J110" s="186">
        <f t="shared" si="0"/>
        <v>0</v>
      </c>
      <c r="K110" s="182" t="s">
        <v>19</v>
      </c>
      <c r="L110" s="41"/>
      <c r="M110" s="187" t="s">
        <v>19</v>
      </c>
      <c r="N110" s="188"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299</v>
      </c>
      <c r="AT110" s="191" t="s">
        <v>217</v>
      </c>
      <c r="AU110" s="191" t="s">
        <v>82</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417</v>
      </c>
    </row>
    <row r="111" spans="1:65" s="2" customFormat="1" ht="14.45" customHeight="1">
      <c r="A111" s="36"/>
      <c r="B111" s="37"/>
      <c r="C111" s="180" t="s">
        <v>322</v>
      </c>
      <c r="D111" s="180" t="s">
        <v>217</v>
      </c>
      <c r="E111" s="181" t="s">
        <v>982</v>
      </c>
      <c r="F111" s="182" t="s">
        <v>983</v>
      </c>
      <c r="G111" s="183" t="s">
        <v>943</v>
      </c>
      <c r="H111" s="184">
        <v>3</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82</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429</v>
      </c>
    </row>
    <row r="112" spans="1:65" s="12" customFormat="1" ht="25.9" customHeight="1">
      <c r="B112" s="164"/>
      <c r="C112" s="165"/>
      <c r="D112" s="166" t="s">
        <v>74</v>
      </c>
      <c r="E112" s="167" t="s">
        <v>984</v>
      </c>
      <c r="F112" s="167" t="s">
        <v>985</v>
      </c>
      <c r="G112" s="165"/>
      <c r="H112" s="165"/>
      <c r="I112" s="168"/>
      <c r="J112" s="169">
        <f>BK112</f>
        <v>0</v>
      </c>
      <c r="K112" s="165"/>
      <c r="L112" s="170"/>
      <c r="M112" s="171"/>
      <c r="N112" s="172"/>
      <c r="O112" s="172"/>
      <c r="P112" s="173">
        <f>SUM(P113:P114)</f>
        <v>0</v>
      </c>
      <c r="Q112" s="172"/>
      <c r="R112" s="173">
        <f>SUM(R113:R114)</f>
        <v>0</v>
      </c>
      <c r="S112" s="172"/>
      <c r="T112" s="174">
        <f>SUM(T113:T114)</f>
        <v>0</v>
      </c>
      <c r="AR112" s="175" t="s">
        <v>82</v>
      </c>
      <c r="AT112" s="176" t="s">
        <v>74</v>
      </c>
      <c r="AU112" s="176" t="s">
        <v>75</v>
      </c>
      <c r="AY112" s="175" t="s">
        <v>214</v>
      </c>
      <c r="BK112" s="177">
        <f>SUM(BK113:BK114)</f>
        <v>0</v>
      </c>
    </row>
    <row r="113" spans="1:65" s="2" customFormat="1" ht="14.45" customHeight="1">
      <c r="A113" s="36"/>
      <c r="B113" s="37"/>
      <c r="C113" s="180" t="s">
        <v>7</v>
      </c>
      <c r="D113" s="180" t="s">
        <v>217</v>
      </c>
      <c r="E113" s="181" t="s">
        <v>986</v>
      </c>
      <c r="F113" s="182" t="s">
        <v>987</v>
      </c>
      <c r="G113" s="183" t="s">
        <v>943</v>
      </c>
      <c r="H113" s="184">
        <v>2</v>
      </c>
      <c r="I113" s="185"/>
      <c r="J113" s="186">
        <f>ROUND(I113*H113,2)</f>
        <v>0</v>
      </c>
      <c r="K113" s="182" t="s">
        <v>19</v>
      </c>
      <c r="L113" s="41"/>
      <c r="M113" s="187" t="s">
        <v>19</v>
      </c>
      <c r="N113" s="188" t="s">
        <v>47</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299</v>
      </c>
      <c r="AT113" s="191" t="s">
        <v>217</v>
      </c>
      <c r="AU113" s="191" t="s">
        <v>82</v>
      </c>
      <c r="AY113" s="19" t="s">
        <v>214</v>
      </c>
      <c r="BE113" s="192">
        <f>IF(N113="základní",J113,0)</f>
        <v>0</v>
      </c>
      <c r="BF113" s="192">
        <f>IF(N113="snížená",J113,0)</f>
        <v>0</v>
      </c>
      <c r="BG113" s="192">
        <f>IF(N113="zákl. přenesená",J113,0)</f>
        <v>0</v>
      </c>
      <c r="BH113" s="192">
        <f>IF(N113="sníž. přenesená",J113,0)</f>
        <v>0</v>
      </c>
      <c r="BI113" s="192">
        <f>IF(N113="nulová",J113,0)</f>
        <v>0</v>
      </c>
      <c r="BJ113" s="19" t="s">
        <v>88</v>
      </c>
      <c r="BK113" s="192">
        <f>ROUND(I113*H113,2)</f>
        <v>0</v>
      </c>
      <c r="BL113" s="19" t="s">
        <v>299</v>
      </c>
      <c r="BM113" s="191" t="s">
        <v>443</v>
      </c>
    </row>
    <row r="114" spans="1:65" s="2" customFormat="1" ht="29.25">
      <c r="A114" s="36"/>
      <c r="B114" s="37"/>
      <c r="C114" s="38"/>
      <c r="D114" s="195" t="s">
        <v>232</v>
      </c>
      <c r="E114" s="38"/>
      <c r="F114" s="226" t="s">
        <v>988</v>
      </c>
      <c r="G114" s="38"/>
      <c r="H114" s="38"/>
      <c r="I114" s="227"/>
      <c r="J114" s="38"/>
      <c r="K114" s="38"/>
      <c r="L114" s="41"/>
      <c r="M114" s="228"/>
      <c r="N114" s="229"/>
      <c r="O114" s="66"/>
      <c r="P114" s="66"/>
      <c r="Q114" s="66"/>
      <c r="R114" s="66"/>
      <c r="S114" s="66"/>
      <c r="T114" s="67"/>
      <c r="U114" s="36"/>
      <c r="V114" s="36"/>
      <c r="W114" s="36"/>
      <c r="X114" s="36"/>
      <c r="Y114" s="36"/>
      <c r="Z114" s="36"/>
      <c r="AA114" s="36"/>
      <c r="AB114" s="36"/>
      <c r="AC114" s="36"/>
      <c r="AD114" s="36"/>
      <c r="AE114" s="36"/>
      <c r="AT114" s="19" t="s">
        <v>232</v>
      </c>
      <c r="AU114" s="19" t="s">
        <v>82</v>
      </c>
    </row>
    <row r="115" spans="1:65" s="12" customFormat="1" ht="25.9" customHeight="1">
      <c r="B115" s="164"/>
      <c r="C115" s="165"/>
      <c r="D115" s="166" t="s">
        <v>74</v>
      </c>
      <c r="E115" s="167" t="s">
        <v>989</v>
      </c>
      <c r="F115" s="167" t="s">
        <v>990</v>
      </c>
      <c r="G115" s="165"/>
      <c r="H115" s="165"/>
      <c r="I115" s="168"/>
      <c r="J115" s="169">
        <f>BK115</f>
        <v>0</v>
      </c>
      <c r="K115" s="165"/>
      <c r="L115" s="170"/>
      <c r="M115" s="171"/>
      <c r="N115" s="172"/>
      <c r="O115" s="172"/>
      <c r="P115" s="173">
        <f>SUM(P116:P117)</f>
        <v>0</v>
      </c>
      <c r="Q115" s="172"/>
      <c r="R115" s="173">
        <f>SUM(R116:R117)</f>
        <v>0</v>
      </c>
      <c r="S115" s="172"/>
      <c r="T115" s="174">
        <f>SUM(T116:T117)</f>
        <v>0</v>
      </c>
      <c r="AR115" s="175" t="s">
        <v>88</v>
      </c>
      <c r="AT115" s="176" t="s">
        <v>74</v>
      </c>
      <c r="AU115" s="176" t="s">
        <v>75</v>
      </c>
      <c r="AY115" s="175" t="s">
        <v>214</v>
      </c>
      <c r="BK115" s="177">
        <f>SUM(BK116:BK117)</f>
        <v>0</v>
      </c>
    </row>
    <row r="116" spans="1:65" s="2" customFormat="1" ht="14.45" customHeight="1">
      <c r="A116" s="36"/>
      <c r="B116" s="37"/>
      <c r="C116" s="180" t="s">
        <v>335</v>
      </c>
      <c r="D116" s="180" t="s">
        <v>217</v>
      </c>
      <c r="E116" s="181" t="s">
        <v>991</v>
      </c>
      <c r="F116" s="182" t="s">
        <v>990</v>
      </c>
      <c r="G116" s="183" t="s">
        <v>283</v>
      </c>
      <c r="H116" s="184">
        <v>1</v>
      </c>
      <c r="I116" s="185"/>
      <c r="J116" s="186">
        <f>ROUND(I116*H116,2)</f>
        <v>0</v>
      </c>
      <c r="K116" s="182" t="s">
        <v>19</v>
      </c>
      <c r="L116" s="41"/>
      <c r="M116" s="187" t="s">
        <v>19</v>
      </c>
      <c r="N116" s="188" t="s">
        <v>47</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299</v>
      </c>
      <c r="AT116" s="191" t="s">
        <v>217</v>
      </c>
      <c r="AU116" s="191" t="s">
        <v>82</v>
      </c>
      <c r="AY116" s="19" t="s">
        <v>214</v>
      </c>
      <c r="BE116" s="192">
        <f>IF(N116="základní",J116,0)</f>
        <v>0</v>
      </c>
      <c r="BF116" s="192">
        <f>IF(N116="snížená",J116,0)</f>
        <v>0</v>
      </c>
      <c r="BG116" s="192">
        <f>IF(N116="zákl. přenesená",J116,0)</f>
        <v>0</v>
      </c>
      <c r="BH116" s="192">
        <f>IF(N116="sníž. přenesená",J116,0)</f>
        <v>0</v>
      </c>
      <c r="BI116" s="192">
        <f>IF(N116="nulová",J116,0)</f>
        <v>0</v>
      </c>
      <c r="BJ116" s="19" t="s">
        <v>88</v>
      </c>
      <c r="BK116" s="192">
        <f>ROUND(I116*H116,2)</f>
        <v>0</v>
      </c>
      <c r="BL116" s="19" t="s">
        <v>299</v>
      </c>
      <c r="BM116" s="191" t="s">
        <v>1793</v>
      </c>
    </row>
    <row r="117" spans="1:65" s="2" customFormat="1" ht="14.45" customHeight="1">
      <c r="A117" s="36"/>
      <c r="B117" s="37"/>
      <c r="C117" s="180" t="s">
        <v>341</v>
      </c>
      <c r="D117" s="180" t="s">
        <v>217</v>
      </c>
      <c r="E117" s="181" t="s">
        <v>993</v>
      </c>
      <c r="F117" s="182" t="s">
        <v>994</v>
      </c>
      <c r="G117" s="183" t="s">
        <v>283</v>
      </c>
      <c r="H117" s="184">
        <v>2</v>
      </c>
      <c r="I117" s="185"/>
      <c r="J117" s="186">
        <f>ROUND(I117*H117,2)</f>
        <v>0</v>
      </c>
      <c r="K117" s="182" t="s">
        <v>19</v>
      </c>
      <c r="L117" s="41"/>
      <c r="M117" s="244" t="s">
        <v>19</v>
      </c>
      <c r="N117" s="245" t="s">
        <v>47</v>
      </c>
      <c r="O117" s="246"/>
      <c r="P117" s="247">
        <f>O117*H117</f>
        <v>0</v>
      </c>
      <c r="Q117" s="247">
        <v>0</v>
      </c>
      <c r="R117" s="247">
        <f>Q117*H117</f>
        <v>0</v>
      </c>
      <c r="S117" s="247">
        <v>0</v>
      </c>
      <c r="T117" s="248">
        <f>S117*H117</f>
        <v>0</v>
      </c>
      <c r="U117" s="36"/>
      <c r="V117" s="36"/>
      <c r="W117" s="36"/>
      <c r="X117" s="36"/>
      <c r="Y117" s="36"/>
      <c r="Z117" s="36"/>
      <c r="AA117" s="36"/>
      <c r="AB117" s="36"/>
      <c r="AC117" s="36"/>
      <c r="AD117" s="36"/>
      <c r="AE117" s="36"/>
      <c r="AR117" s="191" t="s">
        <v>299</v>
      </c>
      <c r="AT117" s="191" t="s">
        <v>217</v>
      </c>
      <c r="AU117" s="191" t="s">
        <v>82</v>
      </c>
      <c r="AY117" s="19" t="s">
        <v>214</v>
      </c>
      <c r="BE117" s="192">
        <f>IF(N117="základní",J117,0)</f>
        <v>0</v>
      </c>
      <c r="BF117" s="192">
        <f>IF(N117="snížená",J117,0)</f>
        <v>0</v>
      </c>
      <c r="BG117" s="192">
        <f>IF(N117="zákl. přenesená",J117,0)</f>
        <v>0</v>
      </c>
      <c r="BH117" s="192">
        <f>IF(N117="sníž. přenesená",J117,0)</f>
        <v>0</v>
      </c>
      <c r="BI117" s="192">
        <f>IF(N117="nulová",J117,0)</f>
        <v>0</v>
      </c>
      <c r="BJ117" s="19" t="s">
        <v>88</v>
      </c>
      <c r="BK117" s="192">
        <f>ROUND(I117*H117,2)</f>
        <v>0</v>
      </c>
      <c r="BL117" s="19" t="s">
        <v>299</v>
      </c>
      <c r="BM117" s="191" t="s">
        <v>1794</v>
      </c>
    </row>
    <row r="118" spans="1:65" s="2" customFormat="1" ht="6.95" customHeight="1">
      <c r="A118" s="36"/>
      <c r="B118" s="49"/>
      <c r="C118" s="50"/>
      <c r="D118" s="50"/>
      <c r="E118" s="50"/>
      <c r="F118" s="50"/>
      <c r="G118" s="50"/>
      <c r="H118" s="50"/>
      <c r="I118" s="50"/>
      <c r="J118" s="50"/>
      <c r="K118" s="50"/>
      <c r="L118" s="41"/>
      <c r="M118" s="36"/>
      <c r="O118" s="36"/>
      <c r="P118" s="36"/>
      <c r="Q118" s="36"/>
      <c r="R118" s="36"/>
      <c r="S118" s="36"/>
      <c r="T118" s="36"/>
      <c r="U118" s="36"/>
      <c r="V118" s="36"/>
      <c r="W118" s="36"/>
      <c r="X118" s="36"/>
      <c r="Y118" s="36"/>
      <c r="Z118" s="36"/>
      <c r="AA118" s="36"/>
      <c r="AB118" s="36"/>
      <c r="AC118" s="36"/>
      <c r="AD118" s="36"/>
      <c r="AE118" s="36"/>
    </row>
  </sheetData>
  <sheetProtection algorithmName="SHA-512" hashValue="z+yvMiH4ZPbf797TFdlueIi3F5jFI/of785sj62m58erewQTX2ufx2wSY6QedBUKQZXbbM2vUukWCu9S5zEffw==" saltValue="ImbHYxNymj6CEa1XJRJiGShA7zmNi7iLEVCdIJwpcAM9giUd0zwn2YU5jcLxKGFLnkTUsHgZCw/7spr2SmdmwA==" spinCount="100000" sheet="1" objects="1" scenarios="1" formatColumns="0" formatRows="0" autoFilter="0"/>
  <autoFilter ref="C87:K117" xr:uid="{00000000-0009-0000-0000-000011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137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1669</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1795</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ROUND((SUM(BE96:BE166)),  2)</f>
        <v>0</v>
      </c>
      <c r="G37" s="36"/>
      <c r="H37" s="36"/>
      <c r="I37" s="126">
        <v>0.21</v>
      </c>
      <c r="J37" s="125">
        <f>ROUND(((SUM(BE96:BE166))*I37),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ROUND((SUM(BF96:BF166)),  2)</f>
        <v>0</v>
      </c>
      <c r="G38" s="36"/>
      <c r="H38" s="36"/>
      <c r="I38" s="126">
        <v>0.15</v>
      </c>
      <c r="J38" s="125">
        <f>ROUND(((SUM(BF96:BF166))*I38),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ROUND((SUM(BG96:BG166)),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ROUND((SUM(BH96:BH166)),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ROUND((SUM(BI96:BI166)),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1669</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18052020_3.4_K - Podkrovní byty 376/40 - Kanalizace</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J97</f>
        <v>0</v>
      </c>
      <c r="K68" s="143"/>
      <c r="L68" s="147"/>
    </row>
    <row r="69" spans="1:47" s="10" customFormat="1" ht="19.899999999999999" customHeight="1">
      <c r="B69" s="148"/>
      <c r="C69" s="99"/>
      <c r="D69" s="149" t="s">
        <v>1004</v>
      </c>
      <c r="E69" s="150"/>
      <c r="F69" s="150"/>
      <c r="G69" s="150"/>
      <c r="H69" s="150"/>
      <c r="I69" s="150"/>
      <c r="J69" s="151">
        <f>J98</f>
        <v>0</v>
      </c>
      <c r="K69" s="99"/>
      <c r="L69" s="152"/>
    </row>
    <row r="70" spans="1:47" s="10" customFormat="1" ht="19.899999999999999" customHeight="1">
      <c r="B70" s="148"/>
      <c r="C70" s="99"/>
      <c r="D70" s="149" t="s">
        <v>1089</v>
      </c>
      <c r="E70" s="150"/>
      <c r="F70" s="150"/>
      <c r="G70" s="150"/>
      <c r="H70" s="150"/>
      <c r="I70" s="150"/>
      <c r="J70" s="151">
        <f>J136</f>
        <v>0</v>
      </c>
      <c r="K70" s="99"/>
      <c r="L70" s="152"/>
    </row>
    <row r="71" spans="1:47" s="10" customFormat="1" ht="19.899999999999999" customHeight="1">
      <c r="B71" s="148"/>
      <c r="C71" s="99"/>
      <c r="D71" s="149" t="s">
        <v>1005</v>
      </c>
      <c r="E71" s="150"/>
      <c r="F71" s="150"/>
      <c r="G71" s="150"/>
      <c r="H71" s="150"/>
      <c r="I71" s="150"/>
      <c r="J71" s="151">
        <f>J141</f>
        <v>0</v>
      </c>
      <c r="K71" s="99"/>
      <c r="L71" s="152"/>
    </row>
    <row r="72" spans="1:47" s="10" customFormat="1" ht="19.899999999999999" customHeight="1">
      <c r="B72" s="148"/>
      <c r="C72" s="99"/>
      <c r="D72" s="149" t="s">
        <v>1006</v>
      </c>
      <c r="E72" s="150"/>
      <c r="F72" s="150"/>
      <c r="G72" s="150"/>
      <c r="H72" s="150"/>
      <c r="I72" s="150"/>
      <c r="J72" s="151">
        <f>J164</f>
        <v>0</v>
      </c>
      <c r="K72" s="99"/>
      <c r="L72" s="152"/>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199</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395" t="str">
        <f>E7</f>
        <v>Podkrovní byty Táborská 378/44, 372/36, 375/38, 377/42, 376/40 Praha 4, k.ú. Nusle</v>
      </c>
      <c r="F82" s="396"/>
      <c r="G82" s="396"/>
      <c r="H82" s="396"/>
      <c r="I82" s="38"/>
      <c r="J82" s="38"/>
      <c r="K82" s="38"/>
      <c r="L82" s="115"/>
      <c r="S82" s="36"/>
      <c r="T82" s="36"/>
      <c r="U82" s="36"/>
      <c r="V82" s="36"/>
      <c r="W82" s="36"/>
      <c r="X82" s="36"/>
      <c r="Y82" s="36"/>
      <c r="Z82" s="36"/>
      <c r="AA82" s="36"/>
      <c r="AB82" s="36"/>
      <c r="AC82" s="36"/>
      <c r="AD82" s="36"/>
      <c r="AE82" s="36"/>
    </row>
    <row r="83" spans="1:63" s="1" customFormat="1" ht="12" customHeight="1">
      <c r="B83" s="23"/>
      <c r="C83" s="31" t="s">
        <v>174</v>
      </c>
      <c r="D83" s="24"/>
      <c r="E83" s="24"/>
      <c r="F83" s="24"/>
      <c r="G83" s="24"/>
      <c r="H83" s="24"/>
      <c r="I83" s="24"/>
      <c r="J83" s="24"/>
      <c r="K83" s="24"/>
      <c r="L83" s="22"/>
    </row>
    <row r="84" spans="1:63" s="1" customFormat="1" ht="16.5" customHeight="1">
      <c r="B84" s="23"/>
      <c r="C84" s="24"/>
      <c r="D84" s="24"/>
      <c r="E84" s="395" t="s">
        <v>1669</v>
      </c>
      <c r="F84" s="347"/>
      <c r="G84" s="347"/>
      <c r="H84" s="347"/>
      <c r="I84" s="24"/>
      <c r="J84" s="24"/>
      <c r="K84" s="24"/>
      <c r="L84" s="22"/>
    </row>
    <row r="85" spans="1:63" s="1" customFormat="1" ht="12" customHeight="1">
      <c r="B85" s="23"/>
      <c r="C85" s="31" t="s">
        <v>176</v>
      </c>
      <c r="D85" s="24"/>
      <c r="E85" s="24"/>
      <c r="F85" s="24"/>
      <c r="G85" s="24"/>
      <c r="H85" s="24"/>
      <c r="I85" s="24"/>
      <c r="J85" s="24"/>
      <c r="K85" s="24"/>
      <c r="L85" s="22"/>
    </row>
    <row r="86" spans="1:63" s="2" customFormat="1" ht="16.5" customHeight="1">
      <c r="A86" s="36"/>
      <c r="B86" s="37"/>
      <c r="C86" s="38"/>
      <c r="D86" s="38"/>
      <c r="E86" s="399" t="s">
        <v>996</v>
      </c>
      <c r="F86" s="397"/>
      <c r="G86" s="397"/>
      <c r="H86" s="397"/>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997</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69" t="str">
        <f>E13</f>
        <v>18052020_3.4_K - Podkrovní byty 376/40 - Kanalizace</v>
      </c>
      <c r="F88" s="397"/>
      <c r="G88" s="397"/>
      <c r="H88" s="397"/>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Táborská</v>
      </c>
      <c r="G90" s="38"/>
      <c r="H90" s="38"/>
      <c r="I90" s="31" t="s">
        <v>23</v>
      </c>
      <c r="J90" s="61" t="str">
        <f>IF(J16="","",J16)</f>
        <v>16. 4. 2021</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25.7" customHeight="1">
      <c r="A92" s="36"/>
      <c r="B92" s="37"/>
      <c r="C92" s="31" t="s">
        <v>25</v>
      </c>
      <c r="D92" s="38"/>
      <c r="E92" s="38"/>
      <c r="F92" s="29" t="str">
        <f>E19</f>
        <v>Městská část Praha 4, Anatala Staška 2059/80b</v>
      </c>
      <c r="G92" s="38"/>
      <c r="H92" s="38"/>
      <c r="I92" s="31" t="s">
        <v>32</v>
      </c>
      <c r="J92" s="34" t="str">
        <f>E25</f>
        <v>SUNCAD, s.r.o., Špotzova 6, Praha 6</v>
      </c>
      <c r="K92" s="38"/>
      <c r="L92" s="115"/>
      <c r="S92" s="36"/>
      <c r="T92" s="36"/>
      <c r="U92" s="36"/>
      <c r="V92" s="36"/>
      <c r="W92" s="36"/>
      <c r="X92" s="36"/>
      <c r="Y92" s="36"/>
      <c r="Z92" s="36"/>
      <c r="AA92" s="36"/>
      <c r="AB92" s="36"/>
      <c r="AC92" s="36"/>
      <c r="AD92" s="36"/>
      <c r="AE92" s="36"/>
    </row>
    <row r="93" spans="1:63" s="2" customFormat="1" ht="15.2" customHeight="1">
      <c r="A93" s="36"/>
      <c r="B93" s="37"/>
      <c r="C93" s="31" t="s">
        <v>30</v>
      </c>
      <c r="D93" s="38"/>
      <c r="E93" s="38"/>
      <c r="F93" s="29" t="str">
        <f>IF(E22="","",E22)</f>
        <v>Vyplň údaj</v>
      </c>
      <c r="G93" s="38"/>
      <c r="H93" s="38"/>
      <c r="I93" s="31" t="s">
        <v>37</v>
      </c>
      <c r="J93" s="34" t="str">
        <f>E28</f>
        <v>SunCad, s.r.o.</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200</v>
      </c>
      <c r="D95" s="156" t="s">
        <v>60</v>
      </c>
      <c r="E95" s="156" t="s">
        <v>56</v>
      </c>
      <c r="F95" s="156" t="s">
        <v>57</v>
      </c>
      <c r="G95" s="156" t="s">
        <v>201</v>
      </c>
      <c r="H95" s="156" t="s">
        <v>202</v>
      </c>
      <c r="I95" s="156" t="s">
        <v>203</v>
      </c>
      <c r="J95" s="156" t="s">
        <v>180</v>
      </c>
      <c r="K95" s="157" t="s">
        <v>204</v>
      </c>
      <c r="L95" s="158"/>
      <c r="M95" s="70" t="s">
        <v>19</v>
      </c>
      <c r="N95" s="71" t="s">
        <v>45</v>
      </c>
      <c r="O95" s="71" t="s">
        <v>205</v>
      </c>
      <c r="P95" s="71" t="s">
        <v>206</v>
      </c>
      <c r="Q95" s="71" t="s">
        <v>207</v>
      </c>
      <c r="R95" s="71" t="s">
        <v>208</v>
      </c>
      <c r="S95" s="71" t="s">
        <v>209</v>
      </c>
      <c r="T95" s="72" t="s">
        <v>210</v>
      </c>
      <c r="U95" s="153"/>
      <c r="V95" s="153"/>
      <c r="W95" s="153"/>
      <c r="X95" s="153"/>
      <c r="Y95" s="153"/>
      <c r="Z95" s="153"/>
      <c r="AA95" s="153"/>
      <c r="AB95" s="153"/>
      <c r="AC95" s="153"/>
      <c r="AD95" s="153"/>
      <c r="AE95" s="153"/>
    </row>
    <row r="96" spans="1:63" s="2" customFormat="1" ht="22.9" customHeight="1">
      <c r="A96" s="36"/>
      <c r="B96" s="37"/>
      <c r="C96" s="77" t="s">
        <v>211</v>
      </c>
      <c r="D96" s="38"/>
      <c r="E96" s="38"/>
      <c r="F96" s="38"/>
      <c r="G96" s="38"/>
      <c r="H96" s="38"/>
      <c r="I96" s="38"/>
      <c r="J96" s="159">
        <f>BK96</f>
        <v>0</v>
      </c>
      <c r="K96" s="38"/>
      <c r="L96" s="41"/>
      <c r="M96" s="73"/>
      <c r="N96" s="160"/>
      <c r="O96" s="74"/>
      <c r="P96" s="161">
        <f>P97</f>
        <v>0</v>
      </c>
      <c r="Q96" s="74"/>
      <c r="R96" s="161">
        <f>R97</f>
        <v>0.27549500000000005</v>
      </c>
      <c r="S96" s="74"/>
      <c r="T96" s="162">
        <f>T97</f>
        <v>0</v>
      </c>
      <c r="U96" s="36"/>
      <c r="V96" s="36"/>
      <c r="W96" s="36"/>
      <c r="X96" s="36"/>
      <c r="Y96" s="36"/>
      <c r="Z96" s="36"/>
      <c r="AA96" s="36"/>
      <c r="AB96" s="36"/>
      <c r="AC96" s="36"/>
      <c r="AD96" s="36"/>
      <c r="AE96" s="36"/>
      <c r="AT96" s="19" t="s">
        <v>74</v>
      </c>
      <c r="AU96" s="19" t="s">
        <v>181</v>
      </c>
      <c r="BK96" s="163">
        <f>BK97</f>
        <v>0</v>
      </c>
    </row>
    <row r="97" spans="1:65" s="12" customFormat="1" ht="25.9" customHeight="1">
      <c r="B97" s="164"/>
      <c r="C97" s="165"/>
      <c r="D97" s="166" t="s">
        <v>74</v>
      </c>
      <c r="E97" s="167" t="s">
        <v>318</v>
      </c>
      <c r="F97" s="167" t="s">
        <v>319</v>
      </c>
      <c r="G97" s="165"/>
      <c r="H97" s="165"/>
      <c r="I97" s="168"/>
      <c r="J97" s="169">
        <f>BK97</f>
        <v>0</v>
      </c>
      <c r="K97" s="165"/>
      <c r="L97" s="170"/>
      <c r="M97" s="171"/>
      <c r="N97" s="172"/>
      <c r="O97" s="172"/>
      <c r="P97" s="173">
        <f>P98+P136+P141+P164</f>
        <v>0</v>
      </c>
      <c r="Q97" s="172"/>
      <c r="R97" s="173">
        <f>R98+R136+R141+R164</f>
        <v>0.27549500000000005</v>
      </c>
      <c r="S97" s="172"/>
      <c r="T97" s="174">
        <f>T98+T136+T141+T164</f>
        <v>0</v>
      </c>
      <c r="AR97" s="175" t="s">
        <v>88</v>
      </c>
      <c r="AT97" s="176" t="s">
        <v>74</v>
      </c>
      <c r="AU97" s="176" t="s">
        <v>75</v>
      </c>
      <c r="AY97" s="175" t="s">
        <v>214</v>
      </c>
      <c r="BK97" s="177">
        <f>BK98+BK136+BK141+BK164</f>
        <v>0</v>
      </c>
    </row>
    <row r="98" spans="1:65" s="12" customFormat="1" ht="22.9" customHeight="1">
      <c r="B98" s="164"/>
      <c r="C98" s="165"/>
      <c r="D98" s="166" t="s">
        <v>74</v>
      </c>
      <c r="E98" s="178" t="s">
        <v>1007</v>
      </c>
      <c r="F98" s="178" t="s">
        <v>1008</v>
      </c>
      <c r="G98" s="165"/>
      <c r="H98" s="165"/>
      <c r="I98" s="168"/>
      <c r="J98" s="179">
        <f>BK98</f>
        <v>0</v>
      </c>
      <c r="K98" s="165"/>
      <c r="L98" s="170"/>
      <c r="M98" s="171"/>
      <c r="N98" s="172"/>
      <c r="O98" s="172"/>
      <c r="P98" s="173">
        <f>SUM(P99:P135)</f>
        <v>0</v>
      </c>
      <c r="Q98" s="172"/>
      <c r="R98" s="173">
        <f>SUM(R99:R135)</f>
        <v>0.129385</v>
      </c>
      <c r="S98" s="172"/>
      <c r="T98" s="174">
        <f>SUM(T99:T135)</f>
        <v>0</v>
      </c>
      <c r="AR98" s="175" t="s">
        <v>88</v>
      </c>
      <c r="AT98" s="176" t="s">
        <v>74</v>
      </c>
      <c r="AU98" s="176" t="s">
        <v>82</v>
      </c>
      <c r="AY98" s="175" t="s">
        <v>214</v>
      </c>
      <c r="BK98" s="177">
        <f>SUM(BK99:BK135)</f>
        <v>0</v>
      </c>
    </row>
    <row r="99" spans="1:65" s="2" customFormat="1" ht="14.45" customHeight="1">
      <c r="A99" s="36"/>
      <c r="B99" s="37"/>
      <c r="C99" s="180" t="s">
        <v>82</v>
      </c>
      <c r="D99" s="180" t="s">
        <v>217</v>
      </c>
      <c r="E99" s="181" t="s">
        <v>1796</v>
      </c>
      <c r="F99" s="182" t="s">
        <v>1797</v>
      </c>
      <c r="G99" s="183" t="s">
        <v>248</v>
      </c>
      <c r="H99" s="184">
        <v>1</v>
      </c>
      <c r="I99" s="185"/>
      <c r="J99" s="186">
        <f>ROUND(I99*H99,2)</f>
        <v>0</v>
      </c>
      <c r="K99" s="182" t="s">
        <v>19</v>
      </c>
      <c r="L99" s="41"/>
      <c r="M99" s="187" t="s">
        <v>19</v>
      </c>
      <c r="N99" s="188" t="s">
        <v>47</v>
      </c>
      <c r="O99" s="66"/>
      <c r="P99" s="189">
        <f>O99*H99</f>
        <v>0</v>
      </c>
      <c r="Q99" s="189">
        <v>5.0000000000000001E-3</v>
      </c>
      <c r="R99" s="189">
        <f>Q99*H99</f>
        <v>5.0000000000000001E-3</v>
      </c>
      <c r="S99" s="189">
        <v>0</v>
      </c>
      <c r="T99" s="190">
        <f>S99*H99</f>
        <v>0</v>
      </c>
      <c r="U99" s="36"/>
      <c r="V99" s="36"/>
      <c r="W99" s="36"/>
      <c r="X99" s="36"/>
      <c r="Y99" s="36"/>
      <c r="Z99" s="36"/>
      <c r="AA99" s="36"/>
      <c r="AB99" s="36"/>
      <c r="AC99" s="36"/>
      <c r="AD99" s="36"/>
      <c r="AE99" s="36"/>
      <c r="AR99" s="191" t="s">
        <v>299</v>
      </c>
      <c r="AT99" s="191" t="s">
        <v>217</v>
      </c>
      <c r="AU99" s="191" t="s">
        <v>88</v>
      </c>
      <c r="AY99" s="19" t="s">
        <v>214</v>
      </c>
      <c r="BE99" s="192">
        <f>IF(N99="základní",J99,0)</f>
        <v>0</v>
      </c>
      <c r="BF99" s="192">
        <f>IF(N99="snížená",J99,0)</f>
        <v>0</v>
      </c>
      <c r="BG99" s="192">
        <f>IF(N99="zákl. přenesená",J99,0)</f>
        <v>0</v>
      </c>
      <c r="BH99" s="192">
        <f>IF(N99="sníž. přenesená",J99,0)</f>
        <v>0</v>
      </c>
      <c r="BI99" s="192">
        <f>IF(N99="nulová",J99,0)</f>
        <v>0</v>
      </c>
      <c r="BJ99" s="19" t="s">
        <v>88</v>
      </c>
      <c r="BK99" s="192">
        <f>ROUND(I99*H99,2)</f>
        <v>0</v>
      </c>
      <c r="BL99" s="19" t="s">
        <v>299</v>
      </c>
      <c r="BM99" s="191" t="s">
        <v>1798</v>
      </c>
    </row>
    <row r="100" spans="1:65" s="14" customFormat="1" ht="11.25">
      <c r="B100" s="204"/>
      <c r="C100" s="205"/>
      <c r="D100" s="195" t="s">
        <v>224</v>
      </c>
      <c r="E100" s="206" t="s">
        <v>19</v>
      </c>
      <c r="F100" s="207" t="s">
        <v>82</v>
      </c>
      <c r="G100" s="205"/>
      <c r="H100" s="208">
        <v>1</v>
      </c>
      <c r="I100" s="209"/>
      <c r="J100" s="205"/>
      <c r="K100" s="205"/>
      <c r="L100" s="210"/>
      <c r="M100" s="211"/>
      <c r="N100" s="212"/>
      <c r="O100" s="212"/>
      <c r="P100" s="212"/>
      <c r="Q100" s="212"/>
      <c r="R100" s="212"/>
      <c r="S100" s="212"/>
      <c r="T100" s="213"/>
      <c r="AT100" s="214" t="s">
        <v>224</v>
      </c>
      <c r="AU100" s="214" t="s">
        <v>88</v>
      </c>
      <c r="AV100" s="14" t="s">
        <v>88</v>
      </c>
      <c r="AW100" s="14" t="s">
        <v>36</v>
      </c>
      <c r="AX100" s="14" t="s">
        <v>75</v>
      </c>
      <c r="AY100" s="214" t="s">
        <v>214</v>
      </c>
    </row>
    <row r="101" spans="1:65" s="15" customFormat="1" ht="11.25">
      <c r="B101" s="215"/>
      <c r="C101" s="216"/>
      <c r="D101" s="195" t="s">
        <v>224</v>
      </c>
      <c r="E101" s="217" t="s">
        <v>19</v>
      </c>
      <c r="F101" s="218" t="s">
        <v>228</v>
      </c>
      <c r="G101" s="216"/>
      <c r="H101" s="219">
        <v>1</v>
      </c>
      <c r="I101" s="220"/>
      <c r="J101" s="216"/>
      <c r="K101" s="216"/>
      <c r="L101" s="221"/>
      <c r="M101" s="222"/>
      <c r="N101" s="223"/>
      <c r="O101" s="223"/>
      <c r="P101" s="223"/>
      <c r="Q101" s="223"/>
      <c r="R101" s="223"/>
      <c r="S101" s="223"/>
      <c r="T101" s="224"/>
      <c r="AT101" s="225" t="s">
        <v>224</v>
      </c>
      <c r="AU101" s="225" t="s">
        <v>88</v>
      </c>
      <c r="AV101" s="15" t="s">
        <v>222</v>
      </c>
      <c r="AW101" s="15" t="s">
        <v>36</v>
      </c>
      <c r="AX101" s="15" t="s">
        <v>82</v>
      </c>
      <c r="AY101" s="225" t="s">
        <v>214</v>
      </c>
    </row>
    <row r="102" spans="1:65" s="2" customFormat="1" ht="14.45" customHeight="1">
      <c r="A102" s="36"/>
      <c r="B102" s="37"/>
      <c r="C102" s="180" t="s">
        <v>88</v>
      </c>
      <c r="D102" s="180" t="s">
        <v>217</v>
      </c>
      <c r="E102" s="181" t="s">
        <v>1799</v>
      </c>
      <c r="F102" s="182" t="s">
        <v>1800</v>
      </c>
      <c r="G102" s="183" t="s">
        <v>248</v>
      </c>
      <c r="H102" s="184">
        <v>3</v>
      </c>
      <c r="I102" s="185"/>
      <c r="J102" s="186">
        <f>ROUND(I102*H102,2)</f>
        <v>0</v>
      </c>
      <c r="K102" s="182" t="s">
        <v>19</v>
      </c>
      <c r="L102" s="41"/>
      <c r="M102" s="187" t="s">
        <v>19</v>
      </c>
      <c r="N102" s="188" t="s">
        <v>47</v>
      </c>
      <c r="O102" s="66"/>
      <c r="P102" s="189">
        <f>O102*H102</f>
        <v>0</v>
      </c>
      <c r="Q102" s="189">
        <v>6.0000000000000001E-3</v>
      </c>
      <c r="R102" s="189">
        <f>Q102*H102</f>
        <v>1.8000000000000002E-2</v>
      </c>
      <c r="S102" s="189">
        <v>0</v>
      </c>
      <c r="T102" s="190">
        <f>S102*H102</f>
        <v>0</v>
      </c>
      <c r="U102" s="36"/>
      <c r="V102" s="36"/>
      <c r="W102" s="36"/>
      <c r="X102" s="36"/>
      <c r="Y102" s="36"/>
      <c r="Z102" s="36"/>
      <c r="AA102" s="36"/>
      <c r="AB102" s="36"/>
      <c r="AC102" s="36"/>
      <c r="AD102" s="36"/>
      <c r="AE102" s="36"/>
      <c r="AR102" s="191" t="s">
        <v>299</v>
      </c>
      <c r="AT102" s="191" t="s">
        <v>217</v>
      </c>
      <c r="AU102" s="191" t="s">
        <v>88</v>
      </c>
      <c r="AY102" s="19" t="s">
        <v>214</v>
      </c>
      <c r="BE102" s="192">
        <f>IF(N102="základní",J102,0)</f>
        <v>0</v>
      </c>
      <c r="BF102" s="192">
        <f>IF(N102="snížená",J102,0)</f>
        <v>0</v>
      </c>
      <c r="BG102" s="192">
        <f>IF(N102="zákl. přenesená",J102,0)</f>
        <v>0</v>
      </c>
      <c r="BH102" s="192">
        <f>IF(N102="sníž. přenesená",J102,0)</f>
        <v>0</v>
      </c>
      <c r="BI102" s="192">
        <f>IF(N102="nulová",J102,0)</f>
        <v>0</v>
      </c>
      <c r="BJ102" s="19" t="s">
        <v>88</v>
      </c>
      <c r="BK102" s="192">
        <f>ROUND(I102*H102,2)</f>
        <v>0</v>
      </c>
      <c r="BL102" s="19" t="s">
        <v>299</v>
      </c>
      <c r="BM102" s="191" t="s">
        <v>1801</v>
      </c>
    </row>
    <row r="103" spans="1:65" s="14" customFormat="1" ht="11.25">
      <c r="B103" s="204"/>
      <c r="C103" s="205"/>
      <c r="D103" s="195" t="s">
        <v>224</v>
      </c>
      <c r="E103" s="206" t="s">
        <v>19</v>
      </c>
      <c r="F103" s="207" t="s">
        <v>101</v>
      </c>
      <c r="G103" s="205"/>
      <c r="H103" s="208">
        <v>3</v>
      </c>
      <c r="I103" s="209"/>
      <c r="J103" s="205"/>
      <c r="K103" s="205"/>
      <c r="L103" s="210"/>
      <c r="M103" s="211"/>
      <c r="N103" s="212"/>
      <c r="O103" s="212"/>
      <c r="P103" s="212"/>
      <c r="Q103" s="212"/>
      <c r="R103" s="212"/>
      <c r="S103" s="212"/>
      <c r="T103" s="213"/>
      <c r="AT103" s="214" t="s">
        <v>224</v>
      </c>
      <c r="AU103" s="214" t="s">
        <v>88</v>
      </c>
      <c r="AV103" s="14" t="s">
        <v>88</v>
      </c>
      <c r="AW103" s="14" t="s">
        <v>36</v>
      </c>
      <c r="AX103" s="14" t="s">
        <v>75</v>
      </c>
      <c r="AY103" s="214" t="s">
        <v>214</v>
      </c>
    </row>
    <row r="104" spans="1:65" s="15" customFormat="1" ht="11.25">
      <c r="B104" s="215"/>
      <c r="C104" s="216"/>
      <c r="D104" s="195" t="s">
        <v>224</v>
      </c>
      <c r="E104" s="217" t="s">
        <v>19</v>
      </c>
      <c r="F104" s="218" t="s">
        <v>228</v>
      </c>
      <c r="G104" s="216"/>
      <c r="H104" s="219">
        <v>3</v>
      </c>
      <c r="I104" s="220"/>
      <c r="J104" s="216"/>
      <c r="K104" s="216"/>
      <c r="L104" s="221"/>
      <c r="M104" s="222"/>
      <c r="N104" s="223"/>
      <c r="O104" s="223"/>
      <c r="P104" s="223"/>
      <c r="Q104" s="223"/>
      <c r="R104" s="223"/>
      <c r="S104" s="223"/>
      <c r="T104" s="224"/>
      <c r="AT104" s="225" t="s">
        <v>224</v>
      </c>
      <c r="AU104" s="225" t="s">
        <v>88</v>
      </c>
      <c r="AV104" s="15" t="s">
        <v>222</v>
      </c>
      <c r="AW104" s="15" t="s">
        <v>36</v>
      </c>
      <c r="AX104" s="15" t="s">
        <v>82</v>
      </c>
      <c r="AY104" s="225" t="s">
        <v>214</v>
      </c>
    </row>
    <row r="105" spans="1:65" s="2" customFormat="1" ht="14.45" customHeight="1">
      <c r="A105" s="36"/>
      <c r="B105" s="37"/>
      <c r="C105" s="180" t="s">
        <v>101</v>
      </c>
      <c r="D105" s="180" t="s">
        <v>217</v>
      </c>
      <c r="E105" s="181" t="s">
        <v>1009</v>
      </c>
      <c r="F105" s="182" t="s">
        <v>1010</v>
      </c>
      <c r="G105" s="183" t="s">
        <v>248</v>
      </c>
      <c r="H105" s="184">
        <v>6</v>
      </c>
      <c r="I105" s="185"/>
      <c r="J105" s="186">
        <f>ROUND(I105*H105,2)</f>
        <v>0</v>
      </c>
      <c r="K105" s="182" t="s">
        <v>19</v>
      </c>
      <c r="L105" s="41"/>
      <c r="M105" s="187" t="s">
        <v>19</v>
      </c>
      <c r="N105" s="188" t="s">
        <v>47</v>
      </c>
      <c r="O105" s="66"/>
      <c r="P105" s="189">
        <f>O105*H105</f>
        <v>0</v>
      </c>
      <c r="Q105" s="189">
        <v>1E-3</v>
      </c>
      <c r="R105" s="189">
        <f>Q105*H105</f>
        <v>6.0000000000000001E-3</v>
      </c>
      <c r="S105" s="189">
        <v>0</v>
      </c>
      <c r="T105" s="190">
        <f>S105*H105</f>
        <v>0</v>
      </c>
      <c r="U105" s="36"/>
      <c r="V105" s="36"/>
      <c r="W105" s="36"/>
      <c r="X105" s="36"/>
      <c r="Y105" s="36"/>
      <c r="Z105" s="36"/>
      <c r="AA105" s="36"/>
      <c r="AB105" s="36"/>
      <c r="AC105" s="36"/>
      <c r="AD105" s="36"/>
      <c r="AE105" s="36"/>
      <c r="AR105" s="191" t="s">
        <v>299</v>
      </c>
      <c r="AT105" s="191" t="s">
        <v>217</v>
      </c>
      <c r="AU105" s="191" t="s">
        <v>88</v>
      </c>
      <c r="AY105" s="19" t="s">
        <v>214</v>
      </c>
      <c r="BE105" s="192">
        <f>IF(N105="základní",J105,0)</f>
        <v>0</v>
      </c>
      <c r="BF105" s="192">
        <f>IF(N105="snížená",J105,0)</f>
        <v>0</v>
      </c>
      <c r="BG105" s="192">
        <f>IF(N105="zákl. přenesená",J105,0)</f>
        <v>0</v>
      </c>
      <c r="BH105" s="192">
        <f>IF(N105="sníž. přenesená",J105,0)</f>
        <v>0</v>
      </c>
      <c r="BI105" s="192">
        <f>IF(N105="nulová",J105,0)</f>
        <v>0</v>
      </c>
      <c r="BJ105" s="19" t="s">
        <v>88</v>
      </c>
      <c r="BK105" s="192">
        <f>ROUND(I105*H105,2)</f>
        <v>0</v>
      </c>
      <c r="BL105" s="19" t="s">
        <v>299</v>
      </c>
      <c r="BM105" s="191" t="s">
        <v>1011</v>
      </c>
    </row>
    <row r="106" spans="1:65" s="14" customFormat="1" ht="11.25">
      <c r="B106" s="204"/>
      <c r="C106" s="205"/>
      <c r="D106" s="195" t="s">
        <v>224</v>
      </c>
      <c r="E106" s="206" t="s">
        <v>19</v>
      </c>
      <c r="F106" s="207" t="s">
        <v>215</v>
      </c>
      <c r="G106" s="205"/>
      <c r="H106" s="208">
        <v>6</v>
      </c>
      <c r="I106" s="209"/>
      <c r="J106" s="205"/>
      <c r="K106" s="205"/>
      <c r="L106" s="210"/>
      <c r="M106" s="211"/>
      <c r="N106" s="212"/>
      <c r="O106" s="212"/>
      <c r="P106" s="212"/>
      <c r="Q106" s="212"/>
      <c r="R106" s="212"/>
      <c r="S106" s="212"/>
      <c r="T106" s="213"/>
      <c r="AT106" s="214" t="s">
        <v>224</v>
      </c>
      <c r="AU106" s="214" t="s">
        <v>88</v>
      </c>
      <c r="AV106" s="14" t="s">
        <v>88</v>
      </c>
      <c r="AW106" s="14" t="s">
        <v>36</v>
      </c>
      <c r="AX106" s="14" t="s">
        <v>75</v>
      </c>
      <c r="AY106" s="214" t="s">
        <v>214</v>
      </c>
    </row>
    <row r="107" spans="1:65" s="15" customFormat="1" ht="11.25">
      <c r="B107" s="215"/>
      <c r="C107" s="216"/>
      <c r="D107" s="195" t="s">
        <v>224</v>
      </c>
      <c r="E107" s="217" t="s">
        <v>19</v>
      </c>
      <c r="F107" s="218" t="s">
        <v>228</v>
      </c>
      <c r="G107" s="216"/>
      <c r="H107" s="219">
        <v>6</v>
      </c>
      <c r="I107" s="220"/>
      <c r="J107" s="216"/>
      <c r="K107" s="216"/>
      <c r="L107" s="221"/>
      <c r="M107" s="222"/>
      <c r="N107" s="223"/>
      <c r="O107" s="223"/>
      <c r="P107" s="223"/>
      <c r="Q107" s="223"/>
      <c r="R107" s="223"/>
      <c r="S107" s="223"/>
      <c r="T107" s="224"/>
      <c r="AT107" s="225" t="s">
        <v>224</v>
      </c>
      <c r="AU107" s="225" t="s">
        <v>88</v>
      </c>
      <c r="AV107" s="15" t="s">
        <v>222</v>
      </c>
      <c r="AW107" s="15" t="s">
        <v>36</v>
      </c>
      <c r="AX107" s="15" t="s">
        <v>82</v>
      </c>
      <c r="AY107" s="225" t="s">
        <v>214</v>
      </c>
    </row>
    <row r="108" spans="1:65" s="2" customFormat="1" ht="14.45" customHeight="1">
      <c r="A108" s="36"/>
      <c r="B108" s="37"/>
      <c r="C108" s="180" t="s">
        <v>222</v>
      </c>
      <c r="D108" s="180" t="s">
        <v>217</v>
      </c>
      <c r="E108" s="181" t="s">
        <v>1012</v>
      </c>
      <c r="F108" s="182" t="s">
        <v>1013</v>
      </c>
      <c r="G108" s="183" t="s">
        <v>331</v>
      </c>
      <c r="H108" s="184">
        <v>2</v>
      </c>
      <c r="I108" s="185"/>
      <c r="J108" s="186">
        <f>ROUND(I108*H108,2)</f>
        <v>0</v>
      </c>
      <c r="K108" s="182" t="s">
        <v>221</v>
      </c>
      <c r="L108" s="41"/>
      <c r="M108" s="187" t="s">
        <v>19</v>
      </c>
      <c r="N108" s="188" t="s">
        <v>47</v>
      </c>
      <c r="O108" s="66"/>
      <c r="P108" s="189">
        <f>O108*H108</f>
        <v>0</v>
      </c>
      <c r="Q108" s="189">
        <v>4.4000000000000002E-4</v>
      </c>
      <c r="R108" s="189">
        <f>Q108*H108</f>
        <v>8.8000000000000003E-4</v>
      </c>
      <c r="S108" s="189">
        <v>0</v>
      </c>
      <c r="T108" s="190">
        <f>S108*H108</f>
        <v>0</v>
      </c>
      <c r="U108" s="36"/>
      <c r="V108" s="36"/>
      <c r="W108" s="36"/>
      <c r="X108" s="36"/>
      <c r="Y108" s="36"/>
      <c r="Z108" s="36"/>
      <c r="AA108" s="36"/>
      <c r="AB108" s="36"/>
      <c r="AC108" s="36"/>
      <c r="AD108" s="36"/>
      <c r="AE108" s="36"/>
      <c r="AR108" s="191" t="s">
        <v>299</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88</v>
      </c>
      <c r="BK108" s="192">
        <f>ROUND(I108*H108,2)</f>
        <v>0</v>
      </c>
      <c r="BL108" s="19" t="s">
        <v>299</v>
      </c>
      <c r="BM108" s="191" t="s">
        <v>1014</v>
      </c>
    </row>
    <row r="109" spans="1:65" s="14" customFormat="1" ht="11.25">
      <c r="B109" s="204"/>
      <c r="C109" s="205"/>
      <c r="D109" s="195" t="s">
        <v>224</v>
      </c>
      <c r="E109" s="206" t="s">
        <v>19</v>
      </c>
      <c r="F109" s="207" t="s">
        <v>88</v>
      </c>
      <c r="G109" s="205"/>
      <c r="H109" s="208">
        <v>2</v>
      </c>
      <c r="I109" s="209"/>
      <c r="J109" s="205"/>
      <c r="K109" s="205"/>
      <c r="L109" s="210"/>
      <c r="M109" s="211"/>
      <c r="N109" s="212"/>
      <c r="O109" s="212"/>
      <c r="P109" s="212"/>
      <c r="Q109" s="212"/>
      <c r="R109" s="212"/>
      <c r="S109" s="212"/>
      <c r="T109" s="213"/>
      <c r="AT109" s="214" t="s">
        <v>224</v>
      </c>
      <c r="AU109" s="214" t="s">
        <v>88</v>
      </c>
      <c r="AV109" s="14" t="s">
        <v>88</v>
      </c>
      <c r="AW109" s="14" t="s">
        <v>36</v>
      </c>
      <c r="AX109" s="14" t="s">
        <v>75</v>
      </c>
      <c r="AY109" s="214" t="s">
        <v>214</v>
      </c>
    </row>
    <row r="110" spans="1:65" s="15" customFormat="1" ht="11.25">
      <c r="B110" s="215"/>
      <c r="C110" s="216"/>
      <c r="D110" s="195" t="s">
        <v>224</v>
      </c>
      <c r="E110" s="217" t="s">
        <v>19</v>
      </c>
      <c r="F110" s="218" t="s">
        <v>228</v>
      </c>
      <c r="G110" s="216"/>
      <c r="H110" s="219">
        <v>2</v>
      </c>
      <c r="I110" s="220"/>
      <c r="J110" s="216"/>
      <c r="K110" s="216"/>
      <c r="L110" s="221"/>
      <c r="M110" s="222"/>
      <c r="N110" s="223"/>
      <c r="O110" s="223"/>
      <c r="P110" s="223"/>
      <c r="Q110" s="223"/>
      <c r="R110" s="223"/>
      <c r="S110" s="223"/>
      <c r="T110" s="224"/>
      <c r="AT110" s="225" t="s">
        <v>224</v>
      </c>
      <c r="AU110" s="225" t="s">
        <v>88</v>
      </c>
      <c r="AV110" s="15" t="s">
        <v>222</v>
      </c>
      <c r="AW110" s="15" t="s">
        <v>36</v>
      </c>
      <c r="AX110" s="15" t="s">
        <v>82</v>
      </c>
      <c r="AY110" s="225" t="s">
        <v>214</v>
      </c>
    </row>
    <row r="111" spans="1:65" s="2" customFormat="1" ht="14.45" customHeight="1">
      <c r="A111" s="36"/>
      <c r="B111" s="37"/>
      <c r="C111" s="180" t="s">
        <v>245</v>
      </c>
      <c r="D111" s="180" t="s">
        <v>217</v>
      </c>
      <c r="E111" s="181" t="s">
        <v>1016</v>
      </c>
      <c r="F111" s="182" t="s">
        <v>1017</v>
      </c>
      <c r="G111" s="183" t="s">
        <v>331</v>
      </c>
      <c r="H111" s="184">
        <v>17</v>
      </c>
      <c r="I111" s="185"/>
      <c r="J111" s="186">
        <f>ROUND(I111*H111,2)</f>
        <v>0</v>
      </c>
      <c r="K111" s="182" t="s">
        <v>221</v>
      </c>
      <c r="L111" s="41"/>
      <c r="M111" s="187" t="s">
        <v>19</v>
      </c>
      <c r="N111" s="188" t="s">
        <v>47</v>
      </c>
      <c r="O111" s="66"/>
      <c r="P111" s="189">
        <f>O111*H111</f>
        <v>0</v>
      </c>
      <c r="Q111" s="189">
        <v>5.5000000000000003E-4</v>
      </c>
      <c r="R111" s="189">
        <f>Q111*H111</f>
        <v>9.3500000000000007E-3</v>
      </c>
      <c r="S111" s="189">
        <v>0</v>
      </c>
      <c r="T111" s="190">
        <f>S111*H111</f>
        <v>0</v>
      </c>
      <c r="U111" s="36"/>
      <c r="V111" s="36"/>
      <c r="W111" s="36"/>
      <c r="X111" s="36"/>
      <c r="Y111" s="36"/>
      <c r="Z111" s="36"/>
      <c r="AA111" s="36"/>
      <c r="AB111" s="36"/>
      <c r="AC111" s="36"/>
      <c r="AD111" s="36"/>
      <c r="AE111" s="36"/>
      <c r="AR111" s="191" t="s">
        <v>299</v>
      </c>
      <c r="AT111" s="191" t="s">
        <v>217</v>
      </c>
      <c r="AU111" s="191" t="s">
        <v>88</v>
      </c>
      <c r="AY111" s="19" t="s">
        <v>214</v>
      </c>
      <c r="BE111" s="192">
        <f>IF(N111="základní",J111,0)</f>
        <v>0</v>
      </c>
      <c r="BF111" s="192">
        <f>IF(N111="snížená",J111,0)</f>
        <v>0</v>
      </c>
      <c r="BG111" s="192">
        <f>IF(N111="zákl. přenesená",J111,0)</f>
        <v>0</v>
      </c>
      <c r="BH111" s="192">
        <f>IF(N111="sníž. přenesená",J111,0)</f>
        <v>0</v>
      </c>
      <c r="BI111" s="192">
        <f>IF(N111="nulová",J111,0)</f>
        <v>0</v>
      </c>
      <c r="BJ111" s="19" t="s">
        <v>88</v>
      </c>
      <c r="BK111" s="192">
        <f>ROUND(I111*H111,2)</f>
        <v>0</v>
      </c>
      <c r="BL111" s="19" t="s">
        <v>299</v>
      </c>
      <c r="BM111" s="191" t="s">
        <v>1018</v>
      </c>
    </row>
    <row r="112" spans="1:65" s="14" customFormat="1" ht="11.25">
      <c r="B112" s="204"/>
      <c r="C112" s="205"/>
      <c r="D112" s="195" t="s">
        <v>224</v>
      </c>
      <c r="E112" s="206" t="s">
        <v>19</v>
      </c>
      <c r="F112" s="207" t="s">
        <v>290</v>
      </c>
      <c r="G112" s="205"/>
      <c r="H112" s="208">
        <v>14</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4" customFormat="1" ht="11.25">
      <c r="B113" s="204"/>
      <c r="C113" s="205"/>
      <c r="D113" s="195" t="s">
        <v>224</v>
      </c>
      <c r="E113" s="206" t="s">
        <v>19</v>
      </c>
      <c r="F113" s="207" t="s">
        <v>101</v>
      </c>
      <c r="G113" s="205"/>
      <c r="H113" s="208">
        <v>3</v>
      </c>
      <c r="I113" s="209"/>
      <c r="J113" s="205"/>
      <c r="K113" s="205"/>
      <c r="L113" s="210"/>
      <c r="M113" s="211"/>
      <c r="N113" s="212"/>
      <c r="O113" s="212"/>
      <c r="P113" s="212"/>
      <c r="Q113" s="212"/>
      <c r="R113" s="212"/>
      <c r="S113" s="212"/>
      <c r="T113" s="213"/>
      <c r="AT113" s="214" t="s">
        <v>224</v>
      </c>
      <c r="AU113" s="214" t="s">
        <v>88</v>
      </c>
      <c r="AV113" s="14" t="s">
        <v>88</v>
      </c>
      <c r="AW113" s="14" t="s">
        <v>36</v>
      </c>
      <c r="AX113" s="14" t="s">
        <v>75</v>
      </c>
      <c r="AY113" s="214" t="s">
        <v>214</v>
      </c>
    </row>
    <row r="114" spans="1:65" s="15" customFormat="1" ht="11.25">
      <c r="B114" s="215"/>
      <c r="C114" s="216"/>
      <c r="D114" s="195" t="s">
        <v>224</v>
      </c>
      <c r="E114" s="217" t="s">
        <v>19</v>
      </c>
      <c r="F114" s="218" t="s">
        <v>228</v>
      </c>
      <c r="G114" s="216"/>
      <c r="H114" s="219">
        <v>17</v>
      </c>
      <c r="I114" s="220"/>
      <c r="J114" s="216"/>
      <c r="K114" s="216"/>
      <c r="L114" s="221"/>
      <c r="M114" s="222"/>
      <c r="N114" s="223"/>
      <c r="O114" s="223"/>
      <c r="P114" s="223"/>
      <c r="Q114" s="223"/>
      <c r="R114" s="223"/>
      <c r="S114" s="223"/>
      <c r="T114" s="224"/>
      <c r="AT114" s="225" t="s">
        <v>224</v>
      </c>
      <c r="AU114" s="225" t="s">
        <v>88</v>
      </c>
      <c r="AV114" s="15" t="s">
        <v>222</v>
      </c>
      <c r="AW114" s="15" t="s">
        <v>36</v>
      </c>
      <c r="AX114" s="15" t="s">
        <v>82</v>
      </c>
      <c r="AY114" s="225" t="s">
        <v>214</v>
      </c>
    </row>
    <row r="115" spans="1:65" s="2" customFormat="1" ht="14.45" customHeight="1">
      <c r="A115" s="36"/>
      <c r="B115" s="37"/>
      <c r="C115" s="180" t="s">
        <v>215</v>
      </c>
      <c r="D115" s="180" t="s">
        <v>217</v>
      </c>
      <c r="E115" s="181" t="s">
        <v>1022</v>
      </c>
      <c r="F115" s="182" t="s">
        <v>1023</v>
      </c>
      <c r="G115" s="183" t="s">
        <v>331</v>
      </c>
      <c r="H115" s="184">
        <v>16.5</v>
      </c>
      <c r="I115" s="185"/>
      <c r="J115" s="186">
        <f>ROUND(I115*H115,2)</f>
        <v>0</v>
      </c>
      <c r="K115" s="182" t="s">
        <v>221</v>
      </c>
      <c r="L115" s="41"/>
      <c r="M115" s="187" t="s">
        <v>19</v>
      </c>
      <c r="N115" s="188" t="s">
        <v>47</v>
      </c>
      <c r="O115" s="66"/>
      <c r="P115" s="189">
        <f>O115*H115</f>
        <v>0</v>
      </c>
      <c r="Q115" s="189">
        <v>1.7700000000000001E-3</v>
      </c>
      <c r="R115" s="189">
        <f>Q115*H115</f>
        <v>2.9205000000000002E-2</v>
      </c>
      <c r="S115" s="189">
        <v>0</v>
      </c>
      <c r="T115" s="190">
        <f>S115*H115</f>
        <v>0</v>
      </c>
      <c r="U115" s="36"/>
      <c r="V115" s="36"/>
      <c r="W115" s="36"/>
      <c r="X115" s="36"/>
      <c r="Y115" s="36"/>
      <c r="Z115" s="36"/>
      <c r="AA115" s="36"/>
      <c r="AB115" s="36"/>
      <c r="AC115" s="36"/>
      <c r="AD115" s="36"/>
      <c r="AE115" s="36"/>
      <c r="AR115" s="191" t="s">
        <v>299</v>
      </c>
      <c r="AT115" s="191" t="s">
        <v>217</v>
      </c>
      <c r="AU115" s="191" t="s">
        <v>88</v>
      </c>
      <c r="AY115" s="19" t="s">
        <v>214</v>
      </c>
      <c r="BE115" s="192">
        <f>IF(N115="základní",J115,0)</f>
        <v>0</v>
      </c>
      <c r="BF115" s="192">
        <f>IF(N115="snížená",J115,0)</f>
        <v>0</v>
      </c>
      <c r="BG115" s="192">
        <f>IF(N115="zákl. přenesená",J115,0)</f>
        <v>0</v>
      </c>
      <c r="BH115" s="192">
        <f>IF(N115="sníž. přenesená",J115,0)</f>
        <v>0</v>
      </c>
      <c r="BI115" s="192">
        <f>IF(N115="nulová",J115,0)</f>
        <v>0</v>
      </c>
      <c r="BJ115" s="19" t="s">
        <v>88</v>
      </c>
      <c r="BK115" s="192">
        <f>ROUND(I115*H115,2)</f>
        <v>0</v>
      </c>
      <c r="BL115" s="19" t="s">
        <v>299</v>
      </c>
      <c r="BM115" s="191" t="s">
        <v>1024</v>
      </c>
    </row>
    <row r="116" spans="1:65" s="14" customFormat="1" ht="11.25">
      <c r="B116" s="204"/>
      <c r="C116" s="205"/>
      <c r="D116" s="195" t="s">
        <v>224</v>
      </c>
      <c r="E116" s="206" t="s">
        <v>19</v>
      </c>
      <c r="F116" s="207" t="s">
        <v>1802</v>
      </c>
      <c r="G116" s="205"/>
      <c r="H116" s="208">
        <v>16.5</v>
      </c>
      <c r="I116" s="209"/>
      <c r="J116" s="205"/>
      <c r="K116" s="205"/>
      <c r="L116" s="210"/>
      <c r="M116" s="211"/>
      <c r="N116" s="212"/>
      <c r="O116" s="212"/>
      <c r="P116" s="212"/>
      <c r="Q116" s="212"/>
      <c r="R116" s="212"/>
      <c r="S116" s="212"/>
      <c r="T116" s="213"/>
      <c r="AT116" s="214" t="s">
        <v>224</v>
      </c>
      <c r="AU116" s="214" t="s">
        <v>88</v>
      </c>
      <c r="AV116" s="14" t="s">
        <v>88</v>
      </c>
      <c r="AW116" s="14" t="s">
        <v>36</v>
      </c>
      <c r="AX116" s="14" t="s">
        <v>75</v>
      </c>
      <c r="AY116" s="214" t="s">
        <v>214</v>
      </c>
    </row>
    <row r="117" spans="1:65" s="15" customFormat="1" ht="11.25">
      <c r="B117" s="215"/>
      <c r="C117" s="216"/>
      <c r="D117" s="195" t="s">
        <v>224</v>
      </c>
      <c r="E117" s="217" t="s">
        <v>19</v>
      </c>
      <c r="F117" s="218" t="s">
        <v>228</v>
      </c>
      <c r="G117" s="216"/>
      <c r="H117" s="219">
        <v>16.5</v>
      </c>
      <c r="I117" s="220"/>
      <c r="J117" s="216"/>
      <c r="K117" s="216"/>
      <c r="L117" s="221"/>
      <c r="M117" s="222"/>
      <c r="N117" s="223"/>
      <c r="O117" s="223"/>
      <c r="P117" s="223"/>
      <c r="Q117" s="223"/>
      <c r="R117" s="223"/>
      <c r="S117" s="223"/>
      <c r="T117" s="224"/>
      <c r="AT117" s="225" t="s">
        <v>224</v>
      </c>
      <c r="AU117" s="225" t="s">
        <v>88</v>
      </c>
      <c r="AV117" s="15" t="s">
        <v>222</v>
      </c>
      <c r="AW117" s="15" t="s">
        <v>36</v>
      </c>
      <c r="AX117" s="15" t="s">
        <v>82</v>
      </c>
      <c r="AY117" s="225" t="s">
        <v>214</v>
      </c>
    </row>
    <row r="118" spans="1:65" s="2" customFormat="1" ht="14.45" customHeight="1">
      <c r="A118" s="36"/>
      <c r="B118" s="37"/>
      <c r="C118" s="180" t="s">
        <v>253</v>
      </c>
      <c r="D118" s="180" t="s">
        <v>217</v>
      </c>
      <c r="E118" s="181" t="s">
        <v>1025</v>
      </c>
      <c r="F118" s="182" t="s">
        <v>1026</v>
      </c>
      <c r="G118" s="183" t="s">
        <v>1027</v>
      </c>
      <c r="H118" s="184">
        <v>1</v>
      </c>
      <c r="I118" s="185"/>
      <c r="J118" s="186">
        <f>ROUND(I118*H118,2)</f>
        <v>0</v>
      </c>
      <c r="K118" s="182" t="s">
        <v>19</v>
      </c>
      <c r="L118" s="41"/>
      <c r="M118" s="187" t="s">
        <v>19</v>
      </c>
      <c r="N118" s="188" t="s">
        <v>47</v>
      </c>
      <c r="O118" s="66"/>
      <c r="P118" s="189">
        <f>O118*H118</f>
        <v>0</v>
      </c>
      <c r="Q118" s="189">
        <v>0.01</v>
      </c>
      <c r="R118" s="189">
        <f>Q118*H118</f>
        <v>0.01</v>
      </c>
      <c r="S118" s="189">
        <v>0</v>
      </c>
      <c r="T118" s="190">
        <f>S118*H118</f>
        <v>0</v>
      </c>
      <c r="U118" s="36"/>
      <c r="V118" s="36"/>
      <c r="W118" s="36"/>
      <c r="X118" s="36"/>
      <c r="Y118" s="36"/>
      <c r="Z118" s="36"/>
      <c r="AA118" s="36"/>
      <c r="AB118" s="36"/>
      <c r="AC118" s="36"/>
      <c r="AD118" s="36"/>
      <c r="AE118" s="36"/>
      <c r="AR118" s="191" t="s">
        <v>299</v>
      </c>
      <c r="AT118" s="191" t="s">
        <v>217</v>
      </c>
      <c r="AU118" s="191" t="s">
        <v>88</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299</v>
      </c>
      <c r="BM118" s="191" t="s">
        <v>1028</v>
      </c>
    </row>
    <row r="119" spans="1:65" s="13" customFormat="1" ht="11.25">
      <c r="B119" s="193"/>
      <c r="C119" s="194"/>
      <c r="D119" s="195" t="s">
        <v>224</v>
      </c>
      <c r="E119" s="196" t="s">
        <v>19</v>
      </c>
      <c r="F119" s="197" t="s">
        <v>1029</v>
      </c>
      <c r="G119" s="194"/>
      <c r="H119" s="196" t="s">
        <v>19</v>
      </c>
      <c r="I119" s="198"/>
      <c r="J119" s="194"/>
      <c r="K119" s="194"/>
      <c r="L119" s="199"/>
      <c r="M119" s="200"/>
      <c r="N119" s="201"/>
      <c r="O119" s="201"/>
      <c r="P119" s="201"/>
      <c r="Q119" s="201"/>
      <c r="R119" s="201"/>
      <c r="S119" s="201"/>
      <c r="T119" s="202"/>
      <c r="AT119" s="203" t="s">
        <v>224</v>
      </c>
      <c r="AU119" s="203" t="s">
        <v>88</v>
      </c>
      <c r="AV119" s="13" t="s">
        <v>82</v>
      </c>
      <c r="AW119" s="13" t="s">
        <v>36</v>
      </c>
      <c r="AX119" s="13" t="s">
        <v>75</v>
      </c>
      <c r="AY119" s="203" t="s">
        <v>214</v>
      </c>
    </row>
    <row r="120" spans="1:65" s="14" customFormat="1" ht="11.25">
      <c r="B120" s="204"/>
      <c r="C120" s="205"/>
      <c r="D120" s="195" t="s">
        <v>224</v>
      </c>
      <c r="E120" s="206" t="s">
        <v>19</v>
      </c>
      <c r="F120" s="207" t="s">
        <v>82</v>
      </c>
      <c r="G120" s="205"/>
      <c r="H120" s="208">
        <v>1</v>
      </c>
      <c r="I120" s="209"/>
      <c r="J120" s="205"/>
      <c r="K120" s="205"/>
      <c r="L120" s="210"/>
      <c r="M120" s="211"/>
      <c r="N120" s="212"/>
      <c r="O120" s="212"/>
      <c r="P120" s="212"/>
      <c r="Q120" s="212"/>
      <c r="R120" s="212"/>
      <c r="S120" s="212"/>
      <c r="T120" s="213"/>
      <c r="AT120" s="214" t="s">
        <v>224</v>
      </c>
      <c r="AU120" s="214" t="s">
        <v>88</v>
      </c>
      <c r="AV120" s="14" t="s">
        <v>88</v>
      </c>
      <c r="AW120" s="14" t="s">
        <v>36</v>
      </c>
      <c r="AX120" s="14" t="s">
        <v>75</v>
      </c>
      <c r="AY120" s="214" t="s">
        <v>214</v>
      </c>
    </row>
    <row r="121" spans="1:65" s="15" customFormat="1" ht="11.25">
      <c r="B121" s="215"/>
      <c r="C121" s="216"/>
      <c r="D121" s="195" t="s">
        <v>224</v>
      </c>
      <c r="E121" s="217" t="s">
        <v>19</v>
      </c>
      <c r="F121" s="218" t="s">
        <v>228</v>
      </c>
      <c r="G121" s="216"/>
      <c r="H121" s="219">
        <v>1</v>
      </c>
      <c r="I121" s="220"/>
      <c r="J121" s="216"/>
      <c r="K121" s="216"/>
      <c r="L121" s="221"/>
      <c r="M121" s="222"/>
      <c r="N121" s="223"/>
      <c r="O121" s="223"/>
      <c r="P121" s="223"/>
      <c r="Q121" s="223"/>
      <c r="R121" s="223"/>
      <c r="S121" s="223"/>
      <c r="T121" s="224"/>
      <c r="AT121" s="225" t="s">
        <v>224</v>
      </c>
      <c r="AU121" s="225" t="s">
        <v>88</v>
      </c>
      <c r="AV121" s="15" t="s">
        <v>222</v>
      </c>
      <c r="AW121" s="15" t="s">
        <v>36</v>
      </c>
      <c r="AX121" s="15" t="s">
        <v>82</v>
      </c>
      <c r="AY121" s="225" t="s">
        <v>214</v>
      </c>
    </row>
    <row r="122" spans="1:65" s="2" customFormat="1" ht="14.45" customHeight="1">
      <c r="A122" s="36"/>
      <c r="B122" s="37"/>
      <c r="C122" s="180" t="s">
        <v>262</v>
      </c>
      <c r="D122" s="180" t="s">
        <v>217</v>
      </c>
      <c r="E122" s="181" t="s">
        <v>1030</v>
      </c>
      <c r="F122" s="182" t="s">
        <v>1031</v>
      </c>
      <c r="G122" s="183" t="s">
        <v>331</v>
      </c>
      <c r="H122" s="184">
        <v>5</v>
      </c>
      <c r="I122" s="185"/>
      <c r="J122" s="186">
        <f>ROUND(I122*H122,2)</f>
        <v>0</v>
      </c>
      <c r="K122" s="182" t="s">
        <v>19</v>
      </c>
      <c r="L122" s="41"/>
      <c r="M122" s="187" t="s">
        <v>19</v>
      </c>
      <c r="N122" s="188" t="s">
        <v>47</v>
      </c>
      <c r="O122" s="66"/>
      <c r="P122" s="189">
        <f>O122*H122</f>
        <v>0</v>
      </c>
      <c r="Q122" s="189">
        <v>0.01</v>
      </c>
      <c r="R122" s="189">
        <f>Q122*H122</f>
        <v>0.05</v>
      </c>
      <c r="S122" s="189">
        <v>0</v>
      </c>
      <c r="T122" s="190">
        <f>S122*H122</f>
        <v>0</v>
      </c>
      <c r="U122" s="36"/>
      <c r="V122" s="36"/>
      <c r="W122" s="36"/>
      <c r="X122" s="36"/>
      <c r="Y122" s="36"/>
      <c r="Z122" s="36"/>
      <c r="AA122" s="36"/>
      <c r="AB122" s="36"/>
      <c r="AC122" s="36"/>
      <c r="AD122" s="36"/>
      <c r="AE122" s="36"/>
      <c r="AR122" s="191" t="s">
        <v>299</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299</v>
      </c>
      <c r="BM122" s="191" t="s">
        <v>1803</v>
      </c>
    </row>
    <row r="123" spans="1:65" s="13" customFormat="1" ht="11.25">
      <c r="B123" s="193"/>
      <c r="C123" s="194"/>
      <c r="D123" s="195" t="s">
        <v>224</v>
      </c>
      <c r="E123" s="196" t="s">
        <v>19</v>
      </c>
      <c r="F123" s="197" t="s">
        <v>1033</v>
      </c>
      <c r="G123" s="194"/>
      <c r="H123" s="196" t="s">
        <v>19</v>
      </c>
      <c r="I123" s="198"/>
      <c r="J123" s="194"/>
      <c r="K123" s="194"/>
      <c r="L123" s="199"/>
      <c r="M123" s="200"/>
      <c r="N123" s="201"/>
      <c r="O123" s="201"/>
      <c r="P123" s="201"/>
      <c r="Q123" s="201"/>
      <c r="R123" s="201"/>
      <c r="S123" s="201"/>
      <c r="T123" s="202"/>
      <c r="AT123" s="203" t="s">
        <v>224</v>
      </c>
      <c r="AU123" s="203" t="s">
        <v>88</v>
      </c>
      <c r="AV123" s="13" t="s">
        <v>82</v>
      </c>
      <c r="AW123" s="13" t="s">
        <v>36</v>
      </c>
      <c r="AX123" s="13" t="s">
        <v>75</v>
      </c>
      <c r="AY123" s="203" t="s">
        <v>214</v>
      </c>
    </row>
    <row r="124" spans="1:65" s="14" customFormat="1" ht="11.25">
      <c r="B124" s="204"/>
      <c r="C124" s="205"/>
      <c r="D124" s="195" t="s">
        <v>224</v>
      </c>
      <c r="E124" s="206" t="s">
        <v>19</v>
      </c>
      <c r="F124" s="207" t="s">
        <v>1034</v>
      </c>
      <c r="G124" s="205"/>
      <c r="H124" s="208">
        <v>5</v>
      </c>
      <c r="I124" s="209"/>
      <c r="J124" s="205"/>
      <c r="K124" s="205"/>
      <c r="L124" s="210"/>
      <c r="M124" s="211"/>
      <c r="N124" s="212"/>
      <c r="O124" s="212"/>
      <c r="P124" s="212"/>
      <c r="Q124" s="212"/>
      <c r="R124" s="212"/>
      <c r="S124" s="212"/>
      <c r="T124" s="213"/>
      <c r="AT124" s="214" t="s">
        <v>224</v>
      </c>
      <c r="AU124" s="214" t="s">
        <v>88</v>
      </c>
      <c r="AV124" s="14" t="s">
        <v>88</v>
      </c>
      <c r="AW124" s="14" t="s">
        <v>36</v>
      </c>
      <c r="AX124" s="14" t="s">
        <v>82</v>
      </c>
      <c r="AY124" s="214" t="s">
        <v>214</v>
      </c>
    </row>
    <row r="125" spans="1:65" s="2" customFormat="1" ht="14.45" customHeight="1">
      <c r="A125" s="36"/>
      <c r="B125" s="37"/>
      <c r="C125" s="180" t="s">
        <v>260</v>
      </c>
      <c r="D125" s="180" t="s">
        <v>217</v>
      </c>
      <c r="E125" s="181" t="s">
        <v>1804</v>
      </c>
      <c r="F125" s="182" t="s">
        <v>1805</v>
      </c>
      <c r="G125" s="183" t="s">
        <v>248</v>
      </c>
      <c r="H125" s="184">
        <v>1</v>
      </c>
      <c r="I125" s="185"/>
      <c r="J125" s="186">
        <f>ROUND(I125*H125,2)</f>
        <v>0</v>
      </c>
      <c r="K125" s="182" t="s">
        <v>221</v>
      </c>
      <c r="L125" s="41"/>
      <c r="M125" s="187" t="s">
        <v>19</v>
      </c>
      <c r="N125" s="188" t="s">
        <v>47</v>
      </c>
      <c r="O125" s="66"/>
      <c r="P125" s="189">
        <f>O125*H125</f>
        <v>0</v>
      </c>
      <c r="Q125" s="189">
        <v>8.0000000000000007E-5</v>
      </c>
      <c r="R125" s="189">
        <f>Q125*H125</f>
        <v>8.0000000000000007E-5</v>
      </c>
      <c r="S125" s="189">
        <v>0</v>
      </c>
      <c r="T125" s="190">
        <f>S125*H125</f>
        <v>0</v>
      </c>
      <c r="U125" s="36"/>
      <c r="V125" s="36"/>
      <c r="W125" s="36"/>
      <c r="X125" s="36"/>
      <c r="Y125" s="36"/>
      <c r="Z125" s="36"/>
      <c r="AA125" s="36"/>
      <c r="AB125" s="36"/>
      <c r="AC125" s="36"/>
      <c r="AD125" s="36"/>
      <c r="AE125" s="36"/>
      <c r="AR125" s="191" t="s">
        <v>299</v>
      </c>
      <c r="AT125" s="191" t="s">
        <v>217</v>
      </c>
      <c r="AU125" s="191" t="s">
        <v>88</v>
      </c>
      <c r="AY125" s="19" t="s">
        <v>214</v>
      </c>
      <c r="BE125" s="192">
        <f>IF(N125="základní",J125,0)</f>
        <v>0</v>
      </c>
      <c r="BF125" s="192">
        <f>IF(N125="snížená",J125,0)</f>
        <v>0</v>
      </c>
      <c r="BG125" s="192">
        <f>IF(N125="zákl. přenesená",J125,0)</f>
        <v>0</v>
      </c>
      <c r="BH125" s="192">
        <f>IF(N125="sníž. přenesená",J125,0)</f>
        <v>0</v>
      </c>
      <c r="BI125" s="192">
        <f>IF(N125="nulová",J125,0)</f>
        <v>0</v>
      </c>
      <c r="BJ125" s="19" t="s">
        <v>88</v>
      </c>
      <c r="BK125" s="192">
        <f>ROUND(I125*H125,2)</f>
        <v>0</v>
      </c>
      <c r="BL125" s="19" t="s">
        <v>299</v>
      </c>
      <c r="BM125" s="191" t="s">
        <v>1806</v>
      </c>
    </row>
    <row r="126" spans="1:65" s="14" customFormat="1" ht="11.25">
      <c r="B126" s="204"/>
      <c r="C126" s="205"/>
      <c r="D126" s="195" t="s">
        <v>224</v>
      </c>
      <c r="E126" s="206" t="s">
        <v>19</v>
      </c>
      <c r="F126" s="207" t="s">
        <v>82</v>
      </c>
      <c r="G126" s="205"/>
      <c r="H126" s="208">
        <v>1</v>
      </c>
      <c r="I126" s="209"/>
      <c r="J126" s="205"/>
      <c r="K126" s="205"/>
      <c r="L126" s="210"/>
      <c r="M126" s="211"/>
      <c r="N126" s="212"/>
      <c r="O126" s="212"/>
      <c r="P126" s="212"/>
      <c r="Q126" s="212"/>
      <c r="R126" s="212"/>
      <c r="S126" s="212"/>
      <c r="T126" s="213"/>
      <c r="AT126" s="214" t="s">
        <v>224</v>
      </c>
      <c r="AU126" s="214" t="s">
        <v>88</v>
      </c>
      <c r="AV126" s="14" t="s">
        <v>88</v>
      </c>
      <c r="AW126" s="14" t="s">
        <v>36</v>
      </c>
      <c r="AX126" s="14" t="s">
        <v>75</v>
      </c>
      <c r="AY126" s="214" t="s">
        <v>214</v>
      </c>
    </row>
    <row r="127" spans="1:65" s="15" customFormat="1" ht="11.25">
      <c r="B127" s="215"/>
      <c r="C127" s="216"/>
      <c r="D127" s="195" t="s">
        <v>224</v>
      </c>
      <c r="E127" s="217" t="s">
        <v>19</v>
      </c>
      <c r="F127" s="218" t="s">
        <v>228</v>
      </c>
      <c r="G127" s="216"/>
      <c r="H127" s="219">
        <v>1</v>
      </c>
      <c r="I127" s="220"/>
      <c r="J127" s="216"/>
      <c r="K127" s="216"/>
      <c r="L127" s="221"/>
      <c r="M127" s="222"/>
      <c r="N127" s="223"/>
      <c r="O127" s="223"/>
      <c r="P127" s="223"/>
      <c r="Q127" s="223"/>
      <c r="R127" s="223"/>
      <c r="S127" s="223"/>
      <c r="T127" s="224"/>
      <c r="AT127" s="225" t="s">
        <v>224</v>
      </c>
      <c r="AU127" s="225" t="s">
        <v>88</v>
      </c>
      <c r="AV127" s="15" t="s">
        <v>222</v>
      </c>
      <c r="AW127" s="15" t="s">
        <v>36</v>
      </c>
      <c r="AX127" s="15" t="s">
        <v>82</v>
      </c>
      <c r="AY127" s="225" t="s">
        <v>214</v>
      </c>
    </row>
    <row r="128" spans="1:65" s="2" customFormat="1" ht="14.45" customHeight="1">
      <c r="A128" s="36"/>
      <c r="B128" s="37"/>
      <c r="C128" s="180" t="s">
        <v>270</v>
      </c>
      <c r="D128" s="180" t="s">
        <v>217</v>
      </c>
      <c r="E128" s="181" t="s">
        <v>1807</v>
      </c>
      <c r="F128" s="182" t="s">
        <v>1808</v>
      </c>
      <c r="G128" s="183" t="s">
        <v>248</v>
      </c>
      <c r="H128" s="184">
        <v>3</v>
      </c>
      <c r="I128" s="185"/>
      <c r="J128" s="186">
        <f>ROUND(I128*H128,2)</f>
        <v>0</v>
      </c>
      <c r="K128" s="182" t="s">
        <v>221</v>
      </c>
      <c r="L128" s="41"/>
      <c r="M128" s="187" t="s">
        <v>19</v>
      </c>
      <c r="N128" s="188" t="s">
        <v>47</v>
      </c>
      <c r="O128" s="66"/>
      <c r="P128" s="189">
        <f>O128*H128</f>
        <v>0</v>
      </c>
      <c r="Q128" s="189">
        <v>2.9E-4</v>
      </c>
      <c r="R128" s="189">
        <f>Q128*H128</f>
        <v>8.7000000000000001E-4</v>
      </c>
      <c r="S128" s="189">
        <v>0</v>
      </c>
      <c r="T128" s="190">
        <f>S128*H128</f>
        <v>0</v>
      </c>
      <c r="U128" s="36"/>
      <c r="V128" s="36"/>
      <c r="W128" s="36"/>
      <c r="X128" s="36"/>
      <c r="Y128" s="36"/>
      <c r="Z128" s="36"/>
      <c r="AA128" s="36"/>
      <c r="AB128" s="36"/>
      <c r="AC128" s="36"/>
      <c r="AD128" s="36"/>
      <c r="AE128" s="36"/>
      <c r="AR128" s="191" t="s">
        <v>299</v>
      </c>
      <c r="AT128" s="191" t="s">
        <v>217</v>
      </c>
      <c r="AU128" s="191" t="s">
        <v>88</v>
      </c>
      <c r="AY128" s="19" t="s">
        <v>214</v>
      </c>
      <c r="BE128" s="192">
        <f>IF(N128="základní",J128,0)</f>
        <v>0</v>
      </c>
      <c r="BF128" s="192">
        <f>IF(N128="snížená",J128,0)</f>
        <v>0</v>
      </c>
      <c r="BG128" s="192">
        <f>IF(N128="zákl. přenesená",J128,0)</f>
        <v>0</v>
      </c>
      <c r="BH128" s="192">
        <f>IF(N128="sníž. přenesená",J128,0)</f>
        <v>0</v>
      </c>
      <c r="BI128" s="192">
        <f>IF(N128="nulová",J128,0)</f>
        <v>0</v>
      </c>
      <c r="BJ128" s="19" t="s">
        <v>88</v>
      </c>
      <c r="BK128" s="192">
        <f>ROUND(I128*H128,2)</f>
        <v>0</v>
      </c>
      <c r="BL128" s="19" t="s">
        <v>299</v>
      </c>
      <c r="BM128" s="191" t="s">
        <v>1809</v>
      </c>
    </row>
    <row r="129" spans="1:65" s="14" customFormat="1" ht="11.25">
      <c r="B129" s="204"/>
      <c r="C129" s="205"/>
      <c r="D129" s="195" t="s">
        <v>224</v>
      </c>
      <c r="E129" s="206" t="s">
        <v>19</v>
      </c>
      <c r="F129" s="207" t="s">
        <v>101</v>
      </c>
      <c r="G129" s="205"/>
      <c r="H129" s="208">
        <v>3</v>
      </c>
      <c r="I129" s="209"/>
      <c r="J129" s="205"/>
      <c r="K129" s="205"/>
      <c r="L129" s="210"/>
      <c r="M129" s="211"/>
      <c r="N129" s="212"/>
      <c r="O129" s="212"/>
      <c r="P129" s="212"/>
      <c r="Q129" s="212"/>
      <c r="R129" s="212"/>
      <c r="S129" s="212"/>
      <c r="T129" s="213"/>
      <c r="AT129" s="214" t="s">
        <v>224</v>
      </c>
      <c r="AU129" s="214" t="s">
        <v>88</v>
      </c>
      <c r="AV129" s="14" t="s">
        <v>88</v>
      </c>
      <c r="AW129" s="14" t="s">
        <v>36</v>
      </c>
      <c r="AX129" s="14" t="s">
        <v>75</v>
      </c>
      <c r="AY129" s="214" t="s">
        <v>214</v>
      </c>
    </row>
    <row r="130" spans="1:65" s="15" customFormat="1" ht="11.25">
      <c r="B130" s="215"/>
      <c r="C130" s="216"/>
      <c r="D130" s="195" t="s">
        <v>224</v>
      </c>
      <c r="E130" s="217" t="s">
        <v>19</v>
      </c>
      <c r="F130" s="218" t="s">
        <v>228</v>
      </c>
      <c r="G130" s="216"/>
      <c r="H130" s="219">
        <v>3</v>
      </c>
      <c r="I130" s="220"/>
      <c r="J130" s="216"/>
      <c r="K130" s="216"/>
      <c r="L130" s="221"/>
      <c r="M130" s="222"/>
      <c r="N130" s="223"/>
      <c r="O130" s="223"/>
      <c r="P130" s="223"/>
      <c r="Q130" s="223"/>
      <c r="R130" s="223"/>
      <c r="S130" s="223"/>
      <c r="T130" s="224"/>
      <c r="AT130" s="225" t="s">
        <v>224</v>
      </c>
      <c r="AU130" s="225" t="s">
        <v>88</v>
      </c>
      <c r="AV130" s="15" t="s">
        <v>222</v>
      </c>
      <c r="AW130" s="15" t="s">
        <v>36</v>
      </c>
      <c r="AX130" s="15" t="s">
        <v>82</v>
      </c>
      <c r="AY130" s="225" t="s">
        <v>214</v>
      </c>
    </row>
    <row r="131" spans="1:65" s="2" customFormat="1" ht="14.45" customHeight="1">
      <c r="A131" s="36"/>
      <c r="B131" s="37"/>
      <c r="C131" s="180" t="s">
        <v>276</v>
      </c>
      <c r="D131" s="180" t="s">
        <v>217</v>
      </c>
      <c r="E131" s="181" t="s">
        <v>1035</v>
      </c>
      <c r="F131" s="182" t="s">
        <v>1036</v>
      </c>
      <c r="G131" s="183" t="s">
        <v>331</v>
      </c>
      <c r="H131" s="184">
        <v>35.5</v>
      </c>
      <c r="I131" s="185"/>
      <c r="J131" s="186">
        <f>ROUND(I131*H131,2)</f>
        <v>0</v>
      </c>
      <c r="K131" s="182" t="s">
        <v>221</v>
      </c>
      <c r="L131" s="41"/>
      <c r="M131" s="187" t="s">
        <v>19</v>
      </c>
      <c r="N131" s="188" t="s">
        <v>47</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299</v>
      </c>
      <c r="AT131" s="191" t="s">
        <v>217</v>
      </c>
      <c r="AU131" s="191" t="s">
        <v>88</v>
      </c>
      <c r="AY131" s="19" t="s">
        <v>214</v>
      </c>
      <c r="BE131" s="192">
        <f>IF(N131="základní",J131,0)</f>
        <v>0</v>
      </c>
      <c r="BF131" s="192">
        <f>IF(N131="snížená",J131,0)</f>
        <v>0</v>
      </c>
      <c r="BG131" s="192">
        <f>IF(N131="zákl. přenesená",J131,0)</f>
        <v>0</v>
      </c>
      <c r="BH131" s="192">
        <f>IF(N131="sníž. přenesená",J131,0)</f>
        <v>0</v>
      </c>
      <c r="BI131" s="192">
        <f>IF(N131="nulová",J131,0)</f>
        <v>0</v>
      </c>
      <c r="BJ131" s="19" t="s">
        <v>88</v>
      </c>
      <c r="BK131" s="192">
        <f>ROUND(I131*H131,2)</f>
        <v>0</v>
      </c>
      <c r="BL131" s="19" t="s">
        <v>299</v>
      </c>
      <c r="BM131" s="191" t="s">
        <v>1037</v>
      </c>
    </row>
    <row r="132" spans="1:65" s="14" customFormat="1" ht="11.25">
      <c r="B132" s="204"/>
      <c r="C132" s="205"/>
      <c r="D132" s="195" t="s">
        <v>224</v>
      </c>
      <c r="E132" s="206" t="s">
        <v>19</v>
      </c>
      <c r="F132" s="207" t="s">
        <v>1810</v>
      </c>
      <c r="G132" s="205"/>
      <c r="H132" s="208">
        <v>35.5</v>
      </c>
      <c r="I132" s="209"/>
      <c r="J132" s="205"/>
      <c r="K132" s="205"/>
      <c r="L132" s="210"/>
      <c r="M132" s="211"/>
      <c r="N132" s="212"/>
      <c r="O132" s="212"/>
      <c r="P132" s="212"/>
      <c r="Q132" s="212"/>
      <c r="R132" s="212"/>
      <c r="S132" s="212"/>
      <c r="T132" s="213"/>
      <c r="AT132" s="214" t="s">
        <v>224</v>
      </c>
      <c r="AU132" s="214" t="s">
        <v>88</v>
      </c>
      <c r="AV132" s="14" t="s">
        <v>88</v>
      </c>
      <c r="AW132" s="14" t="s">
        <v>36</v>
      </c>
      <c r="AX132" s="14" t="s">
        <v>75</v>
      </c>
      <c r="AY132" s="214" t="s">
        <v>214</v>
      </c>
    </row>
    <row r="133" spans="1:65" s="15" customFormat="1" ht="11.25">
      <c r="B133" s="215"/>
      <c r="C133" s="216"/>
      <c r="D133" s="195" t="s">
        <v>224</v>
      </c>
      <c r="E133" s="217" t="s">
        <v>19</v>
      </c>
      <c r="F133" s="218" t="s">
        <v>228</v>
      </c>
      <c r="G133" s="216"/>
      <c r="H133" s="219">
        <v>35.5</v>
      </c>
      <c r="I133" s="220"/>
      <c r="J133" s="216"/>
      <c r="K133" s="216"/>
      <c r="L133" s="221"/>
      <c r="M133" s="222"/>
      <c r="N133" s="223"/>
      <c r="O133" s="223"/>
      <c r="P133" s="223"/>
      <c r="Q133" s="223"/>
      <c r="R133" s="223"/>
      <c r="S133" s="223"/>
      <c r="T133" s="224"/>
      <c r="AT133" s="225" t="s">
        <v>224</v>
      </c>
      <c r="AU133" s="225" t="s">
        <v>88</v>
      </c>
      <c r="AV133" s="15" t="s">
        <v>222</v>
      </c>
      <c r="AW133" s="15" t="s">
        <v>36</v>
      </c>
      <c r="AX133" s="15" t="s">
        <v>82</v>
      </c>
      <c r="AY133" s="225" t="s">
        <v>214</v>
      </c>
    </row>
    <row r="134" spans="1:65" s="2" customFormat="1" ht="24.2" customHeight="1">
      <c r="A134" s="36"/>
      <c r="B134" s="37"/>
      <c r="C134" s="180" t="s">
        <v>280</v>
      </c>
      <c r="D134" s="180" t="s">
        <v>217</v>
      </c>
      <c r="E134" s="181" t="s">
        <v>1038</v>
      </c>
      <c r="F134" s="182" t="s">
        <v>1039</v>
      </c>
      <c r="G134" s="183" t="s">
        <v>302</v>
      </c>
      <c r="H134" s="184">
        <v>0.129</v>
      </c>
      <c r="I134" s="185"/>
      <c r="J134" s="186">
        <f>ROUND(I134*H134,2)</f>
        <v>0</v>
      </c>
      <c r="K134" s="182" t="s">
        <v>221</v>
      </c>
      <c r="L134" s="41"/>
      <c r="M134" s="187" t="s">
        <v>19</v>
      </c>
      <c r="N134" s="188" t="s">
        <v>47</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299</v>
      </c>
      <c r="AT134" s="191" t="s">
        <v>217</v>
      </c>
      <c r="AU134" s="191" t="s">
        <v>88</v>
      </c>
      <c r="AY134" s="19" t="s">
        <v>214</v>
      </c>
      <c r="BE134" s="192">
        <f>IF(N134="základní",J134,0)</f>
        <v>0</v>
      </c>
      <c r="BF134" s="192">
        <f>IF(N134="snížená",J134,0)</f>
        <v>0</v>
      </c>
      <c r="BG134" s="192">
        <f>IF(N134="zákl. přenesená",J134,0)</f>
        <v>0</v>
      </c>
      <c r="BH134" s="192">
        <f>IF(N134="sníž. přenesená",J134,0)</f>
        <v>0</v>
      </c>
      <c r="BI134" s="192">
        <f>IF(N134="nulová",J134,0)</f>
        <v>0</v>
      </c>
      <c r="BJ134" s="19" t="s">
        <v>88</v>
      </c>
      <c r="BK134" s="192">
        <f>ROUND(I134*H134,2)</f>
        <v>0</v>
      </c>
      <c r="BL134" s="19" t="s">
        <v>299</v>
      </c>
      <c r="BM134" s="191" t="s">
        <v>1040</v>
      </c>
    </row>
    <row r="135" spans="1:65" s="2" customFormat="1" ht="24.2" customHeight="1">
      <c r="A135" s="36"/>
      <c r="B135" s="37"/>
      <c r="C135" s="180" t="s">
        <v>286</v>
      </c>
      <c r="D135" s="180" t="s">
        <v>217</v>
      </c>
      <c r="E135" s="181" t="s">
        <v>1041</v>
      </c>
      <c r="F135" s="182" t="s">
        <v>1042</v>
      </c>
      <c r="G135" s="183" t="s">
        <v>302</v>
      </c>
      <c r="H135" s="184">
        <v>0.129</v>
      </c>
      <c r="I135" s="185"/>
      <c r="J135" s="186">
        <f>ROUND(I135*H135,2)</f>
        <v>0</v>
      </c>
      <c r="K135" s="182" t="s">
        <v>221</v>
      </c>
      <c r="L135" s="41"/>
      <c r="M135" s="187" t="s">
        <v>19</v>
      </c>
      <c r="N135" s="188" t="s">
        <v>47</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299</v>
      </c>
      <c r="AT135" s="191" t="s">
        <v>217</v>
      </c>
      <c r="AU135" s="191" t="s">
        <v>88</v>
      </c>
      <c r="AY135" s="19" t="s">
        <v>214</v>
      </c>
      <c r="BE135" s="192">
        <f>IF(N135="základní",J135,0)</f>
        <v>0</v>
      </c>
      <c r="BF135" s="192">
        <f>IF(N135="snížená",J135,0)</f>
        <v>0</v>
      </c>
      <c r="BG135" s="192">
        <f>IF(N135="zákl. přenesená",J135,0)</f>
        <v>0</v>
      </c>
      <c r="BH135" s="192">
        <f>IF(N135="sníž. přenesená",J135,0)</f>
        <v>0</v>
      </c>
      <c r="BI135" s="192">
        <f>IF(N135="nulová",J135,0)</f>
        <v>0</v>
      </c>
      <c r="BJ135" s="19" t="s">
        <v>88</v>
      </c>
      <c r="BK135" s="192">
        <f>ROUND(I135*H135,2)</f>
        <v>0</v>
      </c>
      <c r="BL135" s="19" t="s">
        <v>299</v>
      </c>
      <c r="BM135" s="191" t="s">
        <v>1043</v>
      </c>
    </row>
    <row r="136" spans="1:65" s="12" customFormat="1" ht="22.9" customHeight="1">
      <c r="B136" s="164"/>
      <c r="C136" s="165"/>
      <c r="D136" s="166" t="s">
        <v>74</v>
      </c>
      <c r="E136" s="178" t="s">
        <v>1090</v>
      </c>
      <c r="F136" s="178" t="s">
        <v>1091</v>
      </c>
      <c r="G136" s="165"/>
      <c r="H136" s="165"/>
      <c r="I136" s="168"/>
      <c r="J136" s="179">
        <f>BK136</f>
        <v>0</v>
      </c>
      <c r="K136" s="165"/>
      <c r="L136" s="170"/>
      <c r="M136" s="171"/>
      <c r="N136" s="172"/>
      <c r="O136" s="172"/>
      <c r="P136" s="173">
        <f>SUM(P137:P140)</f>
        <v>0</v>
      </c>
      <c r="Q136" s="172"/>
      <c r="R136" s="173">
        <f>SUM(R137:R140)</f>
        <v>5.6999999999999998E-4</v>
      </c>
      <c r="S136" s="172"/>
      <c r="T136" s="174">
        <f>SUM(T137:T140)</f>
        <v>0</v>
      </c>
      <c r="AR136" s="175" t="s">
        <v>88</v>
      </c>
      <c r="AT136" s="176" t="s">
        <v>74</v>
      </c>
      <c r="AU136" s="176" t="s">
        <v>82</v>
      </c>
      <c r="AY136" s="175" t="s">
        <v>214</v>
      </c>
      <c r="BK136" s="177">
        <f>SUM(BK137:BK140)</f>
        <v>0</v>
      </c>
    </row>
    <row r="137" spans="1:65" s="2" customFormat="1" ht="24.2" customHeight="1">
      <c r="A137" s="36"/>
      <c r="B137" s="37"/>
      <c r="C137" s="180" t="s">
        <v>290</v>
      </c>
      <c r="D137" s="180" t="s">
        <v>217</v>
      </c>
      <c r="E137" s="181" t="s">
        <v>1811</v>
      </c>
      <c r="F137" s="182" t="s">
        <v>1812</v>
      </c>
      <c r="G137" s="183" t="s">
        <v>331</v>
      </c>
      <c r="H137" s="184">
        <v>3</v>
      </c>
      <c r="I137" s="185"/>
      <c r="J137" s="186">
        <f>ROUND(I137*H137,2)</f>
        <v>0</v>
      </c>
      <c r="K137" s="182" t="s">
        <v>221</v>
      </c>
      <c r="L137" s="41"/>
      <c r="M137" s="187" t="s">
        <v>19</v>
      </c>
      <c r="N137" s="188" t="s">
        <v>47</v>
      </c>
      <c r="O137" s="66"/>
      <c r="P137" s="189">
        <f>O137*H137</f>
        <v>0</v>
      </c>
      <c r="Q137" s="189">
        <v>1.9000000000000001E-4</v>
      </c>
      <c r="R137" s="189">
        <f>Q137*H137</f>
        <v>5.6999999999999998E-4</v>
      </c>
      <c r="S137" s="189">
        <v>0</v>
      </c>
      <c r="T137" s="190">
        <f>S137*H137</f>
        <v>0</v>
      </c>
      <c r="U137" s="36"/>
      <c r="V137" s="36"/>
      <c r="W137" s="36"/>
      <c r="X137" s="36"/>
      <c r="Y137" s="36"/>
      <c r="Z137" s="36"/>
      <c r="AA137" s="36"/>
      <c r="AB137" s="36"/>
      <c r="AC137" s="36"/>
      <c r="AD137" s="36"/>
      <c r="AE137" s="36"/>
      <c r="AR137" s="191" t="s">
        <v>299</v>
      </c>
      <c r="AT137" s="191" t="s">
        <v>217</v>
      </c>
      <c r="AU137" s="191" t="s">
        <v>88</v>
      </c>
      <c r="AY137" s="19" t="s">
        <v>214</v>
      </c>
      <c r="BE137" s="192">
        <f>IF(N137="základní",J137,0)</f>
        <v>0</v>
      </c>
      <c r="BF137" s="192">
        <f>IF(N137="snížená",J137,0)</f>
        <v>0</v>
      </c>
      <c r="BG137" s="192">
        <f>IF(N137="zákl. přenesená",J137,0)</f>
        <v>0</v>
      </c>
      <c r="BH137" s="192">
        <f>IF(N137="sníž. přenesená",J137,0)</f>
        <v>0</v>
      </c>
      <c r="BI137" s="192">
        <f>IF(N137="nulová",J137,0)</f>
        <v>0</v>
      </c>
      <c r="BJ137" s="19" t="s">
        <v>88</v>
      </c>
      <c r="BK137" s="192">
        <f>ROUND(I137*H137,2)</f>
        <v>0</v>
      </c>
      <c r="BL137" s="19" t="s">
        <v>299</v>
      </c>
      <c r="BM137" s="191" t="s">
        <v>1813</v>
      </c>
    </row>
    <row r="138" spans="1:65" s="13" customFormat="1" ht="11.25">
      <c r="B138" s="193"/>
      <c r="C138" s="194"/>
      <c r="D138" s="195" t="s">
        <v>224</v>
      </c>
      <c r="E138" s="196" t="s">
        <v>19</v>
      </c>
      <c r="F138" s="197" t="s">
        <v>1814</v>
      </c>
      <c r="G138" s="194"/>
      <c r="H138" s="196" t="s">
        <v>19</v>
      </c>
      <c r="I138" s="198"/>
      <c r="J138" s="194"/>
      <c r="K138" s="194"/>
      <c r="L138" s="199"/>
      <c r="M138" s="200"/>
      <c r="N138" s="201"/>
      <c r="O138" s="201"/>
      <c r="P138" s="201"/>
      <c r="Q138" s="201"/>
      <c r="R138" s="201"/>
      <c r="S138" s="201"/>
      <c r="T138" s="202"/>
      <c r="AT138" s="203" t="s">
        <v>224</v>
      </c>
      <c r="AU138" s="203" t="s">
        <v>88</v>
      </c>
      <c r="AV138" s="13" t="s">
        <v>82</v>
      </c>
      <c r="AW138" s="13" t="s">
        <v>36</v>
      </c>
      <c r="AX138" s="13" t="s">
        <v>75</v>
      </c>
      <c r="AY138" s="203" t="s">
        <v>214</v>
      </c>
    </row>
    <row r="139" spans="1:65" s="14" customFormat="1" ht="11.25">
      <c r="B139" s="204"/>
      <c r="C139" s="205"/>
      <c r="D139" s="195" t="s">
        <v>224</v>
      </c>
      <c r="E139" s="206" t="s">
        <v>19</v>
      </c>
      <c r="F139" s="207" t="s">
        <v>101</v>
      </c>
      <c r="G139" s="205"/>
      <c r="H139" s="208">
        <v>3</v>
      </c>
      <c r="I139" s="209"/>
      <c r="J139" s="205"/>
      <c r="K139" s="205"/>
      <c r="L139" s="210"/>
      <c r="M139" s="211"/>
      <c r="N139" s="212"/>
      <c r="O139" s="212"/>
      <c r="P139" s="212"/>
      <c r="Q139" s="212"/>
      <c r="R139" s="212"/>
      <c r="S139" s="212"/>
      <c r="T139" s="213"/>
      <c r="AT139" s="214" t="s">
        <v>224</v>
      </c>
      <c r="AU139" s="214" t="s">
        <v>88</v>
      </c>
      <c r="AV139" s="14" t="s">
        <v>88</v>
      </c>
      <c r="AW139" s="14" t="s">
        <v>36</v>
      </c>
      <c r="AX139" s="14" t="s">
        <v>75</v>
      </c>
      <c r="AY139" s="214" t="s">
        <v>214</v>
      </c>
    </row>
    <row r="140" spans="1:65" s="15" customFormat="1" ht="11.25">
      <c r="B140" s="215"/>
      <c r="C140" s="216"/>
      <c r="D140" s="195" t="s">
        <v>224</v>
      </c>
      <c r="E140" s="217" t="s">
        <v>19</v>
      </c>
      <c r="F140" s="218" t="s">
        <v>228</v>
      </c>
      <c r="G140" s="216"/>
      <c r="H140" s="219">
        <v>3</v>
      </c>
      <c r="I140" s="220"/>
      <c r="J140" s="216"/>
      <c r="K140" s="216"/>
      <c r="L140" s="221"/>
      <c r="M140" s="222"/>
      <c r="N140" s="223"/>
      <c r="O140" s="223"/>
      <c r="P140" s="223"/>
      <c r="Q140" s="223"/>
      <c r="R140" s="223"/>
      <c r="S140" s="223"/>
      <c r="T140" s="224"/>
      <c r="AT140" s="225" t="s">
        <v>224</v>
      </c>
      <c r="AU140" s="225" t="s">
        <v>88</v>
      </c>
      <c r="AV140" s="15" t="s">
        <v>222</v>
      </c>
      <c r="AW140" s="15" t="s">
        <v>36</v>
      </c>
      <c r="AX140" s="15" t="s">
        <v>82</v>
      </c>
      <c r="AY140" s="225" t="s">
        <v>214</v>
      </c>
    </row>
    <row r="141" spans="1:65" s="12" customFormat="1" ht="22.9" customHeight="1">
      <c r="B141" s="164"/>
      <c r="C141" s="165"/>
      <c r="D141" s="166" t="s">
        <v>74</v>
      </c>
      <c r="E141" s="178" t="s">
        <v>1044</v>
      </c>
      <c r="F141" s="178" t="s">
        <v>1045</v>
      </c>
      <c r="G141" s="165"/>
      <c r="H141" s="165"/>
      <c r="I141" s="168"/>
      <c r="J141" s="179">
        <f>BK141</f>
        <v>0</v>
      </c>
      <c r="K141" s="165"/>
      <c r="L141" s="170"/>
      <c r="M141" s="171"/>
      <c r="N141" s="172"/>
      <c r="O141" s="172"/>
      <c r="P141" s="173">
        <f>SUM(P142:P163)</f>
        <v>0</v>
      </c>
      <c r="Q141" s="172"/>
      <c r="R141" s="173">
        <f>SUM(R142:R163)</f>
        <v>0.13958000000000004</v>
      </c>
      <c r="S141" s="172"/>
      <c r="T141" s="174">
        <f>SUM(T142:T163)</f>
        <v>0</v>
      </c>
      <c r="AR141" s="175" t="s">
        <v>88</v>
      </c>
      <c r="AT141" s="176" t="s">
        <v>74</v>
      </c>
      <c r="AU141" s="176" t="s">
        <v>82</v>
      </c>
      <c r="AY141" s="175" t="s">
        <v>214</v>
      </c>
      <c r="BK141" s="177">
        <f>SUM(BK142:BK163)</f>
        <v>0</v>
      </c>
    </row>
    <row r="142" spans="1:65" s="2" customFormat="1" ht="14.45" customHeight="1">
      <c r="A142" s="36"/>
      <c r="B142" s="37"/>
      <c r="C142" s="180" t="s">
        <v>8</v>
      </c>
      <c r="D142" s="180" t="s">
        <v>217</v>
      </c>
      <c r="E142" s="181" t="s">
        <v>1046</v>
      </c>
      <c r="F142" s="182" t="s">
        <v>1047</v>
      </c>
      <c r="G142" s="183" t="s">
        <v>248</v>
      </c>
      <c r="H142" s="184">
        <v>2</v>
      </c>
      <c r="I142" s="185"/>
      <c r="J142" s="186">
        <f>ROUND(I142*H142,2)</f>
        <v>0</v>
      </c>
      <c r="K142" s="182" t="s">
        <v>19</v>
      </c>
      <c r="L142" s="41"/>
      <c r="M142" s="187" t="s">
        <v>19</v>
      </c>
      <c r="N142" s="188" t="s">
        <v>47</v>
      </c>
      <c r="O142" s="66"/>
      <c r="P142" s="189">
        <f>O142*H142</f>
        <v>0</v>
      </c>
      <c r="Q142" s="189">
        <v>0.02</v>
      </c>
      <c r="R142" s="189">
        <f>Q142*H142</f>
        <v>0.04</v>
      </c>
      <c r="S142" s="189">
        <v>0</v>
      </c>
      <c r="T142" s="190">
        <f>S142*H142</f>
        <v>0</v>
      </c>
      <c r="U142" s="36"/>
      <c r="V142" s="36"/>
      <c r="W142" s="36"/>
      <c r="X142" s="36"/>
      <c r="Y142" s="36"/>
      <c r="Z142" s="36"/>
      <c r="AA142" s="36"/>
      <c r="AB142" s="36"/>
      <c r="AC142" s="36"/>
      <c r="AD142" s="36"/>
      <c r="AE142" s="36"/>
      <c r="AR142" s="191" t="s">
        <v>299</v>
      </c>
      <c r="AT142" s="191" t="s">
        <v>217</v>
      </c>
      <c r="AU142" s="191" t="s">
        <v>88</v>
      </c>
      <c r="AY142" s="19" t="s">
        <v>214</v>
      </c>
      <c r="BE142" s="192">
        <f>IF(N142="základní",J142,0)</f>
        <v>0</v>
      </c>
      <c r="BF142" s="192">
        <f>IF(N142="snížená",J142,0)</f>
        <v>0</v>
      </c>
      <c r="BG142" s="192">
        <f>IF(N142="zákl. přenesená",J142,0)</f>
        <v>0</v>
      </c>
      <c r="BH142" s="192">
        <f>IF(N142="sníž. přenesená",J142,0)</f>
        <v>0</v>
      </c>
      <c r="BI142" s="192">
        <f>IF(N142="nulová",J142,0)</f>
        <v>0</v>
      </c>
      <c r="BJ142" s="19" t="s">
        <v>88</v>
      </c>
      <c r="BK142" s="192">
        <f>ROUND(I142*H142,2)</f>
        <v>0</v>
      </c>
      <c r="BL142" s="19" t="s">
        <v>299</v>
      </c>
      <c r="BM142" s="191" t="s">
        <v>1048</v>
      </c>
    </row>
    <row r="143" spans="1:65" s="14" customFormat="1" ht="11.25">
      <c r="B143" s="204"/>
      <c r="C143" s="205"/>
      <c r="D143" s="195" t="s">
        <v>224</v>
      </c>
      <c r="E143" s="206" t="s">
        <v>19</v>
      </c>
      <c r="F143" s="207" t="s">
        <v>88</v>
      </c>
      <c r="G143" s="205"/>
      <c r="H143" s="208">
        <v>2</v>
      </c>
      <c r="I143" s="209"/>
      <c r="J143" s="205"/>
      <c r="K143" s="205"/>
      <c r="L143" s="210"/>
      <c r="M143" s="211"/>
      <c r="N143" s="212"/>
      <c r="O143" s="212"/>
      <c r="P143" s="212"/>
      <c r="Q143" s="212"/>
      <c r="R143" s="212"/>
      <c r="S143" s="212"/>
      <c r="T143" s="213"/>
      <c r="AT143" s="214" t="s">
        <v>224</v>
      </c>
      <c r="AU143" s="214" t="s">
        <v>88</v>
      </c>
      <c r="AV143" s="14" t="s">
        <v>88</v>
      </c>
      <c r="AW143" s="14" t="s">
        <v>36</v>
      </c>
      <c r="AX143" s="14" t="s">
        <v>75</v>
      </c>
      <c r="AY143" s="214" t="s">
        <v>214</v>
      </c>
    </row>
    <row r="144" spans="1:65" s="15" customFormat="1" ht="11.25">
      <c r="B144" s="215"/>
      <c r="C144" s="216"/>
      <c r="D144" s="195" t="s">
        <v>224</v>
      </c>
      <c r="E144" s="217" t="s">
        <v>19</v>
      </c>
      <c r="F144" s="218" t="s">
        <v>228</v>
      </c>
      <c r="G144" s="216"/>
      <c r="H144" s="219">
        <v>2</v>
      </c>
      <c r="I144" s="220"/>
      <c r="J144" s="216"/>
      <c r="K144" s="216"/>
      <c r="L144" s="221"/>
      <c r="M144" s="222"/>
      <c r="N144" s="223"/>
      <c r="O144" s="223"/>
      <c r="P144" s="223"/>
      <c r="Q144" s="223"/>
      <c r="R144" s="223"/>
      <c r="S144" s="223"/>
      <c r="T144" s="224"/>
      <c r="AT144" s="225" t="s">
        <v>224</v>
      </c>
      <c r="AU144" s="225" t="s">
        <v>88</v>
      </c>
      <c r="AV144" s="15" t="s">
        <v>222</v>
      </c>
      <c r="AW144" s="15" t="s">
        <v>36</v>
      </c>
      <c r="AX144" s="15" t="s">
        <v>82</v>
      </c>
      <c r="AY144" s="225" t="s">
        <v>214</v>
      </c>
    </row>
    <row r="145" spans="1:65" s="2" customFormat="1" ht="24.2" customHeight="1">
      <c r="A145" s="36"/>
      <c r="B145" s="37"/>
      <c r="C145" s="180" t="s">
        <v>299</v>
      </c>
      <c r="D145" s="180" t="s">
        <v>217</v>
      </c>
      <c r="E145" s="181" t="s">
        <v>1049</v>
      </c>
      <c r="F145" s="182" t="s">
        <v>1050</v>
      </c>
      <c r="G145" s="183" t="s">
        <v>1051</v>
      </c>
      <c r="H145" s="184">
        <v>2</v>
      </c>
      <c r="I145" s="185"/>
      <c r="J145" s="186">
        <f>ROUND(I145*H145,2)</f>
        <v>0</v>
      </c>
      <c r="K145" s="182" t="s">
        <v>221</v>
      </c>
      <c r="L145" s="41"/>
      <c r="M145" s="187" t="s">
        <v>19</v>
      </c>
      <c r="N145" s="188" t="s">
        <v>47</v>
      </c>
      <c r="O145" s="66"/>
      <c r="P145" s="189">
        <f>O145*H145</f>
        <v>0</v>
      </c>
      <c r="Q145" s="189">
        <v>1.6469999999999999E-2</v>
      </c>
      <c r="R145" s="189">
        <f>Q145*H145</f>
        <v>3.2939999999999997E-2</v>
      </c>
      <c r="S145" s="189">
        <v>0</v>
      </c>
      <c r="T145" s="190">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1052</v>
      </c>
    </row>
    <row r="146" spans="1:65" s="14" customFormat="1" ht="11.25">
      <c r="B146" s="204"/>
      <c r="C146" s="205"/>
      <c r="D146" s="195" t="s">
        <v>224</v>
      </c>
      <c r="E146" s="206" t="s">
        <v>19</v>
      </c>
      <c r="F146" s="207" t="s">
        <v>88</v>
      </c>
      <c r="G146" s="205"/>
      <c r="H146" s="208">
        <v>2</v>
      </c>
      <c r="I146" s="209"/>
      <c r="J146" s="205"/>
      <c r="K146" s="205"/>
      <c r="L146" s="210"/>
      <c r="M146" s="211"/>
      <c r="N146" s="212"/>
      <c r="O146" s="212"/>
      <c r="P146" s="212"/>
      <c r="Q146" s="212"/>
      <c r="R146" s="212"/>
      <c r="S146" s="212"/>
      <c r="T146" s="213"/>
      <c r="AT146" s="214" t="s">
        <v>224</v>
      </c>
      <c r="AU146" s="214" t="s">
        <v>88</v>
      </c>
      <c r="AV146" s="14" t="s">
        <v>88</v>
      </c>
      <c r="AW146" s="14" t="s">
        <v>36</v>
      </c>
      <c r="AX146" s="14" t="s">
        <v>75</v>
      </c>
      <c r="AY146" s="214" t="s">
        <v>214</v>
      </c>
    </row>
    <row r="147" spans="1:65" s="15" customFormat="1" ht="11.25">
      <c r="B147" s="215"/>
      <c r="C147" s="216"/>
      <c r="D147" s="195" t="s">
        <v>224</v>
      </c>
      <c r="E147" s="217" t="s">
        <v>19</v>
      </c>
      <c r="F147" s="218" t="s">
        <v>228</v>
      </c>
      <c r="G147" s="216"/>
      <c r="H147" s="219">
        <v>2</v>
      </c>
      <c r="I147" s="220"/>
      <c r="J147" s="216"/>
      <c r="K147" s="216"/>
      <c r="L147" s="221"/>
      <c r="M147" s="222"/>
      <c r="N147" s="223"/>
      <c r="O147" s="223"/>
      <c r="P147" s="223"/>
      <c r="Q147" s="223"/>
      <c r="R147" s="223"/>
      <c r="S147" s="223"/>
      <c r="T147" s="224"/>
      <c r="AT147" s="225" t="s">
        <v>224</v>
      </c>
      <c r="AU147" s="225" t="s">
        <v>88</v>
      </c>
      <c r="AV147" s="15" t="s">
        <v>222</v>
      </c>
      <c r="AW147" s="15" t="s">
        <v>36</v>
      </c>
      <c r="AX147" s="15" t="s">
        <v>82</v>
      </c>
      <c r="AY147" s="225" t="s">
        <v>214</v>
      </c>
    </row>
    <row r="148" spans="1:65" s="2" customFormat="1" ht="24.2" customHeight="1">
      <c r="A148" s="36"/>
      <c r="B148" s="37"/>
      <c r="C148" s="180" t="s">
        <v>304</v>
      </c>
      <c r="D148" s="180" t="s">
        <v>217</v>
      </c>
      <c r="E148" s="181" t="s">
        <v>1053</v>
      </c>
      <c r="F148" s="182" t="s">
        <v>1054</v>
      </c>
      <c r="G148" s="183" t="s">
        <v>1051</v>
      </c>
      <c r="H148" s="184">
        <v>2</v>
      </c>
      <c r="I148" s="185"/>
      <c r="J148" s="186">
        <f>ROUND(I148*H148,2)</f>
        <v>0</v>
      </c>
      <c r="K148" s="182" t="s">
        <v>221</v>
      </c>
      <c r="L148" s="41"/>
      <c r="M148" s="187" t="s">
        <v>19</v>
      </c>
      <c r="N148" s="188" t="s">
        <v>47</v>
      </c>
      <c r="O148" s="66"/>
      <c r="P148" s="189">
        <f>O148*H148</f>
        <v>0</v>
      </c>
      <c r="Q148" s="189">
        <v>2.5999999999999999E-2</v>
      </c>
      <c r="R148" s="189">
        <f>Q148*H148</f>
        <v>5.1999999999999998E-2</v>
      </c>
      <c r="S148" s="189">
        <v>0</v>
      </c>
      <c r="T148" s="190">
        <f>S148*H148</f>
        <v>0</v>
      </c>
      <c r="U148" s="36"/>
      <c r="V148" s="36"/>
      <c r="W148" s="36"/>
      <c r="X148" s="36"/>
      <c r="Y148" s="36"/>
      <c r="Z148" s="36"/>
      <c r="AA148" s="36"/>
      <c r="AB148" s="36"/>
      <c r="AC148" s="36"/>
      <c r="AD148" s="36"/>
      <c r="AE148" s="36"/>
      <c r="AR148" s="191" t="s">
        <v>299</v>
      </c>
      <c r="AT148" s="191" t="s">
        <v>217</v>
      </c>
      <c r="AU148" s="191" t="s">
        <v>88</v>
      </c>
      <c r="AY148" s="19" t="s">
        <v>214</v>
      </c>
      <c r="BE148" s="192">
        <f>IF(N148="základní",J148,0)</f>
        <v>0</v>
      </c>
      <c r="BF148" s="192">
        <f>IF(N148="snížená",J148,0)</f>
        <v>0</v>
      </c>
      <c r="BG148" s="192">
        <f>IF(N148="zákl. přenesená",J148,0)</f>
        <v>0</v>
      </c>
      <c r="BH148" s="192">
        <f>IF(N148="sníž. přenesená",J148,0)</f>
        <v>0</v>
      </c>
      <c r="BI148" s="192">
        <f>IF(N148="nulová",J148,0)</f>
        <v>0</v>
      </c>
      <c r="BJ148" s="19" t="s">
        <v>88</v>
      </c>
      <c r="BK148" s="192">
        <f>ROUND(I148*H148,2)</f>
        <v>0</v>
      </c>
      <c r="BL148" s="19" t="s">
        <v>299</v>
      </c>
      <c r="BM148" s="191" t="s">
        <v>1055</v>
      </c>
    </row>
    <row r="149" spans="1:65" s="2" customFormat="1" ht="24.2" customHeight="1">
      <c r="A149" s="36"/>
      <c r="B149" s="37"/>
      <c r="C149" s="180" t="s">
        <v>308</v>
      </c>
      <c r="D149" s="180" t="s">
        <v>217</v>
      </c>
      <c r="E149" s="181" t="s">
        <v>1056</v>
      </c>
      <c r="F149" s="182" t="s">
        <v>1057</v>
      </c>
      <c r="G149" s="183" t="s">
        <v>1051</v>
      </c>
      <c r="H149" s="184">
        <v>2</v>
      </c>
      <c r="I149" s="185"/>
      <c r="J149" s="186">
        <f>ROUND(I149*H149,2)</f>
        <v>0</v>
      </c>
      <c r="K149" s="182" t="s">
        <v>221</v>
      </c>
      <c r="L149" s="41"/>
      <c r="M149" s="187" t="s">
        <v>19</v>
      </c>
      <c r="N149" s="188" t="s">
        <v>47</v>
      </c>
      <c r="O149" s="66"/>
      <c r="P149" s="189">
        <f>O149*H149</f>
        <v>0</v>
      </c>
      <c r="Q149" s="189">
        <v>4.9300000000000004E-3</v>
      </c>
      <c r="R149" s="189">
        <f>Q149*H149</f>
        <v>9.8600000000000007E-3</v>
      </c>
      <c r="S149" s="189">
        <v>0</v>
      </c>
      <c r="T149" s="190">
        <f>S149*H149</f>
        <v>0</v>
      </c>
      <c r="U149" s="36"/>
      <c r="V149" s="36"/>
      <c r="W149" s="36"/>
      <c r="X149" s="36"/>
      <c r="Y149" s="36"/>
      <c r="Z149" s="36"/>
      <c r="AA149" s="36"/>
      <c r="AB149" s="36"/>
      <c r="AC149" s="36"/>
      <c r="AD149" s="36"/>
      <c r="AE149" s="36"/>
      <c r="AR149" s="191" t="s">
        <v>299</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299</v>
      </c>
      <c r="BM149" s="191" t="s">
        <v>1058</v>
      </c>
    </row>
    <row r="150" spans="1:65" s="2" customFormat="1" ht="14.45" customHeight="1">
      <c r="A150" s="36"/>
      <c r="B150" s="37"/>
      <c r="C150" s="180" t="s">
        <v>314</v>
      </c>
      <c r="D150" s="180" t="s">
        <v>217</v>
      </c>
      <c r="E150" s="181" t="s">
        <v>1059</v>
      </c>
      <c r="F150" s="182" t="s">
        <v>1060</v>
      </c>
      <c r="G150" s="183" t="s">
        <v>248</v>
      </c>
      <c r="H150" s="184">
        <v>3</v>
      </c>
      <c r="I150" s="185"/>
      <c r="J150" s="186">
        <f>ROUND(I150*H150,2)</f>
        <v>0</v>
      </c>
      <c r="K150" s="182" t="s">
        <v>221</v>
      </c>
      <c r="L150" s="41"/>
      <c r="M150" s="187" t="s">
        <v>19</v>
      </c>
      <c r="N150" s="188" t="s">
        <v>47</v>
      </c>
      <c r="O150" s="66"/>
      <c r="P150" s="189">
        <f>O150*H150</f>
        <v>0</v>
      </c>
      <c r="Q150" s="189">
        <v>2.4000000000000001E-4</v>
      </c>
      <c r="R150" s="189">
        <f>Q150*H150</f>
        <v>7.2000000000000005E-4</v>
      </c>
      <c r="S150" s="189">
        <v>0</v>
      </c>
      <c r="T150" s="190">
        <f>S150*H150</f>
        <v>0</v>
      </c>
      <c r="U150" s="36"/>
      <c r="V150" s="36"/>
      <c r="W150" s="36"/>
      <c r="X150" s="36"/>
      <c r="Y150" s="36"/>
      <c r="Z150" s="36"/>
      <c r="AA150" s="36"/>
      <c r="AB150" s="36"/>
      <c r="AC150" s="36"/>
      <c r="AD150" s="36"/>
      <c r="AE150" s="36"/>
      <c r="AR150" s="191" t="s">
        <v>299</v>
      </c>
      <c r="AT150" s="191" t="s">
        <v>217</v>
      </c>
      <c r="AU150" s="191" t="s">
        <v>88</v>
      </c>
      <c r="AY150" s="19" t="s">
        <v>214</v>
      </c>
      <c r="BE150" s="192">
        <f>IF(N150="základní",J150,0)</f>
        <v>0</v>
      </c>
      <c r="BF150" s="192">
        <f>IF(N150="snížená",J150,0)</f>
        <v>0</v>
      </c>
      <c r="BG150" s="192">
        <f>IF(N150="zákl. přenesená",J150,0)</f>
        <v>0</v>
      </c>
      <c r="BH150" s="192">
        <f>IF(N150="sníž. přenesená",J150,0)</f>
        <v>0</v>
      </c>
      <c r="BI150" s="192">
        <f>IF(N150="nulová",J150,0)</f>
        <v>0</v>
      </c>
      <c r="BJ150" s="19" t="s">
        <v>88</v>
      </c>
      <c r="BK150" s="192">
        <f>ROUND(I150*H150,2)</f>
        <v>0</v>
      </c>
      <c r="BL150" s="19" t="s">
        <v>299</v>
      </c>
      <c r="BM150" s="191" t="s">
        <v>1061</v>
      </c>
    </row>
    <row r="151" spans="1:65" s="14" customFormat="1" ht="11.25">
      <c r="B151" s="204"/>
      <c r="C151" s="205"/>
      <c r="D151" s="195" t="s">
        <v>224</v>
      </c>
      <c r="E151" s="206" t="s">
        <v>19</v>
      </c>
      <c r="F151" s="207" t="s">
        <v>101</v>
      </c>
      <c r="G151" s="205"/>
      <c r="H151" s="208">
        <v>3</v>
      </c>
      <c r="I151" s="209"/>
      <c r="J151" s="205"/>
      <c r="K151" s="205"/>
      <c r="L151" s="210"/>
      <c r="M151" s="211"/>
      <c r="N151" s="212"/>
      <c r="O151" s="212"/>
      <c r="P151" s="212"/>
      <c r="Q151" s="212"/>
      <c r="R151" s="212"/>
      <c r="S151" s="212"/>
      <c r="T151" s="213"/>
      <c r="AT151" s="214" t="s">
        <v>224</v>
      </c>
      <c r="AU151" s="214" t="s">
        <v>88</v>
      </c>
      <c r="AV151" s="14" t="s">
        <v>88</v>
      </c>
      <c r="AW151" s="14" t="s">
        <v>36</v>
      </c>
      <c r="AX151" s="14" t="s">
        <v>75</v>
      </c>
      <c r="AY151" s="214" t="s">
        <v>214</v>
      </c>
    </row>
    <row r="152" spans="1:65" s="15" customFormat="1" ht="11.25">
      <c r="B152" s="215"/>
      <c r="C152" s="216"/>
      <c r="D152" s="195" t="s">
        <v>224</v>
      </c>
      <c r="E152" s="217" t="s">
        <v>19</v>
      </c>
      <c r="F152" s="218" t="s">
        <v>228</v>
      </c>
      <c r="G152" s="216"/>
      <c r="H152" s="219">
        <v>3</v>
      </c>
      <c r="I152" s="220"/>
      <c r="J152" s="216"/>
      <c r="K152" s="216"/>
      <c r="L152" s="221"/>
      <c r="M152" s="222"/>
      <c r="N152" s="223"/>
      <c r="O152" s="223"/>
      <c r="P152" s="223"/>
      <c r="Q152" s="223"/>
      <c r="R152" s="223"/>
      <c r="S152" s="223"/>
      <c r="T152" s="224"/>
      <c r="AT152" s="225" t="s">
        <v>224</v>
      </c>
      <c r="AU152" s="225" t="s">
        <v>88</v>
      </c>
      <c r="AV152" s="15" t="s">
        <v>222</v>
      </c>
      <c r="AW152" s="15" t="s">
        <v>36</v>
      </c>
      <c r="AX152" s="15" t="s">
        <v>82</v>
      </c>
      <c r="AY152" s="225" t="s">
        <v>214</v>
      </c>
    </row>
    <row r="153" spans="1:65" s="2" customFormat="1" ht="14.45" customHeight="1">
      <c r="A153" s="36"/>
      <c r="B153" s="37"/>
      <c r="C153" s="180" t="s">
        <v>322</v>
      </c>
      <c r="D153" s="180" t="s">
        <v>217</v>
      </c>
      <c r="E153" s="181" t="s">
        <v>1815</v>
      </c>
      <c r="F153" s="182" t="s">
        <v>1816</v>
      </c>
      <c r="G153" s="183" t="s">
        <v>248</v>
      </c>
      <c r="H153" s="184">
        <v>4</v>
      </c>
      <c r="I153" s="185"/>
      <c r="J153" s="186">
        <f>ROUND(I153*H153,2)</f>
        <v>0</v>
      </c>
      <c r="K153" s="182" t="s">
        <v>221</v>
      </c>
      <c r="L153" s="41"/>
      <c r="M153" s="187" t="s">
        <v>19</v>
      </c>
      <c r="N153" s="188" t="s">
        <v>47</v>
      </c>
      <c r="O153" s="66"/>
      <c r="P153" s="189">
        <f>O153*H153</f>
        <v>0</v>
      </c>
      <c r="Q153" s="189">
        <v>3.6999999999999999E-4</v>
      </c>
      <c r="R153" s="189">
        <f>Q153*H153</f>
        <v>1.48E-3</v>
      </c>
      <c r="S153" s="189">
        <v>0</v>
      </c>
      <c r="T153" s="190">
        <f>S153*H153</f>
        <v>0</v>
      </c>
      <c r="U153" s="36"/>
      <c r="V153" s="36"/>
      <c r="W153" s="36"/>
      <c r="X153" s="36"/>
      <c r="Y153" s="36"/>
      <c r="Z153" s="36"/>
      <c r="AA153" s="36"/>
      <c r="AB153" s="36"/>
      <c r="AC153" s="36"/>
      <c r="AD153" s="36"/>
      <c r="AE153" s="36"/>
      <c r="AR153" s="191" t="s">
        <v>299</v>
      </c>
      <c r="AT153" s="191" t="s">
        <v>217</v>
      </c>
      <c r="AU153" s="191" t="s">
        <v>88</v>
      </c>
      <c r="AY153" s="19" t="s">
        <v>214</v>
      </c>
      <c r="BE153" s="192">
        <f>IF(N153="základní",J153,0)</f>
        <v>0</v>
      </c>
      <c r="BF153" s="192">
        <f>IF(N153="snížená",J153,0)</f>
        <v>0</v>
      </c>
      <c r="BG153" s="192">
        <f>IF(N153="zákl. přenesená",J153,0)</f>
        <v>0</v>
      </c>
      <c r="BH153" s="192">
        <f>IF(N153="sníž. přenesená",J153,0)</f>
        <v>0</v>
      </c>
      <c r="BI153" s="192">
        <f>IF(N153="nulová",J153,0)</f>
        <v>0</v>
      </c>
      <c r="BJ153" s="19" t="s">
        <v>88</v>
      </c>
      <c r="BK153" s="192">
        <f>ROUND(I153*H153,2)</f>
        <v>0</v>
      </c>
      <c r="BL153" s="19" t="s">
        <v>299</v>
      </c>
      <c r="BM153" s="191" t="s">
        <v>1817</v>
      </c>
    </row>
    <row r="154" spans="1:65" s="14" customFormat="1" ht="11.25">
      <c r="B154" s="204"/>
      <c r="C154" s="205"/>
      <c r="D154" s="195" t="s">
        <v>224</v>
      </c>
      <c r="E154" s="206" t="s">
        <v>19</v>
      </c>
      <c r="F154" s="207" t="s">
        <v>222</v>
      </c>
      <c r="G154" s="205"/>
      <c r="H154" s="208">
        <v>4</v>
      </c>
      <c r="I154" s="209"/>
      <c r="J154" s="205"/>
      <c r="K154" s="205"/>
      <c r="L154" s="210"/>
      <c r="M154" s="211"/>
      <c r="N154" s="212"/>
      <c r="O154" s="212"/>
      <c r="P154" s="212"/>
      <c r="Q154" s="212"/>
      <c r="R154" s="212"/>
      <c r="S154" s="212"/>
      <c r="T154" s="213"/>
      <c r="AT154" s="214" t="s">
        <v>224</v>
      </c>
      <c r="AU154" s="214" t="s">
        <v>88</v>
      </c>
      <c r="AV154" s="14" t="s">
        <v>88</v>
      </c>
      <c r="AW154" s="14" t="s">
        <v>36</v>
      </c>
      <c r="AX154" s="14" t="s">
        <v>82</v>
      </c>
      <c r="AY154" s="214" t="s">
        <v>214</v>
      </c>
    </row>
    <row r="155" spans="1:65" s="2" customFormat="1" ht="14.45" customHeight="1">
      <c r="A155" s="36"/>
      <c r="B155" s="37"/>
      <c r="C155" s="180" t="s">
        <v>7</v>
      </c>
      <c r="D155" s="180" t="s">
        <v>217</v>
      </c>
      <c r="E155" s="181" t="s">
        <v>1065</v>
      </c>
      <c r="F155" s="182" t="s">
        <v>1066</v>
      </c>
      <c r="G155" s="183" t="s">
        <v>248</v>
      </c>
      <c r="H155" s="184">
        <v>2</v>
      </c>
      <c r="I155" s="185"/>
      <c r="J155" s="186">
        <f>ROUND(I155*H155,2)</f>
        <v>0</v>
      </c>
      <c r="K155" s="182" t="s">
        <v>221</v>
      </c>
      <c r="L155" s="41"/>
      <c r="M155" s="187" t="s">
        <v>19</v>
      </c>
      <c r="N155" s="188" t="s">
        <v>47</v>
      </c>
      <c r="O155" s="66"/>
      <c r="P155" s="189">
        <f>O155*H155</f>
        <v>0</v>
      </c>
      <c r="Q155" s="189">
        <v>2.7999999999999998E-4</v>
      </c>
      <c r="R155" s="189">
        <f>Q155*H155</f>
        <v>5.5999999999999995E-4</v>
      </c>
      <c r="S155" s="189">
        <v>0</v>
      </c>
      <c r="T155" s="190">
        <f>S155*H155</f>
        <v>0</v>
      </c>
      <c r="U155" s="36"/>
      <c r="V155" s="36"/>
      <c r="W155" s="36"/>
      <c r="X155" s="36"/>
      <c r="Y155" s="36"/>
      <c r="Z155" s="36"/>
      <c r="AA155" s="36"/>
      <c r="AB155" s="36"/>
      <c r="AC155" s="36"/>
      <c r="AD155" s="36"/>
      <c r="AE155" s="36"/>
      <c r="AR155" s="191" t="s">
        <v>299</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299</v>
      </c>
      <c r="BM155" s="191" t="s">
        <v>1067</v>
      </c>
    </row>
    <row r="156" spans="1:65" s="2" customFormat="1" ht="24.2" customHeight="1">
      <c r="A156" s="36"/>
      <c r="B156" s="37"/>
      <c r="C156" s="180" t="s">
        <v>335</v>
      </c>
      <c r="D156" s="180" t="s">
        <v>217</v>
      </c>
      <c r="E156" s="181" t="s">
        <v>1068</v>
      </c>
      <c r="F156" s="182" t="s">
        <v>1069</v>
      </c>
      <c r="G156" s="183" t="s">
        <v>248</v>
      </c>
      <c r="H156" s="184">
        <v>2</v>
      </c>
      <c r="I156" s="185"/>
      <c r="J156" s="186">
        <f>ROUND(I156*H156,2)</f>
        <v>0</v>
      </c>
      <c r="K156" s="182" t="s">
        <v>221</v>
      </c>
      <c r="L156" s="41"/>
      <c r="M156" s="187" t="s">
        <v>19</v>
      </c>
      <c r="N156" s="188" t="s">
        <v>47</v>
      </c>
      <c r="O156" s="66"/>
      <c r="P156" s="189">
        <f>O156*H156</f>
        <v>0</v>
      </c>
      <c r="Q156" s="189">
        <v>7.3999999999999999E-4</v>
      </c>
      <c r="R156" s="189">
        <f>Q156*H156</f>
        <v>1.48E-3</v>
      </c>
      <c r="S156" s="189">
        <v>0</v>
      </c>
      <c r="T156" s="190">
        <f>S156*H156</f>
        <v>0</v>
      </c>
      <c r="U156" s="36"/>
      <c r="V156" s="36"/>
      <c r="W156" s="36"/>
      <c r="X156" s="36"/>
      <c r="Y156" s="36"/>
      <c r="Z156" s="36"/>
      <c r="AA156" s="36"/>
      <c r="AB156" s="36"/>
      <c r="AC156" s="36"/>
      <c r="AD156" s="36"/>
      <c r="AE156" s="36"/>
      <c r="AR156" s="191" t="s">
        <v>299</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299</v>
      </c>
      <c r="BM156" s="191" t="s">
        <v>1070</v>
      </c>
    </row>
    <row r="157" spans="1:65" s="14" customFormat="1" ht="11.25">
      <c r="B157" s="204"/>
      <c r="C157" s="205"/>
      <c r="D157" s="195" t="s">
        <v>224</v>
      </c>
      <c r="E157" s="206" t="s">
        <v>19</v>
      </c>
      <c r="F157" s="207" t="s">
        <v>88</v>
      </c>
      <c r="G157" s="205"/>
      <c r="H157" s="208">
        <v>2</v>
      </c>
      <c r="I157" s="209"/>
      <c r="J157" s="205"/>
      <c r="K157" s="205"/>
      <c r="L157" s="210"/>
      <c r="M157" s="211"/>
      <c r="N157" s="212"/>
      <c r="O157" s="212"/>
      <c r="P157" s="212"/>
      <c r="Q157" s="212"/>
      <c r="R157" s="212"/>
      <c r="S157" s="212"/>
      <c r="T157" s="213"/>
      <c r="AT157" s="214" t="s">
        <v>224</v>
      </c>
      <c r="AU157" s="214" t="s">
        <v>88</v>
      </c>
      <c r="AV157" s="14" t="s">
        <v>88</v>
      </c>
      <c r="AW157" s="14" t="s">
        <v>36</v>
      </c>
      <c r="AX157" s="14" t="s">
        <v>75</v>
      </c>
      <c r="AY157" s="214" t="s">
        <v>214</v>
      </c>
    </row>
    <row r="158" spans="1:65" s="15" customFormat="1" ht="11.25">
      <c r="B158" s="215"/>
      <c r="C158" s="216"/>
      <c r="D158" s="195" t="s">
        <v>224</v>
      </c>
      <c r="E158" s="217" t="s">
        <v>19</v>
      </c>
      <c r="F158" s="218" t="s">
        <v>228</v>
      </c>
      <c r="G158" s="216"/>
      <c r="H158" s="219">
        <v>2</v>
      </c>
      <c r="I158" s="220"/>
      <c r="J158" s="216"/>
      <c r="K158" s="216"/>
      <c r="L158" s="221"/>
      <c r="M158" s="222"/>
      <c r="N158" s="223"/>
      <c r="O158" s="223"/>
      <c r="P158" s="223"/>
      <c r="Q158" s="223"/>
      <c r="R158" s="223"/>
      <c r="S158" s="223"/>
      <c r="T158" s="224"/>
      <c r="AT158" s="225" t="s">
        <v>224</v>
      </c>
      <c r="AU158" s="225" t="s">
        <v>88</v>
      </c>
      <c r="AV158" s="15" t="s">
        <v>222</v>
      </c>
      <c r="AW158" s="15" t="s">
        <v>36</v>
      </c>
      <c r="AX158" s="15" t="s">
        <v>82</v>
      </c>
      <c r="AY158" s="225" t="s">
        <v>214</v>
      </c>
    </row>
    <row r="159" spans="1:65" s="2" customFormat="1" ht="14.45" customHeight="1">
      <c r="A159" s="36"/>
      <c r="B159" s="37"/>
      <c r="C159" s="180" t="s">
        <v>341</v>
      </c>
      <c r="D159" s="180" t="s">
        <v>217</v>
      </c>
      <c r="E159" s="181" t="s">
        <v>1071</v>
      </c>
      <c r="F159" s="182" t="s">
        <v>1072</v>
      </c>
      <c r="G159" s="183" t="s">
        <v>248</v>
      </c>
      <c r="H159" s="184">
        <v>6</v>
      </c>
      <c r="I159" s="185"/>
      <c r="J159" s="186">
        <f>ROUND(I159*H159,2)</f>
        <v>0</v>
      </c>
      <c r="K159" s="182" t="s">
        <v>221</v>
      </c>
      <c r="L159" s="41"/>
      <c r="M159" s="187" t="s">
        <v>19</v>
      </c>
      <c r="N159" s="188" t="s">
        <v>47</v>
      </c>
      <c r="O159" s="66"/>
      <c r="P159" s="189">
        <f>O159*H159</f>
        <v>0</v>
      </c>
      <c r="Q159" s="189">
        <v>9.0000000000000006E-5</v>
      </c>
      <c r="R159" s="189">
        <f>Q159*H159</f>
        <v>5.4000000000000001E-4</v>
      </c>
      <c r="S159" s="189">
        <v>0</v>
      </c>
      <c r="T159" s="190">
        <f>S159*H159</f>
        <v>0</v>
      </c>
      <c r="U159" s="36"/>
      <c r="V159" s="36"/>
      <c r="W159" s="36"/>
      <c r="X159" s="36"/>
      <c r="Y159" s="36"/>
      <c r="Z159" s="36"/>
      <c r="AA159" s="36"/>
      <c r="AB159" s="36"/>
      <c r="AC159" s="36"/>
      <c r="AD159" s="36"/>
      <c r="AE159" s="36"/>
      <c r="AR159" s="191" t="s">
        <v>299</v>
      </c>
      <c r="AT159" s="191" t="s">
        <v>217</v>
      </c>
      <c r="AU159" s="191" t="s">
        <v>88</v>
      </c>
      <c r="AY159" s="19" t="s">
        <v>214</v>
      </c>
      <c r="BE159" s="192">
        <f>IF(N159="základní",J159,0)</f>
        <v>0</v>
      </c>
      <c r="BF159" s="192">
        <f>IF(N159="snížená",J159,0)</f>
        <v>0</v>
      </c>
      <c r="BG159" s="192">
        <f>IF(N159="zákl. přenesená",J159,0)</f>
        <v>0</v>
      </c>
      <c r="BH159" s="192">
        <f>IF(N159="sníž. přenesená",J159,0)</f>
        <v>0</v>
      </c>
      <c r="BI159" s="192">
        <f>IF(N159="nulová",J159,0)</f>
        <v>0</v>
      </c>
      <c r="BJ159" s="19" t="s">
        <v>88</v>
      </c>
      <c r="BK159" s="192">
        <f>ROUND(I159*H159,2)</f>
        <v>0</v>
      </c>
      <c r="BL159" s="19" t="s">
        <v>299</v>
      </c>
      <c r="BM159" s="191" t="s">
        <v>1073</v>
      </c>
    </row>
    <row r="160" spans="1:65" s="14" customFormat="1" ht="11.25">
      <c r="B160" s="204"/>
      <c r="C160" s="205"/>
      <c r="D160" s="195" t="s">
        <v>224</v>
      </c>
      <c r="E160" s="206" t="s">
        <v>19</v>
      </c>
      <c r="F160" s="207" t="s">
        <v>215</v>
      </c>
      <c r="G160" s="205"/>
      <c r="H160" s="208">
        <v>6</v>
      </c>
      <c r="I160" s="209"/>
      <c r="J160" s="205"/>
      <c r="K160" s="205"/>
      <c r="L160" s="210"/>
      <c r="M160" s="211"/>
      <c r="N160" s="212"/>
      <c r="O160" s="212"/>
      <c r="P160" s="212"/>
      <c r="Q160" s="212"/>
      <c r="R160" s="212"/>
      <c r="S160" s="212"/>
      <c r="T160" s="213"/>
      <c r="AT160" s="214" t="s">
        <v>224</v>
      </c>
      <c r="AU160" s="214" t="s">
        <v>88</v>
      </c>
      <c r="AV160" s="14" t="s">
        <v>88</v>
      </c>
      <c r="AW160" s="14" t="s">
        <v>36</v>
      </c>
      <c r="AX160" s="14" t="s">
        <v>75</v>
      </c>
      <c r="AY160" s="214" t="s">
        <v>214</v>
      </c>
    </row>
    <row r="161" spans="1:65" s="15" customFormat="1" ht="11.25">
      <c r="B161" s="215"/>
      <c r="C161" s="216"/>
      <c r="D161" s="195" t="s">
        <v>224</v>
      </c>
      <c r="E161" s="217" t="s">
        <v>19</v>
      </c>
      <c r="F161" s="218" t="s">
        <v>228</v>
      </c>
      <c r="G161" s="216"/>
      <c r="H161" s="219">
        <v>6</v>
      </c>
      <c r="I161" s="220"/>
      <c r="J161" s="216"/>
      <c r="K161" s="216"/>
      <c r="L161" s="221"/>
      <c r="M161" s="222"/>
      <c r="N161" s="223"/>
      <c r="O161" s="223"/>
      <c r="P161" s="223"/>
      <c r="Q161" s="223"/>
      <c r="R161" s="223"/>
      <c r="S161" s="223"/>
      <c r="T161" s="224"/>
      <c r="AT161" s="225" t="s">
        <v>224</v>
      </c>
      <c r="AU161" s="225" t="s">
        <v>88</v>
      </c>
      <c r="AV161" s="15" t="s">
        <v>222</v>
      </c>
      <c r="AW161" s="15" t="s">
        <v>36</v>
      </c>
      <c r="AX161" s="15" t="s">
        <v>82</v>
      </c>
      <c r="AY161" s="225" t="s">
        <v>214</v>
      </c>
    </row>
    <row r="162" spans="1:65" s="2" customFormat="1" ht="24.2" customHeight="1">
      <c r="A162" s="36"/>
      <c r="B162" s="37"/>
      <c r="C162" s="180" t="s">
        <v>347</v>
      </c>
      <c r="D162" s="180" t="s">
        <v>217</v>
      </c>
      <c r="E162" s="181" t="s">
        <v>1074</v>
      </c>
      <c r="F162" s="182" t="s">
        <v>1075</v>
      </c>
      <c r="G162" s="183" t="s">
        <v>302</v>
      </c>
      <c r="H162" s="184">
        <v>0.14000000000000001</v>
      </c>
      <c r="I162" s="185"/>
      <c r="J162" s="186">
        <f>ROUND(I162*H162,2)</f>
        <v>0</v>
      </c>
      <c r="K162" s="182" t="s">
        <v>221</v>
      </c>
      <c r="L162" s="41"/>
      <c r="M162" s="187" t="s">
        <v>19</v>
      </c>
      <c r="N162" s="188" t="s">
        <v>47</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299</v>
      </c>
      <c r="AT162" s="191" t="s">
        <v>217</v>
      </c>
      <c r="AU162" s="191" t="s">
        <v>88</v>
      </c>
      <c r="AY162" s="19" t="s">
        <v>214</v>
      </c>
      <c r="BE162" s="192">
        <f>IF(N162="základní",J162,0)</f>
        <v>0</v>
      </c>
      <c r="BF162" s="192">
        <f>IF(N162="snížená",J162,0)</f>
        <v>0</v>
      </c>
      <c r="BG162" s="192">
        <f>IF(N162="zákl. přenesená",J162,0)</f>
        <v>0</v>
      </c>
      <c r="BH162" s="192">
        <f>IF(N162="sníž. přenesená",J162,0)</f>
        <v>0</v>
      </c>
      <c r="BI162" s="192">
        <f>IF(N162="nulová",J162,0)</f>
        <v>0</v>
      </c>
      <c r="BJ162" s="19" t="s">
        <v>88</v>
      </c>
      <c r="BK162" s="192">
        <f>ROUND(I162*H162,2)</f>
        <v>0</v>
      </c>
      <c r="BL162" s="19" t="s">
        <v>299</v>
      </c>
      <c r="BM162" s="191" t="s">
        <v>1076</v>
      </c>
    </row>
    <row r="163" spans="1:65" s="2" customFormat="1" ht="24.2" customHeight="1">
      <c r="A163" s="36"/>
      <c r="B163" s="37"/>
      <c r="C163" s="180" t="s">
        <v>353</v>
      </c>
      <c r="D163" s="180" t="s">
        <v>217</v>
      </c>
      <c r="E163" s="181" t="s">
        <v>1077</v>
      </c>
      <c r="F163" s="182" t="s">
        <v>1078</v>
      </c>
      <c r="G163" s="183" t="s">
        <v>302</v>
      </c>
      <c r="H163" s="184">
        <v>0.14000000000000001</v>
      </c>
      <c r="I163" s="185"/>
      <c r="J163" s="186">
        <f>ROUND(I163*H163,2)</f>
        <v>0</v>
      </c>
      <c r="K163" s="182" t="s">
        <v>221</v>
      </c>
      <c r="L163" s="41"/>
      <c r="M163" s="187" t="s">
        <v>19</v>
      </c>
      <c r="N163" s="188" t="s">
        <v>47</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299</v>
      </c>
      <c r="AT163" s="191" t="s">
        <v>217</v>
      </c>
      <c r="AU163" s="191" t="s">
        <v>88</v>
      </c>
      <c r="AY163" s="19" t="s">
        <v>214</v>
      </c>
      <c r="BE163" s="192">
        <f>IF(N163="základní",J163,0)</f>
        <v>0</v>
      </c>
      <c r="BF163" s="192">
        <f>IF(N163="snížená",J163,0)</f>
        <v>0</v>
      </c>
      <c r="BG163" s="192">
        <f>IF(N163="zákl. přenesená",J163,0)</f>
        <v>0</v>
      </c>
      <c r="BH163" s="192">
        <f>IF(N163="sníž. přenesená",J163,0)</f>
        <v>0</v>
      </c>
      <c r="BI163" s="192">
        <f>IF(N163="nulová",J163,0)</f>
        <v>0</v>
      </c>
      <c r="BJ163" s="19" t="s">
        <v>88</v>
      </c>
      <c r="BK163" s="192">
        <f>ROUND(I163*H163,2)</f>
        <v>0</v>
      </c>
      <c r="BL163" s="19" t="s">
        <v>299</v>
      </c>
      <c r="BM163" s="191" t="s">
        <v>1079</v>
      </c>
    </row>
    <row r="164" spans="1:65" s="12" customFormat="1" ht="22.9" customHeight="1">
      <c r="B164" s="164"/>
      <c r="C164" s="165"/>
      <c r="D164" s="166" t="s">
        <v>74</v>
      </c>
      <c r="E164" s="178" t="s">
        <v>1080</v>
      </c>
      <c r="F164" s="178" t="s">
        <v>1081</v>
      </c>
      <c r="G164" s="165"/>
      <c r="H164" s="165"/>
      <c r="I164" s="168"/>
      <c r="J164" s="179">
        <f>BK164</f>
        <v>0</v>
      </c>
      <c r="K164" s="165"/>
      <c r="L164" s="170"/>
      <c r="M164" s="171"/>
      <c r="N164" s="172"/>
      <c r="O164" s="172"/>
      <c r="P164" s="173">
        <f>SUM(P165:P166)</f>
        <v>0</v>
      </c>
      <c r="Q164" s="172"/>
      <c r="R164" s="173">
        <f>SUM(R165:R166)</f>
        <v>5.96E-3</v>
      </c>
      <c r="S164" s="172"/>
      <c r="T164" s="174">
        <f>SUM(T165:T166)</f>
        <v>0</v>
      </c>
      <c r="AR164" s="175" t="s">
        <v>88</v>
      </c>
      <c r="AT164" s="176" t="s">
        <v>74</v>
      </c>
      <c r="AU164" s="176" t="s">
        <v>82</v>
      </c>
      <c r="AY164" s="175" t="s">
        <v>214</v>
      </c>
      <c r="BK164" s="177">
        <f>SUM(BK165:BK166)</f>
        <v>0</v>
      </c>
    </row>
    <row r="165" spans="1:65" s="2" customFormat="1" ht="24.2" customHeight="1">
      <c r="A165" s="36"/>
      <c r="B165" s="37"/>
      <c r="C165" s="180" t="s">
        <v>358</v>
      </c>
      <c r="D165" s="180" t="s">
        <v>217</v>
      </c>
      <c r="E165" s="181" t="s">
        <v>1082</v>
      </c>
      <c r="F165" s="182" t="s">
        <v>1083</v>
      </c>
      <c r="G165" s="183" t="s">
        <v>248</v>
      </c>
      <c r="H165" s="184">
        <v>10</v>
      </c>
      <c r="I165" s="185"/>
      <c r="J165" s="186">
        <f>ROUND(I165*H165,2)</f>
        <v>0</v>
      </c>
      <c r="K165" s="182" t="s">
        <v>221</v>
      </c>
      <c r="L165" s="41"/>
      <c r="M165" s="187" t="s">
        <v>19</v>
      </c>
      <c r="N165" s="188" t="s">
        <v>47</v>
      </c>
      <c r="O165" s="66"/>
      <c r="P165" s="189">
        <f>O165*H165</f>
        <v>0</v>
      </c>
      <c r="Q165" s="189">
        <v>4.8000000000000001E-4</v>
      </c>
      <c r="R165" s="189">
        <f>Q165*H165</f>
        <v>4.8000000000000004E-3</v>
      </c>
      <c r="S165" s="189">
        <v>0</v>
      </c>
      <c r="T165" s="190">
        <f>S165*H165</f>
        <v>0</v>
      </c>
      <c r="U165" s="36"/>
      <c r="V165" s="36"/>
      <c r="W165" s="36"/>
      <c r="X165" s="36"/>
      <c r="Y165" s="36"/>
      <c r="Z165" s="36"/>
      <c r="AA165" s="36"/>
      <c r="AB165" s="36"/>
      <c r="AC165" s="36"/>
      <c r="AD165" s="36"/>
      <c r="AE165" s="36"/>
      <c r="AR165" s="191" t="s">
        <v>299</v>
      </c>
      <c r="AT165" s="191" t="s">
        <v>217</v>
      </c>
      <c r="AU165" s="191" t="s">
        <v>88</v>
      </c>
      <c r="AY165" s="19" t="s">
        <v>214</v>
      </c>
      <c r="BE165" s="192">
        <f>IF(N165="základní",J165,0)</f>
        <v>0</v>
      </c>
      <c r="BF165" s="192">
        <f>IF(N165="snížená",J165,0)</f>
        <v>0</v>
      </c>
      <c r="BG165" s="192">
        <f>IF(N165="zákl. přenesená",J165,0)</f>
        <v>0</v>
      </c>
      <c r="BH165" s="192">
        <f>IF(N165="sníž. přenesená",J165,0)</f>
        <v>0</v>
      </c>
      <c r="BI165" s="192">
        <f>IF(N165="nulová",J165,0)</f>
        <v>0</v>
      </c>
      <c r="BJ165" s="19" t="s">
        <v>88</v>
      </c>
      <c r="BK165" s="192">
        <f>ROUND(I165*H165,2)</f>
        <v>0</v>
      </c>
      <c r="BL165" s="19" t="s">
        <v>299</v>
      </c>
      <c r="BM165" s="191" t="s">
        <v>1084</v>
      </c>
    </row>
    <row r="166" spans="1:65" s="2" customFormat="1" ht="24.2" customHeight="1">
      <c r="A166" s="36"/>
      <c r="B166" s="37"/>
      <c r="C166" s="180" t="s">
        <v>365</v>
      </c>
      <c r="D166" s="180" t="s">
        <v>217</v>
      </c>
      <c r="E166" s="181" t="s">
        <v>1085</v>
      </c>
      <c r="F166" s="182" t="s">
        <v>1086</v>
      </c>
      <c r="G166" s="183" t="s">
        <v>248</v>
      </c>
      <c r="H166" s="184">
        <v>2</v>
      </c>
      <c r="I166" s="185"/>
      <c r="J166" s="186">
        <f>ROUND(I166*H166,2)</f>
        <v>0</v>
      </c>
      <c r="K166" s="182" t="s">
        <v>221</v>
      </c>
      <c r="L166" s="41"/>
      <c r="M166" s="244" t="s">
        <v>19</v>
      </c>
      <c r="N166" s="245" t="s">
        <v>47</v>
      </c>
      <c r="O166" s="246"/>
      <c r="P166" s="247">
        <f>O166*H166</f>
        <v>0</v>
      </c>
      <c r="Q166" s="247">
        <v>5.8E-4</v>
      </c>
      <c r="R166" s="247">
        <f>Q166*H166</f>
        <v>1.16E-3</v>
      </c>
      <c r="S166" s="247">
        <v>0</v>
      </c>
      <c r="T166" s="248">
        <f>S166*H166</f>
        <v>0</v>
      </c>
      <c r="U166" s="36"/>
      <c r="V166" s="36"/>
      <c r="W166" s="36"/>
      <c r="X166" s="36"/>
      <c r="Y166" s="36"/>
      <c r="Z166" s="36"/>
      <c r="AA166" s="36"/>
      <c r="AB166" s="36"/>
      <c r="AC166" s="36"/>
      <c r="AD166" s="36"/>
      <c r="AE166" s="36"/>
      <c r="AR166" s="191" t="s">
        <v>299</v>
      </c>
      <c r="AT166" s="191" t="s">
        <v>217</v>
      </c>
      <c r="AU166" s="191" t="s">
        <v>88</v>
      </c>
      <c r="AY166" s="19" t="s">
        <v>214</v>
      </c>
      <c r="BE166" s="192">
        <f>IF(N166="základní",J166,0)</f>
        <v>0</v>
      </c>
      <c r="BF166" s="192">
        <f>IF(N166="snížená",J166,0)</f>
        <v>0</v>
      </c>
      <c r="BG166" s="192">
        <f>IF(N166="zákl. přenesená",J166,0)</f>
        <v>0</v>
      </c>
      <c r="BH166" s="192">
        <f>IF(N166="sníž. přenesená",J166,0)</f>
        <v>0</v>
      </c>
      <c r="BI166" s="192">
        <f>IF(N166="nulová",J166,0)</f>
        <v>0</v>
      </c>
      <c r="BJ166" s="19" t="s">
        <v>88</v>
      </c>
      <c r="BK166" s="192">
        <f>ROUND(I166*H166,2)</f>
        <v>0</v>
      </c>
      <c r="BL166" s="19" t="s">
        <v>299</v>
      </c>
      <c r="BM166" s="191" t="s">
        <v>1087</v>
      </c>
    </row>
    <row r="167" spans="1:65" s="2" customFormat="1" ht="6.95" customHeight="1">
      <c r="A167" s="36"/>
      <c r="B167" s="49"/>
      <c r="C167" s="50"/>
      <c r="D167" s="50"/>
      <c r="E167" s="50"/>
      <c r="F167" s="50"/>
      <c r="G167" s="50"/>
      <c r="H167" s="50"/>
      <c r="I167" s="50"/>
      <c r="J167" s="50"/>
      <c r="K167" s="50"/>
      <c r="L167" s="41"/>
      <c r="M167" s="36"/>
      <c r="O167" s="36"/>
      <c r="P167" s="36"/>
      <c r="Q167" s="36"/>
      <c r="R167" s="36"/>
      <c r="S167" s="36"/>
      <c r="T167" s="36"/>
      <c r="U167" s="36"/>
      <c r="V167" s="36"/>
      <c r="W167" s="36"/>
      <c r="X167" s="36"/>
      <c r="Y167" s="36"/>
      <c r="Z167" s="36"/>
      <c r="AA167" s="36"/>
      <c r="AB167" s="36"/>
      <c r="AC167" s="36"/>
      <c r="AD167" s="36"/>
      <c r="AE167" s="36"/>
    </row>
  </sheetData>
  <sheetProtection algorithmName="SHA-512" hashValue="aO7erGU/sVYYMSgg/Y690cZmVRv5tWsPe5BohNK5pF3xfKaWowMSxEn4bqfuqRryBfjofsbgGTkYm8vt2J7WUw==" saltValue="WFUm0/D4ac7HuMQRfEGUdrJELLP1enRlGMeaXE332tK3SONNSBtIBpAzs7S1FHJnjKaDff4MLDlIFUQNTYil7w==" spinCount="100000" sheet="1" objects="1" scenarios="1" formatColumns="0" formatRows="0" autoFilter="0"/>
  <autoFilter ref="C95:K166" xr:uid="{00000000-0009-0000-0000-00001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8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140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1669</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1818</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ROUND((SUM(BE94:BE180)),  2)</f>
        <v>0</v>
      </c>
      <c r="G37" s="36"/>
      <c r="H37" s="36"/>
      <c r="I37" s="126">
        <v>0.21</v>
      </c>
      <c r="J37" s="125">
        <f>ROUND(((SUM(BE94:BE180))*I37),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ROUND((SUM(BF94:BF180)),  2)</f>
        <v>0</v>
      </c>
      <c r="G38" s="36"/>
      <c r="H38" s="36"/>
      <c r="I38" s="126">
        <v>0.15</v>
      </c>
      <c r="J38" s="125">
        <f>ROUND(((SUM(BF94:BF180))*I38),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ROUND((SUM(BG94:BG180)),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ROUND((SUM(BH94:BH180)),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ROUND((SUM(BI94:BI180)),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1669</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18052020_3.4_V - Podkrovní byty 376/40 - Vodovod</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J95</f>
        <v>0</v>
      </c>
      <c r="K68" s="143"/>
      <c r="L68" s="147"/>
    </row>
    <row r="69" spans="1:47" s="10" customFormat="1" ht="19.899999999999999" customHeight="1">
      <c r="B69" s="148"/>
      <c r="C69" s="99"/>
      <c r="D69" s="149" t="s">
        <v>1089</v>
      </c>
      <c r="E69" s="150"/>
      <c r="F69" s="150"/>
      <c r="G69" s="150"/>
      <c r="H69" s="150"/>
      <c r="I69" s="150"/>
      <c r="J69" s="151">
        <f>J96</f>
        <v>0</v>
      </c>
      <c r="K69" s="99"/>
      <c r="L69" s="152"/>
    </row>
    <row r="70" spans="1:47" s="10" customFormat="1" ht="19.899999999999999" customHeight="1">
      <c r="B70" s="148"/>
      <c r="C70" s="99"/>
      <c r="D70" s="149" t="s">
        <v>1005</v>
      </c>
      <c r="E70" s="150"/>
      <c r="F70" s="150"/>
      <c r="G70" s="150"/>
      <c r="H70" s="150"/>
      <c r="I70" s="150"/>
      <c r="J70" s="151">
        <f>J160</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199</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395" t="str">
        <f>E7</f>
        <v>Podkrovní byty Táborská 378/44, 372/36, 375/38, 377/42, 376/40 Praha 4, k.ú. Nusle</v>
      </c>
      <c r="F80" s="396"/>
      <c r="G80" s="396"/>
      <c r="H80" s="396"/>
      <c r="I80" s="38"/>
      <c r="J80" s="38"/>
      <c r="K80" s="38"/>
      <c r="L80" s="115"/>
      <c r="S80" s="36"/>
      <c r="T80" s="36"/>
      <c r="U80" s="36"/>
      <c r="V80" s="36"/>
      <c r="W80" s="36"/>
      <c r="X80" s="36"/>
      <c r="Y80" s="36"/>
      <c r="Z80" s="36"/>
      <c r="AA80" s="36"/>
      <c r="AB80" s="36"/>
      <c r="AC80" s="36"/>
      <c r="AD80" s="36"/>
      <c r="AE80" s="36"/>
    </row>
    <row r="81" spans="1:63" s="1" customFormat="1" ht="12" customHeight="1">
      <c r="B81" s="23"/>
      <c r="C81" s="31" t="s">
        <v>174</v>
      </c>
      <c r="D81" s="24"/>
      <c r="E81" s="24"/>
      <c r="F81" s="24"/>
      <c r="G81" s="24"/>
      <c r="H81" s="24"/>
      <c r="I81" s="24"/>
      <c r="J81" s="24"/>
      <c r="K81" s="24"/>
      <c r="L81" s="22"/>
    </row>
    <row r="82" spans="1:63" s="1" customFormat="1" ht="16.5" customHeight="1">
      <c r="B82" s="23"/>
      <c r="C82" s="24"/>
      <c r="D82" s="24"/>
      <c r="E82" s="395" t="s">
        <v>1669</v>
      </c>
      <c r="F82" s="347"/>
      <c r="G82" s="347"/>
      <c r="H82" s="347"/>
      <c r="I82" s="24"/>
      <c r="J82" s="24"/>
      <c r="K82" s="24"/>
      <c r="L82" s="22"/>
    </row>
    <row r="83" spans="1:63" s="1" customFormat="1" ht="12" customHeight="1">
      <c r="B83" s="23"/>
      <c r="C83" s="31" t="s">
        <v>176</v>
      </c>
      <c r="D83" s="24"/>
      <c r="E83" s="24"/>
      <c r="F83" s="24"/>
      <c r="G83" s="24"/>
      <c r="H83" s="24"/>
      <c r="I83" s="24"/>
      <c r="J83" s="24"/>
      <c r="K83" s="24"/>
      <c r="L83" s="22"/>
    </row>
    <row r="84" spans="1:63" s="2" customFormat="1" ht="16.5" customHeight="1">
      <c r="A84" s="36"/>
      <c r="B84" s="37"/>
      <c r="C84" s="38"/>
      <c r="D84" s="38"/>
      <c r="E84" s="399" t="s">
        <v>996</v>
      </c>
      <c r="F84" s="397"/>
      <c r="G84" s="397"/>
      <c r="H84" s="397"/>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997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69" t="str">
        <f>E13</f>
        <v>18052020_3.4_V - Podkrovní byty 376/40 - Vodovod</v>
      </c>
      <c r="F86" s="397"/>
      <c r="G86" s="397"/>
      <c r="H86" s="397"/>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Táborská</v>
      </c>
      <c r="G88" s="38"/>
      <c r="H88" s="38"/>
      <c r="I88" s="31" t="s">
        <v>23</v>
      </c>
      <c r="J88" s="61" t="str">
        <f>IF(J16="","",J16)</f>
        <v>16. 4. 2021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25.7" customHeight="1">
      <c r="A90" s="36"/>
      <c r="B90" s="37"/>
      <c r="C90" s="31" t="s">
        <v>25</v>
      </c>
      <c r="D90" s="38"/>
      <c r="E90" s="38"/>
      <c r="F90" s="29" t="str">
        <f>E19</f>
        <v>Městská část Praha 4, Anatala Staška 2059/80b</v>
      </c>
      <c r="G90" s="38"/>
      <c r="H90" s="38"/>
      <c r="I90" s="31" t="s">
        <v>32</v>
      </c>
      <c r="J90" s="34" t="str">
        <f>E25</f>
        <v>SUNCAD, s.r.o., Špotzova 6, Praha 6</v>
      </c>
      <c r="K90" s="38"/>
      <c r="L90" s="115"/>
      <c r="S90" s="36"/>
      <c r="T90" s="36"/>
      <c r="U90" s="36"/>
      <c r="V90" s="36"/>
      <c r="W90" s="36"/>
      <c r="X90" s="36"/>
      <c r="Y90" s="36"/>
      <c r="Z90" s="36"/>
      <c r="AA90" s="36"/>
      <c r="AB90" s="36"/>
      <c r="AC90" s="36"/>
      <c r="AD90" s="36"/>
      <c r="AE90" s="36"/>
    </row>
    <row r="91" spans="1:63" s="2" customFormat="1" ht="15.2" customHeight="1">
      <c r="A91" s="36"/>
      <c r="B91" s="37"/>
      <c r="C91" s="31" t="s">
        <v>30</v>
      </c>
      <c r="D91" s="38"/>
      <c r="E91" s="38"/>
      <c r="F91" s="29" t="str">
        <f>IF(E22="","",E22)</f>
        <v>Vyplň údaj</v>
      </c>
      <c r="G91" s="38"/>
      <c r="H91" s="38"/>
      <c r="I91" s="31" t="s">
        <v>37</v>
      </c>
      <c r="J91" s="34" t="str">
        <f>E28</f>
        <v>SunCad,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200</v>
      </c>
      <c r="D93" s="156" t="s">
        <v>60</v>
      </c>
      <c r="E93" s="156" t="s">
        <v>56</v>
      </c>
      <c r="F93" s="156" t="s">
        <v>57</v>
      </c>
      <c r="G93" s="156" t="s">
        <v>201</v>
      </c>
      <c r="H93" s="156" t="s">
        <v>202</v>
      </c>
      <c r="I93" s="156" t="s">
        <v>203</v>
      </c>
      <c r="J93" s="156" t="s">
        <v>180</v>
      </c>
      <c r="K93" s="157" t="s">
        <v>204</v>
      </c>
      <c r="L93" s="158"/>
      <c r="M93" s="70" t="s">
        <v>19</v>
      </c>
      <c r="N93" s="71" t="s">
        <v>45</v>
      </c>
      <c r="O93" s="71" t="s">
        <v>205</v>
      </c>
      <c r="P93" s="71" t="s">
        <v>206</v>
      </c>
      <c r="Q93" s="71" t="s">
        <v>207</v>
      </c>
      <c r="R93" s="71" t="s">
        <v>208</v>
      </c>
      <c r="S93" s="71" t="s">
        <v>209</v>
      </c>
      <c r="T93" s="72" t="s">
        <v>210</v>
      </c>
      <c r="U93" s="153"/>
      <c r="V93" s="153"/>
      <c r="W93" s="153"/>
      <c r="X93" s="153"/>
      <c r="Y93" s="153"/>
      <c r="Z93" s="153"/>
      <c r="AA93" s="153"/>
      <c r="AB93" s="153"/>
      <c r="AC93" s="153"/>
      <c r="AD93" s="153"/>
      <c r="AE93" s="153"/>
    </row>
    <row r="94" spans="1:63" s="2" customFormat="1" ht="22.9" customHeight="1">
      <c r="A94" s="36"/>
      <c r="B94" s="37"/>
      <c r="C94" s="77" t="s">
        <v>211</v>
      </c>
      <c r="D94" s="38"/>
      <c r="E94" s="38"/>
      <c r="F94" s="38"/>
      <c r="G94" s="38"/>
      <c r="H94" s="38"/>
      <c r="I94" s="38"/>
      <c r="J94" s="159">
        <f>BK94</f>
        <v>0</v>
      </c>
      <c r="K94" s="38"/>
      <c r="L94" s="41"/>
      <c r="M94" s="73"/>
      <c r="N94" s="160"/>
      <c r="O94" s="74"/>
      <c r="P94" s="161">
        <f>P95</f>
        <v>0</v>
      </c>
      <c r="Q94" s="74"/>
      <c r="R94" s="161">
        <f>R95</f>
        <v>0.14588000000000001</v>
      </c>
      <c r="S94" s="74"/>
      <c r="T94" s="162">
        <f>T95</f>
        <v>0</v>
      </c>
      <c r="U94" s="36"/>
      <c r="V94" s="36"/>
      <c r="W94" s="36"/>
      <c r="X94" s="36"/>
      <c r="Y94" s="36"/>
      <c r="Z94" s="36"/>
      <c r="AA94" s="36"/>
      <c r="AB94" s="36"/>
      <c r="AC94" s="36"/>
      <c r="AD94" s="36"/>
      <c r="AE94" s="36"/>
      <c r="AT94" s="19" t="s">
        <v>74</v>
      </c>
      <c r="AU94" s="19" t="s">
        <v>181</v>
      </c>
      <c r="BK94" s="163">
        <f>BK95</f>
        <v>0</v>
      </c>
    </row>
    <row r="95" spans="1:63" s="12" customFormat="1" ht="25.9" customHeight="1">
      <c r="B95" s="164"/>
      <c r="C95" s="165"/>
      <c r="D95" s="166" t="s">
        <v>74</v>
      </c>
      <c r="E95" s="167" t="s">
        <v>318</v>
      </c>
      <c r="F95" s="167" t="s">
        <v>319</v>
      </c>
      <c r="G95" s="165"/>
      <c r="H95" s="165"/>
      <c r="I95" s="168"/>
      <c r="J95" s="169">
        <f>BK95</f>
        <v>0</v>
      </c>
      <c r="K95" s="165"/>
      <c r="L95" s="170"/>
      <c r="M95" s="171"/>
      <c r="N95" s="172"/>
      <c r="O95" s="172"/>
      <c r="P95" s="173">
        <f>P96+P160</f>
        <v>0</v>
      </c>
      <c r="Q95" s="172"/>
      <c r="R95" s="173">
        <f>R96+R160</f>
        <v>0.14588000000000001</v>
      </c>
      <c r="S95" s="172"/>
      <c r="T95" s="174">
        <f>T96+T160</f>
        <v>0</v>
      </c>
      <c r="AR95" s="175" t="s">
        <v>88</v>
      </c>
      <c r="AT95" s="176" t="s">
        <v>74</v>
      </c>
      <c r="AU95" s="176" t="s">
        <v>75</v>
      </c>
      <c r="AY95" s="175" t="s">
        <v>214</v>
      </c>
      <c r="BK95" s="177">
        <f>BK96+BK160</f>
        <v>0</v>
      </c>
    </row>
    <row r="96" spans="1:63" s="12" customFormat="1" ht="22.9" customHeight="1">
      <c r="B96" s="164"/>
      <c r="C96" s="165"/>
      <c r="D96" s="166" t="s">
        <v>74</v>
      </c>
      <c r="E96" s="178" t="s">
        <v>1090</v>
      </c>
      <c r="F96" s="178" t="s">
        <v>1091</v>
      </c>
      <c r="G96" s="165"/>
      <c r="H96" s="165"/>
      <c r="I96" s="168"/>
      <c r="J96" s="179">
        <f>BK96</f>
        <v>0</v>
      </c>
      <c r="K96" s="165"/>
      <c r="L96" s="170"/>
      <c r="M96" s="171"/>
      <c r="N96" s="172"/>
      <c r="O96" s="172"/>
      <c r="P96" s="173">
        <f>SUM(P97:P159)</f>
        <v>0</v>
      </c>
      <c r="Q96" s="172"/>
      <c r="R96" s="173">
        <f>SUM(R97:R159)</f>
        <v>0.11072000000000001</v>
      </c>
      <c r="S96" s="172"/>
      <c r="T96" s="174">
        <f>SUM(T97:T159)</f>
        <v>0</v>
      </c>
      <c r="AR96" s="175" t="s">
        <v>88</v>
      </c>
      <c r="AT96" s="176" t="s">
        <v>74</v>
      </c>
      <c r="AU96" s="176" t="s">
        <v>82</v>
      </c>
      <c r="AY96" s="175" t="s">
        <v>214</v>
      </c>
      <c r="BK96" s="177">
        <f>SUM(BK97:BK159)</f>
        <v>0</v>
      </c>
    </row>
    <row r="97" spans="1:65" s="2" customFormat="1" ht="14.45" customHeight="1">
      <c r="A97" s="36"/>
      <c r="B97" s="37"/>
      <c r="C97" s="180" t="s">
        <v>82</v>
      </c>
      <c r="D97" s="180" t="s">
        <v>217</v>
      </c>
      <c r="E97" s="181" t="s">
        <v>1092</v>
      </c>
      <c r="F97" s="182" t="s">
        <v>1093</v>
      </c>
      <c r="G97" s="183" t="s">
        <v>248</v>
      </c>
      <c r="H97" s="184">
        <v>4</v>
      </c>
      <c r="I97" s="185"/>
      <c r="J97" s="186">
        <f>ROUND(I97*H97,2)</f>
        <v>0</v>
      </c>
      <c r="K97" s="182" t="s">
        <v>221</v>
      </c>
      <c r="L97" s="41"/>
      <c r="M97" s="187" t="s">
        <v>19</v>
      </c>
      <c r="N97" s="188" t="s">
        <v>47</v>
      </c>
      <c r="O97" s="66"/>
      <c r="P97" s="189">
        <f>O97*H97</f>
        <v>0</v>
      </c>
      <c r="Q97" s="189">
        <v>2.9999999999999997E-4</v>
      </c>
      <c r="R97" s="189">
        <f>Q97*H97</f>
        <v>1.1999999999999999E-3</v>
      </c>
      <c r="S97" s="189">
        <v>0</v>
      </c>
      <c r="T97" s="190">
        <f>S97*H97</f>
        <v>0</v>
      </c>
      <c r="U97" s="36"/>
      <c r="V97" s="36"/>
      <c r="W97" s="36"/>
      <c r="X97" s="36"/>
      <c r="Y97" s="36"/>
      <c r="Z97" s="36"/>
      <c r="AA97" s="36"/>
      <c r="AB97" s="36"/>
      <c r="AC97" s="36"/>
      <c r="AD97" s="36"/>
      <c r="AE97" s="36"/>
      <c r="AR97" s="191" t="s">
        <v>299</v>
      </c>
      <c r="AT97" s="191" t="s">
        <v>217</v>
      </c>
      <c r="AU97" s="191" t="s">
        <v>88</v>
      </c>
      <c r="AY97" s="19" t="s">
        <v>214</v>
      </c>
      <c r="BE97" s="192">
        <f>IF(N97="základní",J97,0)</f>
        <v>0</v>
      </c>
      <c r="BF97" s="192">
        <f>IF(N97="snížená",J97,0)</f>
        <v>0</v>
      </c>
      <c r="BG97" s="192">
        <f>IF(N97="zákl. přenesená",J97,0)</f>
        <v>0</v>
      </c>
      <c r="BH97" s="192">
        <f>IF(N97="sníž. přenesená",J97,0)</f>
        <v>0</v>
      </c>
      <c r="BI97" s="192">
        <f>IF(N97="nulová",J97,0)</f>
        <v>0</v>
      </c>
      <c r="BJ97" s="19" t="s">
        <v>88</v>
      </c>
      <c r="BK97" s="192">
        <f>ROUND(I97*H97,2)</f>
        <v>0</v>
      </c>
      <c r="BL97" s="19" t="s">
        <v>299</v>
      </c>
      <c r="BM97" s="191" t="s">
        <v>1819</v>
      </c>
    </row>
    <row r="98" spans="1:65" s="14" customFormat="1" ht="11.25">
      <c r="B98" s="204"/>
      <c r="C98" s="205"/>
      <c r="D98" s="195" t="s">
        <v>224</v>
      </c>
      <c r="E98" s="206" t="s">
        <v>19</v>
      </c>
      <c r="F98" s="207" t="s">
        <v>222</v>
      </c>
      <c r="G98" s="205"/>
      <c r="H98" s="208">
        <v>4</v>
      </c>
      <c r="I98" s="209"/>
      <c r="J98" s="205"/>
      <c r="K98" s="205"/>
      <c r="L98" s="210"/>
      <c r="M98" s="211"/>
      <c r="N98" s="212"/>
      <c r="O98" s="212"/>
      <c r="P98" s="212"/>
      <c r="Q98" s="212"/>
      <c r="R98" s="212"/>
      <c r="S98" s="212"/>
      <c r="T98" s="213"/>
      <c r="AT98" s="214" t="s">
        <v>224</v>
      </c>
      <c r="AU98" s="214" t="s">
        <v>88</v>
      </c>
      <c r="AV98" s="14" t="s">
        <v>88</v>
      </c>
      <c r="AW98" s="14" t="s">
        <v>36</v>
      </c>
      <c r="AX98" s="14" t="s">
        <v>75</v>
      </c>
      <c r="AY98" s="214" t="s">
        <v>214</v>
      </c>
    </row>
    <row r="99" spans="1:65" s="15" customFormat="1" ht="11.25">
      <c r="B99" s="215"/>
      <c r="C99" s="216"/>
      <c r="D99" s="195" t="s">
        <v>224</v>
      </c>
      <c r="E99" s="217" t="s">
        <v>19</v>
      </c>
      <c r="F99" s="218" t="s">
        <v>228</v>
      </c>
      <c r="G99" s="216"/>
      <c r="H99" s="219">
        <v>4</v>
      </c>
      <c r="I99" s="220"/>
      <c r="J99" s="216"/>
      <c r="K99" s="216"/>
      <c r="L99" s="221"/>
      <c r="M99" s="222"/>
      <c r="N99" s="223"/>
      <c r="O99" s="223"/>
      <c r="P99" s="223"/>
      <c r="Q99" s="223"/>
      <c r="R99" s="223"/>
      <c r="S99" s="223"/>
      <c r="T99" s="224"/>
      <c r="AT99" s="225" t="s">
        <v>224</v>
      </c>
      <c r="AU99" s="225" t="s">
        <v>88</v>
      </c>
      <c r="AV99" s="15" t="s">
        <v>222</v>
      </c>
      <c r="AW99" s="15" t="s">
        <v>36</v>
      </c>
      <c r="AX99" s="15" t="s">
        <v>82</v>
      </c>
      <c r="AY99" s="225" t="s">
        <v>214</v>
      </c>
    </row>
    <row r="100" spans="1:65" s="2" customFormat="1" ht="14.45" customHeight="1">
      <c r="A100" s="36"/>
      <c r="B100" s="37"/>
      <c r="C100" s="180" t="s">
        <v>88</v>
      </c>
      <c r="D100" s="180" t="s">
        <v>217</v>
      </c>
      <c r="E100" s="181" t="s">
        <v>1095</v>
      </c>
      <c r="F100" s="182" t="s">
        <v>1096</v>
      </c>
      <c r="G100" s="183" t="s">
        <v>248</v>
      </c>
      <c r="H100" s="184">
        <v>4</v>
      </c>
      <c r="I100" s="185"/>
      <c r="J100" s="186">
        <f>ROUND(I100*H100,2)</f>
        <v>0</v>
      </c>
      <c r="K100" s="182" t="s">
        <v>221</v>
      </c>
      <c r="L100" s="41"/>
      <c r="M100" s="187" t="s">
        <v>19</v>
      </c>
      <c r="N100" s="188" t="s">
        <v>47</v>
      </c>
      <c r="O100" s="66"/>
      <c r="P100" s="189">
        <f>O100*H100</f>
        <v>0</v>
      </c>
      <c r="Q100" s="189">
        <v>4.0000000000000003E-5</v>
      </c>
      <c r="R100" s="189">
        <f>Q100*H100</f>
        <v>1.6000000000000001E-4</v>
      </c>
      <c r="S100" s="189">
        <v>0</v>
      </c>
      <c r="T100" s="190">
        <f>S100*H100</f>
        <v>0</v>
      </c>
      <c r="U100" s="36"/>
      <c r="V100" s="36"/>
      <c r="W100" s="36"/>
      <c r="X100" s="36"/>
      <c r="Y100" s="36"/>
      <c r="Z100" s="36"/>
      <c r="AA100" s="36"/>
      <c r="AB100" s="36"/>
      <c r="AC100" s="36"/>
      <c r="AD100" s="36"/>
      <c r="AE100" s="36"/>
      <c r="AR100" s="191" t="s">
        <v>299</v>
      </c>
      <c r="AT100" s="191" t="s">
        <v>217</v>
      </c>
      <c r="AU100" s="191" t="s">
        <v>88</v>
      </c>
      <c r="AY100" s="19" t="s">
        <v>214</v>
      </c>
      <c r="BE100" s="192">
        <f>IF(N100="základní",J100,0)</f>
        <v>0</v>
      </c>
      <c r="BF100" s="192">
        <f>IF(N100="snížená",J100,0)</f>
        <v>0</v>
      </c>
      <c r="BG100" s="192">
        <f>IF(N100="zákl. přenesená",J100,0)</f>
        <v>0</v>
      </c>
      <c r="BH100" s="192">
        <f>IF(N100="sníž. přenesená",J100,0)</f>
        <v>0</v>
      </c>
      <c r="BI100" s="192">
        <f>IF(N100="nulová",J100,0)</f>
        <v>0</v>
      </c>
      <c r="BJ100" s="19" t="s">
        <v>88</v>
      </c>
      <c r="BK100" s="192">
        <f>ROUND(I100*H100,2)</f>
        <v>0</v>
      </c>
      <c r="BL100" s="19" t="s">
        <v>299</v>
      </c>
      <c r="BM100" s="191" t="s">
        <v>1097</v>
      </c>
    </row>
    <row r="101" spans="1:65" s="14" customFormat="1" ht="11.25">
      <c r="B101" s="204"/>
      <c r="C101" s="205"/>
      <c r="D101" s="195" t="s">
        <v>224</v>
      </c>
      <c r="E101" s="206" t="s">
        <v>19</v>
      </c>
      <c r="F101" s="207" t="s">
        <v>222</v>
      </c>
      <c r="G101" s="205"/>
      <c r="H101" s="208">
        <v>4</v>
      </c>
      <c r="I101" s="209"/>
      <c r="J101" s="205"/>
      <c r="K101" s="205"/>
      <c r="L101" s="210"/>
      <c r="M101" s="211"/>
      <c r="N101" s="212"/>
      <c r="O101" s="212"/>
      <c r="P101" s="212"/>
      <c r="Q101" s="212"/>
      <c r="R101" s="212"/>
      <c r="S101" s="212"/>
      <c r="T101" s="213"/>
      <c r="AT101" s="214" t="s">
        <v>224</v>
      </c>
      <c r="AU101" s="214" t="s">
        <v>88</v>
      </c>
      <c r="AV101" s="14" t="s">
        <v>88</v>
      </c>
      <c r="AW101" s="14" t="s">
        <v>36</v>
      </c>
      <c r="AX101" s="14" t="s">
        <v>75</v>
      </c>
      <c r="AY101" s="214" t="s">
        <v>214</v>
      </c>
    </row>
    <row r="102" spans="1:65" s="15" customFormat="1" ht="11.25">
      <c r="B102" s="215"/>
      <c r="C102" s="216"/>
      <c r="D102" s="195" t="s">
        <v>224</v>
      </c>
      <c r="E102" s="217" t="s">
        <v>19</v>
      </c>
      <c r="F102" s="218" t="s">
        <v>228</v>
      </c>
      <c r="G102" s="216"/>
      <c r="H102" s="219">
        <v>4</v>
      </c>
      <c r="I102" s="220"/>
      <c r="J102" s="216"/>
      <c r="K102" s="216"/>
      <c r="L102" s="221"/>
      <c r="M102" s="222"/>
      <c r="N102" s="223"/>
      <c r="O102" s="223"/>
      <c r="P102" s="223"/>
      <c r="Q102" s="223"/>
      <c r="R102" s="223"/>
      <c r="S102" s="223"/>
      <c r="T102" s="224"/>
      <c r="AT102" s="225" t="s">
        <v>224</v>
      </c>
      <c r="AU102" s="225" t="s">
        <v>88</v>
      </c>
      <c r="AV102" s="15" t="s">
        <v>222</v>
      </c>
      <c r="AW102" s="15" t="s">
        <v>36</v>
      </c>
      <c r="AX102" s="15" t="s">
        <v>82</v>
      </c>
      <c r="AY102" s="225" t="s">
        <v>214</v>
      </c>
    </row>
    <row r="103" spans="1:65" s="2" customFormat="1" ht="14.45" customHeight="1">
      <c r="A103" s="36"/>
      <c r="B103" s="37"/>
      <c r="C103" s="230" t="s">
        <v>101</v>
      </c>
      <c r="D103" s="230" t="s">
        <v>336</v>
      </c>
      <c r="E103" s="231" t="s">
        <v>1098</v>
      </c>
      <c r="F103" s="232" t="s">
        <v>1099</v>
      </c>
      <c r="G103" s="233" t="s">
        <v>331</v>
      </c>
      <c r="H103" s="234">
        <v>1</v>
      </c>
      <c r="I103" s="235"/>
      <c r="J103" s="236">
        <f>ROUND(I103*H103,2)</f>
        <v>0</v>
      </c>
      <c r="K103" s="232" t="s">
        <v>221</v>
      </c>
      <c r="L103" s="237"/>
      <c r="M103" s="238" t="s">
        <v>19</v>
      </c>
      <c r="N103" s="239" t="s">
        <v>47</v>
      </c>
      <c r="O103" s="66"/>
      <c r="P103" s="189">
        <f>O103*H103</f>
        <v>0</v>
      </c>
      <c r="Q103" s="189">
        <v>3.2000000000000003E-4</v>
      </c>
      <c r="R103" s="189">
        <f>Q103*H103</f>
        <v>3.2000000000000003E-4</v>
      </c>
      <c r="S103" s="189">
        <v>0</v>
      </c>
      <c r="T103" s="190">
        <f>S103*H103</f>
        <v>0</v>
      </c>
      <c r="U103" s="36"/>
      <c r="V103" s="36"/>
      <c r="W103" s="36"/>
      <c r="X103" s="36"/>
      <c r="Y103" s="36"/>
      <c r="Z103" s="36"/>
      <c r="AA103" s="36"/>
      <c r="AB103" s="36"/>
      <c r="AC103" s="36"/>
      <c r="AD103" s="36"/>
      <c r="AE103" s="36"/>
      <c r="AR103" s="191" t="s">
        <v>339</v>
      </c>
      <c r="AT103" s="191" t="s">
        <v>336</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88</v>
      </c>
      <c r="BK103" s="192">
        <f>ROUND(I103*H103,2)</f>
        <v>0</v>
      </c>
      <c r="BL103" s="19" t="s">
        <v>299</v>
      </c>
      <c r="BM103" s="191" t="s">
        <v>1100</v>
      </c>
    </row>
    <row r="104" spans="1:65" s="2" customFormat="1" ht="14.45" customHeight="1">
      <c r="A104" s="36"/>
      <c r="B104" s="37"/>
      <c r="C104" s="180" t="s">
        <v>222</v>
      </c>
      <c r="D104" s="180" t="s">
        <v>217</v>
      </c>
      <c r="E104" s="181" t="s">
        <v>1101</v>
      </c>
      <c r="F104" s="182" t="s">
        <v>1102</v>
      </c>
      <c r="G104" s="183" t="s">
        <v>248</v>
      </c>
      <c r="H104" s="184">
        <v>4</v>
      </c>
      <c r="I104" s="185"/>
      <c r="J104" s="186">
        <f>ROUND(I104*H104,2)</f>
        <v>0</v>
      </c>
      <c r="K104" s="182" t="s">
        <v>221</v>
      </c>
      <c r="L104" s="41"/>
      <c r="M104" s="187" t="s">
        <v>19</v>
      </c>
      <c r="N104" s="188" t="s">
        <v>47</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299</v>
      </c>
      <c r="AT104" s="191" t="s">
        <v>217</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299</v>
      </c>
      <c r="BM104" s="191" t="s">
        <v>1103</v>
      </c>
    </row>
    <row r="105" spans="1:65" s="2" customFormat="1" ht="14.45" customHeight="1">
      <c r="A105" s="36"/>
      <c r="B105" s="37"/>
      <c r="C105" s="180" t="s">
        <v>245</v>
      </c>
      <c r="D105" s="180" t="s">
        <v>217</v>
      </c>
      <c r="E105" s="181" t="s">
        <v>1104</v>
      </c>
      <c r="F105" s="182" t="s">
        <v>1105</v>
      </c>
      <c r="G105" s="183" t="s">
        <v>331</v>
      </c>
      <c r="H105" s="184">
        <v>9</v>
      </c>
      <c r="I105" s="185"/>
      <c r="J105" s="186">
        <f>ROUND(I105*H105,2)</f>
        <v>0</v>
      </c>
      <c r="K105" s="182" t="s">
        <v>221</v>
      </c>
      <c r="L105" s="41"/>
      <c r="M105" s="187" t="s">
        <v>19</v>
      </c>
      <c r="N105" s="188" t="s">
        <v>47</v>
      </c>
      <c r="O105" s="66"/>
      <c r="P105" s="189">
        <f>O105*H105</f>
        <v>0</v>
      </c>
      <c r="Q105" s="189">
        <v>8.4999999999999995E-4</v>
      </c>
      <c r="R105" s="189">
        <f>Q105*H105</f>
        <v>7.6499999999999997E-3</v>
      </c>
      <c r="S105" s="189">
        <v>0</v>
      </c>
      <c r="T105" s="190">
        <f>S105*H105</f>
        <v>0</v>
      </c>
      <c r="U105" s="36"/>
      <c r="V105" s="36"/>
      <c r="W105" s="36"/>
      <c r="X105" s="36"/>
      <c r="Y105" s="36"/>
      <c r="Z105" s="36"/>
      <c r="AA105" s="36"/>
      <c r="AB105" s="36"/>
      <c r="AC105" s="36"/>
      <c r="AD105" s="36"/>
      <c r="AE105" s="36"/>
      <c r="AR105" s="191" t="s">
        <v>299</v>
      </c>
      <c r="AT105" s="191" t="s">
        <v>217</v>
      </c>
      <c r="AU105" s="191" t="s">
        <v>88</v>
      </c>
      <c r="AY105" s="19" t="s">
        <v>214</v>
      </c>
      <c r="BE105" s="192">
        <f>IF(N105="základní",J105,0)</f>
        <v>0</v>
      </c>
      <c r="BF105" s="192">
        <f>IF(N105="snížená",J105,0)</f>
        <v>0</v>
      </c>
      <c r="BG105" s="192">
        <f>IF(N105="zákl. přenesená",J105,0)</f>
        <v>0</v>
      </c>
      <c r="BH105" s="192">
        <f>IF(N105="sníž. přenesená",J105,0)</f>
        <v>0</v>
      </c>
      <c r="BI105" s="192">
        <f>IF(N105="nulová",J105,0)</f>
        <v>0</v>
      </c>
      <c r="BJ105" s="19" t="s">
        <v>88</v>
      </c>
      <c r="BK105" s="192">
        <f>ROUND(I105*H105,2)</f>
        <v>0</v>
      </c>
      <c r="BL105" s="19" t="s">
        <v>299</v>
      </c>
      <c r="BM105" s="191" t="s">
        <v>1106</v>
      </c>
    </row>
    <row r="106" spans="1:65" s="14" customFormat="1" ht="11.25">
      <c r="B106" s="204"/>
      <c r="C106" s="205"/>
      <c r="D106" s="195" t="s">
        <v>224</v>
      </c>
      <c r="E106" s="206" t="s">
        <v>19</v>
      </c>
      <c r="F106" s="207" t="s">
        <v>260</v>
      </c>
      <c r="G106" s="205"/>
      <c r="H106" s="208">
        <v>9</v>
      </c>
      <c r="I106" s="209"/>
      <c r="J106" s="205"/>
      <c r="K106" s="205"/>
      <c r="L106" s="210"/>
      <c r="M106" s="211"/>
      <c r="N106" s="212"/>
      <c r="O106" s="212"/>
      <c r="P106" s="212"/>
      <c r="Q106" s="212"/>
      <c r="R106" s="212"/>
      <c r="S106" s="212"/>
      <c r="T106" s="213"/>
      <c r="AT106" s="214" t="s">
        <v>224</v>
      </c>
      <c r="AU106" s="214" t="s">
        <v>88</v>
      </c>
      <c r="AV106" s="14" t="s">
        <v>88</v>
      </c>
      <c r="AW106" s="14" t="s">
        <v>36</v>
      </c>
      <c r="AX106" s="14" t="s">
        <v>75</v>
      </c>
      <c r="AY106" s="214" t="s">
        <v>214</v>
      </c>
    </row>
    <row r="107" spans="1:65" s="15" customFormat="1" ht="11.25">
      <c r="B107" s="215"/>
      <c r="C107" s="216"/>
      <c r="D107" s="195" t="s">
        <v>224</v>
      </c>
      <c r="E107" s="217" t="s">
        <v>19</v>
      </c>
      <c r="F107" s="218" t="s">
        <v>228</v>
      </c>
      <c r="G107" s="216"/>
      <c r="H107" s="219">
        <v>9</v>
      </c>
      <c r="I107" s="220"/>
      <c r="J107" s="216"/>
      <c r="K107" s="216"/>
      <c r="L107" s="221"/>
      <c r="M107" s="222"/>
      <c r="N107" s="223"/>
      <c r="O107" s="223"/>
      <c r="P107" s="223"/>
      <c r="Q107" s="223"/>
      <c r="R107" s="223"/>
      <c r="S107" s="223"/>
      <c r="T107" s="224"/>
      <c r="AT107" s="225" t="s">
        <v>224</v>
      </c>
      <c r="AU107" s="225" t="s">
        <v>88</v>
      </c>
      <c r="AV107" s="15" t="s">
        <v>222</v>
      </c>
      <c r="AW107" s="15" t="s">
        <v>36</v>
      </c>
      <c r="AX107" s="15" t="s">
        <v>82</v>
      </c>
      <c r="AY107" s="225" t="s">
        <v>214</v>
      </c>
    </row>
    <row r="108" spans="1:65" s="2" customFormat="1" ht="14.45" customHeight="1">
      <c r="A108" s="36"/>
      <c r="B108" s="37"/>
      <c r="C108" s="180" t="s">
        <v>215</v>
      </c>
      <c r="D108" s="180" t="s">
        <v>217</v>
      </c>
      <c r="E108" s="181" t="s">
        <v>1107</v>
      </c>
      <c r="F108" s="182" t="s">
        <v>1108</v>
      </c>
      <c r="G108" s="183" t="s">
        <v>331</v>
      </c>
      <c r="H108" s="184">
        <v>31.5</v>
      </c>
      <c r="I108" s="185"/>
      <c r="J108" s="186">
        <f>ROUND(I108*H108,2)</f>
        <v>0</v>
      </c>
      <c r="K108" s="182" t="s">
        <v>221</v>
      </c>
      <c r="L108" s="41"/>
      <c r="M108" s="187" t="s">
        <v>19</v>
      </c>
      <c r="N108" s="188" t="s">
        <v>47</v>
      </c>
      <c r="O108" s="66"/>
      <c r="P108" s="189">
        <f>O108*H108</f>
        <v>0</v>
      </c>
      <c r="Q108" s="189">
        <v>1.16E-3</v>
      </c>
      <c r="R108" s="189">
        <f>Q108*H108</f>
        <v>3.6540000000000003E-2</v>
      </c>
      <c r="S108" s="189">
        <v>0</v>
      </c>
      <c r="T108" s="190">
        <f>S108*H108</f>
        <v>0</v>
      </c>
      <c r="U108" s="36"/>
      <c r="V108" s="36"/>
      <c r="W108" s="36"/>
      <c r="X108" s="36"/>
      <c r="Y108" s="36"/>
      <c r="Z108" s="36"/>
      <c r="AA108" s="36"/>
      <c r="AB108" s="36"/>
      <c r="AC108" s="36"/>
      <c r="AD108" s="36"/>
      <c r="AE108" s="36"/>
      <c r="AR108" s="191" t="s">
        <v>299</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88</v>
      </c>
      <c r="BK108" s="192">
        <f>ROUND(I108*H108,2)</f>
        <v>0</v>
      </c>
      <c r="BL108" s="19" t="s">
        <v>299</v>
      </c>
      <c r="BM108" s="191" t="s">
        <v>1109</v>
      </c>
    </row>
    <row r="109" spans="1:65" s="14" customFormat="1" ht="11.25">
      <c r="B109" s="204"/>
      <c r="C109" s="205"/>
      <c r="D109" s="195" t="s">
        <v>224</v>
      </c>
      <c r="E109" s="206" t="s">
        <v>19</v>
      </c>
      <c r="F109" s="207" t="s">
        <v>1820</v>
      </c>
      <c r="G109" s="205"/>
      <c r="H109" s="208">
        <v>31.5</v>
      </c>
      <c r="I109" s="209"/>
      <c r="J109" s="205"/>
      <c r="K109" s="205"/>
      <c r="L109" s="210"/>
      <c r="M109" s="211"/>
      <c r="N109" s="212"/>
      <c r="O109" s="212"/>
      <c r="P109" s="212"/>
      <c r="Q109" s="212"/>
      <c r="R109" s="212"/>
      <c r="S109" s="212"/>
      <c r="T109" s="213"/>
      <c r="AT109" s="214" t="s">
        <v>224</v>
      </c>
      <c r="AU109" s="214" t="s">
        <v>88</v>
      </c>
      <c r="AV109" s="14" t="s">
        <v>88</v>
      </c>
      <c r="AW109" s="14" t="s">
        <v>36</v>
      </c>
      <c r="AX109" s="14" t="s">
        <v>75</v>
      </c>
      <c r="AY109" s="214" t="s">
        <v>214</v>
      </c>
    </row>
    <row r="110" spans="1:65" s="15" customFormat="1" ht="11.25">
      <c r="B110" s="215"/>
      <c r="C110" s="216"/>
      <c r="D110" s="195" t="s">
        <v>224</v>
      </c>
      <c r="E110" s="217" t="s">
        <v>19</v>
      </c>
      <c r="F110" s="218" t="s">
        <v>228</v>
      </c>
      <c r="G110" s="216"/>
      <c r="H110" s="219">
        <v>31.5</v>
      </c>
      <c r="I110" s="220"/>
      <c r="J110" s="216"/>
      <c r="K110" s="216"/>
      <c r="L110" s="221"/>
      <c r="M110" s="222"/>
      <c r="N110" s="223"/>
      <c r="O110" s="223"/>
      <c r="P110" s="223"/>
      <c r="Q110" s="223"/>
      <c r="R110" s="223"/>
      <c r="S110" s="223"/>
      <c r="T110" s="224"/>
      <c r="AT110" s="225" t="s">
        <v>224</v>
      </c>
      <c r="AU110" s="225" t="s">
        <v>88</v>
      </c>
      <c r="AV110" s="15" t="s">
        <v>222</v>
      </c>
      <c r="AW110" s="15" t="s">
        <v>36</v>
      </c>
      <c r="AX110" s="15" t="s">
        <v>82</v>
      </c>
      <c r="AY110" s="225" t="s">
        <v>214</v>
      </c>
    </row>
    <row r="111" spans="1:65" s="2" customFormat="1" ht="14.45" customHeight="1">
      <c r="A111" s="36"/>
      <c r="B111" s="37"/>
      <c r="C111" s="180" t="s">
        <v>253</v>
      </c>
      <c r="D111" s="180" t="s">
        <v>217</v>
      </c>
      <c r="E111" s="181" t="s">
        <v>1821</v>
      </c>
      <c r="F111" s="182" t="s">
        <v>1822</v>
      </c>
      <c r="G111" s="183" t="s">
        <v>331</v>
      </c>
      <c r="H111" s="184">
        <v>4.5</v>
      </c>
      <c r="I111" s="185"/>
      <c r="J111" s="186">
        <f>ROUND(I111*H111,2)</f>
        <v>0</v>
      </c>
      <c r="K111" s="182" t="s">
        <v>221</v>
      </c>
      <c r="L111" s="41"/>
      <c r="M111" s="187" t="s">
        <v>19</v>
      </c>
      <c r="N111" s="188" t="s">
        <v>47</v>
      </c>
      <c r="O111" s="66"/>
      <c r="P111" s="189">
        <f>O111*H111</f>
        <v>0</v>
      </c>
      <c r="Q111" s="189">
        <v>1.4400000000000001E-3</v>
      </c>
      <c r="R111" s="189">
        <f>Q111*H111</f>
        <v>6.4800000000000005E-3</v>
      </c>
      <c r="S111" s="189">
        <v>0</v>
      </c>
      <c r="T111" s="190">
        <f>S111*H111</f>
        <v>0</v>
      </c>
      <c r="U111" s="36"/>
      <c r="V111" s="36"/>
      <c r="W111" s="36"/>
      <c r="X111" s="36"/>
      <c r="Y111" s="36"/>
      <c r="Z111" s="36"/>
      <c r="AA111" s="36"/>
      <c r="AB111" s="36"/>
      <c r="AC111" s="36"/>
      <c r="AD111" s="36"/>
      <c r="AE111" s="36"/>
      <c r="AR111" s="191" t="s">
        <v>299</v>
      </c>
      <c r="AT111" s="191" t="s">
        <v>217</v>
      </c>
      <c r="AU111" s="191" t="s">
        <v>88</v>
      </c>
      <c r="AY111" s="19" t="s">
        <v>214</v>
      </c>
      <c r="BE111" s="192">
        <f>IF(N111="základní",J111,0)</f>
        <v>0</v>
      </c>
      <c r="BF111" s="192">
        <f>IF(N111="snížená",J111,0)</f>
        <v>0</v>
      </c>
      <c r="BG111" s="192">
        <f>IF(N111="zákl. přenesená",J111,0)</f>
        <v>0</v>
      </c>
      <c r="BH111" s="192">
        <f>IF(N111="sníž. přenesená",J111,0)</f>
        <v>0</v>
      </c>
      <c r="BI111" s="192">
        <f>IF(N111="nulová",J111,0)</f>
        <v>0</v>
      </c>
      <c r="BJ111" s="19" t="s">
        <v>88</v>
      </c>
      <c r="BK111" s="192">
        <f>ROUND(I111*H111,2)</f>
        <v>0</v>
      </c>
      <c r="BL111" s="19" t="s">
        <v>299</v>
      </c>
      <c r="BM111" s="191" t="s">
        <v>1823</v>
      </c>
    </row>
    <row r="112" spans="1:65" s="14" customFormat="1" ht="11.25">
      <c r="B112" s="204"/>
      <c r="C112" s="205"/>
      <c r="D112" s="195" t="s">
        <v>224</v>
      </c>
      <c r="E112" s="206" t="s">
        <v>19</v>
      </c>
      <c r="F112" s="207" t="s">
        <v>1627</v>
      </c>
      <c r="G112" s="205"/>
      <c r="H112" s="208">
        <v>4.5</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5" customFormat="1" ht="11.25">
      <c r="B113" s="215"/>
      <c r="C113" s="216"/>
      <c r="D113" s="195" t="s">
        <v>224</v>
      </c>
      <c r="E113" s="217" t="s">
        <v>19</v>
      </c>
      <c r="F113" s="218" t="s">
        <v>228</v>
      </c>
      <c r="G113" s="216"/>
      <c r="H113" s="219">
        <v>4.5</v>
      </c>
      <c r="I113" s="220"/>
      <c r="J113" s="216"/>
      <c r="K113" s="216"/>
      <c r="L113" s="221"/>
      <c r="M113" s="222"/>
      <c r="N113" s="223"/>
      <c r="O113" s="223"/>
      <c r="P113" s="223"/>
      <c r="Q113" s="223"/>
      <c r="R113" s="223"/>
      <c r="S113" s="223"/>
      <c r="T113" s="224"/>
      <c r="AT113" s="225" t="s">
        <v>224</v>
      </c>
      <c r="AU113" s="225" t="s">
        <v>88</v>
      </c>
      <c r="AV113" s="15" t="s">
        <v>222</v>
      </c>
      <c r="AW113" s="15" t="s">
        <v>36</v>
      </c>
      <c r="AX113" s="15" t="s">
        <v>82</v>
      </c>
      <c r="AY113" s="225" t="s">
        <v>214</v>
      </c>
    </row>
    <row r="114" spans="1:65" s="2" customFormat="1" ht="14.45" customHeight="1">
      <c r="A114" s="36"/>
      <c r="B114" s="37"/>
      <c r="C114" s="180" t="s">
        <v>262</v>
      </c>
      <c r="D114" s="180" t="s">
        <v>217</v>
      </c>
      <c r="E114" s="181" t="s">
        <v>1111</v>
      </c>
      <c r="F114" s="182" t="s">
        <v>1112</v>
      </c>
      <c r="G114" s="183" t="s">
        <v>331</v>
      </c>
      <c r="H114" s="184">
        <v>6</v>
      </c>
      <c r="I114" s="185"/>
      <c r="J114" s="186">
        <f>ROUND(I114*H114,2)</f>
        <v>0</v>
      </c>
      <c r="K114" s="182" t="s">
        <v>221</v>
      </c>
      <c r="L114" s="41"/>
      <c r="M114" s="187" t="s">
        <v>19</v>
      </c>
      <c r="N114" s="188" t="s">
        <v>47</v>
      </c>
      <c r="O114" s="66"/>
      <c r="P114" s="189">
        <f>O114*H114</f>
        <v>0</v>
      </c>
      <c r="Q114" s="189">
        <v>9.7999999999999997E-4</v>
      </c>
      <c r="R114" s="189">
        <f>Q114*H114</f>
        <v>5.8799999999999998E-3</v>
      </c>
      <c r="S114" s="189">
        <v>0</v>
      </c>
      <c r="T114" s="190">
        <f>S114*H114</f>
        <v>0</v>
      </c>
      <c r="U114" s="36"/>
      <c r="V114" s="36"/>
      <c r="W114" s="36"/>
      <c r="X114" s="36"/>
      <c r="Y114" s="36"/>
      <c r="Z114" s="36"/>
      <c r="AA114" s="36"/>
      <c r="AB114" s="36"/>
      <c r="AC114" s="36"/>
      <c r="AD114" s="36"/>
      <c r="AE114" s="36"/>
      <c r="AR114" s="191" t="s">
        <v>299</v>
      </c>
      <c r="AT114" s="191" t="s">
        <v>217</v>
      </c>
      <c r="AU114" s="191" t="s">
        <v>88</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299</v>
      </c>
      <c r="BM114" s="191" t="s">
        <v>1824</v>
      </c>
    </row>
    <row r="115" spans="1:65" s="14" customFormat="1" ht="11.25">
      <c r="B115" s="204"/>
      <c r="C115" s="205"/>
      <c r="D115" s="195" t="s">
        <v>224</v>
      </c>
      <c r="E115" s="206" t="s">
        <v>19</v>
      </c>
      <c r="F115" s="207" t="s">
        <v>215</v>
      </c>
      <c r="G115" s="205"/>
      <c r="H115" s="208">
        <v>6</v>
      </c>
      <c r="I115" s="209"/>
      <c r="J115" s="205"/>
      <c r="K115" s="205"/>
      <c r="L115" s="210"/>
      <c r="M115" s="211"/>
      <c r="N115" s="212"/>
      <c r="O115" s="212"/>
      <c r="P115" s="212"/>
      <c r="Q115" s="212"/>
      <c r="R115" s="212"/>
      <c r="S115" s="212"/>
      <c r="T115" s="213"/>
      <c r="AT115" s="214" t="s">
        <v>224</v>
      </c>
      <c r="AU115" s="214" t="s">
        <v>88</v>
      </c>
      <c r="AV115" s="14" t="s">
        <v>88</v>
      </c>
      <c r="AW115" s="14" t="s">
        <v>36</v>
      </c>
      <c r="AX115" s="14" t="s">
        <v>75</v>
      </c>
      <c r="AY115" s="214" t="s">
        <v>214</v>
      </c>
    </row>
    <row r="116" spans="1:65" s="15" customFormat="1" ht="11.25">
      <c r="B116" s="215"/>
      <c r="C116" s="216"/>
      <c r="D116" s="195" t="s">
        <v>224</v>
      </c>
      <c r="E116" s="217" t="s">
        <v>19</v>
      </c>
      <c r="F116" s="218" t="s">
        <v>228</v>
      </c>
      <c r="G116" s="216"/>
      <c r="H116" s="219">
        <v>6</v>
      </c>
      <c r="I116" s="220"/>
      <c r="J116" s="216"/>
      <c r="K116" s="216"/>
      <c r="L116" s="221"/>
      <c r="M116" s="222"/>
      <c r="N116" s="223"/>
      <c r="O116" s="223"/>
      <c r="P116" s="223"/>
      <c r="Q116" s="223"/>
      <c r="R116" s="223"/>
      <c r="S116" s="223"/>
      <c r="T116" s="224"/>
      <c r="AT116" s="225" t="s">
        <v>224</v>
      </c>
      <c r="AU116" s="225" t="s">
        <v>88</v>
      </c>
      <c r="AV116" s="15" t="s">
        <v>222</v>
      </c>
      <c r="AW116" s="15" t="s">
        <v>36</v>
      </c>
      <c r="AX116" s="15" t="s">
        <v>82</v>
      </c>
      <c r="AY116" s="225" t="s">
        <v>214</v>
      </c>
    </row>
    <row r="117" spans="1:65" s="2" customFormat="1" ht="14.45" customHeight="1">
      <c r="A117" s="36"/>
      <c r="B117" s="37"/>
      <c r="C117" s="180" t="s">
        <v>260</v>
      </c>
      <c r="D117" s="180" t="s">
        <v>217</v>
      </c>
      <c r="E117" s="181" t="s">
        <v>1115</v>
      </c>
      <c r="F117" s="182" t="s">
        <v>1116</v>
      </c>
      <c r="G117" s="183" t="s">
        <v>331</v>
      </c>
      <c r="H117" s="184">
        <v>8.5</v>
      </c>
      <c r="I117" s="185"/>
      <c r="J117" s="186">
        <f>ROUND(I117*H117,2)</f>
        <v>0</v>
      </c>
      <c r="K117" s="182" t="s">
        <v>221</v>
      </c>
      <c r="L117" s="41"/>
      <c r="M117" s="187" t="s">
        <v>19</v>
      </c>
      <c r="N117" s="188" t="s">
        <v>47</v>
      </c>
      <c r="O117" s="66"/>
      <c r="P117" s="189">
        <f>O117*H117</f>
        <v>0</v>
      </c>
      <c r="Q117" s="189">
        <v>1.2600000000000001E-3</v>
      </c>
      <c r="R117" s="189">
        <f>Q117*H117</f>
        <v>1.0710000000000001E-2</v>
      </c>
      <c r="S117" s="189">
        <v>0</v>
      </c>
      <c r="T117" s="190">
        <f>S117*H117</f>
        <v>0</v>
      </c>
      <c r="U117" s="36"/>
      <c r="V117" s="36"/>
      <c r="W117" s="36"/>
      <c r="X117" s="36"/>
      <c r="Y117" s="36"/>
      <c r="Z117" s="36"/>
      <c r="AA117" s="36"/>
      <c r="AB117" s="36"/>
      <c r="AC117" s="36"/>
      <c r="AD117" s="36"/>
      <c r="AE117" s="36"/>
      <c r="AR117" s="191" t="s">
        <v>299</v>
      </c>
      <c r="AT117" s="191" t="s">
        <v>217</v>
      </c>
      <c r="AU117" s="191" t="s">
        <v>88</v>
      </c>
      <c r="AY117" s="19" t="s">
        <v>214</v>
      </c>
      <c r="BE117" s="192">
        <f>IF(N117="základní",J117,0)</f>
        <v>0</v>
      </c>
      <c r="BF117" s="192">
        <f>IF(N117="snížená",J117,0)</f>
        <v>0</v>
      </c>
      <c r="BG117" s="192">
        <f>IF(N117="zákl. přenesená",J117,0)</f>
        <v>0</v>
      </c>
      <c r="BH117" s="192">
        <f>IF(N117="sníž. přenesená",J117,0)</f>
        <v>0</v>
      </c>
      <c r="BI117" s="192">
        <f>IF(N117="nulová",J117,0)</f>
        <v>0</v>
      </c>
      <c r="BJ117" s="19" t="s">
        <v>88</v>
      </c>
      <c r="BK117" s="192">
        <f>ROUND(I117*H117,2)</f>
        <v>0</v>
      </c>
      <c r="BL117" s="19" t="s">
        <v>299</v>
      </c>
      <c r="BM117" s="191" t="s">
        <v>1117</v>
      </c>
    </row>
    <row r="118" spans="1:65" s="14" customFormat="1" ht="11.25">
      <c r="B118" s="204"/>
      <c r="C118" s="205"/>
      <c r="D118" s="195" t="s">
        <v>224</v>
      </c>
      <c r="E118" s="206" t="s">
        <v>19</v>
      </c>
      <c r="F118" s="207" t="s">
        <v>1825</v>
      </c>
      <c r="G118" s="205"/>
      <c r="H118" s="208">
        <v>8.5</v>
      </c>
      <c r="I118" s="209"/>
      <c r="J118" s="205"/>
      <c r="K118" s="205"/>
      <c r="L118" s="210"/>
      <c r="M118" s="211"/>
      <c r="N118" s="212"/>
      <c r="O118" s="212"/>
      <c r="P118" s="212"/>
      <c r="Q118" s="212"/>
      <c r="R118" s="212"/>
      <c r="S118" s="212"/>
      <c r="T118" s="213"/>
      <c r="AT118" s="214" t="s">
        <v>224</v>
      </c>
      <c r="AU118" s="214" t="s">
        <v>88</v>
      </c>
      <c r="AV118" s="14" t="s">
        <v>88</v>
      </c>
      <c r="AW118" s="14" t="s">
        <v>36</v>
      </c>
      <c r="AX118" s="14" t="s">
        <v>75</v>
      </c>
      <c r="AY118" s="214" t="s">
        <v>214</v>
      </c>
    </row>
    <row r="119" spans="1:65" s="15" customFormat="1" ht="11.25">
      <c r="B119" s="215"/>
      <c r="C119" s="216"/>
      <c r="D119" s="195" t="s">
        <v>224</v>
      </c>
      <c r="E119" s="217" t="s">
        <v>19</v>
      </c>
      <c r="F119" s="218" t="s">
        <v>228</v>
      </c>
      <c r="G119" s="216"/>
      <c r="H119" s="219">
        <v>8.5</v>
      </c>
      <c r="I119" s="220"/>
      <c r="J119" s="216"/>
      <c r="K119" s="216"/>
      <c r="L119" s="221"/>
      <c r="M119" s="222"/>
      <c r="N119" s="223"/>
      <c r="O119" s="223"/>
      <c r="P119" s="223"/>
      <c r="Q119" s="223"/>
      <c r="R119" s="223"/>
      <c r="S119" s="223"/>
      <c r="T119" s="224"/>
      <c r="AT119" s="225" t="s">
        <v>224</v>
      </c>
      <c r="AU119" s="225" t="s">
        <v>88</v>
      </c>
      <c r="AV119" s="15" t="s">
        <v>222</v>
      </c>
      <c r="AW119" s="15" t="s">
        <v>36</v>
      </c>
      <c r="AX119" s="15" t="s">
        <v>82</v>
      </c>
      <c r="AY119" s="225" t="s">
        <v>214</v>
      </c>
    </row>
    <row r="120" spans="1:65" s="2" customFormat="1" ht="14.45" customHeight="1">
      <c r="A120" s="36"/>
      <c r="B120" s="37"/>
      <c r="C120" s="180" t="s">
        <v>270</v>
      </c>
      <c r="D120" s="180" t="s">
        <v>217</v>
      </c>
      <c r="E120" s="181" t="s">
        <v>1826</v>
      </c>
      <c r="F120" s="182" t="s">
        <v>1827</v>
      </c>
      <c r="G120" s="183" t="s">
        <v>248</v>
      </c>
      <c r="H120" s="184">
        <v>12</v>
      </c>
      <c r="I120" s="185"/>
      <c r="J120" s="186">
        <f>ROUND(I120*H120,2)</f>
        <v>0</v>
      </c>
      <c r="K120" s="182" t="s">
        <v>221</v>
      </c>
      <c r="L120" s="41"/>
      <c r="M120" s="187" t="s">
        <v>19</v>
      </c>
      <c r="N120" s="188" t="s">
        <v>47</v>
      </c>
      <c r="O120" s="66"/>
      <c r="P120" s="189">
        <f>O120*H120</f>
        <v>0</v>
      </c>
      <c r="Q120" s="189">
        <v>8.0000000000000007E-5</v>
      </c>
      <c r="R120" s="189">
        <f>Q120*H120</f>
        <v>9.6000000000000013E-4</v>
      </c>
      <c r="S120" s="189">
        <v>0</v>
      </c>
      <c r="T120" s="190">
        <f>S120*H120</f>
        <v>0</v>
      </c>
      <c r="U120" s="36"/>
      <c r="V120" s="36"/>
      <c r="W120" s="36"/>
      <c r="X120" s="36"/>
      <c r="Y120" s="36"/>
      <c r="Z120" s="36"/>
      <c r="AA120" s="36"/>
      <c r="AB120" s="36"/>
      <c r="AC120" s="36"/>
      <c r="AD120" s="36"/>
      <c r="AE120" s="36"/>
      <c r="AR120" s="191" t="s">
        <v>299</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299</v>
      </c>
      <c r="BM120" s="191" t="s">
        <v>1828</v>
      </c>
    </row>
    <row r="121" spans="1:65" s="13" customFormat="1" ht="11.25">
      <c r="B121" s="193"/>
      <c r="C121" s="194"/>
      <c r="D121" s="195" t="s">
        <v>224</v>
      </c>
      <c r="E121" s="196" t="s">
        <v>19</v>
      </c>
      <c r="F121" s="197" t="s">
        <v>1829</v>
      </c>
      <c r="G121" s="194"/>
      <c r="H121" s="196" t="s">
        <v>19</v>
      </c>
      <c r="I121" s="198"/>
      <c r="J121" s="194"/>
      <c r="K121" s="194"/>
      <c r="L121" s="199"/>
      <c r="M121" s="200"/>
      <c r="N121" s="201"/>
      <c r="O121" s="201"/>
      <c r="P121" s="201"/>
      <c r="Q121" s="201"/>
      <c r="R121" s="201"/>
      <c r="S121" s="201"/>
      <c r="T121" s="202"/>
      <c r="AT121" s="203" t="s">
        <v>224</v>
      </c>
      <c r="AU121" s="203" t="s">
        <v>88</v>
      </c>
      <c r="AV121" s="13" t="s">
        <v>82</v>
      </c>
      <c r="AW121" s="13" t="s">
        <v>36</v>
      </c>
      <c r="AX121" s="13" t="s">
        <v>75</v>
      </c>
      <c r="AY121" s="203" t="s">
        <v>214</v>
      </c>
    </row>
    <row r="122" spans="1:65" s="14" customFormat="1" ht="11.25">
      <c r="B122" s="204"/>
      <c r="C122" s="205"/>
      <c r="D122" s="195" t="s">
        <v>224</v>
      </c>
      <c r="E122" s="206" t="s">
        <v>19</v>
      </c>
      <c r="F122" s="207" t="s">
        <v>280</v>
      </c>
      <c r="G122" s="205"/>
      <c r="H122" s="208">
        <v>12</v>
      </c>
      <c r="I122" s="209"/>
      <c r="J122" s="205"/>
      <c r="K122" s="205"/>
      <c r="L122" s="210"/>
      <c r="M122" s="211"/>
      <c r="N122" s="212"/>
      <c r="O122" s="212"/>
      <c r="P122" s="212"/>
      <c r="Q122" s="212"/>
      <c r="R122" s="212"/>
      <c r="S122" s="212"/>
      <c r="T122" s="213"/>
      <c r="AT122" s="214" t="s">
        <v>224</v>
      </c>
      <c r="AU122" s="214" t="s">
        <v>88</v>
      </c>
      <c r="AV122" s="14" t="s">
        <v>88</v>
      </c>
      <c r="AW122" s="14" t="s">
        <v>36</v>
      </c>
      <c r="AX122" s="14" t="s">
        <v>75</v>
      </c>
      <c r="AY122" s="214" t="s">
        <v>214</v>
      </c>
    </row>
    <row r="123" spans="1:65" s="15" customFormat="1" ht="11.25">
      <c r="B123" s="215"/>
      <c r="C123" s="216"/>
      <c r="D123" s="195" t="s">
        <v>224</v>
      </c>
      <c r="E123" s="217" t="s">
        <v>19</v>
      </c>
      <c r="F123" s="218" t="s">
        <v>228</v>
      </c>
      <c r="G123" s="216"/>
      <c r="H123" s="219">
        <v>12</v>
      </c>
      <c r="I123" s="220"/>
      <c r="J123" s="216"/>
      <c r="K123" s="216"/>
      <c r="L123" s="221"/>
      <c r="M123" s="222"/>
      <c r="N123" s="223"/>
      <c r="O123" s="223"/>
      <c r="P123" s="223"/>
      <c r="Q123" s="223"/>
      <c r="R123" s="223"/>
      <c r="S123" s="223"/>
      <c r="T123" s="224"/>
      <c r="AT123" s="225" t="s">
        <v>224</v>
      </c>
      <c r="AU123" s="225" t="s">
        <v>88</v>
      </c>
      <c r="AV123" s="15" t="s">
        <v>222</v>
      </c>
      <c r="AW123" s="15" t="s">
        <v>36</v>
      </c>
      <c r="AX123" s="15" t="s">
        <v>82</v>
      </c>
      <c r="AY123" s="225" t="s">
        <v>214</v>
      </c>
    </row>
    <row r="124" spans="1:65" s="2" customFormat="1" ht="14.45" customHeight="1">
      <c r="A124" s="36"/>
      <c r="B124" s="37"/>
      <c r="C124" s="180" t="s">
        <v>276</v>
      </c>
      <c r="D124" s="180" t="s">
        <v>217</v>
      </c>
      <c r="E124" s="181" t="s">
        <v>1118</v>
      </c>
      <c r="F124" s="182" t="s">
        <v>1119</v>
      </c>
      <c r="G124" s="183" t="s">
        <v>1027</v>
      </c>
      <c r="H124" s="184">
        <v>1</v>
      </c>
      <c r="I124" s="185"/>
      <c r="J124" s="186">
        <f>ROUND(I124*H124,2)</f>
        <v>0</v>
      </c>
      <c r="K124" s="182" t="s">
        <v>19</v>
      </c>
      <c r="L124" s="41"/>
      <c r="M124" s="187" t="s">
        <v>19</v>
      </c>
      <c r="N124" s="188" t="s">
        <v>47</v>
      </c>
      <c r="O124" s="66"/>
      <c r="P124" s="189">
        <f>O124*H124</f>
        <v>0</v>
      </c>
      <c r="Q124" s="189">
        <v>0.01</v>
      </c>
      <c r="R124" s="189">
        <f>Q124*H124</f>
        <v>0.01</v>
      </c>
      <c r="S124" s="189">
        <v>0</v>
      </c>
      <c r="T124" s="190">
        <f>S124*H124</f>
        <v>0</v>
      </c>
      <c r="U124" s="36"/>
      <c r="V124" s="36"/>
      <c r="W124" s="36"/>
      <c r="X124" s="36"/>
      <c r="Y124" s="36"/>
      <c r="Z124" s="36"/>
      <c r="AA124" s="36"/>
      <c r="AB124" s="36"/>
      <c r="AC124" s="36"/>
      <c r="AD124" s="36"/>
      <c r="AE124" s="36"/>
      <c r="AR124" s="191" t="s">
        <v>299</v>
      </c>
      <c r="AT124" s="191" t="s">
        <v>217</v>
      </c>
      <c r="AU124" s="191" t="s">
        <v>88</v>
      </c>
      <c r="AY124" s="19" t="s">
        <v>214</v>
      </c>
      <c r="BE124" s="192">
        <f>IF(N124="základní",J124,0)</f>
        <v>0</v>
      </c>
      <c r="BF124" s="192">
        <f>IF(N124="snížená",J124,0)</f>
        <v>0</v>
      </c>
      <c r="BG124" s="192">
        <f>IF(N124="zákl. přenesená",J124,0)</f>
        <v>0</v>
      </c>
      <c r="BH124" s="192">
        <f>IF(N124="sníž. přenesená",J124,0)</f>
        <v>0</v>
      </c>
      <c r="BI124" s="192">
        <f>IF(N124="nulová",J124,0)</f>
        <v>0</v>
      </c>
      <c r="BJ124" s="19" t="s">
        <v>88</v>
      </c>
      <c r="BK124" s="192">
        <f>ROUND(I124*H124,2)</f>
        <v>0</v>
      </c>
      <c r="BL124" s="19" t="s">
        <v>299</v>
      </c>
      <c r="BM124" s="191" t="s">
        <v>1830</v>
      </c>
    </row>
    <row r="125" spans="1:65" s="14" customFormat="1" ht="11.25">
      <c r="B125" s="204"/>
      <c r="C125" s="205"/>
      <c r="D125" s="195" t="s">
        <v>224</v>
      </c>
      <c r="E125" s="206" t="s">
        <v>19</v>
      </c>
      <c r="F125" s="207" t="s">
        <v>82</v>
      </c>
      <c r="G125" s="205"/>
      <c r="H125" s="208">
        <v>1</v>
      </c>
      <c r="I125" s="209"/>
      <c r="J125" s="205"/>
      <c r="K125" s="205"/>
      <c r="L125" s="210"/>
      <c r="M125" s="211"/>
      <c r="N125" s="212"/>
      <c r="O125" s="212"/>
      <c r="P125" s="212"/>
      <c r="Q125" s="212"/>
      <c r="R125" s="212"/>
      <c r="S125" s="212"/>
      <c r="T125" s="213"/>
      <c r="AT125" s="214" t="s">
        <v>224</v>
      </c>
      <c r="AU125" s="214" t="s">
        <v>88</v>
      </c>
      <c r="AV125" s="14" t="s">
        <v>88</v>
      </c>
      <c r="AW125" s="14" t="s">
        <v>36</v>
      </c>
      <c r="AX125" s="14" t="s">
        <v>82</v>
      </c>
      <c r="AY125" s="214" t="s">
        <v>214</v>
      </c>
    </row>
    <row r="126" spans="1:65" s="2" customFormat="1" ht="24.2" customHeight="1">
      <c r="A126" s="36"/>
      <c r="B126" s="37"/>
      <c r="C126" s="180" t="s">
        <v>280</v>
      </c>
      <c r="D126" s="180" t="s">
        <v>217</v>
      </c>
      <c r="E126" s="181" t="s">
        <v>1831</v>
      </c>
      <c r="F126" s="182" t="s">
        <v>1832</v>
      </c>
      <c r="G126" s="183" t="s">
        <v>331</v>
      </c>
      <c r="H126" s="184">
        <v>9</v>
      </c>
      <c r="I126" s="185"/>
      <c r="J126" s="186">
        <f>ROUND(I126*H126,2)</f>
        <v>0</v>
      </c>
      <c r="K126" s="182" t="s">
        <v>221</v>
      </c>
      <c r="L126" s="41"/>
      <c r="M126" s="187" t="s">
        <v>19</v>
      </c>
      <c r="N126" s="188" t="s">
        <v>47</v>
      </c>
      <c r="O126" s="66"/>
      <c r="P126" s="189">
        <f>O126*H126</f>
        <v>0</v>
      </c>
      <c r="Q126" s="189">
        <v>5.0000000000000002E-5</v>
      </c>
      <c r="R126" s="189">
        <f>Q126*H126</f>
        <v>4.5000000000000004E-4</v>
      </c>
      <c r="S126" s="189">
        <v>0</v>
      </c>
      <c r="T126" s="190">
        <f>S126*H126</f>
        <v>0</v>
      </c>
      <c r="U126" s="36"/>
      <c r="V126" s="36"/>
      <c r="W126" s="36"/>
      <c r="X126" s="36"/>
      <c r="Y126" s="36"/>
      <c r="Z126" s="36"/>
      <c r="AA126" s="36"/>
      <c r="AB126" s="36"/>
      <c r="AC126" s="36"/>
      <c r="AD126" s="36"/>
      <c r="AE126" s="36"/>
      <c r="AR126" s="191" t="s">
        <v>299</v>
      </c>
      <c r="AT126" s="191" t="s">
        <v>217</v>
      </c>
      <c r="AU126" s="191" t="s">
        <v>88</v>
      </c>
      <c r="AY126" s="19" t="s">
        <v>214</v>
      </c>
      <c r="BE126" s="192">
        <f>IF(N126="základní",J126,0)</f>
        <v>0</v>
      </c>
      <c r="BF126" s="192">
        <f>IF(N126="snížená",J126,0)</f>
        <v>0</v>
      </c>
      <c r="BG126" s="192">
        <f>IF(N126="zákl. přenesená",J126,0)</f>
        <v>0</v>
      </c>
      <c r="BH126" s="192">
        <f>IF(N126="sníž. přenesená",J126,0)</f>
        <v>0</v>
      </c>
      <c r="BI126" s="192">
        <f>IF(N126="nulová",J126,0)</f>
        <v>0</v>
      </c>
      <c r="BJ126" s="19" t="s">
        <v>88</v>
      </c>
      <c r="BK126" s="192">
        <f>ROUND(I126*H126,2)</f>
        <v>0</v>
      </c>
      <c r="BL126" s="19" t="s">
        <v>299</v>
      </c>
      <c r="BM126" s="191" t="s">
        <v>1833</v>
      </c>
    </row>
    <row r="127" spans="1:65" s="14" customFormat="1" ht="11.25">
      <c r="B127" s="204"/>
      <c r="C127" s="205"/>
      <c r="D127" s="195" t="s">
        <v>224</v>
      </c>
      <c r="E127" s="206" t="s">
        <v>19</v>
      </c>
      <c r="F127" s="207" t="s">
        <v>260</v>
      </c>
      <c r="G127" s="205"/>
      <c r="H127" s="208">
        <v>9</v>
      </c>
      <c r="I127" s="209"/>
      <c r="J127" s="205"/>
      <c r="K127" s="205"/>
      <c r="L127" s="210"/>
      <c r="M127" s="211"/>
      <c r="N127" s="212"/>
      <c r="O127" s="212"/>
      <c r="P127" s="212"/>
      <c r="Q127" s="212"/>
      <c r="R127" s="212"/>
      <c r="S127" s="212"/>
      <c r="T127" s="213"/>
      <c r="AT127" s="214" t="s">
        <v>224</v>
      </c>
      <c r="AU127" s="214" t="s">
        <v>88</v>
      </c>
      <c r="AV127" s="14" t="s">
        <v>88</v>
      </c>
      <c r="AW127" s="14" t="s">
        <v>36</v>
      </c>
      <c r="AX127" s="14" t="s">
        <v>75</v>
      </c>
      <c r="AY127" s="214" t="s">
        <v>214</v>
      </c>
    </row>
    <row r="128" spans="1:65" s="15" customFormat="1" ht="11.25">
      <c r="B128" s="215"/>
      <c r="C128" s="216"/>
      <c r="D128" s="195" t="s">
        <v>224</v>
      </c>
      <c r="E128" s="217" t="s">
        <v>19</v>
      </c>
      <c r="F128" s="218" t="s">
        <v>228</v>
      </c>
      <c r="G128" s="216"/>
      <c r="H128" s="219">
        <v>9</v>
      </c>
      <c r="I128" s="220"/>
      <c r="J128" s="216"/>
      <c r="K128" s="216"/>
      <c r="L128" s="221"/>
      <c r="M128" s="222"/>
      <c r="N128" s="223"/>
      <c r="O128" s="223"/>
      <c r="P128" s="223"/>
      <c r="Q128" s="223"/>
      <c r="R128" s="223"/>
      <c r="S128" s="223"/>
      <c r="T128" s="224"/>
      <c r="AT128" s="225" t="s">
        <v>224</v>
      </c>
      <c r="AU128" s="225" t="s">
        <v>88</v>
      </c>
      <c r="AV128" s="15" t="s">
        <v>222</v>
      </c>
      <c r="AW128" s="15" t="s">
        <v>36</v>
      </c>
      <c r="AX128" s="15" t="s">
        <v>82</v>
      </c>
      <c r="AY128" s="225" t="s">
        <v>214</v>
      </c>
    </row>
    <row r="129" spans="1:65" s="2" customFormat="1" ht="24.2" customHeight="1">
      <c r="A129" s="36"/>
      <c r="B129" s="37"/>
      <c r="C129" s="180" t="s">
        <v>286</v>
      </c>
      <c r="D129" s="180" t="s">
        <v>217</v>
      </c>
      <c r="E129" s="181" t="s">
        <v>1834</v>
      </c>
      <c r="F129" s="182" t="s">
        <v>1835</v>
      </c>
      <c r="G129" s="183" t="s">
        <v>331</v>
      </c>
      <c r="H129" s="184">
        <v>31.5</v>
      </c>
      <c r="I129" s="185"/>
      <c r="J129" s="186">
        <f>ROUND(I129*H129,2)</f>
        <v>0</v>
      </c>
      <c r="K129" s="182" t="s">
        <v>221</v>
      </c>
      <c r="L129" s="41"/>
      <c r="M129" s="187" t="s">
        <v>19</v>
      </c>
      <c r="N129" s="188" t="s">
        <v>47</v>
      </c>
      <c r="O129" s="66"/>
      <c r="P129" s="189">
        <f>O129*H129</f>
        <v>0</v>
      </c>
      <c r="Q129" s="189">
        <v>6.9999999999999994E-5</v>
      </c>
      <c r="R129" s="189">
        <f>Q129*H129</f>
        <v>2.2049999999999999E-3</v>
      </c>
      <c r="S129" s="189">
        <v>0</v>
      </c>
      <c r="T129" s="190">
        <f>S129*H129</f>
        <v>0</v>
      </c>
      <c r="U129" s="36"/>
      <c r="V129" s="36"/>
      <c r="W129" s="36"/>
      <c r="X129" s="36"/>
      <c r="Y129" s="36"/>
      <c r="Z129" s="36"/>
      <c r="AA129" s="36"/>
      <c r="AB129" s="36"/>
      <c r="AC129" s="36"/>
      <c r="AD129" s="36"/>
      <c r="AE129" s="36"/>
      <c r="AR129" s="191" t="s">
        <v>299</v>
      </c>
      <c r="AT129" s="191" t="s">
        <v>217</v>
      </c>
      <c r="AU129" s="191" t="s">
        <v>88</v>
      </c>
      <c r="AY129" s="19" t="s">
        <v>214</v>
      </c>
      <c r="BE129" s="192">
        <f>IF(N129="základní",J129,0)</f>
        <v>0</v>
      </c>
      <c r="BF129" s="192">
        <f>IF(N129="snížená",J129,0)</f>
        <v>0</v>
      </c>
      <c r="BG129" s="192">
        <f>IF(N129="zákl. přenesená",J129,0)</f>
        <v>0</v>
      </c>
      <c r="BH129" s="192">
        <f>IF(N129="sníž. přenesená",J129,0)</f>
        <v>0</v>
      </c>
      <c r="BI129" s="192">
        <f>IF(N129="nulová",J129,0)</f>
        <v>0</v>
      </c>
      <c r="BJ129" s="19" t="s">
        <v>88</v>
      </c>
      <c r="BK129" s="192">
        <f>ROUND(I129*H129,2)</f>
        <v>0</v>
      </c>
      <c r="BL129" s="19" t="s">
        <v>299</v>
      </c>
      <c r="BM129" s="191" t="s">
        <v>1836</v>
      </c>
    </row>
    <row r="130" spans="1:65" s="14" customFormat="1" ht="11.25">
      <c r="B130" s="204"/>
      <c r="C130" s="205"/>
      <c r="D130" s="195" t="s">
        <v>224</v>
      </c>
      <c r="E130" s="206" t="s">
        <v>19</v>
      </c>
      <c r="F130" s="207" t="s">
        <v>1820</v>
      </c>
      <c r="G130" s="205"/>
      <c r="H130" s="208">
        <v>31.5</v>
      </c>
      <c r="I130" s="209"/>
      <c r="J130" s="205"/>
      <c r="K130" s="205"/>
      <c r="L130" s="210"/>
      <c r="M130" s="211"/>
      <c r="N130" s="212"/>
      <c r="O130" s="212"/>
      <c r="P130" s="212"/>
      <c r="Q130" s="212"/>
      <c r="R130" s="212"/>
      <c r="S130" s="212"/>
      <c r="T130" s="213"/>
      <c r="AT130" s="214" t="s">
        <v>224</v>
      </c>
      <c r="AU130" s="214" t="s">
        <v>88</v>
      </c>
      <c r="AV130" s="14" t="s">
        <v>88</v>
      </c>
      <c r="AW130" s="14" t="s">
        <v>36</v>
      </c>
      <c r="AX130" s="14" t="s">
        <v>75</v>
      </c>
      <c r="AY130" s="214" t="s">
        <v>214</v>
      </c>
    </row>
    <row r="131" spans="1:65" s="15" customFormat="1" ht="11.25">
      <c r="B131" s="215"/>
      <c r="C131" s="216"/>
      <c r="D131" s="195" t="s">
        <v>224</v>
      </c>
      <c r="E131" s="217" t="s">
        <v>19</v>
      </c>
      <c r="F131" s="218" t="s">
        <v>228</v>
      </c>
      <c r="G131" s="216"/>
      <c r="H131" s="219">
        <v>31.5</v>
      </c>
      <c r="I131" s="220"/>
      <c r="J131" s="216"/>
      <c r="K131" s="216"/>
      <c r="L131" s="221"/>
      <c r="M131" s="222"/>
      <c r="N131" s="223"/>
      <c r="O131" s="223"/>
      <c r="P131" s="223"/>
      <c r="Q131" s="223"/>
      <c r="R131" s="223"/>
      <c r="S131" s="223"/>
      <c r="T131" s="224"/>
      <c r="AT131" s="225" t="s">
        <v>224</v>
      </c>
      <c r="AU131" s="225" t="s">
        <v>88</v>
      </c>
      <c r="AV131" s="15" t="s">
        <v>222</v>
      </c>
      <c r="AW131" s="15" t="s">
        <v>36</v>
      </c>
      <c r="AX131" s="15" t="s">
        <v>82</v>
      </c>
      <c r="AY131" s="225" t="s">
        <v>214</v>
      </c>
    </row>
    <row r="132" spans="1:65" s="2" customFormat="1" ht="24.2" customHeight="1">
      <c r="A132" s="36"/>
      <c r="B132" s="37"/>
      <c r="C132" s="180" t="s">
        <v>290</v>
      </c>
      <c r="D132" s="180" t="s">
        <v>217</v>
      </c>
      <c r="E132" s="181" t="s">
        <v>1837</v>
      </c>
      <c r="F132" s="182" t="s">
        <v>1838</v>
      </c>
      <c r="G132" s="183" t="s">
        <v>331</v>
      </c>
      <c r="H132" s="184">
        <v>4.5</v>
      </c>
      <c r="I132" s="185"/>
      <c r="J132" s="186">
        <f>ROUND(I132*H132,2)</f>
        <v>0</v>
      </c>
      <c r="K132" s="182" t="s">
        <v>221</v>
      </c>
      <c r="L132" s="41"/>
      <c r="M132" s="187" t="s">
        <v>19</v>
      </c>
      <c r="N132" s="188" t="s">
        <v>47</v>
      </c>
      <c r="O132" s="66"/>
      <c r="P132" s="189">
        <f>O132*H132</f>
        <v>0</v>
      </c>
      <c r="Q132" s="189">
        <v>9.0000000000000006E-5</v>
      </c>
      <c r="R132" s="189">
        <f>Q132*H132</f>
        <v>4.0500000000000003E-4</v>
      </c>
      <c r="S132" s="189">
        <v>0</v>
      </c>
      <c r="T132" s="190">
        <f>S132*H132</f>
        <v>0</v>
      </c>
      <c r="U132" s="36"/>
      <c r="V132" s="36"/>
      <c r="W132" s="36"/>
      <c r="X132" s="36"/>
      <c r="Y132" s="36"/>
      <c r="Z132" s="36"/>
      <c r="AA132" s="36"/>
      <c r="AB132" s="36"/>
      <c r="AC132" s="36"/>
      <c r="AD132" s="36"/>
      <c r="AE132" s="36"/>
      <c r="AR132" s="191" t="s">
        <v>299</v>
      </c>
      <c r="AT132" s="191" t="s">
        <v>217</v>
      </c>
      <c r="AU132" s="191" t="s">
        <v>88</v>
      </c>
      <c r="AY132" s="19" t="s">
        <v>214</v>
      </c>
      <c r="BE132" s="192">
        <f>IF(N132="základní",J132,0)</f>
        <v>0</v>
      </c>
      <c r="BF132" s="192">
        <f>IF(N132="snížená",J132,0)</f>
        <v>0</v>
      </c>
      <c r="BG132" s="192">
        <f>IF(N132="zákl. přenesená",J132,0)</f>
        <v>0</v>
      </c>
      <c r="BH132" s="192">
        <f>IF(N132="sníž. přenesená",J132,0)</f>
        <v>0</v>
      </c>
      <c r="BI132" s="192">
        <f>IF(N132="nulová",J132,0)</f>
        <v>0</v>
      </c>
      <c r="BJ132" s="19" t="s">
        <v>88</v>
      </c>
      <c r="BK132" s="192">
        <f>ROUND(I132*H132,2)</f>
        <v>0</v>
      </c>
      <c r="BL132" s="19" t="s">
        <v>299</v>
      </c>
      <c r="BM132" s="191" t="s">
        <v>1839</v>
      </c>
    </row>
    <row r="133" spans="1:65" s="14" customFormat="1" ht="11.25">
      <c r="B133" s="204"/>
      <c r="C133" s="205"/>
      <c r="D133" s="195" t="s">
        <v>224</v>
      </c>
      <c r="E133" s="206" t="s">
        <v>19</v>
      </c>
      <c r="F133" s="207" t="s">
        <v>1840</v>
      </c>
      <c r="G133" s="205"/>
      <c r="H133" s="208">
        <v>4.5</v>
      </c>
      <c r="I133" s="209"/>
      <c r="J133" s="205"/>
      <c r="K133" s="205"/>
      <c r="L133" s="210"/>
      <c r="M133" s="211"/>
      <c r="N133" s="212"/>
      <c r="O133" s="212"/>
      <c r="P133" s="212"/>
      <c r="Q133" s="212"/>
      <c r="R133" s="212"/>
      <c r="S133" s="212"/>
      <c r="T133" s="213"/>
      <c r="AT133" s="214" t="s">
        <v>224</v>
      </c>
      <c r="AU133" s="214" t="s">
        <v>88</v>
      </c>
      <c r="AV133" s="14" t="s">
        <v>88</v>
      </c>
      <c r="AW133" s="14" t="s">
        <v>36</v>
      </c>
      <c r="AX133" s="14" t="s">
        <v>75</v>
      </c>
      <c r="AY133" s="214" t="s">
        <v>214</v>
      </c>
    </row>
    <row r="134" spans="1:65" s="15" customFormat="1" ht="11.25">
      <c r="B134" s="215"/>
      <c r="C134" s="216"/>
      <c r="D134" s="195" t="s">
        <v>224</v>
      </c>
      <c r="E134" s="217" t="s">
        <v>19</v>
      </c>
      <c r="F134" s="218" t="s">
        <v>228</v>
      </c>
      <c r="G134" s="216"/>
      <c r="H134" s="219">
        <v>4.5</v>
      </c>
      <c r="I134" s="220"/>
      <c r="J134" s="216"/>
      <c r="K134" s="216"/>
      <c r="L134" s="221"/>
      <c r="M134" s="222"/>
      <c r="N134" s="223"/>
      <c r="O134" s="223"/>
      <c r="P134" s="223"/>
      <c r="Q134" s="223"/>
      <c r="R134" s="223"/>
      <c r="S134" s="223"/>
      <c r="T134" s="224"/>
      <c r="AT134" s="225" t="s">
        <v>224</v>
      </c>
      <c r="AU134" s="225" t="s">
        <v>88</v>
      </c>
      <c r="AV134" s="15" t="s">
        <v>222</v>
      </c>
      <c r="AW134" s="15" t="s">
        <v>36</v>
      </c>
      <c r="AX134" s="15" t="s">
        <v>82</v>
      </c>
      <c r="AY134" s="225" t="s">
        <v>214</v>
      </c>
    </row>
    <row r="135" spans="1:65" s="2" customFormat="1" ht="24.2" customHeight="1">
      <c r="A135" s="36"/>
      <c r="B135" s="37"/>
      <c r="C135" s="180" t="s">
        <v>8</v>
      </c>
      <c r="D135" s="180" t="s">
        <v>217</v>
      </c>
      <c r="E135" s="181" t="s">
        <v>1121</v>
      </c>
      <c r="F135" s="182" t="s">
        <v>1122</v>
      </c>
      <c r="G135" s="183" t="s">
        <v>331</v>
      </c>
      <c r="H135" s="184">
        <v>6</v>
      </c>
      <c r="I135" s="185"/>
      <c r="J135" s="186">
        <f>ROUND(I135*H135,2)</f>
        <v>0</v>
      </c>
      <c r="K135" s="182" t="s">
        <v>221</v>
      </c>
      <c r="L135" s="41"/>
      <c r="M135" s="187" t="s">
        <v>19</v>
      </c>
      <c r="N135" s="188" t="s">
        <v>47</v>
      </c>
      <c r="O135" s="66"/>
      <c r="P135" s="189">
        <f>O135*H135</f>
        <v>0</v>
      </c>
      <c r="Q135" s="189">
        <v>2.0000000000000001E-4</v>
      </c>
      <c r="R135" s="189">
        <f>Q135*H135</f>
        <v>1.2000000000000001E-3</v>
      </c>
      <c r="S135" s="189">
        <v>0</v>
      </c>
      <c r="T135" s="190">
        <f>S135*H135</f>
        <v>0</v>
      </c>
      <c r="U135" s="36"/>
      <c r="V135" s="36"/>
      <c r="W135" s="36"/>
      <c r="X135" s="36"/>
      <c r="Y135" s="36"/>
      <c r="Z135" s="36"/>
      <c r="AA135" s="36"/>
      <c r="AB135" s="36"/>
      <c r="AC135" s="36"/>
      <c r="AD135" s="36"/>
      <c r="AE135" s="36"/>
      <c r="AR135" s="191" t="s">
        <v>299</v>
      </c>
      <c r="AT135" s="191" t="s">
        <v>217</v>
      </c>
      <c r="AU135" s="191" t="s">
        <v>88</v>
      </c>
      <c r="AY135" s="19" t="s">
        <v>214</v>
      </c>
      <c r="BE135" s="192">
        <f>IF(N135="základní",J135,0)</f>
        <v>0</v>
      </c>
      <c r="BF135" s="192">
        <f>IF(N135="snížená",J135,0)</f>
        <v>0</v>
      </c>
      <c r="BG135" s="192">
        <f>IF(N135="zákl. přenesená",J135,0)</f>
        <v>0</v>
      </c>
      <c r="BH135" s="192">
        <f>IF(N135="sníž. přenesená",J135,0)</f>
        <v>0</v>
      </c>
      <c r="BI135" s="192">
        <f>IF(N135="nulová",J135,0)</f>
        <v>0</v>
      </c>
      <c r="BJ135" s="19" t="s">
        <v>88</v>
      </c>
      <c r="BK135" s="192">
        <f>ROUND(I135*H135,2)</f>
        <v>0</v>
      </c>
      <c r="BL135" s="19" t="s">
        <v>299</v>
      </c>
      <c r="BM135" s="191" t="s">
        <v>1841</v>
      </c>
    </row>
    <row r="136" spans="1:65" s="14" customFormat="1" ht="11.25">
      <c r="B136" s="204"/>
      <c r="C136" s="205"/>
      <c r="D136" s="195" t="s">
        <v>224</v>
      </c>
      <c r="E136" s="206" t="s">
        <v>19</v>
      </c>
      <c r="F136" s="207" t="s">
        <v>215</v>
      </c>
      <c r="G136" s="205"/>
      <c r="H136" s="208">
        <v>6</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5" customFormat="1" ht="11.25">
      <c r="B137" s="215"/>
      <c r="C137" s="216"/>
      <c r="D137" s="195" t="s">
        <v>224</v>
      </c>
      <c r="E137" s="217" t="s">
        <v>19</v>
      </c>
      <c r="F137" s="218" t="s">
        <v>228</v>
      </c>
      <c r="G137" s="216"/>
      <c r="H137" s="219">
        <v>6</v>
      </c>
      <c r="I137" s="220"/>
      <c r="J137" s="216"/>
      <c r="K137" s="216"/>
      <c r="L137" s="221"/>
      <c r="M137" s="222"/>
      <c r="N137" s="223"/>
      <c r="O137" s="223"/>
      <c r="P137" s="223"/>
      <c r="Q137" s="223"/>
      <c r="R137" s="223"/>
      <c r="S137" s="223"/>
      <c r="T137" s="224"/>
      <c r="AT137" s="225" t="s">
        <v>224</v>
      </c>
      <c r="AU137" s="225" t="s">
        <v>88</v>
      </c>
      <c r="AV137" s="15" t="s">
        <v>222</v>
      </c>
      <c r="AW137" s="15" t="s">
        <v>36</v>
      </c>
      <c r="AX137" s="15" t="s">
        <v>82</v>
      </c>
      <c r="AY137" s="225" t="s">
        <v>214</v>
      </c>
    </row>
    <row r="138" spans="1:65" s="2" customFormat="1" ht="24.2" customHeight="1">
      <c r="A138" s="36"/>
      <c r="B138" s="37"/>
      <c r="C138" s="180" t="s">
        <v>299</v>
      </c>
      <c r="D138" s="180" t="s">
        <v>217</v>
      </c>
      <c r="E138" s="181" t="s">
        <v>1124</v>
      </c>
      <c r="F138" s="182" t="s">
        <v>1125</v>
      </c>
      <c r="G138" s="183" t="s">
        <v>331</v>
      </c>
      <c r="H138" s="184">
        <v>8.5</v>
      </c>
      <c r="I138" s="185"/>
      <c r="J138" s="186">
        <f>ROUND(I138*H138,2)</f>
        <v>0</v>
      </c>
      <c r="K138" s="182" t="s">
        <v>221</v>
      </c>
      <c r="L138" s="41"/>
      <c r="M138" s="187" t="s">
        <v>19</v>
      </c>
      <c r="N138" s="188" t="s">
        <v>47</v>
      </c>
      <c r="O138" s="66"/>
      <c r="P138" s="189">
        <f>O138*H138</f>
        <v>0</v>
      </c>
      <c r="Q138" s="189">
        <v>2.4000000000000001E-4</v>
      </c>
      <c r="R138" s="189">
        <f>Q138*H138</f>
        <v>2.0400000000000001E-3</v>
      </c>
      <c r="S138" s="189">
        <v>0</v>
      </c>
      <c r="T138" s="190">
        <f>S138*H138</f>
        <v>0</v>
      </c>
      <c r="U138" s="36"/>
      <c r="V138" s="36"/>
      <c r="W138" s="36"/>
      <c r="X138" s="36"/>
      <c r="Y138" s="36"/>
      <c r="Z138" s="36"/>
      <c r="AA138" s="36"/>
      <c r="AB138" s="36"/>
      <c r="AC138" s="36"/>
      <c r="AD138" s="36"/>
      <c r="AE138" s="36"/>
      <c r="AR138" s="191" t="s">
        <v>299</v>
      </c>
      <c r="AT138" s="191" t="s">
        <v>217</v>
      </c>
      <c r="AU138" s="191" t="s">
        <v>88</v>
      </c>
      <c r="AY138" s="19" t="s">
        <v>214</v>
      </c>
      <c r="BE138" s="192">
        <f>IF(N138="základní",J138,0)</f>
        <v>0</v>
      </c>
      <c r="BF138" s="192">
        <f>IF(N138="snížená",J138,0)</f>
        <v>0</v>
      </c>
      <c r="BG138" s="192">
        <f>IF(N138="zákl. přenesená",J138,0)</f>
        <v>0</v>
      </c>
      <c r="BH138" s="192">
        <f>IF(N138="sníž. přenesená",J138,0)</f>
        <v>0</v>
      </c>
      <c r="BI138" s="192">
        <f>IF(N138="nulová",J138,0)</f>
        <v>0</v>
      </c>
      <c r="BJ138" s="19" t="s">
        <v>88</v>
      </c>
      <c r="BK138" s="192">
        <f>ROUND(I138*H138,2)</f>
        <v>0</v>
      </c>
      <c r="BL138" s="19" t="s">
        <v>299</v>
      </c>
      <c r="BM138" s="191" t="s">
        <v>1842</v>
      </c>
    </row>
    <row r="139" spans="1:65" s="14" customFormat="1" ht="11.25">
      <c r="B139" s="204"/>
      <c r="C139" s="205"/>
      <c r="D139" s="195" t="s">
        <v>224</v>
      </c>
      <c r="E139" s="206" t="s">
        <v>19</v>
      </c>
      <c r="F139" s="207" t="s">
        <v>1825</v>
      </c>
      <c r="G139" s="205"/>
      <c r="H139" s="208">
        <v>8.5</v>
      </c>
      <c r="I139" s="209"/>
      <c r="J139" s="205"/>
      <c r="K139" s="205"/>
      <c r="L139" s="210"/>
      <c r="M139" s="211"/>
      <c r="N139" s="212"/>
      <c r="O139" s="212"/>
      <c r="P139" s="212"/>
      <c r="Q139" s="212"/>
      <c r="R139" s="212"/>
      <c r="S139" s="212"/>
      <c r="T139" s="213"/>
      <c r="AT139" s="214" t="s">
        <v>224</v>
      </c>
      <c r="AU139" s="214" t="s">
        <v>88</v>
      </c>
      <c r="AV139" s="14" t="s">
        <v>88</v>
      </c>
      <c r="AW139" s="14" t="s">
        <v>36</v>
      </c>
      <c r="AX139" s="14" t="s">
        <v>75</v>
      </c>
      <c r="AY139" s="214" t="s">
        <v>214</v>
      </c>
    </row>
    <row r="140" spans="1:65" s="15" customFormat="1" ht="11.25">
      <c r="B140" s="215"/>
      <c r="C140" s="216"/>
      <c r="D140" s="195" t="s">
        <v>224</v>
      </c>
      <c r="E140" s="217" t="s">
        <v>19</v>
      </c>
      <c r="F140" s="218" t="s">
        <v>228</v>
      </c>
      <c r="G140" s="216"/>
      <c r="H140" s="219">
        <v>8.5</v>
      </c>
      <c r="I140" s="220"/>
      <c r="J140" s="216"/>
      <c r="K140" s="216"/>
      <c r="L140" s="221"/>
      <c r="M140" s="222"/>
      <c r="N140" s="223"/>
      <c r="O140" s="223"/>
      <c r="P140" s="223"/>
      <c r="Q140" s="223"/>
      <c r="R140" s="223"/>
      <c r="S140" s="223"/>
      <c r="T140" s="224"/>
      <c r="AT140" s="225" t="s">
        <v>224</v>
      </c>
      <c r="AU140" s="225" t="s">
        <v>88</v>
      </c>
      <c r="AV140" s="15" t="s">
        <v>222</v>
      </c>
      <c r="AW140" s="15" t="s">
        <v>36</v>
      </c>
      <c r="AX140" s="15" t="s">
        <v>82</v>
      </c>
      <c r="AY140" s="225" t="s">
        <v>214</v>
      </c>
    </row>
    <row r="141" spans="1:65" s="2" customFormat="1" ht="14.45" customHeight="1">
      <c r="A141" s="36"/>
      <c r="B141" s="37"/>
      <c r="C141" s="180" t="s">
        <v>304</v>
      </c>
      <c r="D141" s="180" t="s">
        <v>217</v>
      </c>
      <c r="E141" s="181" t="s">
        <v>1127</v>
      </c>
      <c r="F141" s="182" t="s">
        <v>1128</v>
      </c>
      <c r="G141" s="183" t="s">
        <v>248</v>
      </c>
      <c r="H141" s="184">
        <v>7</v>
      </c>
      <c r="I141" s="185"/>
      <c r="J141" s="186">
        <f>ROUND(I141*H141,2)</f>
        <v>0</v>
      </c>
      <c r="K141" s="182" t="s">
        <v>221</v>
      </c>
      <c r="L141" s="41"/>
      <c r="M141" s="187" t="s">
        <v>19</v>
      </c>
      <c r="N141" s="188" t="s">
        <v>47</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299</v>
      </c>
      <c r="AT141" s="191" t="s">
        <v>217</v>
      </c>
      <c r="AU141" s="191" t="s">
        <v>88</v>
      </c>
      <c r="AY141" s="19" t="s">
        <v>214</v>
      </c>
      <c r="BE141" s="192">
        <f>IF(N141="základní",J141,0)</f>
        <v>0</v>
      </c>
      <c r="BF141" s="192">
        <f>IF(N141="snížená",J141,0)</f>
        <v>0</v>
      </c>
      <c r="BG141" s="192">
        <f>IF(N141="zákl. přenesená",J141,0)</f>
        <v>0</v>
      </c>
      <c r="BH141" s="192">
        <f>IF(N141="sníž. přenesená",J141,0)</f>
        <v>0</v>
      </c>
      <c r="BI141" s="192">
        <f>IF(N141="nulová",J141,0)</f>
        <v>0</v>
      </c>
      <c r="BJ141" s="19" t="s">
        <v>88</v>
      </c>
      <c r="BK141" s="192">
        <f>ROUND(I141*H141,2)</f>
        <v>0</v>
      </c>
      <c r="BL141" s="19" t="s">
        <v>299</v>
      </c>
      <c r="BM141" s="191" t="s">
        <v>1129</v>
      </c>
    </row>
    <row r="142" spans="1:65" s="2" customFormat="1" ht="14.45" customHeight="1">
      <c r="A142" s="36"/>
      <c r="B142" s="37"/>
      <c r="C142" s="180" t="s">
        <v>308</v>
      </c>
      <c r="D142" s="180" t="s">
        <v>217</v>
      </c>
      <c r="E142" s="181" t="s">
        <v>1130</v>
      </c>
      <c r="F142" s="182" t="s">
        <v>1131</v>
      </c>
      <c r="G142" s="183" t="s">
        <v>248</v>
      </c>
      <c r="H142" s="184">
        <v>10</v>
      </c>
      <c r="I142" s="185"/>
      <c r="J142" s="186">
        <f>ROUND(I142*H142,2)</f>
        <v>0</v>
      </c>
      <c r="K142" s="182" t="s">
        <v>221</v>
      </c>
      <c r="L142" s="41"/>
      <c r="M142" s="187" t="s">
        <v>19</v>
      </c>
      <c r="N142" s="188" t="s">
        <v>47</v>
      </c>
      <c r="O142" s="66"/>
      <c r="P142" s="189">
        <f>O142*H142</f>
        <v>0</v>
      </c>
      <c r="Q142" s="189">
        <v>2.9E-4</v>
      </c>
      <c r="R142" s="189">
        <f>Q142*H142</f>
        <v>2.8999999999999998E-3</v>
      </c>
      <c r="S142" s="189">
        <v>0</v>
      </c>
      <c r="T142" s="190">
        <f>S142*H142</f>
        <v>0</v>
      </c>
      <c r="U142" s="36"/>
      <c r="V142" s="36"/>
      <c r="W142" s="36"/>
      <c r="X142" s="36"/>
      <c r="Y142" s="36"/>
      <c r="Z142" s="36"/>
      <c r="AA142" s="36"/>
      <c r="AB142" s="36"/>
      <c r="AC142" s="36"/>
      <c r="AD142" s="36"/>
      <c r="AE142" s="36"/>
      <c r="AR142" s="191" t="s">
        <v>299</v>
      </c>
      <c r="AT142" s="191" t="s">
        <v>217</v>
      </c>
      <c r="AU142" s="191" t="s">
        <v>88</v>
      </c>
      <c r="AY142" s="19" t="s">
        <v>214</v>
      </c>
      <c r="BE142" s="192">
        <f>IF(N142="základní",J142,0)</f>
        <v>0</v>
      </c>
      <c r="BF142" s="192">
        <f>IF(N142="snížená",J142,0)</f>
        <v>0</v>
      </c>
      <c r="BG142" s="192">
        <f>IF(N142="zákl. přenesená",J142,0)</f>
        <v>0</v>
      </c>
      <c r="BH142" s="192">
        <f>IF(N142="sníž. přenesená",J142,0)</f>
        <v>0</v>
      </c>
      <c r="BI142" s="192">
        <f>IF(N142="nulová",J142,0)</f>
        <v>0</v>
      </c>
      <c r="BJ142" s="19" t="s">
        <v>88</v>
      </c>
      <c r="BK142" s="192">
        <f>ROUND(I142*H142,2)</f>
        <v>0</v>
      </c>
      <c r="BL142" s="19" t="s">
        <v>299</v>
      </c>
      <c r="BM142" s="191" t="s">
        <v>1132</v>
      </c>
    </row>
    <row r="143" spans="1:65" s="14" customFormat="1" ht="11.25">
      <c r="B143" s="204"/>
      <c r="C143" s="205"/>
      <c r="D143" s="195" t="s">
        <v>224</v>
      </c>
      <c r="E143" s="206" t="s">
        <v>19</v>
      </c>
      <c r="F143" s="207" t="s">
        <v>270</v>
      </c>
      <c r="G143" s="205"/>
      <c r="H143" s="208">
        <v>10</v>
      </c>
      <c r="I143" s="209"/>
      <c r="J143" s="205"/>
      <c r="K143" s="205"/>
      <c r="L143" s="210"/>
      <c r="M143" s="211"/>
      <c r="N143" s="212"/>
      <c r="O143" s="212"/>
      <c r="P143" s="212"/>
      <c r="Q143" s="212"/>
      <c r="R143" s="212"/>
      <c r="S143" s="212"/>
      <c r="T143" s="213"/>
      <c r="AT143" s="214" t="s">
        <v>224</v>
      </c>
      <c r="AU143" s="214" t="s">
        <v>88</v>
      </c>
      <c r="AV143" s="14" t="s">
        <v>88</v>
      </c>
      <c r="AW143" s="14" t="s">
        <v>36</v>
      </c>
      <c r="AX143" s="14" t="s">
        <v>75</v>
      </c>
      <c r="AY143" s="214" t="s">
        <v>214</v>
      </c>
    </row>
    <row r="144" spans="1:65" s="15" customFormat="1" ht="11.25">
      <c r="B144" s="215"/>
      <c r="C144" s="216"/>
      <c r="D144" s="195" t="s">
        <v>224</v>
      </c>
      <c r="E144" s="217" t="s">
        <v>19</v>
      </c>
      <c r="F144" s="218" t="s">
        <v>228</v>
      </c>
      <c r="G144" s="216"/>
      <c r="H144" s="219">
        <v>10</v>
      </c>
      <c r="I144" s="220"/>
      <c r="J144" s="216"/>
      <c r="K144" s="216"/>
      <c r="L144" s="221"/>
      <c r="M144" s="222"/>
      <c r="N144" s="223"/>
      <c r="O144" s="223"/>
      <c r="P144" s="223"/>
      <c r="Q144" s="223"/>
      <c r="R144" s="223"/>
      <c r="S144" s="223"/>
      <c r="T144" s="224"/>
      <c r="AT144" s="225" t="s">
        <v>224</v>
      </c>
      <c r="AU144" s="225" t="s">
        <v>88</v>
      </c>
      <c r="AV144" s="15" t="s">
        <v>222</v>
      </c>
      <c r="AW144" s="15" t="s">
        <v>36</v>
      </c>
      <c r="AX144" s="15" t="s">
        <v>82</v>
      </c>
      <c r="AY144" s="225" t="s">
        <v>214</v>
      </c>
    </row>
    <row r="145" spans="1:65" s="2" customFormat="1" ht="14.45" customHeight="1">
      <c r="A145" s="36"/>
      <c r="B145" s="37"/>
      <c r="C145" s="180" t="s">
        <v>314</v>
      </c>
      <c r="D145" s="180" t="s">
        <v>217</v>
      </c>
      <c r="E145" s="181" t="s">
        <v>1133</v>
      </c>
      <c r="F145" s="182" t="s">
        <v>1134</v>
      </c>
      <c r="G145" s="183" t="s">
        <v>248</v>
      </c>
      <c r="H145" s="184">
        <v>5</v>
      </c>
      <c r="I145" s="185"/>
      <c r="J145" s="186">
        <f>ROUND(I145*H145,2)</f>
        <v>0</v>
      </c>
      <c r="K145" s="182" t="s">
        <v>221</v>
      </c>
      <c r="L145" s="41"/>
      <c r="M145" s="187" t="s">
        <v>19</v>
      </c>
      <c r="N145" s="188" t="s">
        <v>47</v>
      </c>
      <c r="O145" s="66"/>
      <c r="P145" s="189">
        <f>O145*H145</f>
        <v>0</v>
      </c>
      <c r="Q145" s="189">
        <v>7.5000000000000002E-4</v>
      </c>
      <c r="R145" s="189">
        <f>Q145*H145</f>
        <v>3.7499999999999999E-3</v>
      </c>
      <c r="S145" s="189">
        <v>0</v>
      </c>
      <c r="T145" s="190">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1135</v>
      </c>
    </row>
    <row r="146" spans="1:65" s="14" customFormat="1" ht="11.25">
      <c r="B146" s="204"/>
      <c r="C146" s="205"/>
      <c r="D146" s="195" t="s">
        <v>224</v>
      </c>
      <c r="E146" s="206" t="s">
        <v>19</v>
      </c>
      <c r="F146" s="207" t="s">
        <v>245</v>
      </c>
      <c r="G146" s="205"/>
      <c r="H146" s="208">
        <v>5</v>
      </c>
      <c r="I146" s="209"/>
      <c r="J146" s="205"/>
      <c r="K146" s="205"/>
      <c r="L146" s="210"/>
      <c r="M146" s="211"/>
      <c r="N146" s="212"/>
      <c r="O146" s="212"/>
      <c r="P146" s="212"/>
      <c r="Q146" s="212"/>
      <c r="R146" s="212"/>
      <c r="S146" s="212"/>
      <c r="T146" s="213"/>
      <c r="AT146" s="214" t="s">
        <v>224</v>
      </c>
      <c r="AU146" s="214" t="s">
        <v>88</v>
      </c>
      <c r="AV146" s="14" t="s">
        <v>88</v>
      </c>
      <c r="AW146" s="14" t="s">
        <v>36</v>
      </c>
      <c r="AX146" s="14" t="s">
        <v>75</v>
      </c>
      <c r="AY146" s="214" t="s">
        <v>214</v>
      </c>
    </row>
    <row r="147" spans="1:65" s="15" customFormat="1" ht="11.25">
      <c r="B147" s="215"/>
      <c r="C147" s="216"/>
      <c r="D147" s="195" t="s">
        <v>224</v>
      </c>
      <c r="E147" s="217" t="s">
        <v>19</v>
      </c>
      <c r="F147" s="218" t="s">
        <v>228</v>
      </c>
      <c r="G147" s="216"/>
      <c r="H147" s="219">
        <v>5</v>
      </c>
      <c r="I147" s="220"/>
      <c r="J147" s="216"/>
      <c r="K147" s="216"/>
      <c r="L147" s="221"/>
      <c r="M147" s="222"/>
      <c r="N147" s="223"/>
      <c r="O147" s="223"/>
      <c r="P147" s="223"/>
      <c r="Q147" s="223"/>
      <c r="R147" s="223"/>
      <c r="S147" s="223"/>
      <c r="T147" s="224"/>
      <c r="AT147" s="225" t="s">
        <v>224</v>
      </c>
      <c r="AU147" s="225" t="s">
        <v>88</v>
      </c>
      <c r="AV147" s="15" t="s">
        <v>222</v>
      </c>
      <c r="AW147" s="15" t="s">
        <v>36</v>
      </c>
      <c r="AX147" s="15" t="s">
        <v>82</v>
      </c>
      <c r="AY147" s="225" t="s">
        <v>214</v>
      </c>
    </row>
    <row r="148" spans="1:65" s="2" customFormat="1" ht="14.45" customHeight="1">
      <c r="A148" s="36"/>
      <c r="B148" s="37"/>
      <c r="C148" s="180" t="s">
        <v>322</v>
      </c>
      <c r="D148" s="180" t="s">
        <v>217</v>
      </c>
      <c r="E148" s="181" t="s">
        <v>1843</v>
      </c>
      <c r="F148" s="182" t="s">
        <v>1844</v>
      </c>
      <c r="G148" s="183" t="s">
        <v>248</v>
      </c>
      <c r="H148" s="184">
        <v>1</v>
      </c>
      <c r="I148" s="185"/>
      <c r="J148" s="186">
        <f>ROUND(I148*H148,2)</f>
        <v>0</v>
      </c>
      <c r="K148" s="182" t="s">
        <v>221</v>
      </c>
      <c r="L148" s="41"/>
      <c r="M148" s="187" t="s">
        <v>19</v>
      </c>
      <c r="N148" s="188" t="s">
        <v>47</v>
      </c>
      <c r="O148" s="66"/>
      <c r="P148" s="189">
        <f>O148*H148</f>
        <v>0</v>
      </c>
      <c r="Q148" s="189">
        <v>9.7000000000000005E-4</v>
      </c>
      <c r="R148" s="189">
        <f>Q148*H148</f>
        <v>9.7000000000000005E-4</v>
      </c>
      <c r="S148" s="189">
        <v>0</v>
      </c>
      <c r="T148" s="190">
        <f>S148*H148</f>
        <v>0</v>
      </c>
      <c r="U148" s="36"/>
      <c r="V148" s="36"/>
      <c r="W148" s="36"/>
      <c r="X148" s="36"/>
      <c r="Y148" s="36"/>
      <c r="Z148" s="36"/>
      <c r="AA148" s="36"/>
      <c r="AB148" s="36"/>
      <c r="AC148" s="36"/>
      <c r="AD148" s="36"/>
      <c r="AE148" s="36"/>
      <c r="AR148" s="191" t="s">
        <v>299</v>
      </c>
      <c r="AT148" s="191" t="s">
        <v>217</v>
      </c>
      <c r="AU148" s="191" t="s">
        <v>88</v>
      </c>
      <c r="AY148" s="19" t="s">
        <v>214</v>
      </c>
      <c r="BE148" s="192">
        <f>IF(N148="základní",J148,0)</f>
        <v>0</v>
      </c>
      <c r="BF148" s="192">
        <f>IF(N148="snížená",J148,0)</f>
        <v>0</v>
      </c>
      <c r="BG148" s="192">
        <f>IF(N148="zákl. přenesená",J148,0)</f>
        <v>0</v>
      </c>
      <c r="BH148" s="192">
        <f>IF(N148="sníž. přenesená",J148,0)</f>
        <v>0</v>
      </c>
      <c r="BI148" s="192">
        <f>IF(N148="nulová",J148,0)</f>
        <v>0</v>
      </c>
      <c r="BJ148" s="19" t="s">
        <v>88</v>
      </c>
      <c r="BK148" s="192">
        <f>ROUND(I148*H148,2)</f>
        <v>0</v>
      </c>
      <c r="BL148" s="19" t="s">
        <v>299</v>
      </c>
      <c r="BM148" s="191" t="s">
        <v>1845</v>
      </c>
    </row>
    <row r="149" spans="1:65" s="14" customFormat="1" ht="11.25">
      <c r="B149" s="204"/>
      <c r="C149" s="205"/>
      <c r="D149" s="195" t="s">
        <v>224</v>
      </c>
      <c r="E149" s="206" t="s">
        <v>19</v>
      </c>
      <c r="F149" s="207" t="s">
        <v>82</v>
      </c>
      <c r="G149" s="205"/>
      <c r="H149" s="208">
        <v>1</v>
      </c>
      <c r="I149" s="209"/>
      <c r="J149" s="205"/>
      <c r="K149" s="205"/>
      <c r="L149" s="210"/>
      <c r="M149" s="211"/>
      <c r="N149" s="212"/>
      <c r="O149" s="212"/>
      <c r="P149" s="212"/>
      <c r="Q149" s="212"/>
      <c r="R149" s="212"/>
      <c r="S149" s="212"/>
      <c r="T149" s="213"/>
      <c r="AT149" s="214" t="s">
        <v>224</v>
      </c>
      <c r="AU149" s="214" t="s">
        <v>88</v>
      </c>
      <c r="AV149" s="14" t="s">
        <v>88</v>
      </c>
      <c r="AW149" s="14" t="s">
        <v>36</v>
      </c>
      <c r="AX149" s="14" t="s">
        <v>75</v>
      </c>
      <c r="AY149" s="214" t="s">
        <v>214</v>
      </c>
    </row>
    <row r="150" spans="1:65" s="15" customFormat="1" ht="11.25">
      <c r="B150" s="215"/>
      <c r="C150" s="216"/>
      <c r="D150" s="195" t="s">
        <v>224</v>
      </c>
      <c r="E150" s="217" t="s">
        <v>19</v>
      </c>
      <c r="F150" s="218" t="s">
        <v>228</v>
      </c>
      <c r="G150" s="216"/>
      <c r="H150" s="219">
        <v>1</v>
      </c>
      <c r="I150" s="220"/>
      <c r="J150" s="216"/>
      <c r="K150" s="216"/>
      <c r="L150" s="221"/>
      <c r="M150" s="222"/>
      <c r="N150" s="223"/>
      <c r="O150" s="223"/>
      <c r="P150" s="223"/>
      <c r="Q150" s="223"/>
      <c r="R150" s="223"/>
      <c r="S150" s="223"/>
      <c r="T150" s="224"/>
      <c r="AT150" s="225" t="s">
        <v>224</v>
      </c>
      <c r="AU150" s="225" t="s">
        <v>88</v>
      </c>
      <c r="AV150" s="15" t="s">
        <v>222</v>
      </c>
      <c r="AW150" s="15" t="s">
        <v>36</v>
      </c>
      <c r="AX150" s="15" t="s">
        <v>82</v>
      </c>
      <c r="AY150" s="225" t="s">
        <v>214</v>
      </c>
    </row>
    <row r="151" spans="1:65" s="2" customFormat="1" ht="14.45" customHeight="1">
      <c r="A151" s="36"/>
      <c r="B151" s="37"/>
      <c r="C151" s="180" t="s">
        <v>7</v>
      </c>
      <c r="D151" s="180" t="s">
        <v>217</v>
      </c>
      <c r="E151" s="181" t="s">
        <v>1136</v>
      </c>
      <c r="F151" s="182" t="s">
        <v>1137</v>
      </c>
      <c r="G151" s="183" t="s">
        <v>248</v>
      </c>
      <c r="H151" s="184">
        <v>4</v>
      </c>
      <c r="I151" s="185"/>
      <c r="J151" s="186">
        <f>ROUND(I151*H151,2)</f>
        <v>0</v>
      </c>
      <c r="K151" s="182" t="s">
        <v>221</v>
      </c>
      <c r="L151" s="41"/>
      <c r="M151" s="187" t="s">
        <v>19</v>
      </c>
      <c r="N151" s="188" t="s">
        <v>47</v>
      </c>
      <c r="O151" s="66"/>
      <c r="P151" s="189">
        <f>O151*H151</f>
        <v>0</v>
      </c>
      <c r="Q151" s="189">
        <v>1.25E-3</v>
      </c>
      <c r="R151" s="189">
        <f>Q151*H151</f>
        <v>5.0000000000000001E-3</v>
      </c>
      <c r="S151" s="189">
        <v>0</v>
      </c>
      <c r="T151" s="190">
        <f>S151*H151</f>
        <v>0</v>
      </c>
      <c r="U151" s="36"/>
      <c r="V151" s="36"/>
      <c r="W151" s="36"/>
      <c r="X151" s="36"/>
      <c r="Y151" s="36"/>
      <c r="Z151" s="36"/>
      <c r="AA151" s="36"/>
      <c r="AB151" s="36"/>
      <c r="AC151" s="36"/>
      <c r="AD151" s="36"/>
      <c r="AE151" s="36"/>
      <c r="AR151" s="191" t="s">
        <v>299</v>
      </c>
      <c r="AT151" s="191" t="s">
        <v>217</v>
      </c>
      <c r="AU151" s="191" t="s">
        <v>88</v>
      </c>
      <c r="AY151" s="19" t="s">
        <v>214</v>
      </c>
      <c r="BE151" s="192">
        <f>IF(N151="základní",J151,0)</f>
        <v>0</v>
      </c>
      <c r="BF151" s="192">
        <f>IF(N151="snížená",J151,0)</f>
        <v>0</v>
      </c>
      <c r="BG151" s="192">
        <f>IF(N151="zákl. přenesená",J151,0)</f>
        <v>0</v>
      </c>
      <c r="BH151" s="192">
        <f>IF(N151="sníž. přenesená",J151,0)</f>
        <v>0</v>
      </c>
      <c r="BI151" s="192">
        <f>IF(N151="nulová",J151,0)</f>
        <v>0</v>
      </c>
      <c r="BJ151" s="19" t="s">
        <v>88</v>
      </c>
      <c r="BK151" s="192">
        <f>ROUND(I151*H151,2)</f>
        <v>0</v>
      </c>
      <c r="BL151" s="19" t="s">
        <v>299</v>
      </c>
      <c r="BM151" s="191" t="s">
        <v>1138</v>
      </c>
    </row>
    <row r="152" spans="1:65" s="2" customFormat="1" ht="24.2" customHeight="1">
      <c r="A152" s="36"/>
      <c r="B152" s="37"/>
      <c r="C152" s="180" t="s">
        <v>335</v>
      </c>
      <c r="D152" s="180" t="s">
        <v>217</v>
      </c>
      <c r="E152" s="181" t="s">
        <v>1139</v>
      </c>
      <c r="F152" s="182" t="s">
        <v>1140</v>
      </c>
      <c r="G152" s="183" t="s">
        <v>331</v>
      </c>
      <c r="H152" s="184">
        <v>59.5</v>
      </c>
      <c r="I152" s="185"/>
      <c r="J152" s="186">
        <f>ROUND(I152*H152,2)</f>
        <v>0</v>
      </c>
      <c r="K152" s="182" t="s">
        <v>221</v>
      </c>
      <c r="L152" s="41"/>
      <c r="M152" s="187" t="s">
        <v>19</v>
      </c>
      <c r="N152" s="188" t="s">
        <v>47</v>
      </c>
      <c r="O152" s="66"/>
      <c r="P152" s="189">
        <f>O152*H152</f>
        <v>0</v>
      </c>
      <c r="Q152" s="189">
        <v>1.9000000000000001E-4</v>
      </c>
      <c r="R152" s="189">
        <f>Q152*H152</f>
        <v>1.1305000000000001E-2</v>
      </c>
      <c r="S152" s="189">
        <v>0</v>
      </c>
      <c r="T152" s="190">
        <f>S152*H152</f>
        <v>0</v>
      </c>
      <c r="U152" s="36"/>
      <c r="V152" s="36"/>
      <c r="W152" s="36"/>
      <c r="X152" s="36"/>
      <c r="Y152" s="36"/>
      <c r="Z152" s="36"/>
      <c r="AA152" s="36"/>
      <c r="AB152" s="36"/>
      <c r="AC152" s="36"/>
      <c r="AD152" s="36"/>
      <c r="AE152" s="36"/>
      <c r="AR152" s="191" t="s">
        <v>299</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299</v>
      </c>
      <c r="BM152" s="191" t="s">
        <v>1141</v>
      </c>
    </row>
    <row r="153" spans="1:65" s="14" customFormat="1" ht="11.25">
      <c r="B153" s="204"/>
      <c r="C153" s="205"/>
      <c r="D153" s="195" t="s">
        <v>224</v>
      </c>
      <c r="E153" s="206" t="s">
        <v>19</v>
      </c>
      <c r="F153" s="207" t="s">
        <v>1846</v>
      </c>
      <c r="G153" s="205"/>
      <c r="H153" s="208">
        <v>59.5</v>
      </c>
      <c r="I153" s="209"/>
      <c r="J153" s="205"/>
      <c r="K153" s="205"/>
      <c r="L153" s="210"/>
      <c r="M153" s="211"/>
      <c r="N153" s="212"/>
      <c r="O153" s="212"/>
      <c r="P153" s="212"/>
      <c r="Q153" s="212"/>
      <c r="R153" s="212"/>
      <c r="S153" s="212"/>
      <c r="T153" s="213"/>
      <c r="AT153" s="214" t="s">
        <v>224</v>
      </c>
      <c r="AU153" s="214" t="s">
        <v>88</v>
      </c>
      <c r="AV153" s="14" t="s">
        <v>88</v>
      </c>
      <c r="AW153" s="14" t="s">
        <v>36</v>
      </c>
      <c r="AX153" s="14" t="s">
        <v>75</v>
      </c>
      <c r="AY153" s="214" t="s">
        <v>214</v>
      </c>
    </row>
    <row r="154" spans="1:65" s="15" customFormat="1" ht="11.25">
      <c r="B154" s="215"/>
      <c r="C154" s="216"/>
      <c r="D154" s="195" t="s">
        <v>224</v>
      </c>
      <c r="E154" s="217" t="s">
        <v>19</v>
      </c>
      <c r="F154" s="218" t="s">
        <v>228</v>
      </c>
      <c r="G154" s="216"/>
      <c r="H154" s="219">
        <v>59.5</v>
      </c>
      <c r="I154" s="220"/>
      <c r="J154" s="216"/>
      <c r="K154" s="216"/>
      <c r="L154" s="221"/>
      <c r="M154" s="222"/>
      <c r="N154" s="223"/>
      <c r="O154" s="223"/>
      <c r="P154" s="223"/>
      <c r="Q154" s="223"/>
      <c r="R154" s="223"/>
      <c r="S154" s="223"/>
      <c r="T154" s="224"/>
      <c r="AT154" s="225" t="s">
        <v>224</v>
      </c>
      <c r="AU154" s="225" t="s">
        <v>88</v>
      </c>
      <c r="AV154" s="15" t="s">
        <v>222</v>
      </c>
      <c r="AW154" s="15" t="s">
        <v>36</v>
      </c>
      <c r="AX154" s="15" t="s">
        <v>82</v>
      </c>
      <c r="AY154" s="225" t="s">
        <v>214</v>
      </c>
    </row>
    <row r="155" spans="1:65" s="2" customFormat="1" ht="14.45" customHeight="1">
      <c r="A155" s="36"/>
      <c r="B155" s="37"/>
      <c r="C155" s="180" t="s">
        <v>341</v>
      </c>
      <c r="D155" s="180" t="s">
        <v>217</v>
      </c>
      <c r="E155" s="181" t="s">
        <v>1142</v>
      </c>
      <c r="F155" s="182" t="s">
        <v>1143</v>
      </c>
      <c r="G155" s="183" t="s">
        <v>331</v>
      </c>
      <c r="H155" s="184">
        <v>59.5</v>
      </c>
      <c r="I155" s="185"/>
      <c r="J155" s="186">
        <f>ROUND(I155*H155,2)</f>
        <v>0</v>
      </c>
      <c r="K155" s="182" t="s">
        <v>221</v>
      </c>
      <c r="L155" s="41"/>
      <c r="M155" s="187" t="s">
        <v>19</v>
      </c>
      <c r="N155" s="188" t="s">
        <v>47</v>
      </c>
      <c r="O155" s="66"/>
      <c r="P155" s="189">
        <f>O155*H155</f>
        <v>0</v>
      </c>
      <c r="Q155" s="189">
        <v>1.0000000000000001E-5</v>
      </c>
      <c r="R155" s="189">
        <f>Q155*H155</f>
        <v>5.9500000000000004E-4</v>
      </c>
      <c r="S155" s="189">
        <v>0</v>
      </c>
      <c r="T155" s="190">
        <f>S155*H155</f>
        <v>0</v>
      </c>
      <c r="U155" s="36"/>
      <c r="V155" s="36"/>
      <c r="W155" s="36"/>
      <c r="X155" s="36"/>
      <c r="Y155" s="36"/>
      <c r="Z155" s="36"/>
      <c r="AA155" s="36"/>
      <c r="AB155" s="36"/>
      <c r="AC155" s="36"/>
      <c r="AD155" s="36"/>
      <c r="AE155" s="36"/>
      <c r="AR155" s="191" t="s">
        <v>299</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299</v>
      </c>
      <c r="BM155" s="191" t="s">
        <v>1144</v>
      </c>
    </row>
    <row r="156" spans="1:65" s="14" customFormat="1" ht="11.25">
      <c r="B156" s="204"/>
      <c r="C156" s="205"/>
      <c r="D156" s="195" t="s">
        <v>224</v>
      </c>
      <c r="E156" s="206" t="s">
        <v>19</v>
      </c>
      <c r="F156" s="207" t="s">
        <v>1846</v>
      </c>
      <c r="G156" s="205"/>
      <c r="H156" s="208">
        <v>59.5</v>
      </c>
      <c r="I156" s="209"/>
      <c r="J156" s="205"/>
      <c r="K156" s="205"/>
      <c r="L156" s="210"/>
      <c r="M156" s="211"/>
      <c r="N156" s="212"/>
      <c r="O156" s="212"/>
      <c r="P156" s="212"/>
      <c r="Q156" s="212"/>
      <c r="R156" s="212"/>
      <c r="S156" s="212"/>
      <c r="T156" s="213"/>
      <c r="AT156" s="214" t="s">
        <v>224</v>
      </c>
      <c r="AU156" s="214" t="s">
        <v>88</v>
      </c>
      <c r="AV156" s="14" t="s">
        <v>88</v>
      </c>
      <c r="AW156" s="14" t="s">
        <v>36</v>
      </c>
      <c r="AX156" s="14" t="s">
        <v>75</v>
      </c>
      <c r="AY156" s="214" t="s">
        <v>214</v>
      </c>
    </row>
    <row r="157" spans="1:65" s="15" customFormat="1" ht="11.25">
      <c r="B157" s="215"/>
      <c r="C157" s="216"/>
      <c r="D157" s="195" t="s">
        <v>224</v>
      </c>
      <c r="E157" s="217" t="s">
        <v>19</v>
      </c>
      <c r="F157" s="218" t="s">
        <v>228</v>
      </c>
      <c r="G157" s="216"/>
      <c r="H157" s="219">
        <v>59.5</v>
      </c>
      <c r="I157" s="220"/>
      <c r="J157" s="216"/>
      <c r="K157" s="216"/>
      <c r="L157" s="221"/>
      <c r="M157" s="222"/>
      <c r="N157" s="223"/>
      <c r="O157" s="223"/>
      <c r="P157" s="223"/>
      <c r="Q157" s="223"/>
      <c r="R157" s="223"/>
      <c r="S157" s="223"/>
      <c r="T157" s="224"/>
      <c r="AT157" s="225" t="s">
        <v>224</v>
      </c>
      <c r="AU157" s="225" t="s">
        <v>88</v>
      </c>
      <c r="AV157" s="15" t="s">
        <v>222</v>
      </c>
      <c r="AW157" s="15" t="s">
        <v>36</v>
      </c>
      <c r="AX157" s="15" t="s">
        <v>82</v>
      </c>
      <c r="AY157" s="225" t="s">
        <v>214</v>
      </c>
    </row>
    <row r="158" spans="1:65" s="2" customFormat="1" ht="24.2" customHeight="1">
      <c r="A158" s="36"/>
      <c r="B158" s="37"/>
      <c r="C158" s="180" t="s">
        <v>347</v>
      </c>
      <c r="D158" s="180" t="s">
        <v>217</v>
      </c>
      <c r="E158" s="181" t="s">
        <v>1145</v>
      </c>
      <c r="F158" s="182" t="s">
        <v>1146</v>
      </c>
      <c r="G158" s="183" t="s">
        <v>302</v>
      </c>
      <c r="H158" s="184">
        <v>0.111</v>
      </c>
      <c r="I158" s="185"/>
      <c r="J158" s="186">
        <f>ROUND(I158*H158,2)</f>
        <v>0</v>
      </c>
      <c r="K158" s="182" t="s">
        <v>221</v>
      </c>
      <c r="L158" s="41"/>
      <c r="M158" s="187" t="s">
        <v>19</v>
      </c>
      <c r="N158" s="188" t="s">
        <v>47</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299</v>
      </c>
      <c r="AT158" s="191" t="s">
        <v>217</v>
      </c>
      <c r="AU158" s="191" t="s">
        <v>88</v>
      </c>
      <c r="AY158" s="19" t="s">
        <v>214</v>
      </c>
      <c r="BE158" s="192">
        <f>IF(N158="základní",J158,0)</f>
        <v>0</v>
      </c>
      <c r="BF158" s="192">
        <f>IF(N158="snížená",J158,0)</f>
        <v>0</v>
      </c>
      <c r="BG158" s="192">
        <f>IF(N158="zákl. přenesená",J158,0)</f>
        <v>0</v>
      </c>
      <c r="BH158" s="192">
        <f>IF(N158="sníž. přenesená",J158,0)</f>
        <v>0</v>
      </c>
      <c r="BI158" s="192">
        <f>IF(N158="nulová",J158,0)</f>
        <v>0</v>
      </c>
      <c r="BJ158" s="19" t="s">
        <v>88</v>
      </c>
      <c r="BK158" s="192">
        <f>ROUND(I158*H158,2)</f>
        <v>0</v>
      </c>
      <c r="BL158" s="19" t="s">
        <v>299</v>
      </c>
      <c r="BM158" s="191" t="s">
        <v>1147</v>
      </c>
    </row>
    <row r="159" spans="1:65" s="2" customFormat="1" ht="24.2" customHeight="1">
      <c r="A159" s="36"/>
      <c r="B159" s="37"/>
      <c r="C159" s="180" t="s">
        <v>353</v>
      </c>
      <c r="D159" s="180" t="s">
        <v>217</v>
      </c>
      <c r="E159" s="181" t="s">
        <v>1148</v>
      </c>
      <c r="F159" s="182" t="s">
        <v>1149</v>
      </c>
      <c r="G159" s="183" t="s">
        <v>302</v>
      </c>
      <c r="H159" s="184">
        <v>0.111</v>
      </c>
      <c r="I159" s="185"/>
      <c r="J159" s="186">
        <f>ROUND(I159*H159,2)</f>
        <v>0</v>
      </c>
      <c r="K159" s="182" t="s">
        <v>221</v>
      </c>
      <c r="L159" s="41"/>
      <c r="M159" s="187" t="s">
        <v>19</v>
      </c>
      <c r="N159" s="188" t="s">
        <v>47</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299</v>
      </c>
      <c r="AT159" s="191" t="s">
        <v>217</v>
      </c>
      <c r="AU159" s="191" t="s">
        <v>88</v>
      </c>
      <c r="AY159" s="19" t="s">
        <v>214</v>
      </c>
      <c r="BE159" s="192">
        <f>IF(N159="základní",J159,0)</f>
        <v>0</v>
      </c>
      <c r="BF159" s="192">
        <f>IF(N159="snížená",J159,0)</f>
        <v>0</v>
      </c>
      <c r="BG159" s="192">
        <f>IF(N159="zákl. přenesená",J159,0)</f>
        <v>0</v>
      </c>
      <c r="BH159" s="192">
        <f>IF(N159="sníž. přenesená",J159,0)</f>
        <v>0</v>
      </c>
      <c r="BI159" s="192">
        <f>IF(N159="nulová",J159,0)</f>
        <v>0</v>
      </c>
      <c r="BJ159" s="19" t="s">
        <v>88</v>
      </c>
      <c r="BK159" s="192">
        <f>ROUND(I159*H159,2)</f>
        <v>0</v>
      </c>
      <c r="BL159" s="19" t="s">
        <v>299</v>
      </c>
      <c r="BM159" s="191" t="s">
        <v>1150</v>
      </c>
    </row>
    <row r="160" spans="1:65" s="12" customFormat="1" ht="22.9" customHeight="1">
      <c r="B160" s="164"/>
      <c r="C160" s="165"/>
      <c r="D160" s="166" t="s">
        <v>74</v>
      </c>
      <c r="E160" s="178" t="s">
        <v>1044</v>
      </c>
      <c r="F160" s="178" t="s">
        <v>1045</v>
      </c>
      <c r="G160" s="165"/>
      <c r="H160" s="165"/>
      <c r="I160" s="168"/>
      <c r="J160" s="179">
        <f>BK160</f>
        <v>0</v>
      </c>
      <c r="K160" s="165"/>
      <c r="L160" s="170"/>
      <c r="M160" s="171"/>
      <c r="N160" s="172"/>
      <c r="O160" s="172"/>
      <c r="P160" s="173">
        <f>SUM(P161:P180)</f>
        <v>0</v>
      </c>
      <c r="Q160" s="172"/>
      <c r="R160" s="173">
        <f>SUM(R161:R180)</f>
        <v>3.5160000000000004E-2</v>
      </c>
      <c r="S160" s="172"/>
      <c r="T160" s="174">
        <f>SUM(T161:T180)</f>
        <v>0</v>
      </c>
      <c r="AR160" s="175" t="s">
        <v>88</v>
      </c>
      <c r="AT160" s="176" t="s">
        <v>74</v>
      </c>
      <c r="AU160" s="176" t="s">
        <v>82</v>
      </c>
      <c r="AY160" s="175" t="s">
        <v>214</v>
      </c>
      <c r="BK160" s="177">
        <f>SUM(BK161:BK180)</f>
        <v>0</v>
      </c>
    </row>
    <row r="161" spans="1:65" s="2" customFormat="1" ht="24.2" customHeight="1">
      <c r="A161" s="36"/>
      <c r="B161" s="37"/>
      <c r="C161" s="180" t="s">
        <v>358</v>
      </c>
      <c r="D161" s="180" t="s">
        <v>217</v>
      </c>
      <c r="E161" s="181" t="s">
        <v>1847</v>
      </c>
      <c r="F161" s="182" t="s">
        <v>1848</v>
      </c>
      <c r="G161" s="183" t="s">
        <v>1051</v>
      </c>
      <c r="H161" s="184">
        <v>2</v>
      </c>
      <c r="I161" s="185"/>
      <c r="J161" s="186">
        <f>ROUND(I161*H161,2)</f>
        <v>0</v>
      </c>
      <c r="K161" s="182" t="s">
        <v>221</v>
      </c>
      <c r="L161" s="41"/>
      <c r="M161" s="187" t="s">
        <v>19</v>
      </c>
      <c r="N161" s="188" t="s">
        <v>47</v>
      </c>
      <c r="O161" s="66"/>
      <c r="P161" s="189">
        <f>O161*H161</f>
        <v>0</v>
      </c>
      <c r="Q161" s="189">
        <v>1.0659999999999999E-2</v>
      </c>
      <c r="R161" s="189">
        <f>Q161*H161</f>
        <v>2.1319999999999999E-2</v>
      </c>
      <c r="S161" s="189">
        <v>0</v>
      </c>
      <c r="T161" s="190">
        <f>S161*H161</f>
        <v>0</v>
      </c>
      <c r="U161" s="36"/>
      <c r="V161" s="36"/>
      <c r="W161" s="36"/>
      <c r="X161" s="36"/>
      <c r="Y161" s="36"/>
      <c r="Z161" s="36"/>
      <c r="AA161" s="36"/>
      <c r="AB161" s="36"/>
      <c r="AC161" s="36"/>
      <c r="AD161" s="36"/>
      <c r="AE161" s="36"/>
      <c r="AR161" s="191" t="s">
        <v>299</v>
      </c>
      <c r="AT161" s="191" t="s">
        <v>217</v>
      </c>
      <c r="AU161" s="191" t="s">
        <v>88</v>
      </c>
      <c r="AY161" s="19" t="s">
        <v>214</v>
      </c>
      <c r="BE161" s="192">
        <f>IF(N161="základní",J161,0)</f>
        <v>0</v>
      </c>
      <c r="BF161" s="192">
        <f>IF(N161="snížená",J161,0)</f>
        <v>0</v>
      </c>
      <c r="BG161" s="192">
        <f>IF(N161="zákl. přenesená",J161,0)</f>
        <v>0</v>
      </c>
      <c r="BH161" s="192">
        <f>IF(N161="sníž. přenesená",J161,0)</f>
        <v>0</v>
      </c>
      <c r="BI161" s="192">
        <f>IF(N161="nulová",J161,0)</f>
        <v>0</v>
      </c>
      <c r="BJ161" s="19" t="s">
        <v>88</v>
      </c>
      <c r="BK161" s="192">
        <f>ROUND(I161*H161,2)</f>
        <v>0</v>
      </c>
      <c r="BL161" s="19" t="s">
        <v>299</v>
      </c>
      <c r="BM161" s="191" t="s">
        <v>1849</v>
      </c>
    </row>
    <row r="162" spans="1:65" s="14" customFormat="1" ht="11.25">
      <c r="B162" s="204"/>
      <c r="C162" s="205"/>
      <c r="D162" s="195" t="s">
        <v>224</v>
      </c>
      <c r="E162" s="206" t="s">
        <v>19</v>
      </c>
      <c r="F162" s="207" t="s">
        <v>88</v>
      </c>
      <c r="G162" s="205"/>
      <c r="H162" s="208">
        <v>2</v>
      </c>
      <c r="I162" s="209"/>
      <c r="J162" s="205"/>
      <c r="K162" s="205"/>
      <c r="L162" s="210"/>
      <c r="M162" s="211"/>
      <c r="N162" s="212"/>
      <c r="O162" s="212"/>
      <c r="P162" s="212"/>
      <c r="Q162" s="212"/>
      <c r="R162" s="212"/>
      <c r="S162" s="212"/>
      <c r="T162" s="213"/>
      <c r="AT162" s="214" t="s">
        <v>224</v>
      </c>
      <c r="AU162" s="214" t="s">
        <v>88</v>
      </c>
      <c r="AV162" s="14" t="s">
        <v>88</v>
      </c>
      <c r="AW162" s="14" t="s">
        <v>36</v>
      </c>
      <c r="AX162" s="14" t="s">
        <v>75</v>
      </c>
      <c r="AY162" s="214" t="s">
        <v>214</v>
      </c>
    </row>
    <row r="163" spans="1:65" s="15" customFormat="1" ht="11.25">
      <c r="B163" s="215"/>
      <c r="C163" s="216"/>
      <c r="D163" s="195" t="s">
        <v>224</v>
      </c>
      <c r="E163" s="217" t="s">
        <v>19</v>
      </c>
      <c r="F163" s="218" t="s">
        <v>228</v>
      </c>
      <c r="G163" s="216"/>
      <c r="H163" s="219">
        <v>2</v>
      </c>
      <c r="I163" s="220"/>
      <c r="J163" s="216"/>
      <c r="K163" s="216"/>
      <c r="L163" s="221"/>
      <c r="M163" s="222"/>
      <c r="N163" s="223"/>
      <c r="O163" s="223"/>
      <c r="P163" s="223"/>
      <c r="Q163" s="223"/>
      <c r="R163" s="223"/>
      <c r="S163" s="223"/>
      <c r="T163" s="224"/>
      <c r="AT163" s="225" t="s">
        <v>224</v>
      </c>
      <c r="AU163" s="225" t="s">
        <v>88</v>
      </c>
      <c r="AV163" s="15" t="s">
        <v>222</v>
      </c>
      <c r="AW163" s="15" t="s">
        <v>36</v>
      </c>
      <c r="AX163" s="15" t="s">
        <v>82</v>
      </c>
      <c r="AY163" s="225" t="s">
        <v>214</v>
      </c>
    </row>
    <row r="164" spans="1:65" s="2" customFormat="1" ht="14.45" customHeight="1">
      <c r="A164" s="36"/>
      <c r="B164" s="37"/>
      <c r="C164" s="180" t="s">
        <v>365</v>
      </c>
      <c r="D164" s="180" t="s">
        <v>217</v>
      </c>
      <c r="E164" s="181" t="s">
        <v>1631</v>
      </c>
      <c r="F164" s="182" t="s">
        <v>1632</v>
      </c>
      <c r="G164" s="183" t="s">
        <v>1051</v>
      </c>
      <c r="H164" s="184">
        <v>2</v>
      </c>
      <c r="I164" s="185"/>
      <c r="J164" s="186">
        <f>ROUND(I164*H164,2)</f>
        <v>0</v>
      </c>
      <c r="K164" s="182" t="s">
        <v>221</v>
      </c>
      <c r="L164" s="41"/>
      <c r="M164" s="187" t="s">
        <v>19</v>
      </c>
      <c r="N164" s="188" t="s">
        <v>47</v>
      </c>
      <c r="O164" s="66"/>
      <c r="P164" s="189">
        <f>O164*H164</f>
        <v>0</v>
      </c>
      <c r="Q164" s="189">
        <v>9.5E-4</v>
      </c>
      <c r="R164" s="189">
        <f>Q164*H164</f>
        <v>1.9E-3</v>
      </c>
      <c r="S164" s="189">
        <v>0</v>
      </c>
      <c r="T164" s="190">
        <f>S164*H164</f>
        <v>0</v>
      </c>
      <c r="U164" s="36"/>
      <c r="V164" s="36"/>
      <c r="W164" s="36"/>
      <c r="X164" s="36"/>
      <c r="Y164" s="36"/>
      <c r="Z164" s="36"/>
      <c r="AA164" s="36"/>
      <c r="AB164" s="36"/>
      <c r="AC164" s="36"/>
      <c r="AD164" s="36"/>
      <c r="AE164" s="36"/>
      <c r="AR164" s="191" t="s">
        <v>299</v>
      </c>
      <c r="AT164" s="191" t="s">
        <v>217</v>
      </c>
      <c r="AU164" s="191" t="s">
        <v>88</v>
      </c>
      <c r="AY164" s="19" t="s">
        <v>214</v>
      </c>
      <c r="BE164" s="192">
        <f>IF(N164="základní",J164,0)</f>
        <v>0</v>
      </c>
      <c r="BF164" s="192">
        <f>IF(N164="snížená",J164,0)</f>
        <v>0</v>
      </c>
      <c r="BG164" s="192">
        <f>IF(N164="zákl. přenesená",J164,0)</f>
        <v>0</v>
      </c>
      <c r="BH164" s="192">
        <f>IF(N164="sníž. přenesená",J164,0)</f>
        <v>0</v>
      </c>
      <c r="BI164" s="192">
        <f>IF(N164="nulová",J164,0)</f>
        <v>0</v>
      </c>
      <c r="BJ164" s="19" t="s">
        <v>88</v>
      </c>
      <c r="BK164" s="192">
        <f>ROUND(I164*H164,2)</f>
        <v>0</v>
      </c>
      <c r="BL164" s="19" t="s">
        <v>299</v>
      </c>
      <c r="BM164" s="191" t="s">
        <v>1850</v>
      </c>
    </row>
    <row r="165" spans="1:65" s="14" customFormat="1" ht="11.25">
      <c r="B165" s="204"/>
      <c r="C165" s="205"/>
      <c r="D165" s="195" t="s">
        <v>224</v>
      </c>
      <c r="E165" s="206" t="s">
        <v>19</v>
      </c>
      <c r="F165" s="207" t="s">
        <v>88</v>
      </c>
      <c r="G165" s="205"/>
      <c r="H165" s="208">
        <v>2</v>
      </c>
      <c r="I165" s="209"/>
      <c r="J165" s="205"/>
      <c r="K165" s="205"/>
      <c r="L165" s="210"/>
      <c r="M165" s="211"/>
      <c r="N165" s="212"/>
      <c r="O165" s="212"/>
      <c r="P165" s="212"/>
      <c r="Q165" s="212"/>
      <c r="R165" s="212"/>
      <c r="S165" s="212"/>
      <c r="T165" s="213"/>
      <c r="AT165" s="214" t="s">
        <v>224</v>
      </c>
      <c r="AU165" s="214" t="s">
        <v>88</v>
      </c>
      <c r="AV165" s="14" t="s">
        <v>88</v>
      </c>
      <c r="AW165" s="14" t="s">
        <v>36</v>
      </c>
      <c r="AX165" s="14" t="s">
        <v>75</v>
      </c>
      <c r="AY165" s="214" t="s">
        <v>214</v>
      </c>
    </row>
    <row r="166" spans="1:65" s="15" customFormat="1" ht="11.25">
      <c r="B166" s="215"/>
      <c r="C166" s="216"/>
      <c r="D166" s="195" t="s">
        <v>224</v>
      </c>
      <c r="E166" s="217" t="s">
        <v>19</v>
      </c>
      <c r="F166" s="218" t="s">
        <v>228</v>
      </c>
      <c r="G166" s="216"/>
      <c r="H166" s="219">
        <v>2</v>
      </c>
      <c r="I166" s="220"/>
      <c r="J166" s="216"/>
      <c r="K166" s="216"/>
      <c r="L166" s="221"/>
      <c r="M166" s="222"/>
      <c r="N166" s="223"/>
      <c r="O166" s="223"/>
      <c r="P166" s="223"/>
      <c r="Q166" s="223"/>
      <c r="R166" s="223"/>
      <c r="S166" s="223"/>
      <c r="T166" s="224"/>
      <c r="AT166" s="225" t="s">
        <v>224</v>
      </c>
      <c r="AU166" s="225" t="s">
        <v>88</v>
      </c>
      <c r="AV166" s="15" t="s">
        <v>222</v>
      </c>
      <c r="AW166" s="15" t="s">
        <v>36</v>
      </c>
      <c r="AX166" s="15" t="s">
        <v>82</v>
      </c>
      <c r="AY166" s="225" t="s">
        <v>214</v>
      </c>
    </row>
    <row r="167" spans="1:65" s="2" customFormat="1" ht="14.45" customHeight="1">
      <c r="A167" s="36"/>
      <c r="B167" s="37"/>
      <c r="C167" s="180" t="s">
        <v>369</v>
      </c>
      <c r="D167" s="180" t="s">
        <v>217</v>
      </c>
      <c r="E167" s="181" t="s">
        <v>1151</v>
      </c>
      <c r="F167" s="182" t="s">
        <v>1152</v>
      </c>
      <c r="G167" s="183" t="s">
        <v>1051</v>
      </c>
      <c r="H167" s="184">
        <v>2</v>
      </c>
      <c r="I167" s="185"/>
      <c r="J167" s="186">
        <f>ROUND(I167*H167,2)</f>
        <v>0</v>
      </c>
      <c r="K167" s="182" t="s">
        <v>19</v>
      </c>
      <c r="L167" s="41"/>
      <c r="M167" s="187" t="s">
        <v>19</v>
      </c>
      <c r="N167" s="188" t="s">
        <v>47</v>
      </c>
      <c r="O167" s="66"/>
      <c r="P167" s="189">
        <f>O167*H167</f>
        <v>0</v>
      </c>
      <c r="Q167" s="189">
        <v>1E-3</v>
      </c>
      <c r="R167" s="189">
        <f>Q167*H167</f>
        <v>2E-3</v>
      </c>
      <c r="S167" s="189">
        <v>0</v>
      </c>
      <c r="T167" s="190">
        <f>S167*H167</f>
        <v>0</v>
      </c>
      <c r="U167" s="36"/>
      <c r="V167" s="36"/>
      <c r="W167" s="36"/>
      <c r="X167" s="36"/>
      <c r="Y167" s="36"/>
      <c r="Z167" s="36"/>
      <c r="AA167" s="36"/>
      <c r="AB167" s="36"/>
      <c r="AC167" s="36"/>
      <c r="AD167" s="36"/>
      <c r="AE167" s="36"/>
      <c r="AR167" s="191" t="s">
        <v>299</v>
      </c>
      <c r="AT167" s="191" t="s">
        <v>217</v>
      </c>
      <c r="AU167" s="191" t="s">
        <v>88</v>
      </c>
      <c r="AY167" s="19" t="s">
        <v>214</v>
      </c>
      <c r="BE167" s="192">
        <f>IF(N167="základní",J167,0)</f>
        <v>0</v>
      </c>
      <c r="BF167" s="192">
        <f>IF(N167="snížená",J167,0)</f>
        <v>0</v>
      </c>
      <c r="BG167" s="192">
        <f>IF(N167="zákl. přenesená",J167,0)</f>
        <v>0</v>
      </c>
      <c r="BH167" s="192">
        <f>IF(N167="sníž. přenesená",J167,0)</f>
        <v>0</v>
      </c>
      <c r="BI167" s="192">
        <f>IF(N167="nulová",J167,0)</f>
        <v>0</v>
      </c>
      <c r="BJ167" s="19" t="s">
        <v>88</v>
      </c>
      <c r="BK167" s="192">
        <f>ROUND(I167*H167,2)</f>
        <v>0</v>
      </c>
      <c r="BL167" s="19" t="s">
        <v>299</v>
      </c>
      <c r="BM167" s="191" t="s">
        <v>1153</v>
      </c>
    </row>
    <row r="168" spans="1:65" s="14" customFormat="1" ht="11.25">
      <c r="B168" s="204"/>
      <c r="C168" s="205"/>
      <c r="D168" s="195" t="s">
        <v>224</v>
      </c>
      <c r="E168" s="206" t="s">
        <v>19</v>
      </c>
      <c r="F168" s="207" t="s">
        <v>88</v>
      </c>
      <c r="G168" s="205"/>
      <c r="H168" s="208">
        <v>2</v>
      </c>
      <c r="I168" s="209"/>
      <c r="J168" s="205"/>
      <c r="K168" s="205"/>
      <c r="L168" s="210"/>
      <c r="M168" s="211"/>
      <c r="N168" s="212"/>
      <c r="O168" s="212"/>
      <c r="P168" s="212"/>
      <c r="Q168" s="212"/>
      <c r="R168" s="212"/>
      <c r="S168" s="212"/>
      <c r="T168" s="213"/>
      <c r="AT168" s="214" t="s">
        <v>224</v>
      </c>
      <c r="AU168" s="214" t="s">
        <v>88</v>
      </c>
      <c r="AV168" s="14" t="s">
        <v>88</v>
      </c>
      <c r="AW168" s="14" t="s">
        <v>36</v>
      </c>
      <c r="AX168" s="14" t="s">
        <v>75</v>
      </c>
      <c r="AY168" s="214" t="s">
        <v>214</v>
      </c>
    </row>
    <row r="169" spans="1:65" s="15" customFormat="1" ht="11.25">
      <c r="B169" s="215"/>
      <c r="C169" s="216"/>
      <c r="D169" s="195" t="s">
        <v>224</v>
      </c>
      <c r="E169" s="217" t="s">
        <v>19</v>
      </c>
      <c r="F169" s="218" t="s">
        <v>228</v>
      </c>
      <c r="G169" s="216"/>
      <c r="H169" s="219">
        <v>2</v>
      </c>
      <c r="I169" s="220"/>
      <c r="J169" s="216"/>
      <c r="K169" s="216"/>
      <c r="L169" s="221"/>
      <c r="M169" s="222"/>
      <c r="N169" s="223"/>
      <c r="O169" s="223"/>
      <c r="P169" s="223"/>
      <c r="Q169" s="223"/>
      <c r="R169" s="223"/>
      <c r="S169" s="223"/>
      <c r="T169" s="224"/>
      <c r="AT169" s="225" t="s">
        <v>224</v>
      </c>
      <c r="AU169" s="225" t="s">
        <v>88</v>
      </c>
      <c r="AV169" s="15" t="s">
        <v>222</v>
      </c>
      <c r="AW169" s="15" t="s">
        <v>36</v>
      </c>
      <c r="AX169" s="15" t="s">
        <v>82</v>
      </c>
      <c r="AY169" s="225" t="s">
        <v>214</v>
      </c>
    </row>
    <row r="170" spans="1:65" s="2" customFormat="1" ht="14.45" customHeight="1">
      <c r="A170" s="36"/>
      <c r="B170" s="37"/>
      <c r="C170" s="180" t="s">
        <v>375</v>
      </c>
      <c r="D170" s="180" t="s">
        <v>217</v>
      </c>
      <c r="E170" s="181" t="s">
        <v>1154</v>
      </c>
      <c r="F170" s="182" t="s">
        <v>1155</v>
      </c>
      <c r="G170" s="183" t="s">
        <v>1051</v>
      </c>
      <c r="H170" s="184">
        <v>3</v>
      </c>
      <c r="I170" s="185"/>
      <c r="J170" s="186">
        <f>ROUND(I170*H170,2)</f>
        <v>0</v>
      </c>
      <c r="K170" s="182" t="s">
        <v>221</v>
      </c>
      <c r="L170" s="41"/>
      <c r="M170" s="187" t="s">
        <v>19</v>
      </c>
      <c r="N170" s="188" t="s">
        <v>47</v>
      </c>
      <c r="O170" s="66"/>
      <c r="P170" s="189">
        <f>O170*H170</f>
        <v>0</v>
      </c>
      <c r="Q170" s="189">
        <v>1.8E-3</v>
      </c>
      <c r="R170" s="189">
        <f>Q170*H170</f>
        <v>5.4000000000000003E-3</v>
      </c>
      <c r="S170" s="189">
        <v>0</v>
      </c>
      <c r="T170" s="190">
        <f>S170*H170</f>
        <v>0</v>
      </c>
      <c r="U170" s="36"/>
      <c r="V170" s="36"/>
      <c r="W170" s="36"/>
      <c r="X170" s="36"/>
      <c r="Y170" s="36"/>
      <c r="Z170" s="36"/>
      <c r="AA170" s="36"/>
      <c r="AB170" s="36"/>
      <c r="AC170" s="36"/>
      <c r="AD170" s="36"/>
      <c r="AE170" s="36"/>
      <c r="AR170" s="191" t="s">
        <v>299</v>
      </c>
      <c r="AT170" s="191" t="s">
        <v>217</v>
      </c>
      <c r="AU170" s="191" t="s">
        <v>88</v>
      </c>
      <c r="AY170" s="19" t="s">
        <v>214</v>
      </c>
      <c r="BE170" s="192">
        <f>IF(N170="základní",J170,0)</f>
        <v>0</v>
      </c>
      <c r="BF170" s="192">
        <f>IF(N170="snížená",J170,0)</f>
        <v>0</v>
      </c>
      <c r="BG170" s="192">
        <f>IF(N170="zákl. přenesená",J170,0)</f>
        <v>0</v>
      </c>
      <c r="BH170" s="192">
        <f>IF(N170="sníž. přenesená",J170,0)</f>
        <v>0</v>
      </c>
      <c r="BI170" s="192">
        <f>IF(N170="nulová",J170,0)</f>
        <v>0</v>
      </c>
      <c r="BJ170" s="19" t="s">
        <v>88</v>
      </c>
      <c r="BK170" s="192">
        <f>ROUND(I170*H170,2)</f>
        <v>0</v>
      </c>
      <c r="BL170" s="19" t="s">
        <v>299</v>
      </c>
      <c r="BM170" s="191" t="s">
        <v>1156</v>
      </c>
    </row>
    <row r="171" spans="1:65" s="14" customFormat="1" ht="11.25">
      <c r="B171" s="204"/>
      <c r="C171" s="205"/>
      <c r="D171" s="195" t="s">
        <v>224</v>
      </c>
      <c r="E171" s="206" t="s">
        <v>19</v>
      </c>
      <c r="F171" s="207" t="s">
        <v>101</v>
      </c>
      <c r="G171" s="205"/>
      <c r="H171" s="208">
        <v>3</v>
      </c>
      <c r="I171" s="209"/>
      <c r="J171" s="205"/>
      <c r="K171" s="205"/>
      <c r="L171" s="210"/>
      <c r="M171" s="211"/>
      <c r="N171" s="212"/>
      <c r="O171" s="212"/>
      <c r="P171" s="212"/>
      <c r="Q171" s="212"/>
      <c r="R171" s="212"/>
      <c r="S171" s="212"/>
      <c r="T171" s="213"/>
      <c r="AT171" s="214" t="s">
        <v>224</v>
      </c>
      <c r="AU171" s="214" t="s">
        <v>88</v>
      </c>
      <c r="AV171" s="14" t="s">
        <v>88</v>
      </c>
      <c r="AW171" s="14" t="s">
        <v>36</v>
      </c>
      <c r="AX171" s="14" t="s">
        <v>75</v>
      </c>
      <c r="AY171" s="214" t="s">
        <v>214</v>
      </c>
    </row>
    <row r="172" spans="1:65" s="15" customFormat="1" ht="11.25">
      <c r="B172" s="215"/>
      <c r="C172" s="216"/>
      <c r="D172" s="195" t="s">
        <v>224</v>
      </c>
      <c r="E172" s="217" t="s">
        <v>19</v>
      </c>
      <c r="F172" s="218" t="s">
        <v>228</v>
      </c>
      <c r="G172" s="216"/>
      <c r="H172" s="219">
        <v>3</v>
      </c>
      <c r="I172" s="220"/>
      <c r="J172" s="216"/>
      <c r="K172" s="216"/>
      <c r="L172" s="221"/>
      <c r="M172" s="222"/>
      <c r="N172" s="223"/>
      <c r="O172" s="223"/>
      <c r="P172" s="223"/>
      <c r="Q172" s="223"/>
      <c r="R172" s="223"/>
      <c r="S172" s="223"/>
      <c r="T172" s="224"/>
      <c r="AT172" s="225" t="s">
        <v>224</v>
      </c>
      <c r="AU172" s="225" t="s">
        <v>88</v>
      </c>
      <c r="AV172" s="15" t="s">
        <v>222</v>
      </c>
      <c r="AW172" s="15" t="s">
        <v>36</v>
      </c>
      <c r="AX172" s="15" t="s">
        <v>82</v>
      </c>
      <c r="AY172" s="225" t="s">
        <v>214</v>
      </c>
    </row>
    <row r="173" spans="1:65" s="2" customFormat="1" ht="14.45" customHeight="1">
      <c r="A173" s="36"/>
      <c r="B173" s="37"/>
      <c r="C173" s="180" t="s">
        <v>379</v>
      </c>
      <c r="D173" s="180" t="s">
        <v>217</v>
      </c>
      <c r="E173" s="181" t="s">
        <v>1157</v>
      </c>
      <c r="F173" s="182" t="s">
        <v>1158</v>
      </c>
      <c r="G173" s="183" t="s">
        <v>1051</v>
      </c>
      <c r="H173" s="184">
        <v>2</v>
      </c>
      <c r="I173" s="185"/>
      <c r="J173" s="186">
        <f>ROUND(I173*H173,2)</f>
        <v>0</v>
      </c>
      <c r="K173" s="182" t="s">
        <v>221</v>
      </c>
      <c r="L173" s="41"/>
      <c r="M173" s="187" t="s">
        <v>19</v>
      </c>
      <c r="N173" s="188" t="s">
        <v>47</v>
      </c>
      <c r="O173" s="66"/>
      <c r="P173" s="189">
        <f>O173*H173</f>
        <v>0</v>
      </c>
      <c r="Q173" s="189">
        <v>1.9599999999999999E-3</v>
      </c>
      <c r="R173" s="189">
        <f>Q173*H173</f>
        <v>3.9199999999999999E-3</v>
      </c>
      <c r="S173" s="189">
        <v>0</v>
      </c>
      <c r="T173" s="190">
        <f>S173*H173</f>
        <v>0</v>
      </c>
      <c r="U173" s="36"/>
      <c r="V173" s="36"/>
      <c r="W173" s="36"/>
      <c r="X173" s="36"/>
      <c r="Y173" s="36"/>
      <c r="Z173" s="36"/>
      <c r="AA173" s="36"/>
      <c r="AB173" s="36"/>
      <c r="AC173" s="36"/>
      <c r="AD173" s="36"/>
      <c r="AE173" s="36"/>
      <c r="AR173" s="191" t="s">
        <v>299</v>
      </c>
      <c r="AT173" s="191" t="s">
        <v>217</v>
      </c>
      <c r="AU173" s="191" t="s">
        <v>88</v>
      </c>
      <c r="AY173" s="19" t="s">
        <v>214</v>
      </c>
      <c r="BE173" s="192">
        <f>IF(N173="základní",J173,0)</f>
        <v>0</v>
      </c>
      <c r="BF173" s="192">
        <f>IF(N173="snížená",J173,0)</f>
        <v>0</v>
      </c>
      <c r="BG173" s="192">
        <f>IF(N173="zákl. přenesená",J173,0)</f>
        <v>0</v>
      </c>
      <c r="BH173" s="192">
        <f>IF(N173="sníž. přenesená",J173,0)</f>
        <v>0</v>
      </c>
      <c r="BI173" s="192">
        <f>IF(N173="nulová",J173,0)</f>
        <v>0</v>
      </c>
      <c r="BJ173" s="19" t="s">
        <v>88</v>
      </c>
      <c r="BK173" s="192">
        <f>ROUND(I173*H173,2)</f>
        <v>0</v>
      </c>
      <c r="BL173" s="19" t="s">
        <v>299</v>
      </c>
      <c r="BM173" s="191" t="s">
        <v>1159</v>
      </c>
    </row>
    <row r="174" spans="1:65" s="14" customFormat="1" ht="11.25">
      <c r="B174" s="204"/>
      <c r="C174" s="205"/>
      <c r="D174" s="195" t="s">
        <v>224</v>
      </c>
      <c r="E174" s="206" t="s">
        <v>19</v>
      </c>
      <c r="F174" s="207" t="s">
        <v>88</v>
      </c>
      <c r="G174" s="205"/>
      <c r="H174" s="208">
        <v>2</v>
      </c>
      <c r="I174" s="209"/>
      <c r="J174" s="205"/>
      <c r="K174" s="205"/>
      <c r="L174" s="210"/>
      <c r="M174" s="211"/>
      <c r="N174" s="212"/>
      <c r="O174" s="212"/>
      <c r="P174" s="212"/>
      <c r="Q174" s="212"/>
      <c r="R174" s="212"/>
      <c r="S174" s="212"/>
      <c r="T174" s="213"/>
      <c r="AT174" s="214" t="s">
        <v>224</v>
      </c>
      <c r="AU174" s="214" t="s">
        <v>88</v>
      </c>
      <c r="AV174" s="14" t="s">
        <v>88</v>
      </c>
      <c r="AW174" s="14" t="s">
        <v>36</v>
      </c>
      <c r="AX174" s="14" t="s">
        <v>75</v>
      </c>
      <c r="AY174" s="214" t="s">
        <v>214</v>
      </c>
    </row>
    <row r="175" spans="1:65" s="15" customFormat="1" ht="11.25">
      <c r="B175" s="215"/>
      <c r="C175" s="216"/>
      <c r="D175" s="195" t="s">
        <v>224</v>
      </c>
      <c r="E175" s="217" t="s">
        <v>19</v>
      </c>
      <c r="F175" s="218" t="s">
        <v>228</v>
      </c>
      <c r="G175" s="216"/>
      <c r="H175" s="219">
        <v>2</v>
      </c>
      <c r="I175" s="220"/>
      <c r="J175" s="216"/>
      <c r="K175" s="216"/>
      <c r="L175" s="221"/>
      <c r="M175" s="222"/>
      <c r="N175" s="223"/>
      <c r="O175" s="223"/>
      <c r="P175" s="223"/>
      <c r="Q175" s="223"/>
      <c r="R175" s="223"/>
      <c r="S175" s="223"/>
      <c r="T175" s="224"/>
      <c r="AT175" s="225" t="s">
        <v>224</v>
      </c>
      <c r="AU175" s="225" t="s">
        <v>88</v>
      </c>
      <c r="AV175" s="15" t="s">
        <v>222</v>
      </c>
      <c r="AW175" s="15" t="s">
        <v>36</v>
      </c>
      <c r="AX175" s="15" t="s">
        <v>82</v>
      </c>
      <c r="AY175" s="225" t="s">
        <v>214</v>
      </c>
    </row>
    <row r="176" spans="1:65" s="2" customFormat="1" ht="14.45" customHeight="1">
      <c r="A176" s="36"/>
      <c r="B176" s="37"/>
      <c r="C176" s="180" t="s">
        <v>384</v>
      </c>
      <c r="D176" s="180" t="s">
        <v>217</v>
      </c>
      <c r="E176" s="181" t="s">
        <v>1160</v>
      </c>
      <c r="F176" s="182" t="s">
        <v>1161</v>
      </c>
      <c r="G176" s="183" t="s">
        <v>248</v>
      </c>
      <c r="H176" s="184">
        <v>2</v>
      </c>
      <c r="I176" s="185"/>
      <c r="J176" s="186">
        <f>ROUND(I176*H176,2)</f>
        <v>0</v>
      </c>
      <c r="K176" s="182" t="s">
        <v>221</v>
      </c>
      <c r="L176" s="41"/>
      <c r="M176" s="187" t="s">
        <v>19</v>
      </c>
      <c r="N176" s="188" t="s">
        <v>47</v>
      </c>
      <c r="O176" s="66"/>
      <c r="P176" s="189">
        <f>O176*H176</f>
        <v>0</v>
      </c>
      <c r="Q176" s="189">
        <v>3.1E-4</v>
      </c>
      <c r="R176" s="189">
        <f>Q176*H176</f>
        <v>6.2E-4</v>
      </c>
      <c r="S176" s="189">
        <v>0</v>
      </c>
      <c r="T176" s="190">
        <f>S176*H176</f>
        <v>0</v>
      </c>
      <c r="U176" s="36"/>
      <c r="V176" s="36"/>
      <c r="W176" s="36"/>
      <c r="X176" s="36"/>
      <c r="Y176" s="36"/>
      <c r="Z176" s="36"/>
      <c r="AA176" s="36"/>
      <c r="AB176" s="36"/>
      <c r="AC176" s="36"/>
      <c r="AD176" s="36"/>
      <c r="AE176" s="36"/>
      <c r="AR176" s="191" t="s">
        <v>299</v>
      </c>
      <c r="AT176" s="191" t="s">
        <v>217</v>
      </c>
      <c r="AU176" s="191" t="s">
        <v>88</v>
      </c>
      <c r="AY176" s="19" t="s">
        <v>214</v>
      </c>
      <c r="BE176" s="192">
        <f>IF(N176="základní",J176,0)</f>
        <v>0</v>
      </c>
      <c r="BF176" s="192">
        <f>IF(N176="snížená",J176,0)</f>
        <v>0</v>
      </c>
      <c r="BG176" s="192">
        <f>IF(N176="zákl. přenesená",J176,0)</f>
        <v>0</v>
      </c>
      <c r="BH176" s="192">
        <f>IF(N176="sníž. přenesená",J176,0)</f>
        <v>0</v>
      </c>
      <c r="BI176" s="192">
        <f>IF(N176="nulová",J176,0)</f>
        <v>0</v>
      </c>
      <c r="BJ176" s="19" t="s">
        <v>88</v>
      </c>
      <c r="BK176" s="192">
        <f>ROUND(I176*H176,2)</f>
        <v>0</v>
      </c>
      <c r="BL176" s="19" t="s">
        <v>299</v>
      </c>
      <c r="BM176" s="191" t="s">
        <v>1162</v>
      </c>
    </row>
    <row r="177" spans="1:65" s="14" customFormat="1" ht="11.25">
      <c r="B177" s="204"/>
      <c r="C177" s="205"/>
      <c r="D177" s="195" t="s">
        <v>224</v>
      </c>
      <c r="E177" s="206" t="s">
        <v>19</v>
      </c>
      <c r="F177" s="207" t="s">
        <v>88</v>
      </c>
      <c r="G177" s="205"/>
      <c r="H177" s="208">
        <v>2</v>
      </c>
      <c r="I177" s="209"/>
      <c r="J177" s="205"/>
      <c r="K177" s="205"/>
      <c r="L177" s="210"/>
      <c r="M177" s="211"/>
      <c r="N177" s="212"/>
      <c r="O177" s="212"/>
      <c r="P177" s="212"/>
      <c r="Q177" s="212"/>
      <c r="R177" s="212"/>
      <c r="S177" s="212"/>
      <c r="T177" s="213"/>
      <c r="AT177" s="214" t="s">
        <v>224</v>
      </c>
      <c r="AU177" s="214" t="s">
        <v>88</v>
      </c>
      <c r="AV177" s="14" t="s">
        <v>88</v>
      </c>
      <c r="AW177" s="14" t="s">
        <v>36</v>
      </c>
      <c r="AX177" s="14" t="s">
        <v>75</v>
      </c>
      <c r="AY177" s="214" t="s">
        <v>214</v>
      </c>
    </row>
    <row r="178" spans="1:65" s="15" customFormat="1" ht="11.25">
      <c r="B178" s="215"/>
      <c r="C178" s="216"/>
      <c r="D178" s="195" t="s">
        <v>224</v>
      </c>
      <c r="E178" s="217" t="s">
        <v>19</v>
      </c>
      <c r="F178" s="218" t="s">
        <v>228</v>
      </c>
      <c r="G178" s="216"/>
      <c r="H178" s="219">
        <v>2</v>
      </c>
      <c r="I178" s="220"/>
      <c r="J178" s="216"/>
      <c r="K178" s="216"/>
      <c r="L178" s="221"/>
      <c r="M178" s="222"/>
      <c r="N178" s="223"/>
      <c r="O178" s="223"/>
      <c r="P178" s="223"/>
      <c r="Q178" s="223"/>
      <c r="R178" s="223"/>
      <c r="S178" s="223"/>
      <c r="T178" s="224"/>
      <c r="AT178" s="225" t="s">
        <v>224</v>
      </c>
      <c r="AU178" s="225" t="s">
        <v>88</v>
      </c>
      <c r="AV178" s="15" t="s">
        <v>222</v>
      </c>
      <c r="AW178" s="15" t="s">
        <v>36</v>
      </c>
      <c r="AX178" s="15" t="s">
        <v>82</v>
      </c>
      <c r="AY178" s="225" t="s">
        <v>214</v>
      </c>
    </row>
    <row r="179" spans="1:65" s="2" customFormat="1" ht="24.2" customHeight="1">
      <c r="A179" s="36"/>
      <c r="B179" s="37"/>
      <c r="C179" s="180" t="s">
        <v>339</v>
      </c>
      <c r="D179" s="180" t="s">
        <v>217</v>
      </c>
      <c r="E179" s="181" t="s">
        <v>1074</v>
      </c>
      <c r="F179" s="182" t="s">
        <v>1075</v>
      </c>
      <c r="G179" s="183" t="s">
        <v>302</v>
      </c>
      <c r="H179" s="184">
        <v>3.5000000000000003E-2</v>
      </c>
      <c r="I179" s="185"/>
      <c r="J179" s="186">
        <f>ROUND(I179*H179,2)</f>
        <v>0</v>
      </c>
      <c r="K179" s="182" t="s">
        <v>221</v>
      </c>
      <c r="L179" s="41"/>
      <c r="M179" s="187" t="s">
        <v>19</v>
      </c>
      <c r="N179" s="188" t="s">
        <v>47</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299</v>
      </c>
      <c r="AT179" s="191" t="s">
        <v>217</v>
      </c>
      <c r="AU179" s="191" t="s">
        <v>88</v>
      </c>
      <c r="AY179" s="19" t="s">
        <v>214</v>
      </c>
      <c r="BE179" s="192">
        <f>IF(N179="základní",J179,0)</f>
        <v>0</v>
      </c>
      <c r="BF179" s="192">
        <f>IF(N179="snížená",J179,0)</f>
        <v>0</v>
      </c>
      <c r="BG179" s="192">
        <f>IF(N179="zákl. přenesená",J179,0)</f>
        <v>0</v>
      </c>
      <c r="BH179" s="192">
        <f>IF(N179="sníž. přenesená",J179,0)</f>
        <v>0</v>
      </c>
      <c r="BI179" s="192">
        <f>IF(N179="nulová",J179,0)</f>
        <v>0</v>
      </c>
      <c r="BJ179" s="19" t="s">
        <v>88</v>
      </c>
      <c r="BK179" s="192">
        <f>ROUND(I179*H179,2)</f>
        <v>0</v>
      </c>
      <c r="BL179" s="19" t="s">
        <v>299</v>
      </c>
      <c r="BM179" s="191" t="s">
        <v>1163</v>
      </c>
    </row>
    <row r="180" spans="1:65" s="2" customFormat="1" ht="24.2" customHeight="1">
      <c r="A180" s="36"/>
      <c r="B180" s="37"/>
      <c r="C180" s="180" t="s">
        <v>391</v>
      </c>
      <c r="D180" s="180" t="s">
        <v>217</v>
      </c>
      <c r="E180" s="181" t="s">
        <v>1077</v>
      </c>
      <c r="F180" s="182" t="s">
        <v>1078</v>
      </c>
      <c r="G180" s="183" t="s">
        <v>302</v>
      </c>
      <c r="H180" s="184">
        <v>3.5000000000000003E-2</v>
      </c>
      <c r="I180" s="185"/>
      <c r="J180" s="186">
        <f>ROUND(I180*H180,2)</f>
        <v>0</v>
      </c>
      <c r="K180" s="182" t="s">
        <v>221</v>
      </c>
      <c r="L180" s="41"/>
      <c r="M180" s="244" t="s">
        <v>19</v>
      </c>
      <c r="N180" s="245" t="s">
        <v>47</v>
      </c>
      <c r="O180" s="246"/>
      <c r="P180" s="247">
        <f>O180*H180</f>
        <v>0</v>
      </c>
      <c r="Q180" s="247">
        <v>0</v>
      </c>
      <c r="R180" s="247">
        <f>Q180*H180</f>
        <v>0</v>
      </c>
      <c r="S180" s="247">
        <v>0</v>
      </c>
      <c r="T180" s="248">
        <f>S180*H180</f>
        <v>0</v>
      </c>
      <c r="U180" s="36"/>
      <c r="V180" s="36"/>
      <c r="W180" s="36"/>
      <c r="X180" s="36"/>
      <c r="Y180" s="36"/>
      <c r="Z180" s="36"/>
      <c r="AA180" s="36"/>
      <c r="AB180" s="36"/>
      <c r="AC180" s="36"/>
      <c r="AD180" s="36"/>
      <c r="AE180" s="36"/>
      <c r="AR180" s="191" t="s">
        <v>299</v>
      </c>
      <c r="AT180" s="191" t="s">
        <v>217</v>
      </c>
      <c r="AU180" s="191" t="s">
        <v>88</v>
      </c>
      <c r="AY180" s="19" t="s">
        <v>214</v>
      </c>
      <c r="BE180" s="192">
        <f>IF(N180="základní",J180,0)</f>
        <v>0</v>
      </c>
      <c r="BF180" s="192">
        <f>IF(N180="snížená",J180,0)</f>
        <v>0</v>
      </c>
      <c r="BG180" s="192">
        <f>IF(N180="zákl. přenesená",J180,0)</f>
        <v>0</v>
      </c>
      <c r="BH180" s="192">
        <f>IF(N180="sníž. přenesená",J180,0)</f>
        <v>0</v>
      </c>
      <c r="BI180" s="192">
        <f>IF(N180="nulová",J180,0)</f>
        <v>0</v>
      </c>
      <c r="BJ180" s="19" t="s">
        <v>88</v>
      </c>
      <c r="BK180" s="192">
        <f>ROUND(I180*H180,2)</f>
        <v>0</v>
      </c>
      <c r="BL180" s="19" t="s">
        <v>299</v>
      </c>
      <c r="BM180" s="191" t="s">
        <v>1164</v>
      </c>
    </row>
    <row r="181" spans="1:65" s="2" customFormat="1" ht="6.95" customHeight="1">
      <c r="A181" s="36"/>
      <c r="B181" s="49"/>
      <c r="C181" s="50"/>
      <c r="D181" s="50"/>
      <c r="E181" s="50"/>
      <c r="F181" s="50"/>
      <c r="G181" s="50"/>
      <c r="H181" s="50"/>
      <c r="I181" s="50"/>
      <c r="J181" s="50"/>
      <c r="K181" s="50"/>
      <c r="L181" s="41"/>
      <c r="M181" s="36"/>
      <c r="O181" s="36"/>
      <c r="P181" s="36"/>
      <c r="Q181" s="36"/>
      <c r="R181" s="36"/>
      <c r="S181" s="36"/>
      <c r="T181" s="36"/>
      <c r="U181" s="36"/>
      <c r="V181" s="36"/>
      <c r="W181" s="36"/>
      <c r="X181" s="36"/>
      <c r="Y181" s="36"/>
      <c r="Z181" s="36"/>
      <c r="AA181" s="36"/>
      <c r="AB181" s="36"/>
      <c r="AC181" s="36"/>
      <c r="AD181" s="36"/>
      <c r="AE181" s="36"/>
    </row>
  </sheetData>
  <sheetProtection algorithmName="SHA-512" hashValue="TC8OzxatSEXxNZertyVN+4b0CdKHgIlcOzw1lzL2DJCrsTxSL/jDAlnagFJD7dKBiw+ncfLQD32BKdGP2L0AMg==" saltValue="lCT/stGwr59+WeyuiyedsIryo13/xC7M614Ny5m2i1lMDISS6uYdldhYX8QozARUtGF53BKHWvsO2OyI6X6/Ng==" spinCount="100000" sheet="1" objects="1" scenarios="1" formatColumns="0" formatRows="0" autoFilter="0"/>
  <autoFilter ref="C93:K180" xr:uid="{00000000-0009-0000-0000-000013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141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1669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1165</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ROUND((SUM(BE87:BE178)),  2)</f>
        <v>0</v>
      </c>
      <c r="G35" s="36"/>
      <c r="H35" s="36"/>
      <c r="I35" s="126">
        <v>0.21</v>
      </c>
      <c r="J35" s="125">
        <f>ROUND(((SUM(BE87:BE178))*I35),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ROUND((SUM(BF87:BF178)),  2)</f>
        <v>0</v>
      </c>
      <c r="G36" s="36"/>
      <c r="H36" s="36"/>
      <c r="I36" s="126">
        <v>0.15</v>
      </c>
      <c r="J36" s="125">
        <f>ROUND(((SUM(BF87:BF178))*I36),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ROUND((SUM(BG87:BG178)),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ROUND((SUM(BH87:BH178)),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ROUND((SUM(BI87:BI178)),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1669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D.1.4.e - Elektroinstalace</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187</v>
      </c>
      <c r="E64" s="145"/>
      <c r="F64" s="145"/>
      <c r="G64" s="145"/>
      <c r="H64" s="145"/>
      <c r="I64" s="145"/>
      <c r="J64" s="146">
        <f>J88</f>
        <v>0</v>
      </c>
      <c r="K64" s="143"/>
      <c r="L64" s="147"/>
    </row>
    <row r="65" spans="1:31" s="10" customFormat="1" ht="19.899999999999999" customHeight="1">
      <c r="B65" s="148"/>
      <c r="C65" s="99"/>
      <c r="D65" s="149" t="s">
        <v>1166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199</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5" t="str">
        <f>E7</f>
        <v>Podkrovní byty Táborská 378/44, 372/36, 375/38, 377/42, 376/40 Praha 4, k.ú. Nusle</v>
      </c>
      <c r="F75" s="396"/>
      <c r="G75" s="396"/>
      <c r="H75" s="396"/>
      <c r="I75" s="38"/>
      <c r="J75" s="38"/>
      <c r="K75" s="38"/>
      <c r="L75" s="115"/>
      <c r="S75" s="36"/>
      <c r="T75" s="36"/>
      <c r="U75" s="36"/>
      <c r="V75" s="36"/>
      <c r="W75" s="36"/>
      <c r="X75" s="36"/>
      <c r="Y75" s="36"/>
      <c r="Z75" s="36"/>
      <c r="AA75" s="36"/>
      <c r="AB75" s="36"/>
      <c r="AC75" s="36"/>
      <c r="AD75" s="36"/>
      <c r="AE75" s="36"/>
    </row>
    <row r="76" spans="1:31" s="1" customFormat="1" ht="12" customHeight="1">
      <c r="B76" s="23"/>
      <c r="C76" s="31" t="s">
        <v>174</v>
      </c>
      <c r="D76" s="24"/>
      <c r="E76" s="24"/>
      <c r="F76" s="24"/>
      <c r="G76" s="24"/>
      <c r="H76" s="24"/>
      <c r="I76" s="24"/>
      <c r="J76" s="24"/>
      <c r="K76" s="24"/>
      <c r="L76" s="22"/>
    </row>
    <row r="77" spans="1:31" s="2" customFormat="1" ht="16.5" customHeight="1">
      <c r="A77" s="36"/>
      <c r="B77" s="37"/>
      <c r="C77" s="38"/>
      <c r="D77" s="38"/>
      <c r="E77" s="395" t="s">
        <v>1669</v>
      </c>
      <c r="F77" s="397"/>
      <c r="G77" s="397"/>
      <c r="H77" s="397"/>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176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9" t="str">
        <f>E11</f>
        <v>D.1.4.e - Elektroinstalace</v>
      </c>
      <c r="F79" s="397"/>
      <c r="G79" s="397"/>
      <c r="H79" s="397"/>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16. 4. 2021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Městská část Praha 4, Anatala Staška 2059/80b</v>
      </c>
      <c r="G83" s="38"/>
      <c r="H83" s="38"/>
      <c r="I83" s="31" t="s">
        <v>32</v>
      </c>
      <c r="J83" s="34" t="str">
        <f>E23</f>
        <v>SUNCAD, s.r.o., Špotzova 6, Praha 6</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37</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200</v>
      </c>
      <c r="D86" s="156" t="s">
        <v>60</v>
      </c>
      <c r="E86" s="156" t="s">
        <v>56</v>
      </c>
      <c r="F86" s="156" t="s">
        <v>57</v>
      </c>
      <c r="G86" s="156" t="s">
        <v>201</v>
      </c>
      <c r="H86" s="156" t="s">
        <v>202</v>
      </c>
      <c r="I86" s="156" t="s">
        <v>203</v>
      </c>
      <c r="J86" s="156" t="s">
        <v>180</v>
      </c>
      <c r="K86" s="157" t="s">
        <v>204</v>
      </c>
      <c r="L86" s="158"/>
      <c r="M86" s="70" t="s">
        <v>19</v>
      </c>
      <c r="N86" s="71" t="s">
        <v>45</v>
      </c>
      <c r="O86" s="71" t="s">
        <v>205</v>
      </c>
      <c r="P86" s="71" t="s">
        <v>206</v>
      </c>
      <c r="Q86" s="71" t="s">
        <v>207</v>
      </c>
      <c r="R86" s="71" t="s">
        <v>208</v>
      </c>
      <c r="S86" s="71" t="s">
        <v>209</v>
      </c>
      <c r="T86" s="72" t="s">
        <v>210</v>
      </c>
      <c r="U86" s="153"/>
      <c r="V86" s="153"/>
      <c r="W86" s="153"/>
      <c r="X86" s="153"/>
      <c r="Y86" s="153"/>
      <c r="Z86" s="153"/>
      <c r="AA86" s="153"/>
      <c r="AB86" s="153"/>
      <c r="AC86" s="153"/>
      <c r="AD86" s="153"/>
      <c r="AE86" s="153"/>
    </row>
    <row r="87" spans="1:65" s="2" customFormat="1" ht="22.9" customHeight="1">
      <c r="A87" s="36"/>
      <c r="B87" s="37"/>
      <c r="C87" s="77" t="s">
        <v>211</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74</v>
      </c>
      <c r="AU87" s="19" t="s">
        <v>181</v>
      </c>
      <c r="BK87" s="163">
        <f>BK88</f>
        <v>0</v>
      </c>
    </row>
    <row r="88" spans="1:65" s="12" customFormat="1" ht="25.9" customHeight="1">
      <c r="B88" s="164"/>
      <c r="C88" s="165"/>
      <c r="D88" s="166" t="s">
        <v>74</v>
      </c>
      <c r="E88" s="167" t="s">
        <v>318</v>
      </c>
      <c r="F88" s="167" t="s">
        <v>319</v>
      </c>
      <c r="G88" s="165"/>
      <c r="H88" s="165"/>
      <c r="I88" s="168"/>
      <c r="J88" s="169">
        <f>BK88</f>
        <v>0</v>
      </c>
      <c r="K88" s="165"/>
      <c r="L88" s="170"/>
      <c r="M88" s="171"/>
      <c r="N88" s="172"/>
      <c r="O88" s="172"/>
      <c r="P88" s="173">
        <f>P89</f>
        <v>0</v>
      </c>
      <c r="Q88" s="172"/>
      <c r="R88" s="173">
        <f>R89</f>
        <v>0</v>
      </c>
      <c r="S88" s="172"/>
      <c r="T88" s="174">
        <f>T89</f>
        <v>0</v>
      </c>
      <c r="AR88" s="175" t="s">
        <v>88</v>
      </c>
      <c r="AT88" s="176" t="s">
        <v>74</v>
      </c>
      <c r="AU88" s="176" t="s">
        <v>75</v>
      </c>
      <c r="AY88" s="175" t="s">
        <v>214</v>
      </c>
      <c r="BK88" s="177">
        <f>BK89</f>
        <v>0</v>
      </c>
    </row>
    <row r="89" spans="1:65" s="12" customFormat="1" ht="22.9" customHeight="1">
      <c r="B89" s="164"/>
      <c r="C89" s="165"/>
      <c r="D89" s="166" t="s">
        <v>74</v>
      </c>
      <c r="E89" s="178" t="s">
        <v>1167</v>
      </c>
      <c r="F89" s="178" t="s">
        <v>1168</v>
      </c>
      <c r="G89" s="165"/>
      <c r="H89" s="165"/>
      <c r="I89" s="168"/>
      <c r="J89" s="179">
        <f>BK89</f>
        <v>0</v>
      </c>
      <c r="K89" s="165"/>
      <c r="L89" s="170"/>
      <c r="M89" s="171"/>
      <c r="N89" s="172"/>
      <c r="O89" s="172"/>
      <c r="P89" s="173">
        <f>SUM(P90:P178)</f>
        <v>0</v>
      </c>
      <c r="Q89" s="172"/>
      <c r="R89" s="173">
        <f>SUM(R90:R178)</f>
        <v>0</v>
      </c>
      <c r="S89" s="172"/>
      <c r="T89" s="174">
        <f>SUM(T90:T178)</f>
        <v>0</v>
      </c>
      <c r="AR89" s="175" t="s">
        <v>88</v>
      </c>
      <c r="AT89" s="176" t="s">
        <v>74</v>
      </c>
      <c r="AU89" s="176" t="s">
        <v>82</v>
      </c>
      <c r="AY89" s="175" t="s">
        <v>214</v>
      </c>
      <c r="BK89" s="177">
        <f>SUM(BK90:BK178)</f>
        <v>0</v>
      </c>
    </row>
    <row r="90" spans="1:65" s="2" customFormat="1" ht="14.45" customHeight="1">
      <c r="A90" s="36"/>
      <c r="B90" s="37"/>
      <c r="C90" s="180" t="s">
        <v>82</v>
      </c>
      <c r="D90" s="180" t="s">
        <v>217</v>
      </c>
      <c r="E90" s="181" t="s">
        <v>1269</v>
      </c>
      <c r="F90" s="182" t="s">
        <v>1270</v>
      </c>
      <c r="G90" s="183" t="s">
        <v>943</v>
      </c>
      <c r="H90" s="184">
        <v>6</v>
      </c>
      <c r="I90" s="185"/>
      <c r="J90" s="186">
        <f t="shared" ref="J90:J121" si="0">ROUND(I90*H90,2)</f>
        <v>0</v>
      </c>
      <c r="K90" s="182" t="s">
        <v>19</v>
      </c>
      <c r="L90" s="41"/>
      <c r="M90" s="187" t="s">
        <v>19</v>
      </c>
      <c r="N90" s="188" t="s">
        <v>47</v>
      </c>
      <c r="O90" s="66"/>
      <c r="P90" s="189">
        <f t="shared" ref="P90:P121" si="1">O90*H90</f>
        <v>0</v>
      </c>
      <c r="Q90" s="189">
        <v>0</v>
      </c>
      <c r="R90" s="189">
        <f t="shared" ref="R90:R121" si="2">Q90*H90</f>
        <v>0</v>
      </c>
      <c r="S90" s="189">
        <v>0</v>
      </c>
      <c r="T90" s="190">
        <f t="shared" ref="T90:T121" si="3">S90*H90</f>
        <v>0</v>
      </c>
      <c r="U90" s="36"/>
      <c r="V90" s="36"/>
      <c r="W90" s="36"/>
      <c r="X90" s="36"/>
      <c r="Y90" s="36"/>
      <c r="Z90" s="36"/>
      <c r="AA90" s="36"/>
      <c r="AB90" s="36"/>
      <c r="AC90" s="36"/>
      <c r="AD90" s="36"/>
      <c r="AE90" s="36"/>
      <c r="AR90" s="191" t="s">
        <v>299</v>
      </c>
      <c r="AT90" s="191" t="s">
        <v>217</v>
      </c>
      <c r="AU90" s="191" t="s">
        <v>88</v>
      </c>
      <c r="AY90" s="19" t="s">
        <v>214</v>
      </c>
      <c r="BE90" s="192">
        <f t="shared" ref="BE90:BE121" si="4">IF(N90="základní",J90,0)</f>
        <v>0</v>
      </c>
      <c r="BF90" s="192">
        <f t="shared" ref="BF90:BF121" si="5">IF(N90="snížená",J90,0)</f>
        <v>0</v>
      </c>
      <c r="BG90" s="192">
        <f t="shared" ref="BG90:BG121" si="6">IF(N90="zákl. přenesená",J90,0)</f>
        <v>0</v>
      </c>
      <c r="BH90" s="192">
        <f t="shared" ref="BH90:BH121" si="7">IF(N90="sníž. přenesená",J90,0)</f>
        <v>0</v>
      </c>
      <c r="BI90" s="192">
        <f t="shared" ref="BI90:BI121" si="8">IF(N90="nulová",J90,0)</f>
        <v>0</v>
      </c>
      <c r="BJ90" s="19" t="s">
        <v>88</v>
      </c>
      <c r="BK90" s="192">
        <f t="shared" ref="BK90:BK121" si="9">ROUND(I90*H90,2)</f>
        <v>0</v>
      </c>
      <c r="BL90" s="19" t="s">
        <v>299</v>
      </c>
      <c r="BM90" s="191" t="s">
        <v>88</v>
      </c>
    </row>
    <row r="91" spans="1:65" s="2" customFormat="1" ht="14.45" customHeight="1">
      <c r="A91" s="36"/>
      <c r="B91" s="37"/>
      <c r="C91" s="230" t="s">
        <v>88</v>
      </c>
      <c r="D91" s="230" t="s">
        <v>336</v>
      </c>
      <c r="E91" s="231" t="s">
        <v>1272</v>
      </c>
      <c r="F91" s="232" t="s">
        <v>1273</v>
      </c>
      <c r="G91" s="233" t="s">
        <v>943</v>
      </c>
      <c r="H91" s="234">
        <v>6</v>
      </c>
      <c r="I91" s="235"/>
      <c r="J91" s="236">
        <f t="shared" si="0"/>
        <v>0</v>
      </c>
      <c r="K91" s="232" t="s">
        <v>19</v>
      </c>
      <c r="L91" s="237"/>
      <c r="M91" s="238" t="s">
        <v>19</v>
      </c>
      <c r="N91" s="239" t="s">
        <v>47</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339</v>
      </c>
      <c r="AT91" s="191" t="s">
        <v>336</v>
      </c>
      <c r="AU91" s="191" t="s">
        <v>88</v>
      </c>
      <c r="AY91" s="19" t="s">
        <v>214</v>
      </c>
      <c r="BE91" s="192">
        <f t="shared" si="4"/>
        <v>0</v>
      </c>
      <c r="BF91" s="192">
        <f t="shared" si="5"/>
        <v>0</v>
      </c>
      <c r="BG91" s="192">
        <f t="shared" si="6"/>
        <v>0</v>
      </c>
      <c r="BH91" s="192">
        <f t="shared" si="7"/>
        <v>0</v>
      </c>
      <c r="BI91" s="192">
        <f t="shared" si="8"/>
        <v>0</v>
      </c>
      <c r="BJ91" s="19" t="s">
        <v>88</v>
      </c>
      <c r="BK91" s="192">
        <f t="shared" si="9"/>
        <v>0</v>
      </c>
      <c r="BL91" s="19" t="s">
        <v>299</v>
      </c>
      <c r="BM91" s="191" t="s">
        <v>222</v>
      </c>
    </row>
    <row r="92" spans="1:65" s="2" customFormat="1" ht="14.45" customHeight="1">
      <c r="A92" s="36"/>
      <c r="B92" s="37"/>
      <c r="C92" s="230" t="s">
        <v>101</v>
      </c>
      <c r="D92" s="230" t="s">
        <v>336</v>
      </c>
      <c r="E92" s="231" t="s">
        <v>1275</v>
      </c>
      <c r="F92" s="232" t="s">
        <v>1276</v>
      </c>
      <c r="G92" s="233" t="s">
        <v>943</v>
      </c>
      <c r="H92" s="234">
        <v>6</v>
      </c>
      <c r="I92" s="235"/>
      <c r="J92" s="236">
        <f t="shared" si="0"/>
        <v>0</v>
      </c>
      <c r="K92" s="232" t="s">
        <v>19</v>
      </c>
      <c r="L92" s="237"/>
      <c r="M92" s="238" t="s">
        <v>19</v>
      </c>
      <c r="N92" s="239" t="s">
        <v>47</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339</v>
      </c>
      <c r="AT92" s="191" t="s">
        <v>336</v>
      </c>
      <c r="AU92" s="191" t="s">
        <v>88</v>
      </c>
      <c r="AY92" s="19" t="s">
        <v>214</v>
      </c>
      <c r="BE92" s="192">
        <f t="shared" si="4"/>
        <v>0</v>
      </c>
      <c r="BF92" s="192">
        <f t="shared" si="5"/>
        <v>0</v>
      </c>
      <c r="BG92" s="192">
        <f t="shared" si="6"/>
        <v>0</v>
      </c>
      <c r="BH92" s="192">
        <f t="shared" si="7"/>
        <v>0</v>
      </c>
      <c r="BI92" s="192">
        <f t="shared" si="8"/>
        <v>0</v>
      </c>
      <c r="BJ92" s="19" t="s">
        <v>88</v>
      </c>
      <c r="BK92" s="192">
        <f t="shared" si="9"/>
        <v>0</v>
      </c>
      <c r="BL92" s="19" t="s">
        <v>299</v>
      </c>
      <c r="BM92" s="191" t="s">
        <v>215</v>
      </c>
    </row>
    <row r="93" spans="1:65" s="2" customFormat="1" ht="14.45" customHeight="1">
      <c r="A93" s="36"/>
      <c r="B93" s="37"/>
      <c r="C93" s="180" t="s">
        <v>222</v>
      </c>
      <c r="D93" s="180" t="s">
        <v>217</v>
      </c>
      <c r="E93" s="181" t="s">
        <v>1298</v>
      </c>
      <c r="F93" s="182" t="s">
        <v>1299</v>
      </c>
      <c r="G93" s="183" t="s">
        <v>943</v>
      </c>
      <c r="H93" s="184">
        <v>22</v>
      </c>
      <c r="I93" s="185"/>
      <c r="J93" s="186">
        <f t="shared" si="0"/>
        <v>0</v>
      </c>
      <c r="K93" s="182" t="s">
        <v>19</v>
      </c>
      <c r="L93" s="41"/>
      <c r="M93" s="187" t="s">
        <v>19</v>
      </c>
      <c r="N93" s="188" t="s">
        <v>47</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299</v>
      </c>
      <c r="AT93" s="191" t="s">
        <v>217</v>
      </c>
      <c r="AU93" s="191" t="s">
        <v>88</v>
      </c>
      <c r="AY93" s="19" t="s">
        <v>214</v>
      </c>
      <c r="BE93" s="192">
        <f t="shared" si="4"/>
        <v>0</v>
      </c>
      <c r="BF93" s="192">
        <f t="shared" si="5"/>
        <v>0</v>
      </c>
      <c r="BG93" s="192">
        <f t="shared" si="6"/>
        <v>0</v>
      </c>
      <c r="BH93" s="192">
        <f t="shared" si="7"/>
        <v>0</v>
      </c>
      <c r="BI93" s="192">
        <f t="shared" si="8"/>
        <v>0</v>
      </c>
      <c r="BJ93" s="19" t="s">
        <v>88</v>
      </c>
      <c r="BK93" s="192">
        <f t="shared" si="9"/>
        <v>0</v>
      </c>
      <c r="BL93" s="19" t="s">
        <v>299</v>
      </c>
      <c r="BM93" s="191" t="s">
        <v>262</v>
      </c>
    </row>
    <row r="94" spans="1:65" s="2" customFormat="1" ht="14.45" customHeight="1">
      <c r="A94" s="36"/>
      <c r="B94" s="37"/>
      <c r="C94" s="230" t="s">
        <v>245</v>
      </c>
      <c r="D94" s="230" t="s">
        <v>336</v>
      </c>
      <c r="E94" s="231" t="s">
        <v>1301</v>
      </c>
      <c r="F94" s="232" t="s">
        <v>1302</v>
      </c>
      <c r="G94" s="233" t="s">
        <v>943</v>
      </c>
      <c r="H94" s="234">
        <v>22</v>
      </c>
      <c r="I94" s="235"/>
      <c r="J94" s="236">
        <f t="shared" si="0"/>
        <v>0</v>
      </c>
      <c r="K94" s="232" t="s">
        <v>19</v>
      </c>
      <c r="L94" s="237"/>
      <c r="M94" s="238" t="s">
        <v>19</v>
      </c>
      <c r="N94" s="239" t="s">
        <v>47</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339</v>
      </c>
      <c r="AT94" s="191" t="s">
        <v>336</v>
      </c>
      <c r="AU94" s="191" t="s">
        <v>88</v>
      </c>
      <c r="AY94" s="19" t="s">
        <v>214</v>
      </c>
      <c r="BE94" s="192">
        <f t="shared" si="4"/>
        <v>0</v>
      </c>
      <c r="BF94" s="192">
        <f t="shared" si="5"/>
        <v>0</v>
      </c>
      <c r="BG94" s="192">
        <f t="shared" si="6"/>
        <v>0</v>
      </c>
      <c r="BH94" s="192">
        <f t="shared" si="7"/>
        <v>0</v>
      </c>
      <c r="BI94" s="192">
        <f t="shared" si="8"/>
        <v>0</v>
      </c>
      <c r="BJ94" s="19" t="s">
        <v>88</v>
      </c>
      <c r="BK94" s="192">
        <f t="shared" si="9"/>
        <v>0</v>
      </c>
      <c r="BL94" s="19" t="s">
        <v>299</v>
      </c>
      <c r="BM94" s="191" t="s">
        <v>270</v>
      </c>
    </row>
    <row r="95" spans="1:65" s="2" customFormat="1" ht="14.45" customHeight="1">
      <c r="A95" s="36"/>
      <c r="B95" s="37"/>
      <c r="C95" s="230" t="s">
        <v>215</v>
      </c>
      <c r="D95" s="230" t="s">
        <v>336</v>
      </c>
      <c r="E95" s="231" t="s">
        <v>1284</v>
      </c>
      <c r="F95" s="232" t="s">
        <v>1285</v>
      </c>
      <c r="G95" s="233" t="s">
        <v>943</v>
      </c>
      <c r="H95" s="234">
        <v>22</v>
      </c>
      <c r="I95" s="235"/>
      <c r="J95" s="236">
        <f t="shared" si="0"/>
        <v>0</v>
      </c>
      <c r="K95" s="232" t="s">
        <v>19</v>
      </c>
      <c r="L95" s="237"/>
      <c r="M95" s="238" t="s">
        <v>19</v>
      </c>
      <c r="N95" s="239"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339</v>
      </c>
      <c r="AT95" s="191" t="s">
        <v>336</v>
      </c>
      <c r="AU95" s="191" t="s">
        <v>88</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280</v>
      </c>
    </row>
    <row r="96" spans="1:65" s="2" customFormat="1" ht="14.45" customHeight="1">
      <c r="A96" s="36"/>
      <c r="B96" s="37"/>
      <c r="C96" s="180" t="s">
        <v>253</v>
      </c>
      <c r="D96" s="180" t="s">
        <v>217</v>
      </c>
      <c r="E96" s="181" t="s">
        <v>1305</v>
      </c>
      <c r="F96" s="182" t="s">
        <v>1306</v>
      </c>
      <c r="G96" s="183" t="s">
        <v>943</v>
      </c>
      <c r="H96" s="184">
        <v>1</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88</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290</v>
      </c>
    </row>
    <row r="97" spans="1:65" s="2" customFormat="1" ht="14.45" customHeight="1">
      <c r="A97" s="36"/>
      <c r="B97" s="37"/>
      <c r="C97" s="230" t="s">
        <v>262</v>
      </c>
      <c r="D97" s="230" t="s">
        <v>336</v>
      </c>
      <c r="E97" s="231" t="s">
        <v>1308</v>
      </c>
      <c r="F97" s="232" t="s">
        <v>1309</v>
      </c>
      <c r="G97" s="233" t="s">
        <v>943</v>
      </c>
      <c r="H97" s="234">
        <v>1</v>
      </c>
      <c r="I97" s="235"/>
      <c r="J97" s="236">
        <f t="shared" si="0"/>
        <v>0</v>
      </c>
      <c r="K97" s="232" t="s">
        <v>19</v>
      </c>
      <c r="L97" s="237"/>
      <c r="M97" s="238" t="s">
        <v>19</v>
      </c>
      <c r="N97" s="239"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339</v>
      </c>
      <c r="AT97" s="191" t="s">
        <v>336</v>
      </c>
      <c r="AU97" s="191" t="s">
        <v>88</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299</v>
      </c>
    </row>
    <row r="98" spans="1:65" s="2" customFormat="1" ht="14.45" customHeight="1">
      <c r="A98" s="36"/>
      <c r="B98" s="37"/>
      <c r="C98" s="230" t="s">
        <v>260</v>
      </c>
      <c r="D98" s="230" t="s">
        <v>336</v>
      </c>
      <c r="E98" s="231" t="s">
        <v>1284</v>
      </c>
      <c r="F98" s="232" t="s">
        <v>1285</v>
      </c>
      <c r="G98" s="233" t="s">
        <v>943</v>
      </c>
      <c r="H98" s="234">
        <v>1</v>
      </c>
      <c r="I98" s="235"/>
      <c r="J98" s="236">
        <f t="shared" si="0"/>
        <v>0</v>
      </c>
      <c r="K98" s="232" t="s">
        <v>19</v>
      </c>
      <c r="L98" s="237"/>
      <c r="M98" s="238" t="s">
        <v>19</v>
      </c>
      <c r="N98" s="239"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339</v>
      </c>
      <c r="AT98" s="191" t="s">
        <v>336</v>
      </c>
      <c r="AU98" s="191" t="s">
        <v>88</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308</v>
      </c>
    </row>
    <row r="99" spans="1:65" s="2" customFormat="1" ht="14.45" customHeight="1">
      <c r="A99" s="36"/>
      <c r="B99" s="37"/>
      <c r="C99" s="180" t="s">
        <v>270</v>
      </c>
      <c r="D99" s="180" t="s">
        <v>217</v>
      </c>
      <c r="E99" s="181" t="s">
        <v>1291</v>
      </c>
      <c r="F99" s="182" t="s">
        <v>1292</v>
      </c>
      <c r="G99" s="183" t="s">
        <v>943</v>
      </c>
      <c r="H99" s="184">
        <v>1</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88</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322</v>
      </c>
    </row>
    <row r="100" spans="1:65" s="2" customFormat="1" ht="14.45" customHeight="1">
      <c r="A100" s="36"/>
      <c r="B100" s="37"/>
      <c r="C100" s="230" t="s">
        <v>276</v>
      </c>
      <c r="D100" s="230" t="s">
        <v>336</v>
      </c>
      <c r="E100" s="231" t="s">
        <v>1294</v>
      </c>
      <c r="F100" s="232" t="s">
        <v>1295</v>
      </c>
      <c r="G100" s="233" t="s">
        <v>943</v>
      </c>
      <c r="H100" s="234">
        <v>1</v>
      </c>
      <c r="I100" s="235"/>
      <c r="J100" s="236">
        <f t="shared" si="0"/>
        <v>0</v>
      </c>
      <c r="K100" s="232" t="s">
        <v>19</v>
      </c>
      <c r="L100" s="237"/>
      <c r="M100" s="238" t="s">
        <v>19</v>
      </c>
      <c r="N100" s="239"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339</v>
      </c>
      <c r="AT100" s="191" t="s">
        <v>336</v>
      </c>
      <c r="AU100" s="191" t="s">
        <v>88</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335</v>
      </c>
    </row>
    <row r="101" spans="1:65" s="2" customFormat="1" ht="14.45" customHeight="1">
      <c r="A101" s="36"/>
      <c r="B101" s="37"/>
      <c r="C101" s="230" t="s">
        <v>280</v>
      </c>
      <c r="D101" s="230" t="s">
        <v>336</v>
      </c>
      <c r="E101" s="231" t="s">
        <v>1284</v>
      </c>
      <c r="F101" s="232" t="s">
        <v>1285</v>
      </c>
      <c r="G101" s="233" t="s">
        <v>943</v>
      </c>
      <c r="H101" s="234">
        <v>1</v>
      </c>
      <c r="I101" s="235"/>
      <c r="J101" s="236">
        <f t="shared" si="0"/>
        <v>0</v>
      </c>
      <c r="K101" s="232" t="s">
        <v>19</v>
      </c>
      <c r="L101" s="237"/>
      <c r="M101" s="238" t="s">
        <v>19</v>
      </c>
      <c r="N101" s="239"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339</v>
      </c>
      <c r="AT101" s="191" t="s">
        <v>336</v>
      </c>
      <c r="AU101" s="191" t="s">
        <v>88</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347</v>
      </c>
    </row>
    <row r="102" spans="1:65" s="2" customFormat="1" ht="14.45" customHeight="1">
      <c r="A102" s="36"/>
      <c r="B102" s="37"/>
      <c r="C102" s="180" t="s">
        <v>286</v>
      </c>
      <c r="D102" s="180" t="s">
        <v>217</v>
      </c>
      <c r="E102" s="181" t="s">
        <v>1278</v>
      </c>
      <c r="F102" s="182" t="s">
        <v>1279</v>
      </c>
      <c r="G102" s="183" t="s">
        <v>943</v>
      </c>
      <c r="H102" s="184">
        <v>6</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88</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358</v>
      </c>
    </row>
    <row r="103" spans="1:65" s="2" customFormat="1" ht="14.45" customHeight="1">
      <c r="A103" s="36"/>
      <c r="B103" s="37"/>
      <c r="C103" s="230" t="s">
        <v>290</v>
      </c>
      <c r="D103" s="230" t="s">
        <v>336</v>
      </c>
      <c r="E103" s="231" t="s">
        <v>1281</v>
      </c>
      <c r="F103" s="232" t="s">
        <v>1282</v>
      </c>
      <c r="G103" s="233" t="s">
        <v>943</v>
      </c>
      <c r="H103" s="234">
        <v>4</v>
      </c>
      <c r="I103" s="235"/>
      <c r="J103" s="236">
        <f t="shared" si="0"/>
        <v>0</v>
      </c>
      <c r="K103" s="232" t="s">
        <v>19</v>
      </c>
      <c r="L103" s="237"/>
      <c r="M103" s="238" t="s">
        <v>19</v>
      </c>
      <c r="N103" s="239"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339</v>
      </c>
      <c r="AT103" s="191" t="s">
        <v>336</v>
      </c>
      <c r="AU103" s="191" t="s">
        <v>88</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369</v>
      </c>
    </row>
    <row r="104" spans="1:65" s="2" customFormat="1" ht="14.45" customHeight="1">
      <c r="A104" s="36"/>
      <c r="B104" s="37"/>
      <c r="C104" s="230" t="s">
        <v>8</v>
      </c>
      <c r="D104" s="230" t="s">
        <v>336</v>
      </c>
      <c r="E104" s="231" t="s">
        <v>1284</v>
      </c>
      <c r="F104" s="232" t="s">
        <v>1285</v>
      </c>
      <c r="G104" s="233" t="s">
        <v>943</v>
      </c>
      <c r="H104" s="234">
        <v>4</v>
      </c>
      <c r="I104" s="235"/>
      <c r="J104" s="236">
        <f t="shared" si="0"/>
        <v>0</v>
      </c>
      <c r="K104" s="232" t="s">
        <v>19</v>
      </c>
      <c r="L104" s="237"/>
      <c r="M104" s="238" t="s">
        <v>19</v>
      </c>
      <c r="N104" s="239"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339</v>
      </c>
      <c r="AT104" s="191" t="s">
        <v>336</v>
      </c>
      <c r="AU104" s="191" t="s">
        <v>88</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379</v>
      </c>
    </row>
    <row r="105" spans="1:65" s="2" customFormat="1" ht="14.45" customHeight="1">
      <c r="A105" s="36"/>
      <c r="B105" s="37"/>
      <c r="C105" s="230" t="s">
        <v>299</v>
      </c>
      <c r="D105" s="230" t="s">
        <v>336</v>
      </c>
      <c r="E105" s="231" t="s">
        <v>1287</v>
      </c>
      <c r="F105" s="232" t="s">
        <v>1288</v>
      </c>
      <c r="G105" s="233" t="s">
        <v>943</v>
      </c>
      <c r="H105" s="234">
        <v>2</v>
      </c>
      <c r="I105" s="235"/>
      <c r="J105" s="236">
        <f t="shared" si="0"/>
        <v>0</v>
      </c>
      <c r="K105" s="232" t="s">
        <v>19</v>
      </c>
      <c r="L105" s="237"/>
      <c r="M105" s="238" t="s">
        <v>19</v>
      </c>
      <c r="N105" s="239"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339</v>
      </c>
      <c r="AT105" s="191" t="s">
        <v>336</v>
      </c>
      <c r="AU105" s="191" t="s">
        <v>88</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339</v>
      </c>
    </row>
    <row r="106" spans="1:65" s="2" customFormat="1" ht="14.45" customHeight="1">
      <c r="A106" s="36"/>
      <c r="B106" s="37"/>
      <c r="C106" s="230" t="s">
        <v>304</v>
      </c>
      <c r="D106" s="230" t="s">
        <v>336</v>
      </c>
      <c r="E106" s="231" t="s">
        <v>1284</v>
      </c>
      <c r="F106" s="232" t="s">
        <v>1285</v>
      </c>
      <c r="G106" s="233" t="s">
        <v>943</v>
      </c>
      <c r="H106" s="234">
        <v>2</v>
      </c>
      <c r="I106" s="235"/>
      <c r="J106" s="236">
        <f t="shared" si="0"/>
        <v>0</v>
      </c>
      <c r="K106" s="232" t="s">
        <v>19</v>
      </c>
      <c r="L106" s="237"/>
      <c r="M106" s="238" t="s">
        <v>19</v>
      </c>
      <c r="N106" s="239"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339</v>
      </c>
      <c r="AT106" s="191" t="s">
        <v>336</v>
      </c>
      <c r="AU106" s="191" t="s">
        <v>88</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397</v>
      </c>
    </row>
    <row r="107" spans="1:65" s="2" customFormat="1" ht="14.45" customHeight="1">
      <c r="A107" s="36"/>
      <c r="B107" s="37"/>
      <c r="C107" s="180" t="s">
        <v>308</v>
      </c>
      <c r="D107" s="180" t="s">
        <v>217</v>
      </c>
      <c r="E107" s="181" t="s">
        <v>1353</v>
      </c>
      <c r="F107" s="182" t="s">
        <v>1354</v>
      </c>
      <c r="G107" s="183" t="s">
        <v>943</v>
      </c>
      <c r="H107" s="184">
        <v>2</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88</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405</v>
      </c>
    </row>
    <row r="108" spans="1:65" s="2" customFormat="1" ht="14.45" customHeight="1">
      <c r="A108" s="36"/>
      <c r="B108" s="37"/>
      <c r="C108" s="230" t="s">
        <v>314</v>
      </c>
      <c r="D108" s="230" t="s">
        <v>336</v>
      </c>
      <c r="E108" s="231" t="s">
        <v>1356</v>
      </c>
      <c r="F108" s="232" t="s">
        <v>1357</v>
      </c>
      <c r="G108" s="233" t="s">
        <v>943</v>
      </c>
      <c r="H108" s="234">
        <v>2</v>
      </c>
      <c r="I108" s="235"/>
      <c r="J108" s="236">
        <f t="shared" si="0"/>
        <v>0</v>
      </c>
      <c r="K108" s="232" t="s">
        <v>19</v>
      </c>
      <c r="L108" s="237"/>
      <c r="M108" s="238" t="s">
        <v>19</v>
      </c>
      <c r="N108" s="239"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339</v>
      </c>
      <c r="AT108" s="191" t="s">
        <v>336</v>
      </c>
      <c r="AU108" s="191" t="s">
        <v>88</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417</v>
      </c>
    </row>
    <row r="109" spans="1:65" s="2" customFormat="1" ht="14.45" customHeight="1">
      <c r="A109" s="36"/>
      <c r="B109" s="37"/>
      <c r="C109" s="180" t="s">
        <v>322</v>
      </c>
      <c r="D109" s="180" t="s">
        <v>217</v>
      </c>
      <c r="E109" s="181" t="s">
        <v>1347</v>
      </c>
      <c r="F109" s="182" t="s">
        <v>1348</v>
      </c>
      <c r="G109" s="183" t="s">
        <v>943</v>
      </c>
      <c r="H109" s="184">
        <v>2</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88</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429</v>
      </c>
    </row>
    <row r="110" spans="1:65" s="2" customFormat="1" ht="14.45" customHeight="1">
      <c r="A110" s="36"/>
      <c r="B110" s="37"/>
      <c r="C110" s="230" t="s">
        <v>7</v>
      </c>
      <c r="D110" s="230" t="s">
        <v>336</v>
      </c>
      <c r="E110" s="231" t="s">
        <v>1350</v>
      </c>
      <c r="F110" s="232" t="s">
        <v>1351</v>
      </c>
      <c r="G110" s="233" t="s">
        <v>943</v>
      </c>
      <c r="H110" s="234">
        <v>2</v>
      </c>
      <c r="I110" s="235"/>
      <c r="J110" s="236">
        <f t="shared" si="0"/>
        <v>0</v>
      </c>
      <c r="K110" s="232" t="s">
        <v>19</v>
      </c>
      <c r="L110" s="237"/>
      <c r="M110" s="238" t="s">
        <v>19</v>
      </c>
      <c r="N110" s="239"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339</v>
      </c>
      <c r="AT110" s="191" t="s">
        <v>336</v>
      </c>
      <c r="AU110" s="191" t="s">
        <v>88</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443</v>
      </c>
    </row>
    <row r="111" spans="1:65" s="2" customFormat="1" ht="14.45" customHeight="1">
      <c r="A111" s="36"/>
      <c r="B111" s="37"/>
      <c r="C111" s="180" t="s">
        <v>335</v>
      </c>
      <c r="D111" s="180" t="s">
        <v>217</v>
      </c>
      <c r="E111" s="181" t="s">
        <v>1329</v>
      </c>
      <c r="F111" s="182" t="s">
        <v>1330</v>
      </c>
      <c r="G111" s="183" t="s">
        <v>943</v>
      </c>
      <c r="H111" s="184">
        <v>2</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88</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455</v>
      </c>
    </row>
    <row r="112" spans="1:65" s="2" customFormat="1" ht="14.45" customHeight="1">
      <c r="A112" s="36"/>
      <c r="B112" s="37"/>
      <c r="C112" s="230" t="s">
        <v>341</v>
      </c>
      <c r="D112" s="230" t="s">
        <v>336</v>
      </c>
      <c r="E112" s="231" t="s">
        <v>1332</v>
      </c>
      <c r="F112" s="232" t="s">
        <v>1333</v>
      </c>
      <c r="G112" s="233" t="s">
        <v>943</v>
      </c>
      <c r="H112" s="234">
        <v>2</v>
      </c>
      <c r="I112" s="235"/>
      <c r="J112" s="236">
        <f t="shared" si="0"/>
        <v>0</v>
      </c>
      <c r="K112" s="232" t="s">
        <v>19</v>
      </c>
      <c r="L112" s="237"/>
      <c r="M112" s="238" t="s">
        <v>19</v>
      </c>
      <c r="N112" s="239" t="s">
        <v>47</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339</v>
      </c>
      <c r="AT112" s="191" t="s">
        <v>336</v>
      </c>
      <c r="AU112" s="191" t="s">
        <v>88</v>
      </c>
      <c r="AY112" s="19" t="s">
        <v>214</v>
      </c>
      <c r="BE112" s="192">
        <f t="shared" si="4"/>
        <v>0</v>
      </c>
      <c r="BF112" s="192">
        <f t="shared" si="5"/>
        <v>0</v>
      </c>
      <c r="BG112" s="192">
        <f t="shared" si="6"/>
        <v>0</v>
      </c>
      <c r="BH112" s="192">
        <f t="shared" si="7"/>
        <v>0</v>
      </c>
      <c r="BI112" s="192">
        <f t="shared" si="8"/>
        <v>0</v>
      </c>
      <c r="BJ112" s="19" t="s">
        <v>88</v>
      </c>
      <c r="BK112" s="192">
        <f t="shared" si="9"/>
        <v>0</v>
      </c>
      <c r="BL112" s="19" t="s">
        <v>299</v>
      </c>
      <c r="BM112" s="191" t="s">
        <v>466</v>
      </c>
    </row>
    <row r="113" spans="1:65" s="2" customFormat="1" ht="14.45" customHeight="1">
      <c r="A113" s="36"/>
      <c r="B113" s="37"/>
      <c r="C113" s="230" t="s">
        <v>347</v>
      </c>
      <c r="D113" s="230" t="s">
        <v>336</v>
      </c>
      <c r="E113" s="231" t="s">
        <v>1335</v>
      </c>
      <c r="F113" s="232" t="s">
        <v>1336</v>
      </c>
      <c r="G113" s="233" t="s">
        <v>943</v>
      </c>
      <c r="H113" s="234">
        <v>2</v>
      </c>
      <c r="I113" s="235"/>
      <c r="J113" s="236">
        <f t="shared" si="0"/>
        <v>0</v>
      </c>
      <c r="K113" s="232" t="s">
        <v>19</v>
      </c>
      <c r="L113" s="237"/>
      <c r="M113" s="238" t="s">
        <v>19</v>
      </c>
      <c r="N113" s="239" t="s">
        <v>47</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339</v>
      </c>
      <c r="AT113" s="191" t="s">
        <v>336</v>
      </c>
      <c r="AU113" s="191" t="s">
        <v>88</v>
      </c>
      <c r="AY113" s="19" t="s">
        <v>214</v>
      </c>
      <c r="BE113" s="192">
        <f t="shared" si="4"/>
        <v>0</v>
      </c>
      <c r="BF113" s="192">
        <f t="shared" si="5"/>
        <v>0</v>
      </c>
      <c r="BG113" s="192">
        <f t="shared" si="6"/>
        <v>0</v>
      </c>
      <c r="BH113" s="192">
        <f t="shared" si="7"/>
        <v>0</v>
      </c>
      <c r="BI113" s="192">
        <f t="shared" si="8"/>
        <v>0</v>
      </c>
      <c r="BJ113" s="19" t="s">
        <v>88</v>
      </c>
      <c r="BK113" s="192">
        <f t="shared" si="9"/>
        <v>0</v>
      </c>
      <c r="BL113" s="19" t="s">
        <v>299</v>
      </c>
      <c r="BM113" s="191" t="s">
        <v>480</v>
      </c>
    </row>
    <row r="114" spans="1:65" s="2" customFormat="1" ht="14.45" customHeight="1">
      <c r="A114" s="36"/>
      <c r="B114" s="37"/>
      <c r="C114" s="180" t="s">
        <v>353</v>
      </c>
      <c r="D114" s="180" t="s">
        <v>217</v>
      </c>
      <c r="E114" s="181" t="s">
        <v>1391</v>
      </c>
      <c r="F114" s="182" t="s">
        <v>1392</v>
      </c>
      <c r="G114" s="183" t="s">
        <v>943</v>
      </c>
      <c r="H114" s="184">
        <v>2</v>
      </c>
      <c r="I114" s="185"/>
      <c r="J114" s="186">
        <f t="shared" si="0"/>
        <v>0</v>
      </c>
      <c r="K114" s="182" t="s">
        <v>19</v>
      </c>
      <c r="L114" s="41"/>
      <c r="M114" s="187" t="s">
        <v>19</v>
      </c>
      <c r="N114" s="188" t="s">
        <v>47</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299</v>
      </c>
      <c r="AT114" s="191" t="s">
        <v>217</v>
      </c>
      <c r="AU114" s="191" t="s">
        <v>88</v>
      </c>
      <c r="AY114" s="19" t="s">
        <v>214</v>
      </c>
      <c r="BE114" s="192">
        <f t="shared" si="4"/>
        <v>0</v>
      </c>
      <c r="BF114" s="192">
        <f t="shared" si="5"/>
        <v>0</v>
      </c>
      <c r="BG114" s="192">
        <f t="shared" si="6"/>
        <v>0</v>
      </c>
      <c r="BH114" s="192">
        <f t="shared" si="7"/>
        <v>0</v>
      </c>
      <c r="BI114" s="192">
        <f t="shared" si="8"/>
        <v>0</v>
      </c>
      <c r="BJ114" s="19" t="s">
        <v>88</v>
      </c>
      <c r="BK114" s="192">
        <f t="shared" si="9"/>
        <v>0</v>
      </c>
      <c r="BL114" s="19" t="s">
        <v>299</v>
      </c>
      <c r="BM114" s="191" t="s">
        <v>491</v>
      </c>
    </row>
    <row r="115" spans="1:65" s="2" customFormat="1" ht="14.45" customHeight="1">
      <c r="A115" s="36"/>
      <c r="B115" s="37"/>
      <c r="C115" s="180" t="s">
        <v>358</v>
      </c>
      <c r="D115" s="180" t="s">
        <v>217</v>
      </c>
      <c r="E115" s="181" t="s">
        <v>1394</v>
      </c>
      <c r="F115" s="182" t="s">
        <v>1395</v>
      </c>
      <c r="G115" s="183" t="s">
        <v>943</v>
      </c>
      <c r="H115" s="184">
        <v>2</v>
      </c>
      <c r="I115" s="185"/>
      <c r="J115" s="186">
        <f t="shared" si="0"/>
        <v>0</v>
      </c>
      <c r="K115" s="182" t="s">
        <v>19</v>
      </c>
      <c r="L115" s="41"/>
      <c r="M115" s="187" t="s">
        <v>19</v>
      </c>
      <c r="N115" s="188" t="s">
        <v>47</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299</v>
      </c>
      <c r="AT115" s="191" t="s">
        <v>217</v>
      </c>
      <c r="AU115" s="191" t="s">
        <v>88</v>
      </c>
      <c r="AY115" s="19" t="s">
        <v>214</v>
      </c>
      <c r="BE115" s="192">
        <f t="shared" si="4"/>
        <v>0</v>
      </c>
      <c r="BF115" s="192">
        <f t="shared" si="5"/>
        <v>0</v>
      </c>
      <c r="BG115" s="192">
        <f t="shared" si="6"/>
        <v>0</v>
      </c>
      <c r="BH115" s="192">
        <f t="shared" si="7"/>
        <v>0</v>
      </c>
      <c r="BI115" s="192">
        <f t="shared" si="8"/>
        <v>0</v>
      </c>
      <c r="BJ115" s="19" t="s">
        <v>88</v>
      </c>
      <c r="BK115" s="192">
        <f t="shared" si="9"/>
        <v>0</v>
      </c>
      <c r="BL115" s="19" t="s">
        <v>299</v>
      </c>
      <c r="BM115" s="191" t="s">
        <v>502</v>
      </c>
    </row>
    <row r="116" spans="1:65" s="2" customFormat="1" ht="14.45" customHeight="1">
      <c r="A116" s="36"/>
      <c r="B116" s="37"/>
      <c r="C116" s="180" t="s">
        <v>365</v>
      </c>
      <c r="D116" s="180" t="s">
        <v>217</v>
      </c>
      <c r="E116" s="181" t="s">
        <v>1254</v>
      </c>
      <c r="F116" s="182" t="s">
        <v>1255</v>
      </c>
      <c r="G116" s="183" t="s">
        <v>943</v>
      </c>
      <c r="H116" s="184">
        <v>2</v>
      </c>
      <c r="I116" s="185"/>
      <c r="J116" s="186">
        <f t="shared" si="0"/>
        <v>0</v>
      </c>
      <c r="K116" s="182" t="s">
        <v>19</v>
      </c>
      <c r="L116" s="41"/>
      <c r="M116" s="187" t="s">
        <v>19</v>
      </c>
      <c r="N116" s="188" t="s">
        <v>47</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299</v>
      </c>
      <c r="AT116" s="191" t="s">
        <v>217</v>
      </c>
      <c r="AU116" s="191" t="s">
        <v>88</v>
      </c>
      <c r="AY116" s="19" t="s">
        <v>214</v>
      </c>
      <c r="BE116" s="192">
        <f t="shared" si="4"/>
        <v>0</v>
      </c>
      <c r="BF116" s="192">
        <f t="shared" si="5"/>
        <v>0</v>
      </c>
      <c r="BG116" s="192">
        <f t="shared" si="6"/>
        <v>0</v>
      </c>
      <c r="BH116" s="192">
        <f t="shared" si="7"/>
        <v>0</v>
      </c>
      <c r="BI116" s="192">
        <f t="shared" si="8"/>
        <v>0</v>
      </c>
      <c r="BJ116" s="19" t="s">
        <v>88</v>
      </c>
      <c r="BK116" s="192">
        <f t="shared" si="9"/>
        <v>0</v>
      </c>
      <c r="BL116" s="19" t="s">
        <v>299</v>
      </c>
      <c r="BM116" s="191" t="s">
        <v>511</v>
      </c>
    </row>
    <row r="117" spans="1:65" s="2" customFormat="1" ht="14.45" customHeight="1">
      <c r="A117" s="36"/>
      <c r="B117" s="37"/>
      <c r="C117" s="230" t="s">
        <v>369</v>
      </c>
      <c r="D117" s="230" t="s">
        <v>336</v>
      </c>
      <c r="E117" s="231" t="s">
        <v>1257</v>
      </c>
      <c r="F117" s="232" t="s">
        <v>1258</v>
      </c>
      <c r="G117" s="233" t="s">
        <v>943</v>
      </c>
      <c r="H117" s="234">
        <v>2</v>
      </c>
      <c r="I117" s="235"/>
      <c r="J117" s="236">
        <f t="shared" si="0"/>
        <v>0</v>
      </c>
      <c r="K117" s="232" t="s">
        <v>19</v>
      </c>
      <c r="L117" s="237"/>
      <c r="M117" s="238" t="s">
        <v>19</v>
      </c>
      <c r="N117" s="239" t="s">
        <v>47</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339</v>
      </c>
      <c r="AT117" s="191" t="s">
        <v>336</v>
      </c>
      <c r="AU117" s="191" t="s">
        <v>88</v>
      </c>
      <c r="AY117" s="19" t="s">
        <v>214</v>
      </c>
      <c r="BE117" s="192">
        <f t="shared" si="4"/>
        <v>0</v>
      </c>
      <c r="BF117" s="192">
        <f t="shared" si="5"/>
        <v>0</v>
      </c>
      <c r="BG117" s="192">
        <f t="shared" si="6"/>
        <v>0</v>
      </c>
      <c r="BH117" s="192">
        <f t="shared" si="7"/>
        <v>0</v>
      </c>
      <c r="BI117" s="192">
        <f t="shared" si="8"/>
        <v>0</v>
      </c>
      <c r="BJ117" s="19" t="s">
        <v>88</v>
      </c>
      <c r="BK117" s="192">
        <f t="shared" si="9"/>
        <v>0</v>
      </c>
      <c r="BL117" s="19" t="s">
        <v>299</v>
      </c>
      <c r="BM117" s="191" t="s">
        <v>519</v>
      </c>
    </row>
    <row r="118" spans="1:65" s="2" customFormat="1" ht="14.45" customHeight="1">
      <c r="A118" s="36"/>
      <c r="B118" s="37"/>
      <c r="C118" s="180" t="s">
        <v>375</v>
      </c>
      <c r="D118" s="180" t="s">
        <v>217</v>
      </c>
      <c r="E118" s="181" t="s">
        <v>1312</v>
      </c>
      <c r="F118" s="182" t="s">
        <v>1313</v>
      </c>
      <c r="G118" s="183" t="s">
        <v>943</v>
      </c>
      <c r="H118" s="184">
        <v>43</v>
      </c>
      <c r="I118" s="185"/>
      <c r="J118" s="186">
        <f t="shared" si="0"/>
        <v>0</v>
      </c>
      <c r="K118" s="182" t="s">
        <v>19</v>
      </c>
      <c r="L118" s="41"/>
      <c r="M118" s="187" t="s">
        <v>19</v>
      </c>
      <c r="N118" s="188" t="s">
        <v>47</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299</v>
      </c>
      <c r="AT118" s="191" t="s">
        <v>217</v>
      </c>
      <c r="AU118" s="191" t="s">
        <v>88</v>
      </c>
      <c r="AY118" s="19" t="s">
        <v>214</v>
      </c>
      <c r="BE118" s="192">
        <f t="shared" si="4"/>
        <v>0</v>
      </c>
      <c r="BF118" s="192">
        <f t="shared" si="5"/>
        <v>0</v>
      </c>
      <c r="BG118" s="192">
        <f t="shared" si="6"/>
        <v>0</v>
      </c>
      <c r="BH118" s="192">
        <f t="shared" si="7"/>
        <v>0</v>
      </c>
      <c r="BI118" s="192">
        <f t="shared" si="8"/>
        <v>0</v>
      </c>
      <c r="BJ118" s="19" t="s">
        <v>88</v>
      </c>
      <c r="BK118" s="192">
        <f t="shared" si="9"/>
        <v>0</v>
      </c>
      <c r="BL118" s="19" t="s">
        <v>299</v>
      </c>
      <c r="BM118" s="191" t="s">
        <v>527</v>
      </c>
    </row>
    <row r="119" spans="1:65" s="2" customFormat="1" ht="14.45" customHeight="1">
      <c r="A119" s="36"/>
      <c r="B119" s="37"/>
      <c r="C119" s="230" t="s">
        <v>379</v>
      </c>
      <c r="D119" s="230" t="s">
        <v>336</v>
      </c>
      <c r="E119" s="231" t="s">
        <v>1315</v>
      </c>
      <c r="F119" s="232" t="s">
        <v>1316</v>
      </c>
      <c r="G119" s="233" t="s">
        <v>943</v>
      </c>
      <c r="H119" s="234">
        <v>43</v>
      </c>
      <c r="I119" s="235"/>
      <c r="J119" s="236">
        <f t="shared" si="0"/>
        <v>0</v>
      </c>
      <c r="K119" s="232" t="s">
        <v>19</v>
      </c>
      <c r="L119" s="237"/>
      <c r="M119" s="238" t="s">
        <v>19</v>
      </c>
      <c r="N119" s="239" t="s">
        <v>47</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339</v>
      </c>
      <c r="AT119" s="191" t="s">
        <v>336</v>
      </c>
      <c r="AU119" s="191" t="s">
        <v>88</v>
      </c>
      <c r="AY119" s="19" t="s">
        <v>214</v>
      </c>
      <c r="BE119" s="192">
        <f t="shared" si="4"/>
        <v>0</v>
      </c>
      <c r="BF119" s="192">
        <f t="shared" si="5"/>
        <v>0</v>
      </c>
      <c r="BG119" s="192">
        <f t="shared" si="6"/>
        <v>0</v>
      </c>
      <c r="BH119" s="192">
        <f t="shared" si="7"/>
        <v>0</v>
      </c>
      <c r="BI119" s="192">
        <f t="shared" si="8"/>
        <v>0</v>
      </c>
      <c r="BJ119" s="19" t="s">
        <v>88</v>
      </c>
      <c r="BK119" s="192">
        <f t="shared" si="9"/>
        <v>0</v>
      </c>
      <c r="BL119" s="19" t="s">
        <v>299</v>
      </c>
      <c r="BM119" s="191" t="s">
        <v>534</v>
      </c>
    </row>
    <row r="120" spans="1:65" s="2" customFormat="1" ht="14.45" customHeight="1">
      <c r="A120" s="36"/>
      <c r="B120" s="37"/>
      <c r="C120" s="230" t="s">
        <v>384</v>
      </c>
      <c r="D120" s="230" t="s">
        <v>336</v>
      </c>
      <c r="E120" s="231" t="s">
        <v>1284</v>
      </c>
      <c r="F120" s="232" t="s">
        <v>1285</v>
      </c>
      <c r="G120" s="233" t="s">
        <v>943</v>
      </c>
      <c r="H120" s="234">
        <v>43</v>
      </c>
      <c r="I120" s="235"/>
      <c r="J120" s="236">
        <f t="shared" si="0"/>
        <v>0</v>
      </c>
      <c r="K120" s="232" t="s">
        <v>19</v>
      </c>
      <c r="L120" s="237"/>
      <c r="M120" s="238" t="s">
        <v>19</v>
      </c>
      <c r="N120" s="239" t="s">
        <v>47</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339</v>
      </c>
      <c r="AT120" s="191" t="s">
        <v>336</v>
      </c>
      <c r="AU120" s="191" t="s">
        <v>88</v>
      </c>
      <c r="AY120" s="19" t="s">
        <v>214</v>
      </c>
      <c r="BE120" s="192">
        <f t="shared" si="4"/>
        <v>0</v>
      </c>
      <c r="BF120" s="192">
        <f t="shared" si="5"/>
        <v>0</v>
      </c>
      <c r="BG120" s="192">
        <f t="shared" si="6"/>
        <v>0</v>
      </c>
      <c r="BH120" s="192">
        <f t="shared" si="7"/>
        <v>0</v>
      </c>
      <c r="BI120" s="192">
        <f t="shared" si="8"/>
        <v>0</v>
      </c>
      <c r="BJ120" s="19" t="s">
        <v>88</v>
      </c>
      <c r="BK120" s="192">
        <f t="shared" si="9"/>
        <v>0</v>
      </c>
      <c r="BL120" s="19" t="s">
        <v>299</v>
      </c>
      <c r="BM120" s="191" t="s">
        <v>542</v>
      </c>
    </row>
    <row r="121" spans="1:65" s="2" customFormat="1" ht="14.45" customHeight="1">
      <c r="A121" s="36"/>
      <c r="B121" s="37"/>
      <c r="C121" s="180" t="s">
        <v>339</v>
      </c>
      <c r="D121" s="180" t="s">
        <v>217</v>
      </c>
      <c r="E121" s="181" t="s">
        <v>1312</v>
      </c>
      <c r="F121" s="182" t="s">
        <v>1313</v>
      </c>
      <c r="G121" s="183" t="s">
        <v>943</v>
      </c>
      <c r="H121" s="184">
        <v>17</v>
      </c>
      <c r="I121" s="185"/>
      <c r="J121" s="186">
        <f t="shared" si="0"/>
        <v>0</v>
      </c>
      <c r="K121" s="182" t="s">
        <v>19</v>
      </c>
      <c r="L121" s="41"/>
      <c r="M121" s="187" t="s">
        <v>19</v>
      </c>
      <c r="N121" s="188" t="s">
        <v>47</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299</v>
      </c>
      <c r="AT121" s="191" t="s">
        <v>217</v>
      </c>
      <c r="AU121" s="191" t="s">
        <v>88</v>
      </c>
      <c r="AY121" s="19" t="s">
        <v>214</v>
      </c>
      <c r="BE121" s="192">
        <f t="shared" si="4"/>
        <v>0</v>
      </c>
      <c r="BF121" s="192">
        <f t="shared" si="5"/>
        <v>0</v>
      </c>
      <c r="BG121" s="192">
        <f t="shared" si="6"/>
        <v>0</v>
      </c>
      <c r="BH121" s="192">
        <f t="shared" si="7"/>
        <v>0</v>
      </c>
      <c r="BI121" s="192">
        <f t="shared" si="8"/>
        <v>0</v>
      </c>
      <c r="BJ121" s="19" t="s">
        <v>88</v>
      </c>
      <c r="BK121" s="192">
        <f t="shared" si="9"/>
        <v>0</v>
      </c>
      <c r="BL121" s="19" t="s">
        <v>299</v>
      </c>
      <c r="BM121" s="191" t="s">
        <v>555</v>
      </c>
    </row>
    <row r="122" spans="1:65" s="2" customFormat="1" ht="14.45" customHeight="1">
      <c r="A122" s="36"/>
      <c r="B122" s="37"/>
      <c r="C122" s="230" t="s">
        <v>391</v>
      </c>
      <c r="D122" s="230" t="s">
        <v>336</v>
      </c>
      <c r="E122" s="231" t="s">
        <v>1320</v>
      </c>
      <c r="F122" s="232" t="s">
        <v>1321</v>
      </c>
      <c r="G122" s="233" t="s">
        <v>943</v>
      </c>
      <c r="H122" s="234">
        <v>17</v>
      </c>
      <c r="I122" s="235"/>
      <c r="J122" s="236">
        <f t="shared" ref="J122:J153" si="10">ROUND(I122*H122,2)</f>
        <v>0</v>
      </c>
      <c r="K122" s="232" t="s">
        <v>19</v>
      </c>
      <c r="L122" s="237"/>
      <c r="M122" s="238" t="s">
        <v>19</v>
      </c>
      <c r="N122" s="239" t="s">
        <v>47</v>
      </c>
      <c r="O122" s="66"/>
      <c r="P122" s="189">
        <f t="shared" ref="P122:P153" si="11">O122*H122</f>
        <v>0</v>
      </c>
      <c r="Q122" s="189">
        <v>0</v>
      </c>
      <c r="R122" s="189">
        <f t="shared" ref="R122:R153" si="12">Q122*H122</f>
        <v>0</v>
      </c>
      <c r="S122" s="189">
        <v>0</v>
      </c>
      <c r="T122" s="190">
        <f t="shared" ref="T122:T153" si="13">S122*H122</f>
        <v>0</v>
      </c>
      <c r="U122" s="36"/>
      <c r="V122" s="36"/>
      <c r="W122" s="36"/>
      <c r="X122" s="36"/>
      <c r="Y122" s="36"/>
      <c r="Z122" s="36"/>
      <c r="AA122" s="36"/>
      <c r="AB122" s="36"/>
      <c r="AC122" s="36"/>
      <c r="AD122" s="36"/>
      <c r="AE122" s="36"/>
      <c r="AR122" s="191" t="s">
        <v>339</v>
      </c>
      <c r="AT122" s="191" t="s">
        <v>336</v>
      </c>
      <c r="AU122" s="191" t="s">
        <v>88</v>
      </c>
      <c r="AY122" s="19" t="s">
        <v>214</v>
      </c>
      <c r="BE122" s="192">
        <f t="shared" ref="BE122:BE153" si="14">IF(N122="základní",J122,0)</f>
        <v>0</v>
      </c>
      <c r="BF122" s="192">
        <f t="shared" ref="BF122:BF153" si="15">IF(N122="snížená",J122,0)</f>
        <v>0</v>
      </c>
      <c r="BG122" s="192">
        <f t="shared" ref="BG122:BG153" si="16">IF(N122="zákl. přenesená",J122,0)</f>
        <v>0</v>
      </c>
      <c r="BH122" s="192">
        <f t="shared" ref="BH122:BH153" si="17">IF(N122="sníž. přenesená",J122,0)</f>
        <v>0</v>
      </c>
      <c r="BI122" s="192">
        <f t="shared" ref="BI122:BI153" si="18">IF(N122="nulová",J122,0)</f>
        <v>0</v>
      </c>
      <c r="BJ122" s="19" t="s">
        <v>88</v>
      </c>
      <c r="BK122" s="192">
        <f t="shared" ref="BK122:BK153" si="19">ROUND(I122*H122,2)</f>
        <v>0</v>
      </c>
      <c r="BL122" s="19" t="s">
        <v>299</v>
      </c>
      <c r="BM122" s="191" t="s">
        <v>565</v>
      </c>
    </row>
    <row r="123" spans="1:65" s="2" customFormat="1" ht="14.45" customHeight="1">
      <c r="A123" s="36"/>
      <c r="B123" s="37"/>
      <c r="C123" s="180" t="s">
        <v>397</v>
      </c>
      <c r="D123" s="180" t="s">
        <v>217</v>
      </c>
      <c r="E123" s="181" t="s">
        <v>1359</v>
      </c>
      <c r="F123" s="182" t="s">
        <v>1360</v>
      </c>
      <c r="G123" s="183" t="s">
        <v>943</v>
      </c>
      <c r="H123" s="184">
        <v>5</v>
      </c>
      <c r="I123" s="185"/>
      <c r="J123" s="186">
        <f t="shared" si="10"/>
        <v>0</v>
      </c>
      <c r="K123" s="182" t="s">
        <v>19</v>
      </c>
      <c r="L123" s="41"/>
      <c r="M123" s="187" t="s">
        <v>19</v>
      </c>
      <c r="N123" s="188" t="s">
        <v>47</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299</v>
      </c>
      <c r="AT123" s="191" t="s">
        <v>217</v>
      </c>
      <c r="AU123" s="191" t="s">
        <v>88</v>
      </c>
      <c r="AY123" s="19" t="s">
        <v>214</v>
      </c>
      <c r="BE123" s="192">
        <f t="shared" si="14"/>
        <v>0</v>
      </c>
      <c r="BF123" s="192">
        <f t="shared" si="15"/>
        <v>0</v>
      </c>
      <c r="BG123" s="192">
        <f t="shared" si="16"/>
        <v>0</v>
      </c>
      <c r="BH123" s="192">
        <f t="shared" si="17"/>
        <v>0</v>
      </c>
      <c r="BI123" s="192">
        <f t="shared" si="18"/>
        <v>0</v>
      </c>
      <c r="BJ123" s="19" t="s">
        <v>88</v>
      </c>
      <c r="BK123" s="192">
        <f t="shared" si="19"/>
        <v>0</v>
      </c>
      <c r="BL123" s="19" t="s">
        <v>299</v>
      </c>
      <c r="BM123" s="191" t="s">
        <v>573</v>
      </c>
    </row>
    <row r="124" spans="1:65" s="2" customFormat="1" ht="14.45" customHeight="1">
      <c r="A124" s="36"/>
      <c r="B124" s="37"/>
      <c r="C124" s="230" t="s">
        <v>401</v>
      </c>
      <c r="D124" s="230" t="s">
        <v>336</v>
      </c>
      <c r="E124" s="231" t="s">
        <v>1362</v>
      </c>
      <c r="F124" s="232" t="s">
        <v>1363</v>
      </c>
      <c r="G124" s="233" t="s">
        <v>943</v>
      </c>
      <c r="H124" s="234">
        <v>5</v>
      </c>
      <c r="I124" s="235"/>
      <c r="J124" s="236">
        <f t="shared" si="10"/>
        <v>0</v>
      </c>
      <c r="K124" s="232" t="s">
        <v>19</v>
      </c>
      <c r="L124" s="237"/>
      <c r="M124" s="238" t="s">
        <v>19</v>
      </c>
      <c r="N124" s="239" t="s">
        <v>47</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339</v>
      </c>
      <c r="AT124" s="191" t="s">
        <v>336</v>
      </c>
      <c r="AU124" s="191" t="s">
        <v>88</v>
      </c>
      <c r="AY124" s="19" t="s">
        <v>214</v>
      </c>
      <c r="BE124" s="192">
        <f t="shared" si="14"/>
        <v>0</v>
      </c>
      <c r="BF124" s="192">
        <f t="shared" si="15"/>
        <v>0</v>
      </c>
      <c r="BG124" s="192">
        <f t="shared" si="16"/>
        <v>0</v>
      </c>
      <c r="BH124" s="192">
        <f t="shared" si="17"/>
        <v>0</v>
      </c>
      <c r="BI124" s="192">
        <f t="shared" si="18"/>
        <v>0</v>
      </c>
      <c r="BJ124" s="19" t="s">
        <v>88</v>
      </c>
      <c r="BK124" s="192">
        <f t="shared" si="19"/>
        <v>0</v>
      </c>
      <c r="BL124" s="19" t="s">
        <v>299</v>
      </c>
      <c r="BM124" s="191" t="s">
        <v>584</v>
      </c>
    </row>
    <row r="125" spans="1:65" s="2" customFormat="1" ht="14.45" customHeight="1">
      <c r="A125" s="36"/>
      <c r="B125" s="37"/>
      <c r="C125" s="230" t="s">
        <v>405</v>
      </c>
      <c r="D125" s="230" t="s">
        <v>336</v>
      </c>
      <c r="E125" s="231" t="s">
        <v>1284</v>
      </c>
      <c r="F125" s="232" t="s">
        <v>1285</v>
      </c>
      <c r="G125" s="233" t="s">
        <v>943</v>
      </c>
      <c r="H125" s="234">
        <v>5</v>
      </c>
      <c r="I125" s="235"/>
      <c r="J125" s="236">
        <f t="shared" si="10"/>
        <v>0</v>
      </c>
      <c r="K125" s="232" t="s">
        <v>19</v>
      </c>
      <c r="L125" s="237"/>
      <c r="M125" s="238" t="s">
        <v>19</v>
      </c>
      <c r="N125" s="239" t="s">
        <v>47</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339</v>
      </c>
      <c r="AT125" s="191" t="s">
        <v>336</v>
      </c>
      <c r="AU125" s="191" t="s">
        <v>88</v>
      </c>
      <c r="AY125" s="19" t="s">
        <v>214</v>
      </c>
      <c r="BE125" s="192">
        <f t="shared" si="14"/>
        <v>0</v>
      </c>
      <c r="BF125" s="192">
        <f t="shared" si="15"/>
        <v>0</v>
      </c>
      <c r="BG125" s="192">
        <f t="shared" si="16"/>
        <v>0</v>
      </c>
      <c r="BH125" s="192">
        <f t="shared" si="17"/>
        <v>0</v>
      </c>
      <c r="BI125" s="192">
        <f t="shared" si="18"/>
        <v>0</v>
      </c>
      <c r="BJ125" s="19" t="s">
        <v>88</v>
      </c>
      <c r="BK125" s="192">
        <f t="shared" si="19"/>
        <v>0</v>
      </c>
      <c r="BL125" s="19" t="s">
        <v>299</v>
      </c>
      <c r="BM125" s="191" t="s">
        <v>592</v>
      </c>
    </row>
    <row r="126" spans="1:65" s="2" customFormat="1" ht="14.45" customHeight="1">
      <c r="A126" s="36"/>
      <c r="B126" s="37"/>
      <c r="C126" s="180" t="s">
        <v>411</v>
      </c>
      <c r="D126" s="180" t="s">
        <v>217</v>
      </c>
      <c r="E126" s="181" t="s">
        <v>1366</v>
      </c>
      <c r="F126" s="182" t="s">
        <v>1367</v>
      </c>
      <c r="G126" s="183" t="s">
        <v>943</v>
      </c>
      <c r="H126" s="184">
        <v>5</v>
      </c>
      <c r="I126" s="185"/>
      <c r="J126" s="186">
        <f t="shared" si="10"/>
        <v>0</v>
      </c>
      <c r="K126" s="182" t="s">
        <v>19</v>
      </c>
      <c r="L126" s="41"/>
      <c r="M126" s="187" t="s">
        <v>19</v>
      </c>
      <c r="N126" s="188" t="s">
        <v>47</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299</v>
      </c>
      <c r="AT126" s="191" t="s">
        <v>217</v>
      </c>
      <c r="AU126" s="191" t="s">
        <v>88</v>
      </c>
      <c r="AY126" s="19" t="s">
        <v>214</v>
      </c>
      <c r="BE126" s="192">
        <f t="shared" si="14"/>
        <v>0</v>
      </c>
      <c r="BF126" s="192">
        <f t="shared" si="15"/>
        <v>0</v>
      </c>
      <c r="BG126" s="192">
        <f t="shared" si="16"/>
        <v>0</v>
      </c>
      <c r="BH126" s="192">
        <f t="shared" si="17"/>
        <v>0</v>
      </c>
      <c r="BI126" s="192">
        <f t="shared" si="18"/>
        <v>0</v>
      </c>
      <c r="BJ126" s="19" t="s">
        <v>88</v>
      </c>
      <c r="BK126" s="192">
        <f t="shared" si="19"/>
        <v>0</v>
      </c>
      <c r="BL126" s="19" t="s">
        <v>299</v>
      </c>
      <c r="BM126" s="191" t="s">
        <v>602</v>
      </c>
    </row>
    <row r="127" spans="1:65" s="2" customFormat="1" ht="14.45" customHeight="1">
      <c r="A127" s="36"/>
      <c r="B127" s="37"/>
      <c r="C127" s="230" t="s">
        <v>417</v>
      </c>
      <c r="D127" s="230" t="s">
        <v>336</v>
      </c>
      <c r="E127" s="231" t="s">
        <v>1369</v>
      </c>
      <c r="F127" s="232" t="s">
        <v>1370</v>
      </c>
      <c r="G127" s="233" t="s">
        <v>943</v>
      </c>
      <c r="H127" s="234">
        <v>5</v>
      </c>
      <c r="I127" s="235"/>
      <c r="J127" s="236">
        <f t="shared" si="10"/>
        <v>0</v>
      </c>
      <c r="K127" s="232" t="s">
        <v>19</v>
      </c>
      <c r="L127" s="237"/>
      <c r="M127" s="238" t="s">
        <v>19</v>
      </c>
      <c r="N127" s="239" t="s">
        <v>47</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339</v>
      </c>
      <c r="AT127" s="191" t="s">
        <v>336</v>
      </c>
      <c r="AU127" s="191" t="s">
        <v>88</v>
      </c>
      <c r="AY127" s="19" t="s">
        <v>214</v>
      </c>
      <c r="BE127" s="192">
        <f t="shared" si="14"/>
        <v>0</v>
      </c>
      <c r="BF127" s="192">
        <f t="shared" si="15"/>
        <v>0</v>
      </c>
      <c r="BG127" s="192">
        <f t="shared" si="16"/>
        <v>0</v>
      </c>
      <c r="BH127" s="192">
        <f t="shared" si="17"/>
        <v>0</v>
      </c>
      <c r="BI127" s="192">
        <f t="shared" si="18"/>
        <v>0</v>
      </c>
      <c r="BJ127" s="19" t="s">
        <v>88</v>
      </c>
      <c r="BK127" s="192">
        <f t="shared" si="19"/>
        <v>0</v>
      </c>
      <c r="BL127" s="19" t="s">
        <v>299</v>
      </c>
      <c r="BM127" s="191" t="s">
        <v>611</v>
      </c>
    </row>
    <row r="128" spans="1:65" s="2" customFormat="1" ht="14.45" customHeight="1">
      <c r="A128" s="36"/>
      <c r="B128" s="37"/>
      <c r="C128" s="230" t="s">
        <v>423</v>
      </c>
      <c r="D128" s="230" t="s">
        <v>336</v>
      </c>
      <c r="E128" s="231" t="s">
        <v>1284</v>
      </c>
      <c r="F128" s="232" t="s">
        <v>1285</v>
      </c>
      <c r="G128" s="233" t="s">
        <v>943</v>
      </c>
      <c r="H128" s="234">
        <v>5</v>
      </c>
      <c r="I128" s="235"/>
      <c r="J128" s="236">
        <f t="shared" si="10"/>
        <v>0</v>
      </c>
      <c r="K128" s="232" t="s">
        <v>19</v>
      </c>
      <c r="L128" s="237"/>
      <c r="M128" s="238" t="s">
        <v>19</v>
      </c>
      <c r="N128" s="239" t="s">
        <v>47</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339</v>
      </c>
      <c r="AT128" s="191" t="s">
        <v>336</v>
      </c>
      <c r="AU128" s="191" t="s">
        <v>88</v>
      </c>
      <c r="AY128" s="19" t="s">
        <v>214</v>
      </c>
      <c r="BE128" s="192">
        <f t="shared" si="14"/>
        <v>0</v>
      </c>
      <c r="BF128" s="192">
        <f t="shared" si="15"/>
        <v>0</v>
      </c>
      <c r="BG128" s="192">
        <f t="shared" si="16"/>
        <v>0</v>
      </c>
      <c r="BH128" s="192">
        <f t="shared" si="17"/>
        <v>0</v>
      </c>
      <c r="BI128" s="192">
        <f t="shared" si="18"/>
        <v>0</v>
      </c>
      <c r="BJ128" s="19" t="s">
        <v>88</v>
      </c>
      <c r="BK128" s="192">
        <f t="shared" si="19"/>
        <v>0</v>
      </c>
      <c r="BL128" s="19" t="s">
        <v>299</v>
      </c>
      <c r="BM128" s="191" t="s">
        <v>619</v>
      </c>
    </row>
    <row r="129" spans="1:65" s="2" customFormat="1" ht="14.45" customHeight="1">
      <c r="A129" s="36"/>
      <c r="B129" s="37"/>
      <c r="C129" s="180" t="s">
        <v>429</v>
      </c>
      <c r="D129" s="180" t="s">
        <v>217</v>
      </c>
      <c r="E129" s="181" t="s">
        <v>1209</v>
      </c>
      <c r="F129" s="182" t="s">
        <v>1210</v>
      </c>
      <c r="G129" s="183" t="s">
        <v>943</v>
      </c>
      <c r="H129" s="184">
        <v>108</v>
      </c>
      <c r="I129" s="185"/>
      <c r="J129" s="186">
        <f t="shared" si="10"/>
        <v>0</v>
      </c>
      <c r="K129" s="182" t="s">
        <v>19</v>
      </c>
      <c r="L129" s="41"/>
      <c r="M129" s="187" t="s">
        <v>19</v>
      </c>
      <c r="N129" s="188" t="s">
        <v>47</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299</v>
      </c>
      <c r="AT129" s="191" t="s">
        <v>217</v>
      </c>
      <c r="AU129" s="191" t="s">
        <v>88</v>
      </c>
      <c r="AY129" s="19" t="s">
        <v>214</v>
      </c>
      <c r="BE129" s="192">
        <f t="shared" si="14"/>
        <v>0</v>
      </c>
      <c r="BF129" s="192">
        <f t="shared" si="15"/>
        <v>0</v>
      </c>
      <c r="BG129" s="192">
        <f t="shared" si="16"/>
        <v>0</v>
      </c>
      <c r="BH129" s="192">
        <f t="shared" si="17"/>
        <v>0</v>
      </c>
      <c r="BI129" s="192">
        <f t="shared" si="18"/>
        <v>0</v>
      </c>
      <c r="BJ129" s="19" t="s">
        <v>88</v>
      </c>
      <c r="BK129" s="192">
        <f t="shared" si="19"/>
        <v>0</v>
      </c>
      <c r="BL129" s="19" t="s">
        <v>299</v>
      </c>
      <c r="BM129" s="191" t="s">
        <v>630</v>
      </c>
    </row>
    <row r="130" spans="1:65" s="2" customFormat="1" ht="14.45" customHeight="1">
      <c r="A130" s="36"/>
      <c r="B130" s="37"/>
      <c r="C130" s="230" t="s">
        <v>439</v>
      </c>
      <c r="D130" s="230" t="s">
        <v>336</v>
      </c>
      <c r="E130" s="231" t="s">
        <v>1212</v>
      </c>
      <c r="F130" s="232" t="s">
        <v>1213</v>
      </c>
      <c r="G130" s="233" t="s">
        <v>943</v>
      </c>
      <c r="H130" s="234">
        <v>108</v>
      </c>
      <c r="I130" s="235"/>
      <c r="J130" s="236">
        <f t="shared" si="10"/>
        <v>0</v>
      </c>
      <c r="K130" s="232" t="s">
        <v>19</v>
      </c>
      <c r="L130" s="237"/>
      <c r="M130" s="238" t="s">
        <v>19</v>
      </c>
      <c r="N130" s="239" t="s">
        <v>47</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339</v>
      </c>
      <c r="AT130" s="191" t="s">
        <v>336</v>
      </c>
      <c r="AU130" s="191" t="s">
        <v>88</v>
      </c>
      <c r="AY130" s="19" t="s">
        <v>214</v>
      </c>
      <c r="BE130" s="192">
        <f t="shared" si="14"/>
        <v>0</v>
      </c>
      <c r="BF130" s="192">
        <f t="shared" si="15"/>
        <v>0</v>
      </c>
      <c r="BG130" s="192">
        <f t="shared" si="16"/>
        <v>0</v>
      </c>
      <c r="BH130" s="192">
        <f t="shared" si="17"/>
        <v>0</v>
      </c>
      <c r="BI130" s="192">
        <f t="shared" si="18"/>
        <v>0</v>
      </c>
      <c r="BJ130" s="19" t="s">
        <v>88</v>
      </c>
      <c r="BK130" s="192">
        <f t="shared" si="19"/>
        <v>0</v>
      </c>
      <c r="BL130" s="19" t="s">
        <v>299</v>
      </c>
      <c r="BM130" s="191" t="s">
        <v>637</v>
      </c>
    </row>
    <row r="131" spans="1:65" s="2" customFormat="1" ht="14.45" customHeight="1">
      <c r="A131" s="36"/>
      <c r="B131" s="37"/>
      <c r="C131" s="180" t="s">
        <v>443</v>
      </c>
      <c r="D131" s="180" t="s">
        <v>217</v>
      </c>
      <c r="E131" s="181" t="s">
        <v>1203</v>
      </c>
      <c r="F131" s="182" t="s">
        <v>1204</v>
      </c>
      <c r="G131" s="183" t="s">
        <v>943</v>
      </c>
      <c r="H131" s="184">
        <v>30</v>
      </c>
      <c r="I131" s="185"/>
      <c r="J131" s="186">
        <f t="shared" si="10"/>
        <v>0</v>
      </c>
      <c r="K131" s="182" t="s">
        <v>19</v>
      </c>
      <c r="L131" s="41"/>
      <c r="M131" s="187" t="s">
        <v>19</v>
      </c>
      <c r="N131" s="188" t="s">
        <v>47</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299</v>
      </c>
      <c r="AT131" s="191" t="s">
        <v>217</v>
      </c>
      <c r="AU131" s="191" t="s">
        <v>88</v>
      </c>
      <c r="AY131" s="19" t="s">
        <v>214</v>
      </c>
      <c r="BE131" s="192">
        <f t="shared" si="14"/>
        <v>0</v>
      </c>
      <c r="BF131" s="192">
        <f t="shared" si="15"/>
        <v>0</v>
      </c>
      <c r="BG131" s="192">
        <f t="shared" si="16"/>
        <v>0</v>
      </c>
      <c r="BH131" s="192">
        <f t="shared" si="17"/>
        <v>0</v>
      </c>
      <c r="BI131" s="192">
        <f t="shared" si="18"/>
        <v>0</v>
      </c>
      <c r="BJ131" s="19" t="s">
        <v>88</v>
      </c>
      <c r="BK131" s="192">
        <f t="shared" si="19"/>
        <v>0</v>
      </c>
      <c r="BL131" s="19" t="s">
        <v>299</v>
      </c>
      <c r="BM131" s="191" t="s">
        <v>645</v>
      </c>
    </row>
    <row r="132" spans="1:65" s="2" customFormat="1" ht="14.45" customHeight="1">
      <c r="A132" s="36"/>
      <c r="B132" s="37"/>
      <c r="C132" s="230" t="s">
        <v>449</v>
      </c>
      <c r="D132" s="230" t="s">
        <v>336</v>
      </c>
      <c r="E132" s="231" t="s">
        <v>1206</v>
      </c>
      <c r="F132" s="232" t="s">
        <v>1207</v>
      </c>
      <c r="G132" s="233" t="s">
        <v>943</v>
      </c>
      <c r="H132" s="234">
        <v>30</v>
      </c>
      <c r="I132" s="235"/>
      <c r="J132" s="236">
        <f t="shared" si="10"/>
        <v>0</v>
      </c>
      <c r="K132" s="232" t="s">
        <v>19</v>
      </c>
      <c r="L132" s="237"/>
      <c r="M132" s="238" t="s">
        <v>19</v>
      </c>
      <c r="N132" s="239" t="s">
        <v>47</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339</v>
      </c>
      <c r="AT132" s="191" t="s">
        <v>336</v>
      </c>
      <c r="AU132" s="191" t="s">
        <v>88</v>
      </c>
      <c r="AY132" s="19" t="s">
        <v>214</v>
      </c>
      <c r="BE132" s="192">
        <f t="shared" si="14"/>
        <v>0</v>
      </c>
      <c r="BF132" s="192">
        <f t="shared" si="15"/>
        <v>0</v>
      </c>
      <c r="BG132" s="192">
        <f t="shared" si="16"/>
        <v>0</v>
      </c>
      <c r="BH132" s="192">
        <f t="shared" si="17"/>
        <v>0</v>
      </c>
      <c r="BI132" s="192">
        <f t="shared" si="18"/>
        <v>0</v>
      </c>
      <c r="BJ132" s="19" t="s">
        <v>88</v>
      </c>
      <c r="BK132" s="192">
        <f t="shared" si="19"/>
        <v>0</v>
      </c>
      <c r="BL132" s="19" t="s">
        <v>299</v>
      </c>
      <c r="BM132" s="191" t="s">
        <v>652</v>
      </c>
    </row>
    <row r="133" spans="1:65" s="2" customFormat="1" ht="14.45" customHeight="1">
      <c r="A133" s="36"/>
      <c r="B133" s="37"/>
      <c r="C133" s="180" t="s">
        <v>455</v>
      </c>
      <c r="D133" s="180" t="s">
        <v>217</v>
      </c>
      <c r="E133" s="181" t="s">
        <v>1215</v>
      </c>
      <c r="F133" s="182" t="s">
        <v>1216</v>
      </c>
      <c r="G133" s="183" t="s">
        <v>943</v>
      </c>
      <c r="H133" s="184">
        <v>62</v>
      </c>
      <c r="I133" s="185"/>
      <c r="J133" s="186">
        <f t="shared" si="10"/>
        <v>0</v>
      </c>
      <c r="K133" s="182" t="s">
        <v>19</v>
      </c>
      <c r="L133" s="41"/>
      <c r="M133" s="187" t="s">
        <v>19</v>
      </c>
      <c r="N133" s="188" t="s">
        <v>47</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299</v>
      </c>
      <c r="AT133" s="191" t="s">
        <v>217</v>
      </c>
      <c r="AU133" s="191" t="s">
        <v>88</v>
      </c>
      <c r="AY133" s="19" t="s">
        <v>214</v>
      </c>
      <c r="BE133" s="192">
        <f t="shared" si="14"/>
        <v>0</v>
      </c>
      <c r="BF133" s="192">
        <f t="shared" si="15"/>
        <v>0</v>
      </c>
      <c r="BG133" s="192">
        <f t="shared" si="16"/>
        <v>0</v>
      </c>
      <c r="BH133" s="192">
        <f t="shared" si="17"/>
        <v>0</v>
      </c>
      <c r="BI133" s="192">
        <f t="shared" si="18"/>
        <v>0</v>
      </c>
      <c r="BJ133" s="19" t="s">
        <v>88</v>
      </c>
      <c r="BK133" s="192">
        <f t="shared" si="19"/>
        <v>0</v>
      </c>
      <c r="BL133" s="19" t="s">
        <v>299</v>
      </c>
      <c r="BM133" s="191" t="s">
        <v>659</v>
      </c>
    </row>
    <row r="134" spans="1:65" s="2" customFormat="1" ht="14.45" customHeight="1">
      <c r="A134" s="36"/>
      <c r="B134" s="37"/>
      <c r="C134" s="230" t="s">
        <v>461</v>
      </c>
      <c r="D134" s="230" t="s">
        <v>336</v>
      </c>
      <c r="E134" s="231" t="s">
        <v>1218</v>
      </c>
      <c r="F134" s="232" t="s">
        <v>1219</v>
      </c>
      <c r="G134" s="233" t="s">
        <v>943</v>
      </c>
      <c r="H134" s="234">
        <v>62</v>
      </c>
      <c r="I134" s="235"/>
      <c r="J134" s="236">
        <f t="shared" si="10"/>
        <v>0</v>
      </c>
      <c r="K134" s="232" t="s">
        <v>19</v>
      </c>
      <c r="L134" s="237"/>
      <c r="M134" s="238" t="s">
        <v>19</v>
      </c>
      <c r="N134" s="239" t="s">
        <v>47</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339</v>
      </c>
      <c r="AT134" s="191" t="s">
        <v>336</v>
      </c>
      <c r="AU134" s="191" t="s">
        <v>88</v>
      </c>
      <c r="AY134" s="19" t="s">
        <v>214</v>
      </c>
      <c r="BE134" s="192">
        <f t="shared" si="14"/>
        <v>0</v>
      </c>
      <c r="BF134" s="192">
        <f t="shared" si="15"/>
        <v>0</v>
      </c>
      <c r="BG134" s="192">
        <f t="shared" si="16"/>
        <v>0</v>
      </c>
      <c r="BH134" s="192">
        <f t="shared" si="17"/>
        <v>0</v>
      </c>
      <c r="BI134" s="192">
        <f t="shared" si="18"/>
        <v>0</v>
      </c>
      <c r="BJ134" s="19" t="s">
        <v>88</v>
      </c>
      <c r="BK134" s="192">
        <f t="shared" si="19"/>
        <v>0</v>
      </c>
      <c r="BL134" s="19" t="s">
        <v>299</v>
      </c>
      <c r="BM134" s="191" t="s">
        <v>667</v>
      </c>
    </row>
    <row r="135" spans="1:65" s="2" customFormat="1" ht="24.2" customHeight="1">
      <c r="A135" s="36"/>
      <c r="B135" s="37"/>
      <c r="C135" s="180" t="s">
        <v>466</v>
      </c>
      <c r="D135" s="180" t="s">
        <v>217</v>
      </c>
      <c r="E135" s="181" t="s">
        <v>1197</v>
      </c>
      <c r="F135" s="182" t="s">
        <v>1198</v>
      </c>
      <c r="G135" s="183" t="s">
        <v>331</v>
      </c>
      <c r="H135" s="184">
        <v>253</v>
      </c>
      <c r="I135" s="185"/>
      <c r="J135" s="186">
        <f t="shared" si="10"/>
        <v>0</v>
      </c>
      <c r="K135" s="182" t="s">
        <v>19</v>
      </c>
      <c r="L135" s="41"/>
      <c r="M135" s="187" t="s">
        <v>19</v>
      </c>
      <c r="N135" s="188" t="s">
        <v>47</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299</v>
      </c>
      <c r="AT135" s="191" t="s">
        <v>217</v>
      </c>
      <c r="AU135" s="191" t="s">
        <v>88</v>
      </c>
      <c r="AY135" s="19" t="s">
        <v>214</v>
      </c>
      <c r="BE135" s="192">
        <f t="shared" si="14"/>
        <v>0</v>
      </c>
      <c r="BF135" s="192">
        <f t="shared" si="15"/>
        <v>0</v>
      </c>
      <c r="BG135" s="192">
        <f t="shared" si="16"/>
        <v>0</v>
      </c>
      <c r="BH135" s="192">
        <f t="shared" si="17"/>
        <v>0</v>
      </c>
      <c r="BI135" s="192">
        <f t="shared" si="18"/>
        <v>0</v>
      </c>
      <c r="BJ135" s="19" t="s">
        <v>88</v>
      </c>
      <c r="BK135" s="192">
        <f t="shared" si="19"/>
        <v>0</v>
      </c>
      <c r="BL135" s="19" t="s">
        <v>299</v>
      </c>
      <c r="BM135" s="191" t="s">
        <v>677</v>
      </c>
    </row>
    <row r="136" spans="1:65" s="2" customFormat="1" ht="14.45" customHeight="1">
      <c r="A136" s="36"/>
      <c r="B136" s="37"/>
      <c r="C136" s="230" t="s">
        <v>476</v>
      </c>
      <c r="D136" s="230" t="s">
        <v>336</v>
      </c>
      <c r="E136" s="231" t="s">
        <v>1200</v>
      </c>
      <c r="F136" s="232" t="s">
        <v>1201</v>
      </c>
      <c r="G136" s="233" t="s">
        <v>331</v>
      </c>
      <c r="H136" s="234">
        <v>253</v>
      </c>
      <c r="I136" s="235"/>
      <c r="J136" s="236">
        <f t="shared" si="10"/>
        <v>0</v>
      </c>
      <c r="K136" s="232" t="s">
        <v>19</v>
      </c>
      <c r="L136" s="237"/>
      <c r="M136" s="238" t="s">
        <v>19</v>
      </c>
      <c r="N136" s="239" t="s">
        <v>47</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339</v>
      </c>
      <c r="AT136" s="191" t="s">
        <v>336</v>
      </c>
      <c r="AU136" s="191" t="s">
        <v>88</v>
      </c>
      <c r="AY136" s="19" t="s">
        <v>214</v>
      </c>
      <c r="BE136" s="192">
        <f t="shared" si="14"/>
        <v>0</v>
      </c>
      <c r="BF136" s="192">
        <f t="shared" si="15"/>
        <v>0</v>
      </c>
      <c r="BG136" s="192">
        <f t="shared" si="16"/>
        <v>0</v>
      </c>
      <c r="BH136" s="192">
        <f t="shared" si="17"/>
        <v>0</v>
      </c>
      <c r="BI136" s="192">
        <f t="shared" si="18"/>
        <v>0</v>
      </c>
      <c r="BJ136" s="19" t="s">
        <v>88</v>
      </c>
      <c r="BK136" s="192">
        <f t="shared" si="19"/>
        <v>0</v>
      </c>
      <c r="BL136" s="19" t="s">
        <v>299</v>
      </c>
      <c r="BM136" s="191" t="s">
        <v>687</v>
      </c>
    </row>
    <row r="137" spans="1:65" s="2" customFormat="1" ht="14.45" customHeight="1">
      <c r="A137" s="36"/>
      <c r="B137" s="37"/>
      <c r="C137" s="180" t="s">
        <v>480</v>
      </c>
      <c r="D137" s="180" t="s">
        <v>217</v>
      </c>
      <c r="E137" s="181" t="s">
        <v>1373</v>
      </c>
      <c r="F137" s="182" t="s">
        <v>1374</v>
      </c>
      <c r="G137" s="183" t="s">
        <v>331</v>
      </c>
      <c r="H137" s="184">
        <v>145</v>
      </c>
      <c r="I137" s="185"/>
      <c r="J137" s="186">
        <f t="shared" si="10"/>
        <v>0</v>
      </c>
      <c r="K137" s="182" t="s">
        <v>19</v>
      </c>
      <c r="L137" s="41"/>
      <c r="M137" s="187" t="s">
        <v>19</v>
      </c>
      <c r="N137" s="188" t="s">
        <v>47</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299</v>
      </c>
      <c r="AT137" s="191" t="s">
        <v>217</v>
      </c>
      <c r="AU137" s="191" t="s">
        <v>88</v>
      </c>
      <c r="AY137" s="19" t="s">
        <v>214</v>
      </c>
      <c r="BE137" s="192">
        <f t="shared" si="14"/>
        <v>0</v>
      </c>
      <c r="BF137" s="192">
        <f t="shared" si="15"/>
        <v>0</v>
      </c>
      <c r="BG137" s="192">
        <f t="shared" si="16"/>
        <v>0</v>
      </c>
      <c r="BH137" s="192">
        <f t="shared" si="17"/>
        <v>0</v>
      </c>
      <c r="BI137" s="192">
        <f t="shared" si="18"/>
        <v>0</v>
      </c>
      <c r="BJ137" s="19" t="s">
        <v>88</v>
      </c>
      <c r="BK137" s="192">
        <f t="shared" si="19"/>
        <v>0</v>
      </c>
      <c r="BL137" s="19" t="s">
        <v>299</v>
      </c>
      <c r="BM137" s="191" t="s">
        <v>696</v>
      </c>
    </row>
    <row r="138" spans="1:65" s="2" customFormat="1" ht="14.45" customHeight="1">
      <c r="A138" s="36"/>
      <c r="B138" s="37"/>
      <c r="C138" s="230" t="s">
        <v>485</v>
      </c>
      <c r="D138" s="230" t="s">
        <v>336</v>
      </c>
      <c r="E138" s="231" t="s">
        <v>1376</v>
      </c>
      <c r="F138" s="232" t="s">
        <v>1377</v>
      </c>
      <c r="G138" s="233" t="s">
        <v>331</v>
      </c>
      <c r="H138" s="234">
        <v>145</v>
      </c>
      <c r="I138" s="235"/>
      <c r="J138" s="236">
        <f t="shared" si="10"/>
        <v>0</v>
      </c>
      <c r="K138" s="232" t="s">
        <v>19</v>
      </c>
      <c r="L138" s="237"/>
      <c r="M138" s="238" t="s">
        <v>19</v>
      </c>
      <c r="N138" s="239" t="s">
        <v>47</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339</v>
      </c>
      <c r="AT138" s="191" t="s">
        <v>336</v>
      </c>
      <c r="AU138" s="191" t="s">
        <v>88</v>
      </c>
      <c r="AY138" s="19" t="s">
        <v>214</v>
      </c>
      <c r="BE138" s="192">
        <f t="shared" si="14"/>
        <v>0</v>
      </c>
      <c r="BF138" s="192">
        <f t="shared" si="15"/>
        <v>0</v>
      </c>
      <c r="BG138" s="192">
        <f t="shared" si="16"/>
        <v>0</v>
      </c>
      <c r="BH138" s="192">
        <f t="shared" si="17"/>
        <v>0</v>
      </c>
      <c r="BI138" s="192">
        <f t="shared" si="18"/>
        <v>0</v>
      </c>
      <c r="BJ138" s="19" t="s">
        <v>88</v>
      </c>
      <c r="BK138" s="192">
        <f t="shared" si="19"/>
        <v>0</v>
      </c>
      <c r="BL138" s="19" t="s">
        <v>299</v>
      </c>
      <c r="BM138" s="191" t="s">
        <v>704</v>
      </c>
    </row>
    <row r="139" spans="1:65" s="2" customFormat="1" ht="14.45" customHeight="1">
      <c r="A139" s="36"/>
      <c r="B139" s="37"/>
      <c r="C139" s="180" t="s">
        <v>491</v>
      </c>
      <c r="D139" s="180" t="s">
        <v>217</v>
      </c>
      <c r="E139" s="181" t="s">
        <v>1260</v>
      </c>
      <c r="F139" s="182" t="s">
        <v>1261</v>
      </c>
      <c r="G139" s="183" t="s">
        <v>943</v>
      </c>
      <c r="H139" s="184">
        <v>2</v>
      </c>
      <c r="I139" s="185"/>
      <c r="J139" s="186">
        <f t="shared" si="10"/>
        <v>0</v>
      </c>
      <c r="K139" s="182" t="s">
        <v>19</v>
      </c>
      <c r="L139" s="41"/>
      <c r="M139" s="187" t="s">
        <v>19</v>
      </c>
      <c r="N139" s="188" t="s">
        <v>47</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299</v>
      </c>
      <c r="AT139" s="191" t="s">
        <v>217</v>
      </c>
      <c r="AU139" s="191" t="s">
        <v>88</v>
      </c>
      <c r="AY139" s="19" t="s">
        <v>214</v>
      </c>
      <c r="BE139" s="192">
        <f t="shared" si="14"/>
        <v>0</v>
      </c>
      <c r="BF139" s="192">
        <f t="shared" si="15"/>
        <v>0</v>
      </c>
      <c r="BG139" s="192">
        <f t="shared" si="16"/>
        <v>0</v>
      </c>
      <c r="BH139" s="192">
        <f t="shared" si="17"/>
        <v>0</v>
      </c>
      <c r="BI139" s="192">
        <f t="shared" si="18"/>
        <v>0</v>
      </c>
      <c r="BJ139" s="19" t="s">
        <v>88</v>
      </c>
      <c r="BK139" s="192">
        <f t="shared" si="19"/>
        <v>0</v>
      </c>
      <c r="BL139" s="19" t="s">
        <v>299</v>
      </c>
      <c r="BM139" s="191" t="s">
        <v>714</v>
      </c>
    </row>
    <row r="140" spans="1:65" s="2" customFormat="1" ht="14.45" customHeight="1">
      <c r="A140" s="36"/>
      <c r="B140" s="37"/>
      <c r="C140" s="230" t="s">
        <v>496</v>
      </c>
      <c r="D140" s="230" t="s">
        <v>336</v>
      </c>
      <c r="E140" s="231" t="s">
        <v>1263</v>
      </c>
      <c r="F140" s="232" t="s">
        <v>1264</v>
      </c>
      <c r="G140" s="233" t="s">
        <v>943</v>
      </c>
      <c r="H140" s="234">
        <v>2</v>
      </c>
      <c r="I140" s="235"/>
      <c r="J140" s="236">
        <f t="shared" si="10"/>
        <v>0</v>
      </c>
      <c r="K140" s="232" t="s">
        <v>19</v>
      </c>
      <c r="L140" s="237"/>
      <c r="M140" s="238" t="s">
        <v>19</v>
      </c>
      <c r="N140" s="239" t="s">
        <v>47</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339</v>
      </c>
      <c r="AT140" s="191" t="s">
        <v>336</v>
      </c>
      <c r="AU140" s="191" t="s">
        <v>88</v>
      </c>
      <c r="AY140" s="19" t="s">
        <v>214</v>
      </c>
      <c r="BE140" s="192">
        <f t="shared" si="14"/>
        <v>0</v>
      </c>
      <c r="BF140" s="192">
        <f t="shared" si="15"/>
        <v>0</v>
      </c>
      <c r="BG140" s="192">
        <f t="shared" si="16"/>
        <v>0</v>
      </c>
      <c r="BH140" s="192">
        <f t="shared" si="17"/>
        <v>0</v>
      </c>
      <c r="BI140" s="192">
        <f t="shared" si="18"/>
        <v>0</v>
      </c>
      <c r="BJ140" s="19" t="s">
        <v>88</v>
      </c>
      <c r="BK140" s="192">
        <f t="shared" si="19"/>
        <v>0</v>
      </c>
      <c r="BL140" s="19" t="s">
        <v>299</v>
      </c>
      <c r="BM140" s="191" t="s">
        <v>724</v>
      </c>
    </row>
    <row r="141" spans="1:65" s="2" customFormat="1" ht="14.45" customHeight="1">
      <c r="A141" s="36"/>
      <c r="B141" s="37"/>
      <c r="C141" s="230" t="s">
        <v>502</v>
      </c>
      <c r="D141" s="230" t="s">
        <v>336</v>
      </c>
      <c r="E141" s="231" t="s">
        <v>1266</v>
      </c>
      <c r="F141" s="232" t="s">
        <v>1267</v>
      </c>
      <c r="G141" s="233" t="s">
        <v>943</v>
      </c>
      <c r="H141" s="234">
        <v>1</v>
      </c>
      <c r="I141" s="235"/>
      <c r="J141" s="236">
        <f t="shared" si="10"/>
        <v>0</v>
      </c>
      <c r="K141" s="232" t="s">
        <v>19</v>
      </c>
      <c r="L141" s="237"/>
      <c r="M141" s="238" t="s">
        <v>19</v>
      </c>
      <c r="N141" s="239" t="s">
        <v>47</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339</v>
      </c>
      <c r="AT141" s="191" t="s">
        <v>336</v>
      </c>
      <c r="AU141" s="191" t="s">
        <v>88</v>
      </c>
      <c r="AY141" s="19" t="s">
        <v>214</v>
      </c>
      <c r="BE141" s="192">
        <f t="shared" si="14"/>
        <v>0</v>
      </c>
      <c r="BF141" s="192">
        <f t="shared" si="15"/>
        <v>0</v>
      </c>
      <c r="BG141" s="192">
        <f t="shared" si="16"/>
        <v>0</v>
      </c>
      <c r="BH141" s="192">
        <f t="shared" si="17"/>
        <v>0</v>
      </c>
      <c r="BI141" s="192">
        <f t="shared" si="18"/>
        <v>0</v>
      </c>
      <c r="BJ141" s="19" t="s">
        <v>88</v>
      </c>
      <c r="BK141" s="192">
        <f t="shared" si="19"/>
        <v>0</v>
      </c>
      <c r="BL141" s="19" t="s">
        <v>299</v>
      </c>
      <c r="BM141" s="191" t="s">
        <v>732</v>
      </c>
    </row>
    <row r="142" spans="1:65" s="2" customFormat="1" ht="14.45" customHeight="1">
      <c r="A142" s="36"/>
      <c r="B142" s="37"/>
      <c r="C142" s="180" t="s">
        <v>506</v>
      </c>
      <c r="D142" s="180" t="s">
        <v>217</v>
      </c>
      <c r="E142" s="181" t="s">
        <v>1379</v>
      </c>
      <c r="F142" s="182" t="s">
        <v>1380</v>
      </c>
      <c r="G142" s="183" t="s">
        <v>943</v>
      </c>
      <c r="H142" s="184">
        <v>4</v>
      </c>
      <c r="I142" s="185"/>
      <c r="J142" s="186">
        <f t="shared" si="10"/>
        <v>0</v>
      </c>
      <c r="K142" s="182" t="s">
        <v>19</v>
      </c>
      <c r="L142" s="41"/>
      <c r="M142" s="187" t="s">
        <v>19</v>
      </c>
      <c r="N142" s="188" t="s">
        <v>47</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299</v>
      </c>
      <c r="AT142" s="191" t="s">
        <v>217</v>
      </c>
      <c r="AU142" s="191" t="s">
        <v>88</v>
      </c>
      <c r="AY142" s="19" t="s">
        <v>214</v>
      </c>
      <c r="BE142" s="192">
        <f t="shared" si="14"/>
        <v>0</v>
      </c>
      <c r="BF142" s="192">
        <f t="shared" si="15"/>
        <v>0</v>
      </c>
      <c r="BG142" s="192">
        <f t="shared" si="16"/>
        <v>0</v>
      </c>
      <c r="BH142" s="192">
        <f t="shared" si="17"/>
        <v>0</v>
      </c>
      <c r="BI142" s="192">
        <f t="shared" si="18"/>
        <v>0</v>
      </c>
      <c r="BJ142" s="19" t="s">
        <v>88</v>
      </c>
      <c r="BK142" s="192">
        <f t="shared" si="19"/>
        <v>0</v>
      </c>
      <c r="BL142" s="19" t="s">
        <v>299</v>
      </c>
      <c r="BM142" s="191" t="s">
        <v>741</v>
      </c>
    </row>
    <row r="143" spans="1:65" s="2" customFormat="1" ht="14.45" customHeight="1">
      <c r="A143" s="36"/>
      <c r="B143" s="37"/>
      <c r="C143" s="230" t="s">
        <v>511</v>
      </c>
      <c r="D143" s="230" t="s">
        <v>336</v>
      </c>
      <c r="E143" s="231" t="s">
        <v>1382</v>
      </c>
      <c r="F143" s="232" t="s">
        <v>1383</v>
      </c>
      <c r="G143" s="233" t="s">
        <v>943</v>
      </c>
      <c r="H143" s="234">
        <v>4</v>
      </c>
      <c r="I143" s="235"/>
      <c r="J143" s="236">
        <f t="shared" si="10"/>
        <v>0</v>
      </c>
      <c r="K143" s="232" t="s">
        <v>19</v>
      </c>
      <c r="L143" s="237"/>
      <c r="M143" s="238" t="s">
        <v>19</v>
      </c>
      <c r="N143" s="239" t="s">
        <v>47</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339</v>
      </c>
      <c r="AT143" s="191" t="s">
        <v>336</v>
      </c>
      <c r="AU143" s="191" t="s">
        <v>88</v>
      </c>
      <c r="AY143" s="19" t="s">
        <v>214</v>
      </c>
      <c r="BE143" s="192">
        <f t="shared" si="14"/>
        <v>0</v>
      </c>
      <c r="BF143" s="192">
        <f t="shared" si="15"/>
        <v>0</v>
      </c>
      <c r="BG143" s="192">
        <f t="shared" si="16"/>
        <v>0</v>
      </c>
      <c r="BH143" s="192">
        <f t="shared" si="17"/>
        <v>0</v>
      </c>
      <c r="BI143" s="192">
        <f t="shared" si="18"/>
        <v>0</v>
      </c>
      <c r="BJ143" s="19" t="s">
        <v>88</v>
      </c>
      <c r="BK143" s="192">
        <f t="shared" si="19"/>
        <v>0</v>
      </c>
      <c r="BL143" s="19" t="s">
        <v>299</v>
      </c>
      <c r="BM143" s="191" t="s">
        <v>754</v>
      </c>
    </row>
    <row r="144" spans="1:65" s="2" customFormat="1" ht="14.45" customHeight="1">
      <c r="A144" s="36"/>
      <c r="B144" s="37"/>
      <c r="C144" s="180" t="s">
        <v>515</v>
      </c>
      <c r="D144" s="180" t="s">
        <v>217</v>
      </c>
      <c r="E144" s="181" t="s">
        <v>1341</v>
      </c>
      <c r="F144" s="182" t="s">
        <v>1342</v>
      </c>
      <c r="G144" s="183" t="s">
        <v>331</v>
      </c>
      <c r="H144" s="184">
        <v>290</v>
      </c>
      <c r="I144" s="185"/>
      <c r="J144" s="186">
        <f t="shared" si="10"/>
        <v>0</v>
      </c>
      <c r="K144" s="182" t="s">
        <v>19</v>
      </c>
      <c r="L144" s="41"/>
      <c r="M144" s="187" t="s">
        <v>19</v>
      </c>
      <c r="N144" s="188" t="s">
        <v>47</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299</v>
      </c>
      <c r="AT144" s="191" t="s">
        <v>217</v>
      </c>
      <c r="AU144" s="191" t="s">
        <v>88</v>
      </c>
      <c r="AY144" s="19" t="s">
        <v>214</v>
      </c>
      <c r="BE144" s="192">
        <f t="shared" si="14"/>
        <v>0</v>
      </c>
      <c r="BF144" s="192">
        <f t="shared" si="15"/>
        <v>0</v>
      </c>
      <c r="BG144" s="192">
        <f t="shared" si="16"/>
        <v>0</v>
      </c>
      <c r="BH144" s="192">
        <f t="shared" si="17"/>
        <v>0</v>
      </c>
      <c r="BI144" s="192">
        <f t="shared" si="18"/>
        <v>0</v>
      </c>
      <c r="BJ144" s="19" t="s">
        <v>88</v>
      </c>
      <c r="BK144" s="192">
        <f t="shared" si="19"/>
        <v>0</v>
      </c>
      <c r="BL144" s="19" t="s">
        <v>299</v>
      </c>
      <c r="BM144" s="191" t="s">
        <v>766</v>
      </c>
    </row>
    <row r="145" spans="1:65" s="2" customFormat="1" ht="14.45" customHeight="1">
      <c r="A145" s="36"/>
      <c r="B145" s="37"/>
      <c r="C145" s="230" t="s">
        <v>519</v>
      </c>
      <c r="D145" s="230" t="s">
        <v>336</v>
      </c>
      <c r="E145" s="231" t="s">
        <v>1344</v>
      </c>
      <c r="F145" s="232" t="s">
        <v>1345</v>
      </c>
      <c r="G145" s="233" t="s">
        <v>331</v>
      </c>
      <c r="H145" s="234">
        <v>290</v>
      </c>
      <c r="I145" s="235"/>
      <c r="J145" s="236">
        <f t="shared" si="10"/>
        <v>0</v>
      </c>
      <c r="K145" s="232" t="s">
        <v>19</v>
      </c>
      <c r="L145" s="237"/>
      <c r="M145" s="238" t="s">
        <v>19</v>
      </c>
      <c r="N145" s="239" t="s">
        <v>47</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339</v>
      </c>
      <c r="AT145" s="191" t="s">
        <v>336</v>
      </c>
      <c r="AU145" s="191" t="s">
        <v>88</v>
      </c>
      <c r="AY145" s="19" t="s">
        <v>214</v>
      </c>
      <c r="BE145" s="192">
        <f t="shared" si="14"/>
        <v>0</v>
      </c>
      <c r="BF145" s="192">
        <f t="shared" si="15"/>
        <v>0</v>
      </c>
      <c r="BG145" s="192">
        <f t="shared" si="16"/>
        <v>0</v>
      </c>
      <c r="BH145" s="192">
        <f t="shared" si="17"/>
        <v>0</v>
      </c>
      <c r="BI145" s="192">
        <f t="shared" si="18"/>
        <v>0</v>
      </c>
      <c r="BJ145" s="19" t="s">
        <v>88</v>
      </c>
      <c r="BK145" s="192">
        <f t="shared" si="19"/>
        <v>0</v>
      </c>
      <c r="BL145" s="19" t="s">
        <v>299</v>
      </c>
      <c r="BM145" s="191" t="s">
        <v>777</v>
      </c>
    </row>
    <row r="146" spans="1:65" s="2" customFormat="1" ht="14.45" customHeight="1">
      <c r="A146" s="36"/>
      <c r="B146" s="37"/>
      <c r="C146" s="180" t="s">
        <v>522</v>
      </c>
      <c r="D146" s="180" t="s">
        <v>217</v>
      </c>
      <c r="E146" s="181" t="s">
        <v>1221</v>
      </c>
      <c r="F146" s="182" t="s">
        <v>1222</v>
      </c>
      <c r="G146" s="183" t="s">
        <v>331</v>
      </c>
      <c r="H146" s="184">
        <v>145</v>
      </c>
      <c r="I146" s="185"/>
      <c r="J146" s="186">
        <f t="shared" si="10"/>
        <v>0</v>
      </c>
      <c r="K146" s="182" t="s">
        <v>19</v>
      </c>
      <c r="L146" s="41"/>
      <c r="M146" s="187" t="s">
        <v>19</v>
      </c>
      <c r="N146" s="188" t="s">
        <v>47</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299</v>
      </c>
      <c r="AT146" s="191" t="s">
        <v>217</v>
      </c>
      <c r="AU146" s="191" t="s">
        <v>88</v>
      </c>
      <c r="AY146" s="19" t="s">
        <v>214</v>
      </c>
      <c r="BE146" s="192">
        <f t="shared" si="14"/>
        <v>0</v>
      </c>
      <c r="BF146" s="192">
        <f t="shared" si="15"/>
        <v>0</v>
      </c>
      <c r="BG146" s="192">
        <f t="shared" si="16"/>
        <v>0</v>
      </c>
      <c r="BH146" s="192">
        <f t="shared" si="17"/>
        <v>0</v>
      </c>
      <c r="BI146" s="192">
        <f t="shared" si="18"/>
        <v>0</v>
      </c>
      <c r="BJ146" s="19" t="s">
        <v>88</v>
      </c>
      <c r="BK146" s="192">
        <f t="shared" si="19"/>
        <v>0</v>
      </c>
      <c r="BL146" s="19" t="s">
        <v>299</v>
      </c>
      <c r="BM146" s="191" t="s">
        <v>785</v>
      </c>
    </row>
    <row r="147" spans="1:65" s="2" customFormat="1" ht="14.45" customHeight="1">
      <c r="A147" s="36"/>
      <c r="B147" s="37"/>
      <c r="C147" s="230" t="s">
        <v>527</v>
      </c>
      <c r="D147" s="230" t="s">
        <v>336</v>
      </c>
      <c r="E147" s="231" t="s">
        <v>1224</v>
      </c>
      <c r="F147" s="232" t="s">
        <v>1225</v>
      </c>
      <c r="G147" s="233" t="s">
        <v>331</v>
      </c>
      <c r="H147" s="234">
        <v>145</v>
      </c>
      <c r="I147" s="235"/>
      <c r="J147" s="236">
        <f t="shared" si="10"/>
        <v>0</v>
      </c>
      <c r="K147" s="232" t="s">
        <v>19</v>
      </c>
      <c r="L147" s="237"/>
      <c r="M147" s="238" t="s">
        <v>19</v>
      </c>
      <c r="N147" s="239" t="s">
        <v>47</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339</v>
      </c>
      <c r="AT147" s="191" t="s">
        <v>336</v>
      </c>
      <c r="AU147" s="191" t="s">
        <v>88</v>
      </c>
      <c r="AY147" s="19" t="s">
        <v>214</v>
      </c>
      <c r="BE147" s="192">
        <f t="shared" si="14"/>
        <v>0</v>
      </c>
      <c r="BF147" s="192">
        <f t="shared" si="15"/>
        <v>0</v>
      </c>
      <c r="BG147" s="192">
        <f t="shared" si="16"/>
        <v>0</v>
      </c>
      <c r="BH147" s="192">
        <f t="shared" si="17"/>
        <v>0</v>
      </c>
      <c r="BI147" s="192">
        <f t="shared" si="18"/>
        <v>0</v>
      </c>
      <c r="BJ147" s="19" t="s">
        <v>88</v>
      </c>
      <c r="BK147" s="192">
        <f t="shared" si="19"/>
        <v>0</v>
      </c>
      <c r="BL147" s="19" t="s">
        <v>299</v>
      </c>
      <c r="BM147" s="191" t="s">
        <v>793</v>
      </c>
    </row>
    <row r="148" spans="1:65" s="2" customFormat="1" ht="14.45" customHeight="1">
      <c r="A148" s="36"/>
      <c r="B148" s="37"/>
      <c r="C148" s="180" t="s">
        <v>529</v>
      </c>
      <c r="D148" s="180" t="s">
        <v>217</v>
      </c>
      <c r="E148" s="181" t="s">
        <v>1236</v>
      </c>
      <c r="F148" s="182" t="s">
        <v>1237</v>
      </c>
      <c r="G148" s="183" t="s">
        <v>331</v>
      </c>
      <c r="H148" s="184">
        <v>735</v>
      </c>
      <c r="I148" s="185"/>
      <c r="J148" s="186">
        <f t="shared" si="10"/>
        <v>0</v>
      </c>
      <c r="K148" s="182" t="s">
        <v>19</v>
      </c>
      <c r="L148" s="41"/>
      <c r="M148" s="187" t="s">
        <v>19</v>
      </c>
      <c r="N148" s="188" t="s">
        <v>47</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299</v>
      </c>
      <c r="AT148" s="191" t="s">
        <v>217</v>
      </c>
      <c r="AU148" s="191" t="s">
        <v>88</v>
      </c>
      <c r="AY148" s="19" t="s">
        <v>214</v>
      </c>
      <c r="BE148" s="192">
        <f t="shared" si="14"/>
        <v>0</v>
      </c>
      <c r="BF148" s="192">
        <f t="shared" si="15"/>
        <v>0</v>
      </c>
      <c r="BG148" s="192">
        <f t="shared" si="16"/>
        <v>0</v>
      </c>
      <c r="BH148" s="192">
        <f t="shared" si="17"/>
        <v>0</v>
      </c>
      <c r="BI148" s="192">
        <f t="shared" si="18"/>
        <v>0</v>
      </c>
      <c r="BJ148" s="19" t="s">
        <v>88</v>
      </c>
      <c r="BK148" s="192">
        <f t="shared" si="19"/>
        <v>0</v>
      </c>
      <c r="BL148" s="19" t="s">
        <v>299</v>
      </c>
      <c r="BM148" s="191" t="s">
        <v>803</v>
      </c>
    </row>
    <row r="149" spans="1:65" s="2" customFormat="1" ht="14.45" customHeight="1">
      <c r="A149" s="36"/>
      <c r="B149" s="37"/>
      <c r="C149" s="230" t="s">
        <v>534</v>
      </c>
      <c r="D149" s="230" t="s">
        <v>336</v>
      </c>
      <c r="E149" s="231" t="s">
        <v>1239</v>
      </c>
      <c r="F149" s="232" t="s">
        <v>1240</v>
      </c>
      <c r="G149" s="233" t="s">
        <v>331</v>
      </c>
      <c r="H149" s="234">
        <v>735</v>
      </c>
      <c r="I149" s="235"/>
      <c r="J149" s="236">
        <f t="shared" si="10"/>
        <v>0</v>
      </c>
      <c r="K149" s="232" t="s">
        <v>19</v>
      </c>
      <c r="L149" s="237"/>
      <c r="M149" s="238" t="s">
        <v>19</v>
      </c>
      <c r="N149" s="239" t="s">
        <v>47</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339</v>
      </c>
      <c r="AT149" s="191" t="s">
        <v>336</v>
      </c>
      <c r="AU149" s="191" t="s">
        <v>88</v>
      </c>
      <c r="AY149" s="19" t="s">
        <v>214</v>
      </c>
      <c r="BE149" s="192">
        <f t="shared" si="14"/>
        <v>0</v>
      </c>
      <c r="BF149" s="192">
        <f t="shared" si="15"/>
        <v>0</v>
      </c>
      <c r="BG149" s="192">
        <f t="shared" si="16"/>
        <v>0</v>
      </c>
      <c r="BH149" s="192">
        <f t="shared" si="17"/>
        <v>0</v>
      </c>
      <c r="BI149" s="192">
        <f t="shared" si="18"/>
        <v>0</v>
      </c>
      <c r="BJ149" s="19" t="s">
        <v>88</v>
      </c>
      <c r="BK149" s="192">
        <f t="shared" si="19"/>
        <v>0</v>
      </c>
      <c r="BL149" s="19" t="s">
        <v>299</v>
      </c>
      <c r="BM149" s="191" t="s">
        <v>812</v>
      </c>
    </row>
    <row r="150" spans="1:65" s="2" customFormat="1" ht="14.45" customHeight="1">
      <c r="A150" s="36"/>
      <c r="B150" s="37"/>
      <c r="C150" s="180" t="s">
        <v>538</v>
      </c>
      <c r="D150" s="180" t="s">
        <v>217</v>
      </c>
      <c r="E150" s="181" t="s">
        <v>1242</v>
      </c>
      <c r="F150" s="182" t="s">
        <v>1243</v>
      </c>
      <c r="G150" s="183" t="s">
        <v>331</v>
      </c>
      <c r="H150" s="184">
        <v>250</v>
      </c>
      <c r="I150" s="185"/>
      <c r="J150" s="186">
        <f t="shared" si="10"/>
        <v>0</v>
      </c>
      <c r="K150" s="182" t="s">
        <v>19</v>
      </c>
      <c r="L150" s="41"/>
      <c r="M150" s="187" t="s">
        <v>19</v>
      </c>
      <c r="N150" s="188" t="s">
        <v>47</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299</v>
      </c>
      <c r="AT150" s="191" t="s">
        <v>217</v>
      </c>
      <c r="AU150" s="191" t="s">
        <v>88</v>
      </c>
      <c r="AY150" s="19" t="s">
        <v>214</v>
      </c>
      <c r="BE150" s="192">
        <f t="shared" si="14"/>
        <v>0</v>
      </c>
      <c r="BF150" s="192">
        <f t="shared" si="15"/>
        <v>0</v>
      </c>
      <c r="BG150" s="192">
        <f t="shared" si="16"/>
        <v>0</v>
      </c>
      <c r="BH150" s="192">
        <f t="shared" si="17"/>
        <v>0</v>
      </c>
      <c r="BI150" s="192">
        <f t="shared" si="18"/>
        <v>0</v>
      </c>
      <c r="BJ150" s="19" t="s">
        <v>88</v>
      </c>
      <c r="BK150" s="192">
        <f t="shared" si="19"/>
        <v>0</v>
      </c>
      <c r="BL150" s="19" t="s">
        <v>299</v>
      </c>
      <c r="BM150" s="191" t="s">
        <v>820</v>
      </c>
    </row>
    <row r="151" spans="1:65" s="2" customFormat="1" ht="14.45" customHeight="1">
      <c r="A151" s="36"/>
      <c r="B151" s="37"/>
      <c r="C151" s="230" t="s">
        <v>542</v>
      </c>
      <c r="D151" s="230" t="s">
        <v>336</v>
      </c>
      <c r="E151" s="231" t="s">
        <v>1245</v>
      </c>
      <c r="F151" s="232" t="s">
        <v>1246</v>
      </c>
      <c r="G151" s="233" t="s">
        <v>331</v>
      </c>
      <c r="H151" s="234">
        <v>45</v>
      </c>
      <c r="I151" s="235"/>
      <c r="J151" s="236">
        <f t="shared" si="10"/>
        <v>0</v>
      </c>
      <c r="K151" s="232" t="s">
        <v>19</v>
      </c>
      <c r="L151" s="237"/>
      <c r="M151" s="238" t="s">
        <v>19</v>
      </c>
      <c r="N151" s="239" t="s">
        <v>47</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339</v>
      </c>
      <c r="AT151" s="191" t="s">
        <v>336</v>
      </c>
      <c r="AU151" s="191" t="s">
        <v>88</v>
      </c>
      <c r="AY151" s="19" t="s">
        <v>214</v>
      </c>
      <c r="BE151" s="192">
        <f t="shared" si="14"/>
        <v>0</v>
      </c>
      <c r="BF151" s="192">
        <f t="shared" si="15"/>
        <v>0</v>
      </c>
      <c r="BG151" s="192">
        <f t="shared" si="16"/>
        <v>0</v>
      </c>
      <c r="BH151" s="192">
        <f t="shared" si="17"/>
        <v>0</v>
      </c>
      <c r="BI151" s="192">
        <f t="shared" si="18"/>
        <v>0</v>
      </c>
      <c r="BJ151" s="19" t="s">
        <v>88</v>
      </c>
      <c r="BK151" s="192">
        <f t="shared" si="19"/>
        <v>0</v>
      </c>
      <c r="BL151" s="19" t="s">
        <v>299</v>
      </c>
      <c r="BM151" s="191" t="s">
        <v>1641</v>
      </c>
    </row>
    <row r="152" spans="1:65" s="2" customFormat="1" ht="14.45" customHeight="1">
      <c r="A152" s="36"/>
      <c r="B152" s="37"/>
      <c r="C152" s="230" t="s">
        <v>549</v>
      </c>
      <c r="D152" s="230" t="s">
        <v>336</v>
      </c>
      <c r="E152" s="231" t="s">
        <v>1248</v>
      </c>
      <c r="F152" s="232" t="s">
        <v>1249</v>
      </c>
      <c r="G152" s="233" t="s">
        <v>331</v>
      </c>
      <c r="H152" s="234">
        <v>205</v>
      </c>
      <c r="I152" s="235"/>
      <c r="J152" s="236">
        <f t="shared" si="10"/>
        <v>0</v>
      </c>
      <c r="K152" s="232" t="s">
        <v>19</v>
      </c>
      <c r="L152" s="237"/>
      <c r="M152" s="238" t="s">
        <v>19</v>
      </c>
      <c r="N152" s="239" t="s">
        <v>47</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339</v>
      </c>
      <c r="AT152" s="191" t="s">
        <v>336</v>
      </c>
      <c r="AU152" s="191" t="s">
        <v>88</v>
      </c>
      <c r="AY152" s="19" t="s">
        <v>214</v>
      </c>
      <c r="BE152" s="192">
        <f t="shared" si="14"/>
        <v>0</v>
      </c>
      <c r="BF152" s="192">
        <f t="shared" si="15"/>
        <v>0</v>
      </c>
      <c r="BG152" s="192">
        <f t="shared" si="16"/>
        <v>0</v>
      </c>
      <c r="BH152" s="192">
        <f t="shared" si="17"/>
        <v>0</v>
      </c>
      <c r="BI152" s="192">
        <f t="shared" si="18"/>
        <v>0</v>
      </c>
      <c r="BJ152" s="19" t="s">
        <v>88</v>
      </c>
      <c r="BK152" s="192">
        <f t="shared" si="19"/>
        <v>0</v>
      </c>
      <c r="BL152" s="19" t="s">
        <v>299</v>
      </c>
      <c r="BM152" s="191" t="s">
        <v>1642</v>
      </c>
    </row>
    <row r="153" spans="1:65" s="2" customFormat="1" ht="14.45" customHeight="1">
      <c r="A153" s="36"/>
      <c r="B153" s="37"/>
      <c r="C153" s="180" t="s">
        <v>555</v>
      </c>
      <c r="D153" s="180" t="s">
        <v>217</v>
      </c>
      <c r="E153" s="181" t="s">
        <v>1227</v>
      </c>
      <c r="F153" s="182" t="s">
        <v>1228</v>
      </c>
      <c r="G153" s="183" t="s">
        <v>331</v>
      </c>
      <c r="H153" s="184">
        <v>450</v>
      </c>
      <c r="I153" s="185"/>
      <c r="J153" s="186">
        <f t="shared" si="10"/>
        <v>0</v>
      </c>
      <c r="K153" s="182" t="s">
        <v>19</v>
      </c>
      <c r="L153" s="41"/>
      <c r="M153" s="187" t="s">
        <v>19</v>
      </c>
      <c r="N153" s="188" t="s">
        <v>47</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299</v>
      </c>
      <c r="AT153" s="191" t="s">
        <v>217</v>
      </c>
      <c r="AU153" s="191" t="s">
        <v>88</v>
      </c>
      <c r="AY153" s="19" t="s">
        <v>214</v>
      </c>
      <c r="BE153" s="192">
        <f t="shared" si="14"/>
        <v>0</v>
      </c>
      <c r="BF153" s="192">
        <f t="shared" si="15"/>
        <v>0</v>
      </c>
      <c r="BG153" s="192">
        <f t="shared" si="16"/>
        <v>0</v>
      </c>
      <c r="BH153" s="192">
        <f t="shared" si="17"/>
        <v>0</v>
      </c>
      <c r="BI153" s="192">
        <f t="shared" si="18"/>
        <v>0</v>
      </c>
      <c r="BJ153" s="19" t="s">
        <v>88</v>
      </c>
      <c r="BK153" s="192">
        <f t="shared" si="19"/>
        <v>0</v>
      </c>
      <c r="BL153" s="19" t="s">
        <v>299</v>
      </c>
      <c r="BM153" s="191" t="s">
        <v>1643</v>
      </c>
    </row>
    <row r="154" spans="1:65" s="2" customFormat="1" ht="14.45" customHeight="1">
      <c r="A154" s="36"/>
      <c r="B154" s="37"/>
      <c r="C154" s="230" t="s">
        <v>561</v>
      </c>
      <c r="D154" s="230" t="s">
        <v>336</v>
      </c>
      <c r="E154" s="231" t="s">
        <v>1230</v>
      </c>
      <c r="F154" s="232" t="s">
        <v>1231</v>
      </c>
      <c r="G154" s="233" t="s">
        <v>331</v>
      </c>
      <c r="H154" s="234">
        <v>235</v>
      </c>
      <c r="I154" s="235"/>
      <c r="J154" s="236">
        <f t="shared" ref="J154:J185" si="20">ROUND(I154*H154,2)</f>
        <v>0</v>
      </c>
      <c r="K154" s="232" t="s">
        <v>19</v>
      </c>
      <c r="L154" s="237"/>
      <c r="M154" s="238" t="s">
        <v>19</v>
      </c>
      <c r="N154" s="239" t="s">
        <v>47</v>
      </c>
      <c r="O154" s="66"/>
      <c r="P154" s="189">
        <f t="shared" ref="P154:P185" si="21">O154*H154</f>
        <v>0</v>
      </c>
      <c r="Q154" s="189">
        <v>0</v>
      </c>
      <c r="R154" s="189">
        <f t="shared" ref="R154:R185" si="22">Q154*H154</f>
        <v>0</v>
      </c>
      <c r="S154" s="189">
        <v>0</v>
      </c>
      <c r="T154" s="190">
        <f t="shared" ref="T154:T185" si="23">S154*H154</f>
        <v>0</v>
      </c>
      <c r="U154" s="36"/>
      <c r="V154" s="36"/>
      <c r="W154" s="36"/>
      <c r="X154" s="36"/>
      <c r="Y154" s="36"/>
      <c r="Z154" s="36"/>
      <c r="AA154" s="36"/>
      <c r="AB154" s="36"/>
      <c r="AC154" s="36"/>
      <c r="AD154" s="36"/>
      <c r="AE154" s="36"/>
      <c r="AR154" s="191" t="s">
        <v>339</v>
      </c>
      <c r="AT154" s="191" t="s">
        <v>336</v>
      </c>
      <c r="AU154" s="191" t="s">
        <v>88</v>
      </c>
      <c r="AY154" s="19" t="s">
        <v>214</v>
      </c>
      <c r="BE154" s="192">
        <f t="shared" ref="BE154:BE178" si="24">IF(N154="základní",J154,0)</f>
        <v>0</v>
      </c>
      <c r="BF154" s="192">
        <f t="shared" ref="BF154:BF178" si="25">IF(N154="snížená",J154,0)</f>
        <v>0</v>
      </c>
      <c r="BG154" s="192">
        <f t="shared" ref="BG154:BG178" si="26">IF(N154="zákl. přenesená",J154,0)</f>
        <v>0</v>
      </c>
      <c r="BH154" s="192">
        <f t="shared" ref="BH154:BH178" si="27">IF(N154="sníž. přenesená",J154,0)</f>
        <v>0</v>
      </c>
      <c r="BI154" s="192">
        <f t="shared" ref="BI154:BI178" si="28">IF(N154="nulová",J154,0)</f>
        <v>0</v>
      </c>
      <c r="BJ154" s="19" t="s">
        <v>88</v>
      </c>
      <c r="BK154" s="192">
        <f t="shared" ref="BK154:BK178" si="29">ROUND(I154*H154,2)</f>
        <v>0</v>
      </c>
      <c r="BL154" s="19" t="s">
        <v>299</v>
      </c>
      <c r="BM154" s="191" t="s">
        <v>1644</v>
      </c>
    </row>
    <row r="155" spans="1:65" s="2" customFormat="1" ht="14.45" customHeight="1">
      <c r="A155" s="36"/>
      <c r="B155" s="37"/>
      <c r="C155" s="230" t="s">
        <v>565</v>
      </c>
      <c r="D155" s="230" t="s">
        <v>336</v>
      </c>
      <c r="E155" s="231" t="s">
        <v>1233</v>
      </c>
      <c r="F155" s="232" t="s">
        <v>1234</v>
      </c>
      <c r="G155" s="233" t="s">
        <v>331</v>
      </c>
      <c r="H155" s="234">
        <v>215</v>
      </c>
      <c r="I155" s="235"/>
      <c r="J155" s="236">
        <f t="shared" si="20"/>
        <v>0</v>
      </c>
      <c r="K155" s="232" t="s">
        <v>19</v>
      </c>
      <c r="L155" s="237"/>
      <c r="M155" s="238" t="s">
        <v>19</v>
      </c>
      <c r="N155" s="239" t="s">
        <v>47</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339</v>
      </c>
      <c r="AT155" s="191" t="s">
        <v>336</v>
      </c>
      <c r="AU155" s="191" t="s">
        <v>88</v>
      </c>
      <c r="AY155" s="19" t="s">
        <v>214</v>
      </c>
      <c r="BE155" s="192">
        <f t="shared" si="24"/>
        <v>0</v>
      </c>
      <c r="BF155" s="192">
        <f t="shared" si="25"/>
        <v>0</v>
      </c>
      <c r="BG155" s="192">
        <f t="shared" si="26"/>
        <v>0</v>
      </c>
      <c r="BH155" s="192">
        <f t="shared" si="27"/>
        <v>0</v>
      </c>
      <c r="BI155" s="192">
        <f t="shared" si="28"/>
        <v>0</v>
      </c>
      <c r="BJ155" s="19" t="s">
        <v>88</v>
      </c>
      <c r="BK155" s="192">
        <f t="shared" si="29"/>
        <v>0</v>
      </c>
      <c r="BL155" s="19" t="s">
        <v>299</v>
      </c>
      <c r="BM155" s="191" t="s">
        <v>1645</v>
      </c>
    </row>
    <row r="156" spans="1:65" s="2" customFormat="1" ht="14.45" customHeight="1">
      <c r="A156" s="36"/>
      <c r="B156" s="37"/>
      <c r="C156" s="180" t="s">
        <v>569</v>
      </c>
      <c r="D156" s="180" t="s">
        <v>217</v>
      </c>
      <c r="E156" s="181" t="s">
        <v>1323</v>
      </c>
      <c r="F156" s="182" t="s">
        <v>1324</v>
      </c>
      <c r="G156" s="183" t="s">
        <v>943</v>
      </c>
      <c r="H156" s="184">
        <v>2</v>
      </c>
      <c r="I156" s="185"/>
      <c r="J156" s="186">
        <f t="shared" si="20"/>
        <v>0</v>
      </c>
      <c r="K156" s="182" t="s">
        <v>19</v>
      </c>
      <c r="L156" s="41"/>
      <c r="M156" s="187" t="s">
        <v>19</v>
      </c>
      <c r="N156" s="188" t="s">
        <v>47</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299</v>
      </c>
      <c r="AT156" s="191" t="s">
        <v>217</v>
      </c>
      <c r="AU156" s="191" t="s">
        <v>88</v>
      </c>
      <c r="AY156" s="19" t="s">
        <v>214</v>
      </c>
      <c r="BE156" s="192">
        <f t="shared" si="24"/>
        <v>0</v>
      </c>
      <c r="BF156" s="192">
        <f t="shared" si="25"/>
        <v>0</v>
      </c>
      <c r="BG156" s="192">
        <f t="shared" si="26"/>
        <v>0</v>
      </c>
      <c r="BH156" s="192">
        <f t="shared" si="27"/>
        <v>0</v>
      </c>
      <c r="BI156" s="192">
        <f t="shared" si="28"/>
        <v>0</v>
      </c>
      <c r="BJ156" s="19" t="s">
        <v>88</v>
      </c>
      <c r="BK156" s="192">
        <f t="shared" si="29"/>
        <v>0</v>
      </c>
      <c r="BL156" s="19" t="s">
        <v>299</v>
      </c>
      <c r="BM156" s="191" t="s">
        <v>1646</v>
      </c>
    </row>
    <row r="157" spans="1:65" s="2" customFormat="1" ht="14.45" customHeight="1">
      <c r="A157" s="36"/>
      <c r="B157" s="37"/>
      <c r="C157" s="230" t="s">
        <v>573</v>
      </c>
      <c r="D157" s="230" t="s">
        <v>336</v>
      </c>
      <c r="E157" s="231" t="s">
        <v>1326</v>
      </c>
      <c r="F157" s="232" t="s">
        <v>1327</v>
      </c>
      <c r="G157" s="233" t="s">
        <v>943</v>
      </c>
      <c r="H157" s="234">
        <v>2</v>
      </c>
      <c r="I157" s="235"/>
      <c r="J157" s="236">
        <f t="shared" si="20"/>
        <v>0</v>
      </c>
      <c r="K157" s="232" t="s">
        <v>19</v>
      </c>
      <c r="L157" s="237"/>
      <c r="M157" s="238" t="s">
        <v>19</v>
      </c>
      <c r="N157" s="239" t="s">
        <v>47</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339</v>
      </c>
      <c r="AT157" s="191" t="s">
        <v>336</v>
      </c>
      <c r="AU157" s="191" t="s">
        <v>88</v>
      </c>
      <c r="AY157" s="19" t="s">
        <v>214</v>
      </c>
      <c r="BE157" s="192">
        <f t="shared" si="24"/>
        <v>0</v>
      </c>
      <c r="BF157" s="192">
        <f t="shared" si="25"/>
        <v>0</v>
      </c>
      <c r="BG157" s="192">
        <f t="shared" si="26"/>
        <v>0</v>
      </c>
      <c r="BH157" s="192">
        <f t="shared" si="27"/>
        <v>0</v>
      </c>
      <c r="BI157" s="192">
        <f t="shared" si="28"/>
        <v>0</v>
      </c>
      <c r="BJ157" s="19" t="s">
        <v>88</v>
      </c>
      <c r="BK157" s="192">
        <f t="shared" si="29"/>
        <v>0</v>
      </c>
      <c r="BL157" s="19" t="s">
        <v>299</v>
      </c>
      <c r="BM157" s="191" t="s">
        <v>1647</v>
      </c>
    </row>
    <row r="158" spans="1:65" s="2" customFormat="1" ht="14.45" customHeight="1">
      <c r="A158" s="36"/>
      <c r="B158" s="37"/>
      <c r="C158" s="180" t="s">
        <v>579</v>
      </c>
      <c r="D158" s="180" t="s">
        <v>217</v>
      </c>
      <c r="E158" s="181" t="s">
        <v>1251</v>
      </c>
      <c r="F158" s="182" t="s">
        <v>1252</v>
      </c>
      <c r="G158" s="183" t="s">
        <v>943</v>
      </c>
      <c r="H158" s="184">
        <v>96</v>
      </c>
      <c r="I158" s="185"/>
      <c r="J158" s="186">
        <f t="shared" si="20"/>
        <v>0</v>
      </c>
      <c r="K158" s="182" t="s">
        <v>19</v>
      </c>
      <c r="L158" s="41"/>
      <c r="M158" s="187" t="s">
        <v>19</v>
      </c>
      <c r="N158" s="188" t="s">
        <v>47</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299</v>
      </c>
      <c r="AT158" s="191" t="s">
        <v>217</v>
      </c>
      <c r="AU158" s="191" t="s">
        <v>88</v>
      </c>
      <c r="AY158" s="19" t="s">
        <v>214</v>
      </c>
      <c r="BE158" s="192">
        <f t="shared" si="24"/>
        <v>0</v>
      </c>
      <c r="BF158" s="192">
        <f t="shared" si="25"/>
        <v>0</v>
      </c>
      <c r="BG158" s="192">
        <f t="shared" si="26"/>
        <v>0</v>
      </c>
      <c r="BH158" s="192">
        <f t="shared" si="27"/>
        <v>0</v>
      </c>
      <c r="BI158" s="192">
        <f t="shared" si="28"/>
        <v>0</v>
      </c>
      <c r="BJ158" s="19" t="s">
        <v>88</v>
      </c>
      <c r="BK158" s="192">
        <f t="shared" si="29"/>
        <v>0</v>
      </c>
      <c r="BL158" s="19" t="s">
        <v>299</v>
      </c>
      <c r="BM158" s="191" t="s">
        <v>1648</v>
      </c>
    </row>
    <row r="159" spans="1:65" s="2" customFormat="1" ht="14.45" customHeight="1">
      <c r="A159" s="36"/>
      <c r="B159" s="37"/>
      <c r="C159" s="180" t="s">
        <v>584</v>
      </c>
      <c r="D159" s="180" t="s">
        <v>217</v>
      </c>
      <c r="E159" s="181" t="s">
        <v>1338</v>
      </c>
      <c r="F159" s="182" t="s">
        <v>1339</v>
      </c>
      <c r="G159" s="183" t="s">
        <v>943</v>
      </c>
      <c r="H159" s="184">
        <v>1</v>
      </c>
      <c r="I159" s="185"/>
      <c r="J159" s="186">
        <f t="shared" si="20"/>
        <v>0</v>
      </c>
      <c r="K159" s="182" t="s">
        <v>19</v>
      </c>
      <c r="L159" s="41"/>
      <c r="M159" s="187" t="s">
        <v>19</v>
      </c>
      <c r="N159" s="188" t="s">
        <v>47</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299</v>
      </c>
      <c r="AT159" s="191" t="s">
        <v>217</v>
      </c>
      <c r="AU159" s="191" t="s">
        <v>88</v>
      </c>
      <c r="AY159" s="19" t="s">
        <v>214</v>
      </c>
      <c r="BE159" s="192">
        <f t="shared" si="24"/>
        <v>0</v>
      </c>
      <c r="BF159" s="192">
        <f t="shared" si="25"/>
        <v>0</v>
      </c>
      <c r="BG159" s="192">
        <f t="shared" si="26"/>
        <v>0</v>
      </c>
      <c r="BH159" s="192">
        <f t="shared" si="27"/>
        <v>0</v>
      </c>
      <c r="BI159" s="192">
        <f t="shared" si="28"/>
        <v>0</v>
      </c>
      <c r="BJ159" s="19" t="s">
        <v>88</v>
      </c>
      <c r="BK159" s="192">
        <f t="shared" si="29"/>
        <v>0</v>
      </c>
      <c r="BL159" s="19" t="s">
        <v>299</v>
      </c>
      <c r="BM159" s="191" t="s">
        <v>1649</v>
      </c>
    </row>
    <row r="160" spans="1:65" s="2" customFormat="1" ht="14.45" customHeight="1">
      <c r="A160" s="36"/>
      <c r="B160" s="37"/>
      <c r="C160" s="180" t="s">
        <v>588</v>
      </c>
      <c r="D160" s="180" t="s">
        <v>217</v>
      </c>
      <c r="E160" s="181" t="s">
        <v>1175</v>
      </c>
      <c r="F160" s="182" t="s">
        <v>1176</v>
      </c>
      <c r="G160" s="183" t="s">
        <v>1177</v>
      </c>
      <c r="H160" s="184">
        <v>0.1</v>
      </c>
      <c r="I160" s="185"/>
      <c r="J160" s="186">
        <f t="shared" si="20"/>
        <v>0</v>
      </c>
      <c r="K160" s="182" t="s">
        <v>19</v>
      </c>
      <c r="L160" s="41"/>
      <c r="M160" s="187" t="s">
        <v>19</v>
      </c>
      <c r="N160" s="188" t="s">
        <v>47</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299</v>
      </c>
      <c r="AT160" s="191" t="s">
        <v>217</v>
      </c>
      <c r="AU160" s="191" t="s">
        <v>88</v>
      </c>
      <c r="AY160" s="19" t="s">
        <v>214</v>
      </c>
      <c r="BE160" s="192">
        <f t="shared" si="24"/>
        <v>0</v>
      </c>
      <c r="BF160" s="192">
        <f t="shared" si="25"/>
        <v>0</v>
      </c>
      <c r="BG160" s="192">
        <f t="shared" si="26"/>
        <v>0</v>
      </c>
      <c r="BH160" s="192">
        <f t="shared" si="27"/>
        <v>0</v>
      </c>
      <c r="BI160" s="192">
        <f t="shared" si="28"/>
        <v>0</v>
      </c>
      <c r="BJ160" s="19" t="s">
        <v>88</v>
      </c>
      <c r="BK160" s="192">
        <f t="shared" si="29"/>
        <v>0</v>
      </c>
      <c r="BL160" s="19" t="s">
        <v>299</v>
      </c>
      <c r="BM160" s="191" t="s">
        <v>1650</v>
      </c>
    </row>
    <row r="161" spans="1:65" s="2" customFormat="1" ht="14.45" customHeight="1">
      <c r="A161" s="36"/>
      <c r="B161" s="37"/>
      <c r="C161" s="180" t="s">
        <v>592</v>
      </c>
      <c r="D161" s="180" t="s">
        <v>217</v>
      </c>
      <c r="E161" s="181" t="s">
        <v>1172</v>
      </c>
      <c r="F161" s="182" t="s">
        <v>1173</v>
      </c>
      <c r="G161" s="183" t="s">
        <v>943</v>
      </c>
      <c r="H161" s="184">
        <v>2</v>
      </c>
      <c r="I161" s="185"/>
      <c r="J161" s="186">
        <f t="shared" si="20"/>
        <v>0</v>
      </c>
      <c r="K161" s="182" t="s">
        <v>19</v>
      </c>
      <c r="L161" s="41"/>
      <c r="M161" s="187" t="s">
        <v>19</v>
      </c>
      <c r="N161" s="188" t="s">
        <v>47</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299</v>
      </c>
      <c r="AT161" s="191" t="s">
        <v>217</v>
      </c>
      <c r="AU161" s="191" t="s">
        <v>88</v>
      </c>
      <c r="AY161" s="19" t="s">
        <v>214</v>
      </c>
      <c r="BE161" s="192">
        <f t="shared" si="24"/>
        <v>0</v>
      </c>
      <c r="BF161" s="192">
        <f t="shared" si="25"/>
        <v>0</v>
      </c>
      <c r="BG161" s="192">
        <f t="shared" si="26"/>
        <v>0</v>
      </c>
      <c r="BH161" s="192">
        <f t="shared" si="27"/>
        <v>0</v>
      </c>
      <c r="BI161" s="192">
        <f t="shared" si="28"/>
        <v>0</v>
      </c>
      <c r="BJ161" s="19" t="s">
        <v>88</v>
      </c>
      <c r="BK161" s="192">
        <f t="shared" si="29"/>
        <v>0</v>
      </c>
      <c r="BL161" s="19" t="s">
        <v>299</v>
      </c>
      <c r="BM161" s="191" t="s">
        <v>1651</v>
      </c>
    </row>
    <row r="162" spans="1:65" s="2" customFormat="1" ht="14.45" customHeight="1">
      <c r="A162" s="36"/>
      <c r="B162" s="37"/>
      <c r="C162" s="180" t="s">
        <v>598</v>
      </c>
      <c r="D162" s="180" t="s">
        <v>217</v>
      </c>
      <c r="E162" s="181" t="s">
        <v>1169</v>
      </c>
      <c r="F162" s="182" t="s">
        <v>1170</v>
      </c>
      <c r="G162" s="183" t="s">
        <v>943</v>
      </c>
      <c r="H162" s="184">
        <v>40</v>
      </c>
      <c r="I162" s="185"/>
      <c r="J162" s="186">
        <f t="shared" si="20"/>
        <v>0</v>
      </c>
      <c r="K162" s="182" t="s">
        <v>19</v>
      </c>
      <c r="L162" s="41"/>
      <c r="M162" s="187" t="s">
        <v>19</v>
      </c>
      <c r="N162" s="188" t="s">
        <v>47</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299</v>
      </c>
      <c r="AT162" s="191" t="s">
        <v>217</v>
      </c>
      <c r="AU162" s="191" t="s">
        <v>88</v>
      </c>
      <c r="AY162" s="19" t="s">
        <v>214</v>
      </c>
      <c r="BE162" s="192">
        <f t="shared" si="24"/>
        <v>0</v>
      </c>
      <c r="BF162" s="192">
        <f t="shared" si="25"/>
        <v>0</v>
      </c>
      <c r="BG162" s="192">
        <f t="shared" si="26"/>
        <v>0</v>
      </c>
      <c r="BH162" s="192">
        <f t="shared" si="27"/>
        <v>0</v>
      </c>
      <c r="BI162" s="192">
        <f t="shared" si="28"/>
        <v>0</v>
      </c>
      <c r="BJ162" s="19" t="s">
        <v>88</v>
      </c>
      <c r="BK162" s="192">
        <f t="shared" si="29"/>
        <v>0</v>
      </c>
      <c r="BL162" s="19" t="s">
        <v>299</v>
      </c>
      <c r="BM162" s="191" t="s">
        <v>1652</v>
      </c>
    </row>
    <row r="163" spans="1:65" s="2" customFormat="1" ht="14.45" customHeight="1">
      <c r="A163" s="36"/>
      <c r="B163" s="37"/>
      <c r="C163" s="180" t="s">
        <v>602</v>
      </c>
      <c r="D163" s="180" t="s">
        <v>217</v>
      </c>
      <c r="E163" s="181" t="s">
        <v>1179</v>
      </c>
      <c r="F163" s="182" t="s">
        <v>1180</v>
      </c>
      <c r="G163" s="183" t="s">
        <v>331</v>
      </c>
      <c r="H163" s="184">
        <v>265</v>
      </c>
      <c r="I163" s="185"/>
      <c r="J163" s="186">
        <f t="shared" si="20"/>
        <v>0</v>
      </c>
      <c r="K163" s="182" t="s">
        <v>19</v>
      </c>
      <c r="L163" s="41"/>
      <c r="M163" s="187" t="s">
        <v>19</v>
      </c>
      <c r="N163" s="188" t="s">
        <v>47</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299</v>
      </c>
      <c r="AT163" s="191" t="s">
        <v>217</v>
      </c>
      <c r="AU163" s="191" t="s">
        <v>88</v>
      </c>
      <c r="AY163" s="19" t="s">
        <v>214</v>
      </c>
      <c r="BE163" s="192">
        <f t="shared" si="24"/>
        <v>0</v>
      </c>
      <c r="BF163" s="192">
        <f t="shared" si="25"/>
        <v>0</v>
      </c>
      <c r="BG163" s="192">
        <f t="shared" si="26"/>
        <v>0</v>
      </c>
      <c r="BH163" s="192">
        <f t="shared" si="27"/>
        <v>0</v>
      </c>
      <c r="BI163" s="192">
        <f t="shared" si="28"/>
        <v>0</v>
      </c>
      <c r="BJ163" s="19" t="s">
        <v>88</v>
      </c>
      <c r="BK163" s="192">
        <f t="shared" si="29"/>
        <v>0</v>
      </c>
      <c r="BL163" s="19" t="s">
        <v>299</v>
      </c>
      <c r="BM163" s="191" t="s">
        <v>1653</v>
      </c>
    </row>
    <row r="164" spans="1:65" s="2" customFormat="1" ht="14.45" customHeight="1">
      <c r="A164" s="36"/>
      <c r="B164" s="37"/>
      <c r="C164" s="180" t="s">
        <v>606</v>
      </c>
      <c r="D164" s="180" t="s">
        <v>217</v>
      </c>
      <c r="E164" s="181" t="s">
        <v>1182</v>
      </c>
      <c r="F164" s="182" t="s">
        <v>1183</v>
      </c>
      <c r="G164" s="183" t="s">
        <v>331</v>
      </c>
      <c r="H164" s="184">
        <v>195</v>
      </c>
      <c r="I164" s="185"/>
      <c r="J164" s="186">
        <f t="shared" si="20"/>
        <v>0</v>
      </c>
      <c r="K164" s="182" t="s">
        <v>19</v>
      </c>
      <c r="L164" s="41"/>
      <c r="M164" s="187" t="s">
        <v>19</v>
      </c>
      <c r="N164" s="188" t="s">
        <v>47</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299</v>
      </c>
      <c r="AT164" s="191" t="s">
        <v>217</v>
      </c>
      <c r="AU164" s="191" t="s">
        <v>88</v>
      </c>
      <c r="AY164" s="19" t="s">
        <v>214</v>
      </c>
      <c r="BE164" s="192">
        <f t="shared" si="24"/>
        <v>0</v>
      </c>
      <c r="BF164" s="192">
        <f t="shared" si="25"/>
        <v>0</v>
      </c>
      <c r="BG164" s="192">
        <f t="shared" si="26"/>
        <v>0</v>
      </c>
      <c r="BH164" s="192">
        <f t="shared" si="27"/>
        <v>0</v>
      </c>
      <c r="BI164" s="192">
        <f t="shared" si="28"/>
        <v>0</v>
      </c>
      <c r="BJ164" s="19" t="s">
        <v>88</v>
      </c>
      <c r="BK164" s="192">
        <f t="shared" si="29"/>
        <v>0</v>
      </c>
      <c r="BL164" s="19" t="s">
        <v>299</v>
      </c>
      <c r="BM164" s="191" t="s">
        <v>1654</v>
      </c>
    </row>
    <row r="165" spans="1:65" s="2" customFormat="1" ht="14.45" customHeight="1">
      <c r="A165" s="36"/>
      <c r="B165" s="37"/>
      <c r="C165" s="180" t="s">
        <v>611</v>
      </c>
      <c r="D165" s="180" t="s">
        <v>217</v>
      </c>
      <c r="E165" s="181" t="s">
        <v>1185</v>
      </c>
      <c r="F165" s="182" t="s">
        <v>1186</v>
      </c>
      <c r="G165" s="183" t="s">
        <v>331</v>
      </c>
      <c r="H165" s="184">
        <v>45</v>
      </c>
      <c r="I165" s="185"/>
      <c r="J165" s="186">
        <f t="shared" si="20"/>
        <v>0</v>
      </c>
      <c r="K165" s="182" t="s">
        <v>19</v>
      </c>
      <c r="L165" s="41"/>
      <c r="M165" s="187" t="s">
        <v>19</v>
      </c>
      <c r="N165" s="188" t="s">
        <v>47</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299</v>
      </c>
      <c r="AT165" s="191" t="s">
        <v>217</v>
      </c>
      <c r="AU165" s="191" t="s">
        <v>88</v>
      </c>
      <c r="AY165" s="19" t="s">
        <v>214</v>
      </c>
      <c r="BE165" s="192">
        <f t="shared" si="24"/>
        <v>0</v>
      </c>
      <c r="BF165" s="192">
        <f t="shared" si="25"/>
        <v>0</v>
      </c>
      <c r="BG165" s="192">
        <f t="shared" si="26"/>
        <v>0</v>
      </c>
      <c r="BH165" s="192">
        <f t="shared" si="27"/>
        <v>0</v>
      </c>
      <c r="BI165" s="192">
        <f t="shared" si="28"/>
        <v>0</v>
      </c>
      <c r="BJ165" s="19" t="s">
        <v>88</v>
      </c>
      <c r="BK165" s="192">
        <f t="shared" si="29"/>
        <v>0</v>
      </c>
      <c r="BL165" s="19" t="s">
        <v>299</v>
      </c>
      <c r="BM165" s="191" t="s">
        <v>1655</v>
      </c>
    </row>
    <row r="166" spans="1:65" s="2" customFormat="1" ht="14.45" customHeight="1">
      <c r="A166" s="36"/>
      <c r="B166" s="37"/>
      <c r="C166" s="180" t="s">
        <v>615</v>
      </c>
      <c r="D166" s="180" t="s">
        <v>217</v>
      </c>
      <c r="E166" s="181" t="s">
        <v>1188</v>
      </c>
      <c r="F166" s="182" t="s">
        <v>1189</v>
      </c>
      <c r="G166" s="183" t="s">
        <v>331</v>
      </c>
      <c r="H166" s="184">
        <v>265</v>
      </c>
      <c r="I166" s="185"/>
      <c r="J166" s="186">
        <f t="shared" si="20"/>
        <v>0</v>
      </c>
      <c r="K166" s="182" t="s">
        <v>19</v>
      </c>
      <c r="L166" s="41"/>
      <c r="M166" s="187" t="s">
        <v>19</v>
      </c>
      <c r="N166" s="188" t="s">
        <v>47</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299</v>
      </c>
      <c r="AT166" s="191" t="s">
        <v>217</v>
      </c>
      <c r="AU166" s="191" t="s">
        <v>88</v>
      </c>
      <c r="AY166" s="19" t="s">
        <v>214</v>
      </c>
      <c r="BE166" s="192">
        <f t="shared" si="24"/>
        <v>0</v>
      </c>
      <c r="BF166" s="192">
        <f t="shared" si="25"/>
        <v>0</v>
      </c>
      <c r="BG166" s="192">
        <f t="shared" si="26"/>
        <v>0</v>
      </c>
      <c r="BH166" s="192">
        <f t="shared" si="27"/>
        <v>0</v>
      </c>
      <c r="BI166" s="192">
        <f t="shared" si="28"/>
        <v>0</v>
      </c>
      <c r="BJ166" s="19" t="s">
        <v>88</v>
      </c>
      <c r="BK166" s="192">
        <f t="shared" si="29"/>
        <v>0</v>
      </c>
      <c r="BL166" s="19" t="s">
        <v>299</v>
      </c>
      <c r="BM166" s="191" t="s">
        <v>1656</v>
      </c>
    </row>
    <row r="167" spans="1:65" s="2" customFormat="1" ht="14.45" customHeight="1">
      <c r="A167" s="36"/>
      <c r="B167" s="37"/>
      <c r="C167" s="180" t="s">
        <v>619</v>
      </c>
      <c r="D167" s="180" t="s">
        <v>217</v>
      </c>
      <c r="E167" s="181" t="s">
        <v>1191</v>
      </c>
      <c r="F167" s="182" t="s">
        <v>1192</v>
      </c>
      <c r="G167" s="183" t="s">
        <v>331</v>
      </c>
      <c r="H167" s="184">
        <v>195</v>
      </c>
      <c r="I167" s="185"/>
      <c r="J167" s="186">
        <f t="shared" si="20"/>
        <v>0</v>
      </c>
      <c r="K167" s="182" t="s">
        <v>19</v>
      </c>
      <c r="L167" s="41"/>
      <c r="M167" s="187" t="s">
        <v>19</v>
      </c>
      <c r="N167" s="188" t="s">
        <v>47</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299</v>
      </c>
      <c r="AT167" s="191" t="s">
        <v>217</v>
      </c>
      <c r="AU167" s="191" t="s">
        <v>88</v>
      </c>
      <c r="AY167" s="19" t="s">
        <v>214</v>
      </c>
      <c r="BE167" s="192">
        <f t="shared" si="24"/>
        <v>0</v>
      </c>
      <c r="BF167" s="192">
        <f t="shared" si="25"/>
        <v>0</v>
      </c>
      <c r="BG167" s="192">
        <f t="shared" si="26"/>
        <v>0</v>
      </c>
      <c r="BH167" s="192">
        <f t="shared" si="27"/>
        <v>0</v>
      </c>
      <c r="BI167" s="192">
        <f t="shared" si="28"/>
        <v>0</v>
      </c>
      <c r="BJ167" s="19" t="s">
        <v>88</v>
      </c>
      <c r="BK167" s="192">
        <f t="shared" si="29"/>
        <v>0</v>
      </c>
      <c r="BL167" s="19" t="s">
        <v>299</v>
      </c>
      <c r="BM167" s="191" t="s">
        <v>1657</v>
      </c>
    </row>
    <row r="168" spans="1:65" s="2" customFormat="1" ht="14.45" customHeight="1">
      <c r="A168" s="36"/>
      <c r="B168" s="37"/>
      <c r="C168" s="180" t="s">
        <v>624</v>
      </c>
      <c r="D168" s="180" t="s">
        <v>217</v>
      </c>
      <c r="E168" s="181" t="s">
        <v>1194</v>
      </c>
      <c r="F168" s="182" t="s">
        <v>1195</v>
      </c>
      <c r="G168" s="183" t="s">
        <v>331</v>
      </c>
      <c r="H168" s="184">
        <v>45</v>
      </c>
      <c r="I168" s="185"/>
      <c r="J168" s="186">
        <f t="shared" si="20"/>
        <v>0</v>
      </c>
      <c r="K168" s="182" t="s">
        <v>19</v>
      </c>
      <c r="L168" s="41"/>
      <c r="M168" s="187" t="s">
        <v>19</v>
      </c>
      <c r="N168" s="188" t="s">
        <v>47</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299</v>
      </c>
      <c r="AT168" s="191" t="s">
        <v>217</v>
      </c>
      <c r="AU168" s="191" t="s">
        <v>88</v>
      </c>
      <c r="AY168" s="19" t="s">
        <v>214</v>
      </c>
      <c r="BE168" s="192">
        <f t="shared" si="24"/>
        <v>0</v>
      </c>
      <c r="BF168" s="192">
        <f t="shared" si="25"/>
        <v>0</v>
      </c>
      <c r="BG168" s="192">
        <f t="shared" si="26"/>
        <v>0</v>
      </c>
      <c r="BH168" s="192">
        <f t="shared" si="27"/>
        <v>0</v>
      </c>
      <c r="BI168" s="192">
        <f t="shared" si="28"/>
        <v>0</v>
      </c>
      <c r="BJ168" s="19" t="s">
        <v>88</v>
      </c>
      <c r="BK168" s="192">
        <f t="shared" si="29"/>
        <v>0</v>
      </c>
      <c r="BL168" s="19" t="s">
        <v>299</v>
      </c>
      <c r="BM168" s="191" t="s">
        <v>1658</v>
      </c>
    </row>
    <row r="169" spans="1:65" s="2" customFormat="1" ht="14.45" customHeight="1">
      <c r="A169" s="36"/>
      <c r="B169" s="37"/>
      <c r="C169" s="180" t="s">
        <v>630</v>
      </c>
      <c r="D169" s="180" t="s">
        <v>217</v>
      </c>
      <c r="E169" s="181" t="s">
        <v>1385</v>
      </c>
      <c r="F169" s="182" t="s">
        <v>1386</v>
      </c>
      <c r="G169" s="183" t="s">
        <v>920</v>
      </c>
      <c r="H169" s="184">
        <v>16</v>
      </c>
      <c r="I169" s="185"/>
      <c r="J169" s="186">
        <f t="shared" si="20"/>
        <v>0</v>
      </c>
      <c r="K169" s="182" t="s">
        <v>19</v>
      </c>
      <c r="L169" s="41"/>
      <c r="M169" s="187" t="s">
        <v>19</v>
      </c>
      <c r="N169" s="188" t="s">
        <v>47</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299</v>
      </c>
      <c r="AT169" s="191" t="s">
        <v>217</v>
      </c>
      <c r="AU169" s="191" t="s">
        <v>88</v>
      </c>
      <c r="AY169" s="19" t="s">
        <v>214</v>
      </c>
      <c r="BE169" s="192">
        <f t="shared" si="24"/>
        <v>0</v>
      </c>
      <c r="BF169" s="192">
        <f t="shared" si="25"/>
        <v>0</v>
      </c>
      <c r="BG169" s="192">
        <f t="shared" si="26"/>
        <v>0</v>
      </c>
      <c r="BH169" s="192">
        <f t="shared" si="27"/>
        <v>0</v>
      </c>
      <c r="BI169" s="192">
        <f t="shared" si="28"/>
        <v>0</v>
      </c>
      <c r="BJ169" s="19" t="s">
        <v>88</v>
      </c>
      <c r="BK169" s="192">
        <f t="shared" si="29"/>
        <v>0</v>
      </c>
      <c r="BL169" s="19" t="s">
        <v>299</v>
      </c>
      <c r="BM169" s="191" t="s">
        <v>1659</v>
      </c>
    </row>
    <row r="170" spans="1:65" s="2" customFormat="1" ht="14.45" customHeight="1">
      <c r="A170" s="36"/>
      <c r="B170" s="37"/>
      <c r="C170" s="180" t="s">
        <v>634</v>
      </c>
      <c r="D170" s="180" t="s">
        <v>217</v>
      </c>
      <c r="E170" s="181" t="s">
        <v>1388</v>
      </c>
      <c r="F170" s="182" t="s">
        <v>1389</v>
      </c>
      <c r="G170" s="183" t="s">
        <v>920</v>
      </c>
      <c r="H170" s="184">
        <v>16</v>
      </c>
      <c r="I170" s="185"/>
      <c r="J170" s="186">
        <f t="shared" si="20"/>
        <v>0</v>
      </c>
      <c r="K170" s="182" t="s">
        <v>19</v>
      </c>
      <c r="L170" s="41"/>
      <c r="M170" s="187" t="s">
        <v>19</v>
      </c>
      <c r="N170" s="188" t="s">
        <v>47</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299</v>
      </c>
      <c r="AT170" s="191" t="s">
        <v>217</v>
      </c>
      <c r="AU170" s="191" t="s">
        <v>88</v>
      </c>
      <c r="AY170" s="19" t="s">
        <v>214</v>
      </c>
      <c r="BE170" s="192">
        <f t="shared" si="24"/>
        <v>0</v>
      </c>
      <c r="BF170" s="192">
        <f t="shared" si="25"/>
        <v>0</v>
      </c>
      <c r="BG170" s="192">
        <f t="shared" si="26"/>
        <v>0</v>
      </c>
      <c r="BH170" s="192">
        <f t="shared" si="27"/>
        <v>0</v>
      </c>
      <c r="BI170" s="192">
        <f t="shared" si="28"/>
        <v>0</v>
      </c>
      <c r="BJ170" s="19" t="s">
        <v>88</v>
      </c>
      <c r="BK170" s="192">
        <f t="shared" si="29"/>
        <v>0</v>
      </c>
      <c r="BL170" s="19" t="s">
        <v>299</v>
      </c>
      <c r="BM170" s="191" t="s">
        <v>1660</v>
      </c>
    </row>
    <row r="171" spans="1:65" s="2" customFormat="1" ht="14.45" customHeight="1">
      <c r="A171" s="36"/>
      <c r="B171" s="37"/>
      <c r="C171" s="180" t="s">
        <v>637</v>
      </c>
      <c r="D171" s="180" t="s">
        <v>217</v>
      </c>
      <c r="E171" s="181" t="s">
        <v>1397</v>
      </c>
      <c r="F171" s="182" t="s">
        <v>1398</v>
      </c>
      <c r="G171" s="183" t="s">
        <v>248</v>
      </c>
      <c r="H171" s="184">
        <v>2</v>
      </c>
      <c r="I171" s="185"/>
      <c r="J171" s="186">
        <f t="shared" si="20"/>
        <v>0</v>
      </c>
      <c r="K171" s="182" t="s">
        <v>19</v>
      </c>
      <c r="L171" s="41"/>
      <c r="M171" s="187" t="s">
        <v>19</v>
      </c>
      <c r="N171" s="188" t="s">
        <v>47</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299</v>
      </c>
      <c r="AT171" s="191" t="s">
        <v>217</v>
      </c>
      <c r="AU171" s="191" t="s">
        <v>88</v>
      </c>
      <c r="AY171" s="19" t="s">
        <v>214</v>
      </c>
      <c r="BE171" s="192">
        <f t="shared" si="24"/>
        <v>0</v>
      </c>
      <c r="BF171" s="192">
        <f t="shared" si="25"/>
        <v>0</v>
      </c>
      <c r="BG171" s="192">
        <f t="shared" si="26"/>
        <v>0</v>
      </c>
      <c r="BH171" s="192">
        <f t="shared" si="27"/>
        <v>0</v>
      </c>
      <c r="BI171" s="192">
        <f t="shared" si="28"/>
        <v>0</v>
      </c>
      <c r="BJ171" s="19" t="s">
        <v>88</v>
      </c>
      <c r="BK171" s="192">
        <f t="shared" si="29"/>
        <v>0</v>
      </c>
      <c r="BL171" s="19" t="s">
        <v>299</v>
      </c>
      <c r="BM171" s="191" t="s">
        <v>1851</v>
      </c>
    </row>
    <row r="172" spans="1:65" s="2" customFormat="1" ht="14.45" customHeight="1">
      <c r="A172" s="36"/>
      <c r="B172" s="37"/>
      <c r="C172" s="180" t="s">
        <v>641</v>
      </c>
      <c r="D172" s="180" t="s">
        <v>217</v>
      </c>
      <c r="E172" s="181" t="s">
        <v>1400</v>
      </c>
      <c r="F172" s="182" t="s">
        <v>1401</v>
      </c>
      <c r="G172" s="183" t="s">
        <v>248</v>
      </c>
      <c r="H172" s="184">
        <v>11</v>
      </c>
      <c r="I172" s="185"/>
      <c r="J172" s="186">
        <f t="shared" si="20"/>
        <v>0</v>
      </c>
      <c r="K172" s="182" t="s">
        <v>19</v>
      </c>
      <c r="L172" s="41"/>
      <c r="M172" s="187" t="s">
        <v>19</v>
      </c>
      <c r="N172" s="188" t="s">
        <v>47</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299</v>
      </c>
      <c r="AT172" s="191" t="s">
        <v>217</v>
      </c>
      <c r="AU172" s="191" t="s">
        <v>88</v>
      </c>
      <c r="AY172" s="19" t="s">
        <v>214</v>
      </c>
      <c r="BE172" s="192">
        <f t="shared" si="24"/>
        <v>0</v>
      </c>
      <c r="BF172" s="192">
        <f t="shared" si="25"/>
        <v>0</v>
      </c>
      <c r="BG172" s="192">
        <f t="shared" si="26"/>
        <v>0</v>
      </c>
      <c r="BH172" s="192">
        <f t="shared" si="27"/>
        <v>0</v>
      </c>
      <c r="BI172" s="192">
        <f t="shared" si="28"/>
        <v>0</v>
      </c>
      <c r="BJ172" s="19" t="s">
        <v>88</v>
      </c>
      <c r="BK172" s="192">
        <f t="shared" si="29"/>
        <v>0</v>
      </c>
      <c r="BL172" s="19" t="s">
        <v>299</v>
      </c>
      <c r="BM172" s="191" t="s">
        <v>1852</v>
      </c>
    </row>
    <row r="173" spans="1:65" s="2" customFormat="1" ht="14.45" customHeight="1">
      <c r="A173" s="36"/>
      <c r="B173" s="37"/>
      <c r="C173" s="180" t="s">
        <v>645</v>
      </c>
      <c r="D173" s="180" t="s">
        <v>217</v>
      </c>
      <c r="E173" s="181" t="s">
        <v>1403</v>
      </c>
      <c r="F173" s="182" t="s">
        <v>1404</v>
      </c>
      <c r="G173" s="183" t="s">
        <v>248</v>
      </c>
      <c r="H173" s="184">
        <v>2</v>
      </c>
      <c r="I173" s="185"/>
      <c r="J173" s="186">
        <f t="shared" si="20"/>
        <v>0</v>
      </c>
      <c r="K173" s="182" t="s">
        <v>19</v>
      </c>
      <c r="L173" s="41"/>
      <c r="M173" s="187" t="s">
        <v>19</v>
      </c>
      <c r="N173" s="188" t="s">
        <v>47</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299</v>
      </c>
      <c r="AT173" s="191" t="s">
        <v>217</v>
      </c>
      <c r="AU173" s="191" t="s">
        <v>88</v>
      </c>
      <c r="AY173" s="19" t="s">
        <v>214</v>
      </c>
      <c r="BE173" s="192">
        <f t="shared" si="24"/>
        <v>0</v>
      </c>
      <c r="BF173" s="192">
        <f t="shared" si="25"/>
        <v>0</v>
      </c>
      <c r="BG173" s="192">
        <f t="shared" si="26"/>
        <v>0</v>
      </c>
      <c r="BH173" s="192">
        <f t="shared" si="27"/>
        <v>0</v>
      </c>
      <c r="BI173" s="192">
        <f t="shared" si="28"/>
        <v>0</v>
      </c>
      <c r="BJ173" s="19" t="s">
        <v>88</v>
      </c>
      <c r="BK173" s="192">
        <f t="shared" si="29"/>
        <v>0</v>
      </c>
      <c r="BL173" s="19" t="s">
        <v>299</v>
      </c>
      <c r="BM173" s="191" t="s">
        <v>1853</v>
      </c>
    </row>
    <row r="174" spans="1:65" s="2" customFormat="1" ht="14.45" customHeight="1">
      <c r="A174" s="36"/>
      <c r="B174" s="37"/>
      <c r="C174" s="180" t="s">
        <v>648</v>
      </c>
      <c r="D174" s="180" t="s">
        <v>217</v>
      </c>
      <c r="E174" s="181" t="s">
        <v>1406</v>
      </c>
      <c r="F174" s="182" t="s">
        <v>1407</v>
      </c>
      <c r="G174" s="183" t="s">
        <v>248</v>
      </c>
      <c r="H174" s="184">
        <v>5</v>
      </c>
      <c r="I174" s="185"/>
      <c r="J174" s="186">
        <f t="shared" si="20"/>
        <v>0</v>
      </c>
      <c r="K174" s="182" t="s">
        <v>19</v>
      </c>
      <c r="L174" s="41"/>
      <c r="M174" s="187" t="s">
        <v>19</v>
      </c>
      <c r="N174" s="188" t="s">
        <v>47</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299</v>
      </c>
      <c r="AT174" s="191" t="s">
        <v>217</v>
      </c>
      <c r="AU174" s="191" t="s">
        <v>88</v>
      </c>
      <c r="AY174" s="19" t="s">
        <v>214</v>
      </c>
      <c r="BE174" s="192">
        <f t="shared" si="24"/>
        <v>0</v>
      </c>
      <c r="BF174" s="192">
        <f t="shared" si="25"/>
        <v>0</v>
      </c>
      <c r="BG174" s="192">
        <f t="shared" si="26"/>
        <v>0</v>
      </c>
      <c r="BH174" s="192">
        <f t="shared" si="27"/>
        <v>0</v>
      </c>
      <c r="BI174" s="192">
        <f t="shared" si="28"/>
        <v>0</v>
      </c>
      <c r="BJ174" s="19" t="s">
        <v>88</v>
      </c>
      <c r="BK174" s="192">
        <f t="shared" si="29"/>
        <v>0</v>
      </c>
      <c r="BL174" s="19" t="s">
        <v>299</v>
      </c>
      <c r="BM174" s="191" t="s">
        <v>1854</v>
      </c>
    </row>
    <row r="175" spans="1:65" s="2" customFormat="1" ht="14.45" customHeight="1">
      <c r="A175" s="36"/>
      <c r="B175" s="37"/>
      <c r="C175" s="180" t="s">
        <v>652</v>
      </c>
      <c r="D175" s="180" t="s">
        <v>217</v>
      </c>
      <c r="E175" s="181" t="s">
        <v>1409</v>
      </c>
      <c r="F175" s="182" t="s">
        <v>1410</v>
      </c>
      <c r="G175" s="183" t="s">
        <v>248</v>
      </c>
      <c r="H175" s="184">
        <v>2</v>
      </c>
      <c r="I175" s="185"/>
      <c r="J175" s="186">
        <f t="shared" si="20"/>
        <v>0</v>
      </c>
      <c r="K175" s="182" t="s">
        <v>19</v>
      </c>
      <c r="L175" s="41"/>
      <c r="M175" s="187" t="s">
        <v>19</v>
      </c>
      <c r="N175" s="188" t="s">
        <v>47</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299</v>
      </c>
      <c r="AT175" s="191" t="s">
        <v>217</v>
      </c>
      <c r="AU175" s="191" t="s">
        <v>88</v>
      </c>
      <c r="AY175" s="19" t="s">
        <v>214</v>
      </c>
      <c r="BE175" s="192">
        <f t="shared" si="24"/>
        <v>0</v>
      </c>
      <c r="BF175" s="192">
        <f t="shared" si="25"/>
        <v>0</v>
      </c>
      <c r="BG175" s="192">
        <f t="shared" si="26"/>
        <v>0</v>
      </c>
      <c r="BH175" s="192">
        <f t="shared" si="27"/>
        <v>0</v>
      </c>
      <c r="BI175" s="192">
        <f t="shared" si="28"/>
        <v>0</v>
      </c>
      <c r="BJ175" s="19" t="s">
        <v>88</v>
      </c>
      <c r="BK175" s="192">
        <f t="shared" si="29"/>
        <v>0</v>
      </c>
      <c r="BL175" s="19" t="s">
        <v>299</v>
      </c>
      <c r="BM175" s="191" t="s">
        <v>1855</v>
      </c>
    </row>
    <row r="176" spans="1:65" s="2" customFormat="1" ht="14.45" customHeight="1">
      <c r="A176" s="36"/>
      <c r="B176" s="37"/>
      <c r="C176" s="180" t="s">
        <v>655</v>
      </c>
      <c r="D176" s="180" t="s">
        <v>217</v>
      </c>
      <c r="E176" s="181" t="s">
        <v>1412</v>
      </c>
      <c r="F176" s="182" t="s">
        <v>1413</v>
      </c>
      <c r="G176" s="183" t="s">
        <v>248</v>
      </c>
      <c r="H176" s="184">
        <v>2</v>
      </c>
      <c r="I176" s="185"/>
      <c r="J176" s="186">
        <f t="shared" si="20"/>
        <v>0</v>
      </c>
      <c r="K176" s="182" t="s">
        <v>19</v>
      </c>
      <c r="L176" s="41"/>
      <c r="M176" s="187" t="s">
        <v>19</v>
      </c>
      <c r="N176" s="188" t="s">
        <v>47</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299</v>
      </c>
      <c r="AT176" s="191" t="s">
        <v>217</v>
      </c>
      <c r="AU176" s="191" t="s">
        <v>88</v>
      </c>
      <c r="AY176" s="19" t="s">
        <v>214</v>
      </c>
      <c r="BE176" s="192">
        <f t="shared" si="24"/>
        <v>0</v>
      </c>
      <c r="BF176" s="192">
        <f t="shared" si="25"/>
        <v>0</v>
      </c>
      <c r="BG176" s="192">
        <f t="shared" si="26"/>
        <v>0</v>
      </c>
      <c r="BH176" s="192">
        <f t="shared" si="27"/>
        <v>0</v>
      </c>
      <c r="BI176" s="192">
        <f t="shared" si="28"/>
        <v>0</v>
      </c>
      <c r="BJ176" s="19" t="s">
        <v>88</v>
      </c>
      <c r="BK176" s="192">
        <f t="shared" si="29"/>
        <v>0</v>
      </c>
      <c r="BL176" s="19" t="s">
        <v>299</v>
      </c>
      <c r="BM176" s="191" t="s">
        <v>1856</v>
      </c>
    </row>
    <row r="177" spans="1:65" s="2" customFormat="1" ht="14.45" customHeight="1">
      <c r="A177" s="36"/>
      <c r="B177" s="37"/>
      <c r="C177" s="180" t="s">
        <v>659</v>
      </c>
      <c r="D177" s="180" t="s">
        <v>217</v>
      </c>
      <c r="E177" s="181" t="s">
        <v>1415</v>
      </c>
      <c r="F177" s="182" t="s">
        <v>1416</v>
      </c>
      <c r="G177" s="183" t="s">
        <v>248</v>
      </c>
      <c r="H177" s="184">
        <v>2</v>
      </c>
      <c r="I177" s="185"/>
      <c r="J177" s="186">
        <f t="shared" si="20"/>
        <v>0</v>
      </c>
      <c r="K177" s="182" t="s">
        <v>19</v>
      </c>
      <c r="L177" s="41"/>
      <c r="M177" s="187" t="s">
        <v>19</v>
      </c>
      <c r="N177" s="188" t="s">
        <v>47</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299</v>
      </c>
      <c r="AT177" s="191" t="s">
        <v>217</v>
      </c>
      <c r="AU177" s="191" t="s">
        <v>88</v>
      </c>
      <c r="AY177" s="19" t="s">
        <v>214</v>
      </c>
      <c r="BE177" s="192">
        <f t="shared" si="24"/>
        <v>0</v>
      </c>
      <c r="BF177" s="192">
        <f t="shared" si="25"/>
        <v>0</v>
      </c>
      <c r="BG177" s="192">
        <f t="shared" si="26"/>
        <v>0</v>
      </c>
      <c r="BH177" s="192">
        <f t="shared" si="27"/>
        <v>0</v>
      </c>
      <c r="BI177" s="192">
        <f t="shared" si="28"/>
        <v>0</v>
      </c>
      <c r="BJ177" s="19" t="s">
        <v>88</v>
      </c>
      <c r="BK177" s="192">
        <f t="shared" si="29"/>
        <v>0</v>
      </c>
      <c r="BL177" s="19" t="s">
        <v>299</v>
      </c>
      <c r="BM177" s="191" t="s">
        <v>1857</v>
      </c>
    </row>
    <row r="178" spans="1:65" s="2" customFormat="1" ht="14.45" customHeight="1">
      <c r="A178" s="36"/>
      <c r="B178" s="37"/>
      <c r="C178" s="180" t="s">
        <v>663</v>
      </c>
      <c r="D178" s="180" t="s">
        <v>217</v>
      </c>
      <c r="E178" s="181" t="s">
        <v>1418</v>
      </c>
      <c r="F178" s="182" t="s">
        <v>1419</v>
      </c>
      <c r="G178" s="183" t="s">
        <v>248</v>
      </c>
      <c r="H178" s="184">
        <v>2</v>
      </c>
      <c r="I178" s="185"/>
      <c r="J178" s="186">
        <f t="shared" si="20"/>
        <v>0</v>
      </c>
      <c r="K178" s="182" t="s">
        <v>19</v>
      </c>
      <c r="L178" s="41"/>
      <c r="M178" s="244" t="s">
        <v>19</v>
      </c>
      <c r="N178" s="245" t="s">
        <v>47</v>
      </c>
      <c r="O178" s="246"/>
      <c r="P178" s="247">
        <f t="shared" si="21"/>
        <v>0</v>
      </c>
      <c r="Q178" s="247">
        <v>0</v>
      </c>
      <c r="R178" s="247">
        <f t="shared" si="22"/>
        <v>0</v>
      </c>
      <c r="S178" s="247">
        <v>0</v>
      </c>
      <c r="T178" s="248">
        <f t="shared" si="23"/>
        <v>0</v>
      </c>
      <c r="U178" s="36"/>
      <c r="V178" s="36"/>
      <c r="W178" s="36"/>
      <c r="X178" s="36"/>
      <c r="Y178" s="36"/>
      <c r="Z178" s="36"/>
      <c r="AA178" s="36"/>
      <c r="AB178" s="36"/>
      <c r="AC178" s="36"/>
      <c r="AD178" s="36"/>
      <c r="AE178" s="36"/>
      <c r="AR178" s="191" t="s">
        <v>299</v>
      </c>
      <c r="AT178" s="191" t="s">
        <v>217</v>
      </c>
      <c r="AU178" s="191" t="s">
        <v>88</v>
      </c>
      <c r="AY178" s="19" t="s">
        <v>214</v>
      </c>
      <c r="BE178" s="192">
        <f t="shared" si="24"/>
        <v>0</v>
      </c>
      <c r="BF178" s="192">
        <f t="shared" si="25"/>
        <v>0</v>
      </c>
      <c r="BG178" s="192">
        <f t="shared" si="26"/>
        <v>0</v>
      </c>
      <c r="BH178" s="192">
        <f t="shared" si="27"/>
        <v>0</v>
      </c>
      <c r="BI178" s="192">
        <f t="shared" si="28"/>
        <v>0</v>
      </c>
      <c r="BJ178" s="19" t="s">
        <v>88</v>
      </c>
      <c r="BK178" s="192">
        <f t="shared" si="29"/>
        <v>0</v>
      </c>
      <c r="BL178" s="19" t="s">
        <v>299</v>
      </c>
      <c r="BM178" s="191" t="s">
        <v>1858</v>
      </c>
    </row>
    <row r="179" spans="1:65" s="2" customFormat="1" ht="6.95" customHeight="1">
      <c r="A179" s="36"/>
      <c r="B179" s="49"/>
      <c r="C179" s="50"/>
      <c r="D179" s="50"/>
      <c r="E179" s="50"/>
      <c r="F179" s="50"/>
      <c r="G179" s="50"/>
      <c r="H179" s="50"/>
      <c r="I179" s="50"/>
      <c r="J179" s="50"/>
      <c r="K179" s="50"/>
      <c r="L179" s="41"/>
      <c r="M179" s="36"/>
      <c r="O179" s="36"/>
      <c r="P179" s="36"/>
      <c r="Q179" s="36"/>
      <c r="R179" s="36"/>
      <c r="S179" s="36"/>
      <c r="T179" s="36"/>
      <c r="U179" s="36"/>
      <c r="V179" s="36"/>
      <c r="W179" s="36"/>
      <c r="X179" s="36"/>
      <c r="Y179" s="36"/>
      <c r="Z179" s="36"/>
      <c r="AA179" s="36"/>
      <c r="AB179" s="36"/>
      <c r="AC179" s="36"/>
      <c r="AD179" s="36"/>
      <c r="AE179" s="36"/>
    </row>
  </sheetData>
  <sheetProtection algorithmName="SHA-512" hashValue="YLQTr85i5xFRE0frjGlrYbt+DEYsRfJHJcHJbLaX7fNAJAI8Vg64mEIcSwr9zPDSfzR1BN3Hdzn4BRZmo7qi+Q==" saltValue="dfBv11adMU3xu4357wnWuseydCGcOeNDpQeDSG29pa8dhg3Afh4CHP104yuVwJNf09V9tZ2b7DKzT2TyVNMtaQ==" spinCount="100000" sheet="1" objects="1" scenarios="1" formatColumns="0" formatRows="0" autoFilter="0"/>
  <autoFilter ref="C86:K178" xr:uid="{00000000-0009-0000-0000-000014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142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1669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1421</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ROUND((SUM(BE91:BE108)),  2)</f>
        <v>0</v>
      </c>
      <c r="G35" s="36"/>
      <c r="H35" s="36"/>
      <c r="I35" s="126">
        <v>0.21</v>
      </c>
      <c r="J35" s="125">
        <f>ROUND(((SUM(BE91:BE108))*I35),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ROUND((SUM(BF91:BF108)),  2)</f>
        <v>0</v>
      </c>
      <c r="G36" s="36"/>
      <c r="H36" s="36"/>
      <c r="I36" s="126">
        <v>0.15</v>
      </c>
      <c r="J36" s="125">
        <f>ROUND(((SUM(BF91:BF108))*I36),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ROUND((SUM(BG91:BG108)),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ROUND((SUM(BH91:BH108)),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ROUND((SUM(BI91:BI108)),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1669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VRN - VRN a ostatní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1422</v>
      </c>
      <c r="E64" s="145"/>
      <c r="F64" s="145"/>
      <c r="G64" s="145"/>
      <c r="H64" s="145"/>
      <c r="I64" s="145"/>
      <c r="J64" s="146">
        <f>J92</f>
        <v>0</v>
      </c>
      <c r="K64" s="143"/>
      <c r="L64" s="147"/>
    </row>
    <row r="65" spans="1:31" s="10" customFormat="1" ht="19.899999999999999" customHeight="1">
      <c r="B65" s="148"/>
      <c r="C65" s="99"/>
      <c r="D65" s="149" t="s">
        <v>1423</v>
      </c>
      <c r="E65" s="150"/>
      <c r="F65" s="150"/>
      <c r="G65" s="150"/>
      <c r="H65" s="150"/>
      <c r="I65" s="150"/>
      <c r="J65" s="151">
        <f>J93</f>
        <v>0</v>
      </c>
      <c r="K65" s="99"/>
      <c r="L65" s="152"/>
    </row>
    <row r="66" spans="1:31" s="10" customFormat="1" ht="19.899999999999999" customHeight="1">
      <c r="B66" s="148"/>
      <c r="C66" s="99"/>
      <c r="D66" s="149" t="s">
        <v>1424</v>
      </c>
      <c r="E66" s="150"/>
      <c r="F66" s="150"/>
      <c r="G66" s="150"/>
      <c r="H66" s="150"/>
      <c r="I66" s="150"/>
      <c r="J66" s="151">
        <f>J97</f>
        <v>0</v>
      </c>
      <c r="K66" s="99"/>
      <c r="L66" s="152"/>
    </row>
    <row r="67" spans="1:31" s="10" customFormat="1" ht="19.899999999999999" customHeight="1">
      <c r="B67" s="148"/>
      <c r="C67" s="99"/>
      <c r="D67" s="149" t="s">
        <v>1425</v>
      </c>
      <c r="E67" s="150"/>
      <c r="F67" s="150"/>
      <c r="G67" s="150"/>
      <c r="H67" s="150"/>
      <c r="I67" s="150"/>
      <c r="J67" s="151">
        <f>J102</f>
        <v>0</v>
      </c>
      <c r="K67" s="99"/>
      <c r="L67" s="152"/>
    </row>
    <row r="68" spans="1:31" s="10" customFormat="1" ht="19.899999999999999" customHeight="1">
      <c r="B68" s="148"/>
      <c r="C68" s="99"/>
      <c r="D68" s="149" t="s">
        <v>1426</v>
      </c>
      <c r="E68" s="150"/>
      <c r="F68" s="150"/>
      <c r="G68" s="150"/>
      <c r="H68" s="150"/>
      <c r="I68" s="150"/>
      <c r="J68" s="151">
        <f>J105</f>
        <v>0</v>
      </c>
      <c r="K68" s="99"/>
      <c r="L68" s="152"/>
    </row>
    <row r="69" spans="1:31" s="10" customFormat="1" ht="19.899999999999999" customHeight="1">
      <c r="B69" s="148"/>
      <c r="C69" s="99"/>
      <c r="D69" s="149" t="s">
        <v>1427</v>
      </c>
      <c r="E69" s="150"/>
      <c r="F69" s="150"/>
      <c r="G69" s="150"/>
      <c r="H69" s="150"/>
      <c r="I69" s="150"/>
      <c r="J69" s="151">
        <f>J107</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199</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5" t="str">
        <f>E7</f>
        <v>Podkrovní byty Táborská 378/44, 372/36, 375/38, 377/42, 376/40 Praha 4, k.ú. Nusle</v>
      </c>
      <c r="F79" s="396"/>
      <c r="G79" s="396"/>
      <c r="H79" s="396"/>
      <c r="I79" s="38"/>
      <c r="J79" s="38"/>
      <c r="K79" s="38"/>
      <c r="L79" s="115"/>
      <c r="S79" s="36"/>
      <c r="T79" s="36"/>
      <c r="U79" s="36"/>
      <c r="V79" s="36"/>
      <c r="W79" s="36"/>
      <c r="X79" s="36"/>
      <c r="Y79" s="36"/>
      <c r="Z79" s="36"/>
      <c r="AA79" s="36"/>
      <c r="AB79" s="36"/>
      <c r="AC79" s="36"/>
      <c r="AD79" s="36"/>
      <c r="AE79" s="36"/>
    </row>
    <row r="80" spans="1:31" s="1" customFormat="1" ht="12" customHeight="1">
      <c r="B80" s="23"/>
      <c r="C80" s="31" t="s">
        <v>174</v>
      </c>
      <c r="D80" s="24"/>
      <c r="E80" s="24"/>
      <c r="F80" s="24"/>
      <c r="G80" s="24"/>
      <c r="H80" s="24"/>
      <c r="I80" s="24"/>
      <c r="J80" s="24"/>
      <c r="K80" s="24"/>
      <c r="L80" s="22"/>
    </row>
    <row r="81" spans="1:65" s="2" customFormat="1" ht="16.5" customHeight="1">
      <c r="A81" s="36"/>
      <c r="B81" s="37"/>
      <c r="C81" s="38"/>
      <c r="D81" s="38"/>
      <c r="E81" s="395" t="s">
        <v>1669</v>
      </c>
      <c r="F81" s="397"/>
      <c r="G81" s="397"/>
      <c r="H81" s="397"/>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176</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69" t="str">
        <f>E11</f>
        <v>VRN - VRN a ostatní</v>
      </c>
      <c r="F83" s="397"/>
      <c r="G83" s="397"/>
      <c r="H83" s="397"/>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16. 4. 2021</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Městská část Praha 4, Anatala Staška 2059/80b</v>
      </c>
      <c r="G87" s="38"/>
      <c r="H87" s="38"/>
      <c r="I87" s="31" t="s">
        <v>32</v>
      </c>
      <c r="J87" s="34" t="str">
        <f>E23</f>
        <v>SUNCAD, s.r.o., Špotzova 6, Praha 6</v>
      </c>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IF(E20="","",E20)</f>
        <v>Vyplň údaj</v>
      </c>
      <c r="G88" s="38"/>
      <c r="H88" s="38"/>
      <c r="I88" s="31" t="s">
        <v>37</v>
      </c>
      <c r="J88" s="34" t="str">
        <f>E26</f>
        <v xml:space="preserve"> </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200</v>
      </c>
      <c r="D90" s="156" t="s">
        <v>60</v>
      </c>
      <c r="E90" s="156" t="s">
        <v>56</v>
      </c>
      <c r="F90" s="156" t="s">
        <v>57</v>
      </c>
      <c r="G90" s="156" t="s">
        <v>201</v>
      </c>
      <c r="H90" s="156" t="s">
        <v>202</v>
      </c>
      <c r="I90" s="156" t="s">
        <v>203</v>
      </c>
      <c r="J90" s="156" t="s">
        <v>180</v>
      </c>
      <c r="K90" s="157" t="s">
        <v>204</v>
      </c>
      <c r="L90" s="158"/>
      <c r="M90" s="70" t="s">
        <v>19</v>
      </c>
      <c r="N90" s="71" t="s">
        <v>45</v>
      </c>
      <c r="O90" s="71" t="s">
        <v>205</v>
      </c>
      <c r="P90" s="71" t="s">
        <v>206</v>
      </c>
      <c r="Q90" s="71" t="s">
        <v>207</v>
      </c>
      <c r="R90" s="71" t="s">
        <v>208</v>
      </c>
      <c r="S90" s="71" t="s">
        <v>209</v>
      </c>
      <c r="T90" s="72" t="s">
        <v>210</v>
      </c>
      <c r="U90" s="153"/>
      <c r="V90" s="153"/>
      <c r="W90" s="153"/>
      <c r="X90" s="153"/>
      <c r="Y90" s="153"/>
      <c r="Z90" s="153"/>
      <c r="AA90" s="153"/>
      <c r="AB90" s="153"/>
      <c r="AC90" s="153"/>
      <c r="AD90" s="153"/>
      <c r="AE90" s="153"/>
    </row>
    <row r="91" spans="1:65" s="2" customFormat="1" ht="22.9" customHeight="1">
      <c r="A91" s="36"/>
      <c r="B91" s="37"/>
      <c r="C91" s="77" t="s">
        <v>211</v>
      </c>
      <c r="D91" s="38"/>
      <c r="E91" s="38"/>
      <c r="F91" s="38"/>
      <c r="G91" s="38"/>
      <c r="H91" s="38"/>
      <c r="I91" s="38"/>
      <c r="J91" s="159">
        <f>BK91</f>
        <v>0</v>
      </c>
      <c r="K91" s="38"/>
      <c r="L91" s="41"/>
      <c r="M91" s="73"/>
      <c r="N91" s="160"/>
      <c r="O91" s="74"/>
      <c r="P91" s="161">
        <f>P92</f>
        <v>0</v>
      </c>
      <c r="Q91" s="74"/>
      <c r="R91" s="161">
        <f>R92</f>
        <v>0</v>
      </c>
      <c r="S91" s="74"/>
      <c r="T91" s="162">
        <f>T92</f>
        <v>0</v>
      </c>
      <c r="U91" s="36"/>
      <c r="V91" s="36"/>
      <c r="W91" s="36"/>
      <c r="X91" s="36"/>
      <c r="Y91" s="36"/>
      <c r="Z91" s="36"/>
      <c r="AA91" s="36"/>
      <c r="AB91" s="36"/>
      <c r="AC91" s="36"/>
      <c r="AD91" s="36"/>
      <c r="AE91" s="36"/>
      <c r="AT91" s="19" t="s">
        <v>74</v>
      </c>
      <c r="AU91" s="19" t="s">
        <v>181</v>
      </c>
      <c r="BK91" s="163">
        <f>BK92</f>
        <v>0</v>
      </c>
    </row>
    <row r="92" spans="1:65" s="12" customFormat="1" ht="25.9" customHeight="1">
      <c r="B92" s="164"/>
      <c r="C92" s="165"/>
      <c r="D92" s="166" t="s">
        <v>74</v>
      </c>
      <c r="E92" s="167" t="s">
        <v>110</v>
      </c>
      <c r="F92" s="167" t="s">
        <v>1428</v>
      </c>
      <c r="G92" s="165"/>
      <c r="H92" s="165"/>
      <c r="I92" s="168"/>
      <c r="J92" s="169">
        <f>BK92</f>
        <v>0</v>
      </c>
      <c r="K92" s="165"/>
      <c r="L92" s="170"/>
      <c r="M92" s="171"/>
      <c r="N92" s="172"/>
      <c r="O92" s="172"/>
      <c r="P92" s="173">
        <f>P93+P97+P102+P105+P107</f>
        <v>0</v>
      </c>
      <c r="Q92" s="172"/>
      <c r="R92" s="173">
        <f>R93+R97+R102+R105+R107</f>
        <v>0</v>
      </c>
      <c r="S92" s="172"/>
      <c r="T92" s="174">
        <f>T93+T97+T102+T105+T107</f>
        <v>0</v>
      </c>
      <c r="AR92" s="175" t="s">
        <v>245</v>
      </c>
      <c r="AT92" s="176" t="s">
        <v>74</v>
      </c>
      <c r="AU92" s="176" t="s">
        <v>75</v>
      </c>
      <c r="AY92" s="175" t="s">
        <v>214</v>
      </c>
      <c r="BK92" s="177">
        <f>BK93+BK97+BK102+BK105+BK107</f>
        <v>0</v>
      </c>
    </row>
    <row r="93" spans="1:65" s="12" customFormat="1" ht="22.9" customHeight="1">
      <c r="B93" s="164"/>
      <c r="C93" s="165"/>
      <c r="D93" s="166" t="s">
        <v>74</v>
      </c>
      <c r="E93" s="178" t="s">
        <v>1429</v>
      </c>
      <c r="F93" s="178" t="s">
        <v>1430</v>
      </c>
      <c r="G93" s="165"/>
      <c r="H93" s="165"/>
      <c r="I93" s="168"/>
      <c r="J93" s="179">
        <f>BK93</f>
        <v>0</v>
      </c>
      <c r="K93" s="165"/>
      <c r="L93" s="170"/>
      <c r="M93" s="171"/>
      <c r="N93" s="172"/>
      <c r="O93" s="172"/>
      <c r="P93" s="173">
        <f>SUM(P94:P96)</f>
        <v>0</v>
      </c>
      <c r="Q93" s="172"/>
      <c r="R93" s="173">
        <f>SUM(R94:R96)</f>
        <v>0</v>
      </c>
      <c r="S93" s="172"/>
      <c r="T93" s="174">
        <f>SUM(T94:T96)</f>
        <v>0</v>
      </c>
      <c r="AR93" s="175" t="s">
        <v>245</v>
      </c>
      <c r="AT93" s="176" t="s">
        <v>74</v>
      </c>
      <c r="AU93" s="176" t="s">
        <v>82</v>
      </c>
      <c r="AY93" s="175" t="s">
        <v>214</v>
      </c>
      <c r="BK93" s="177">
        <f>SUM(BK94:BK96)</f>
        <v>0</v>
      </c>
    </row>
    <row r="94" spans="1:65" s="2" customFormat="1" ht="14.45" customHeight="1">
      <c r="A94" s="36"/>
      <c r="B94" s="37"/>
      <c r="C94" s="180" t="s">
        <v>82</v>
      </c>
      <c r="D94" s="180" t="s">
        <v>217</v>
      </c>
      <c r="E94" s="181" t="s">
        <v>1431</v>
      </c>
      <c r="F94" s="182" t="s">
        <v>919</v>
      </c>
      <c r="G94" s="183" t="s">
        <v>248</v>
      </c>
      <c r="H94" s="184">
        <v>1</v>
      </c>
      <c r="I94" s="185"/>
      <c r="J94" s="186">
        <f>ROUND(I94*H94,2)</f>
        <v>0</v>
      </c>
      <c r="K94" s="182" t="s">
        <v>221</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1432</v>
      </c>
      <c r="AT94" s="191" t="s">
        <v>217</v>
      </c>
      <c r="AU94" s="191" t="s">
        <v>88</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1432</v>
      </c>
      <c r="BM94" s="191" t="s">
        <v>1433</v>
      </c>
    </row>
    <row r="95" spans="1:65" s="14" customFormat="1" ht="11.25">
      <c r="B95" s="204"/>
      <c r="C95" s="205"/>
      <c r="D95" s="195" t="s">
        <v>224</v>
      </c>
      <c r="E95" s="206" t="s">
        <v>19</v>
      </c>
      <c r="F95" s="207" t="s">
        <v>82</v>
      </c>
      <c r="G95" s="205"/>
      <c r="H95" s="208">
        <v>1</v>
      </c>
      <c r="I95" s="209"/>
      <c r="J95" s="205"/>
      <c r="K95" s="205"/>
      <c r="L95" s="210"/>
      <c r="M95" s="211"/>
      <c r="N95" s="212"/>
      <c r="O95" s="212"/>
      <c r="P95" s="212"/>
      <c r="Q95" s="212"/>
      <c r="R95" s="212"/>
      <c r="S95" s="212"/>
      <c r="T95" s="213"/>
      <c r="AT95" s="214" t="s">
        <v>224</v>
      </c>
      <c r="AU95" s="214" t="s">
        <v>88</v>
      </c>
      <c r="AV95" s="14" t="s">
        <v>88</v>
      </c>
      <c r="AW95" s="14" t="s">
        <v>36</v>
      </c>
      <c r="AX95" s="14" t="s">
        <v>75</v>
      </c>
      <c r="AY95" s="214" t="s">
        <v>214</v>
      </c>
    </row>
    <row r="96" spans="1:65" s="15" customFormat="1" ht="11.25">
      <c r="B96" s="215"/>
      <c r="C96" s="216"/>
      <c r="D96" s="195" t="s">
        <v>224</v>
      </c>
      <c r="E96" s="217" t="s">
        <v>19</v>
      </c>
      <c r="F96" s="218" t="s">
        <v>228</v>
      </c>
      <c r="G96" s="216"/>
      <c r="H96" s="219">
        <v>1</v>
      </c>
      <c r="I96" s="220"/>
      <c r="J96" s="216"/>
      <c r="K96" s="216"/>
      <c r="L96" s="221"/>
      <c r="M96" s="222"/>
      <c r="N96" s="223"/>
      <c r="O96" s="223"/>
      <c r="P96" s="223"/>
      <c r="Q96" s="223"/>
      <c r="R96" s="223"/>
      <c r="S96" s="223"/>
      <c r="T96" s="224"/>
      <c r="AT96" s="225" t="s">
        <v>224</v>
      </c>
      <c r="AU96" s="225" t="s">
        <v>88</v>
      </c>
      <c r="AV96" s="15" t="s">
        <v>222</v>
      </c>
      <c r="AW96" s="15" t="s">
        <v>36</v>
      </c>
      <c r="AX96" s="15" t="s">
        <v>82</v>
      </c>
      <c r="AY96" s="225" t="s">
        <v>214</v>
      </c>
    </row>
    <row r="97" spans="1:65" s="12" customFormat="1" ht="22.9" customHeight="1">
      <c r="B97" s="164"/>
      <c r="C97" s="165"/>
      <c r="D97" s="166" t="s">
        <v>74</v>
      </c>
      <c r="E97" s="178" t="s">
        <v>1434</v>
      </c>
      <c r="F97" s="178" t="s">
        <v>1435</v>
      </c>
      <c r="G97" s="165"/>
      <c r="H97" s="165"/>
      <c r="I97" s="168"/>
      <c r="J97" s="179">
        <f>BK97</f>
        <v>0</v>
      </c>
      <c r="K97" s="165"/>
      <c r="L97" s="170"/>
      <c r="M97" s="171"/>
      <c r="N97" s="172"/>
      <c r="O97" s="172"/>
      <c r="P97" s="173">
        <f>SUM(P98:P101)</f>
        <v>0</v>
      </c>
      <c r="Q97" s="172"/>
      <c r="R97" s="173">
        <f>SUM(R98:R101)</f>
        <v>0</v>
      </c>
      <c r="S97" s="172"/>
      <c r="T97" s="174">
        <f>SUM(T98:T101)</f>
        <v>0</v>
      </c>
      <c r="AR97" s="175" t="s">
        <v>245</v>
      </c>
      <c r="AT97" s="176" t="s">
        <v>74</v>
      </c>
      <c r="AU97" s="176" t="s">
        <v>82</v>
      </c>
      <c r="AY97" s="175" t="s">
        <v>214</v>
      </c>
      <c r="BK97" s="177">
        <f>SUM(BK98:BK101)</f>
        <v>0</v>
      </c>
    </row>
    <row r="98" spans="1:65" s="2" customFormat="1" ht="14.45" customHeight="1">
      <c r="A98" s="36"/>
      <c r="B98" s="37"/>
      <c r="C98" s="180" t="s">
        <v>88</v>
      </c>
      <c r="D98" s="180" t="s">
        <v>217</v>
      </c>
      <c r="E98" s="181" t="s">
        <v>1436</v>
      </c>
      <c r="F98" s="182" t="s">
        <v>1435</v>
      </c>
      <c r="G98" s="183" t="s">
        <v>248</v>
      </c>
      <c r="H98" s="184">
        <v>1</v>
      </c>
      <c r="I98" s="185"/>
      <c r="J98" s="186">
        <f>ROUND(I98*H98,2)</f>
        <v>0</v>
      </c>
      <c r="K98" s="182" t="s">
        <v>19</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222</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82</v>
      </c>
      <c r="BK98" s="192">
        <f>ROUND(I98*H98,2)</f>
        <v>0</v>
      </c>
      <c r="BL98" s="19" t="s">
        <v>222</v>
      </c>
      <c r="BM98" s="191" t="s">
        <v>1437</v>
      </c>
    </row>
    <row r="99" spans="1:65" s="2" customFormat="1" ht="14.45" customHeight="1">
      <c r="A99" s="36"/>
      <c r="B99" s="37"/>
      <c r="C99" s="180" t="s">
        <v>101</v>
      </c>
      <c r="D99" s="180" t="s">
        <v>217</v>
      </c>
      <c r="E99" s="181" t="s">
        <v>1438</v>
      </c>
      <c r="F99" s="182" t="s">
        <v>1439</v>
      </c>
      <c r="G99" s="183" t="s">
        <v>248</v>
      </c>
      <c r="H99" s="184">
        <v>1</v>
      </c>
      <c r="I99" s="185"/>
      <c r="J99" s="186">
        <f>ROUND(I99*H99,2)</f>
        <v>0</v>
      </c>
      <c r="K99" s="182" t="s">
        <v>1440</v>
      </c>
      <c r="L99" s="41"/>
      <c r="M99" s="187" t="s">
        <v>19</v>
      </c>
      <c r="N99" s="188" t="s">
        <v>46</v>
      </c>
      <c r="O99" s="66"/>
      <c r="P99" s="189">
        <f>O99*H99</f>
        <v>0</v>
      </c>
      <c r="Q99" s="189">
        <v>0</v>
      </c>
      <c r="R99" s="189">
        <f>Q99*H99</f>
        <v>0</v>
      </c>
      <c r="S99" s="189">
        <v>0</v>
      </c>
      <c r="T99" s="190">
        <f>S99*H99</f>
        <v>0</v>
      </c>
      <c r="U99" s="36"/>
      <c r="V99" s="36"/>
      <c r="W99" s="36"/>
      <c r="X99" s="36"/>
      <c r="Y99" s="36"/>
      <c r="Z99" s="36"/>
      <c r="AA99" s="36"/>
      <c r="AB99" s="36"/>
      <c r="AC99" s="36"/>
      <c r="AD99" s="36"/>
      <c r="AE99" s="36"/>
      <c r="AR99" s="191" t="s">
        <v>1432</v>
      </c>
      <c r="AT99" s="191" t="s">
        <v>217</v>
      </c>
      <c r="AU99" s="191" t="s">
        <v>88</v>
      </c>
      <c r="AY99" s="19" t="s">
        <v>214</v>
      </c>
      <c r="BE99" s="192">
        <f>IF(N99="základní",J99,0)</f>
        <v>0</v>
      </c>
      <c r="BF99" s="192">
        <f>IF(N99="snížená",J99,0)</f>
        <v>0</v>
      </c>
      <c r="BG99" s="192">
        <f>IF(N99="zákl. přenesená",J99,0)</f>
        <v>0</v>
      </c>
      <c r="BH99" s="192">
        <f>IF(N99="sníž. přenesená",J99,0)</f>
        <v>0</v>
      </c>
      <c r="BI99" s="192">
        <f>IF(N99="nulová",J99,0)</f>
        <v>0</v>
      </c>
      <c r="BJ99" s="19" t="s">
        <v>82</v>
      </c>
      <c r="BK99" s="192">
        <f>ROUND(I99*H99,2)</f>
        <v>0</v>
      </c>
      <c r="BL99" s="19" t="s">
        <v>1432</v>
      </c>
      <c r="BM99" s="191" t="s">
        <v>1441</v>
      </c>
    </row>
    <row r="100" spans="1:65" s="14" customFormat="1" ht="11.25">
      <c r="B100" s="204"/>
      <c r="C100" s="205"/>
      <c r="D100" s="195" t="s">
        <v>224</v>
      </c>
      <c r="E100" s="206" t="s">
        <v>19</v>
      </c>
      <c r="F100" s="207" t="s">
        <v>82</v>
      </c>
      <c r="G100" s="205"/>
      <c r="H100" s="208">
        <v>1</v>
      </c>
      <c r="I100" s="209"/>
      <c r="J100" s="205"/>
      <c r="K100" s="205"/>
      <c r="L100" s="210"/>
      <c r="M100" s="211"/>
      <c r="N100" s="212"/>
      <c r="O100" s="212"/>
      <c r="P100" s="212"/>
      <c r="Q100" s="212"/>
      <c r="R100" s="212"/>
      <c r="S100" s="212"/>
      <c r="T100" s="213"/>
      <c r="AT100" s="214" t="s">
        <v>224</v>
      </c>
      <c r="AU100" s="214" t="s">
        <v>88</v>
      </c>
      <c r="AV100" s="14" t="s">
        <v>88</v>
      </c>
      <c r="AW100" s="14" t="s">
        <v>36</v>
      </c>
      <c r="AX100" s="14" t="s">
        <v>75</v>
      </c>
      <c r="AY100" s="214" t="s">
        <v>214</v>
      </c>
    </row>
    <row r="101" spans="1:65" s="15" customFormat="1" ht="11.25">
      <c r="B101" s="215"/>
      <c r="C101" s="216"/>
      <c r="D101" s="195" t="s">
        <v>224</v>
      </c>
      <c r="E101" s="217" t="s">
        <v>19</v>
      </c>
      <c r="F101" s="218" t="s">
        <v>228</v>
      </c>
      <c r="G101" s="216"/>
      <c r="H101" s="219">
        <v>1</v>
      </c>
      <c r="I101" s="220"/>
      <c r="J101" s="216"/>
      <c r="K101" s="216"/>
      <c r="L101" s="221"/>
      <c r="M101" s="222"/>
      <c r="N101" s="223"/>
      <c r="O101" s="223"/>
      <c r="P101" s="223"/>
      <c r="Q101" s="223"/>
      <c r="R101" s="223"/>
      <c r="S101" s="223"/>
      <c r="T101" s="224"/>
      <c r="AT101" s="225" t="s">
        <v>224</v>
      </c>
      <c r="AU101" s="225" t="s">
        <v>88</v>
      </c>
      <c r="AV101" s="15" t="s">
        <v>222</v>
      </c>
      <c r="AW101" s="15" t="s">
        <v>36</v>
      </c>
      <c r="AX101" s="15" t="s">
        <v>82</v>
      </c>
      <c r="AY101" s="225" t="s">
        <v>214</v>
      </c>
    </row>
    <row r="102" spans="1:65" s="12" customFormat="1" ht="22.9" customHeight="1">
      <c r="B102" s="164"/>
      <c r="C102" s="165"/>
      <c r="D102" s="166" t="s">
        <v>74</v>
      </c>
      <c r="E102" s="178" t="s">
        <v>1442</v>
      </c>
      <c r="F102" s="178" t="s">
        <v>1443</v>
      </c>
      <c r="G102" s="165"/>
      <c r="H102" s="165"/>
      <c r="I102" s="168"/>
      <c r="J102" s="179">
        <f>BK102</f>
        <v>0</v>
      </c>
      <c r="K102" s="165"/>
      <c r="L102" s="170"/>
      <c r="M102" s="171"/>
      <c r="N102" s="172"/>
      <c r="O102" s="172"/>
      <c r="P102" s="173">
        <f>SUM(P103:P104)</f>
        <v>0</v>
      </c>
      <c r="Q102" s="172"/>
      <c r="R102" s="173">
        <f>SUM(R103:R104)</f>
        <v>0</v>
      </c>
      <c r="S102" s="172"/>
      <c r="T102" s="174">
        <f>SUM(T103:T104)</f>
        <v>0</v>
      </c>
      <c r="AR102" s="175" t="s">
        <v>245</v>
      </c>
      <c r="AT102" s="176" t="s">
        <v>74</v>
      </c>
      <c r="AU102" s="176" t="s">
        <v>82</v>
      </c>
      <c r="AY102" s="175" t="s">
        <v>214</v>
      </c>
      <c r="BK102" s="177">
        <f>SUM(BK103:BK104)</f>
        <v>0</v>
      </c>
    </row>
    <row r="103" spans="1:65" s="2" customFormat="1" ht="14.45" customHeight="1">
      <c r="A103" s="36"/>
      <c r="B103" s="37"/>
      <c r="C103" s="180" t="s">
        <v>222</v>
      </c>
      <c r="D103" s="180" t="s">
        <v>217</v>
      </c>
      <c r="E103" s="181" t="s">
        <v>1444</v>
      </c>
      <c r="F103" s="182" t="s">
        <v>1445</v>
      </c>
      <c r="G103" s="183" t="s">
        <v>248</v>
      </c>
      <c r="H103" s="184">
        <v>1</v>
      </c>
      <c r="I103" s="185"/>
      <c r="J103" s="186">
        <f>ROUND(I103*H103,2)</f>
        <v>0</v>
      </c>
      <c r="K103" s="182" t="s">
        <v>1440</v>
      </c>
      <c r="L103" s="41"/>
      <c r="M103" s="187" t="s">
        <v>19</v>
      </c>
      <c r="N103" s="188" t="s">
        <v>46</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1432</v>
      </c>
      <c r="AT103" s="191" t="s">
        <v>217</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82</v>
      </c>
      <c r="BK103" s="192">
        <f>ROUND(I103*H103,2)</f>
        <v>0</v>
      </c>
      <c r="BL103" s="19" t="s">
        <v>1432</v>
      </c>
      <c r="BM103" s="191" t="s">
        <v>1446</v>
      </c>
    </row>
    <row r="104" spans="1:65" s="14" customFormat="1" ht="11.25">
      <c r="B104" s="204"/>
      <c r="C104" s="205"/>
      <c r="D104" s="195" t="s">
        <v>224</v>
      </c>
      <c r="E104" s="206" t="s">
        <v>19</v>
      </c>
      <c r="F104" s="207" t="s">
        <v>82</v>
      </c>
      <c r="G104" s="205"/>
      <c r="H104" s="208">
        <v>1</v>
      </c>
      <c r="I104" s="209"/>
      <c r="J104" s="205"/>
      <c r="K104" s="205"/>
      <c r="L104" s="210"/>
      <c r="M104" s="211"/>
      <c r="N104" s="212"/>
      <c r="O104" s="212"/>
      <c r="P104" s="212"/>
      <c r="Q104" s="212"/>
      <c r="R104" s="212"/>
      <c r="S104" s="212"/>
      <c r="T104" s="213"/>
      <c r="AT104" s="214" t="s">
        <v>224</v>
      </c>
      <c r="AU104" s="214" t="s">
        <v>88</v>
      </c>
      <c r="AV104" s="14" t="s">
        <v>88</v>
      </c>
      <c r="AW104" s="14" t="s">
        <v>36</v>
      </c>
      <c r="AX104" s="14" t="s">
        <v>82</v>
      </c>
      <c r="AY104" s="214" t="s">
        <v>214</v>
      </c>
    </row>
    <row r="105" spans="1:65" s="12" customFormat="1" ht="22.9" customHeight="1">
      <c r="B105" s="164"/>
      <c r="C105" s="165"/>
      <c r="D105" s="166" t="s">
        <v>74</v>
      </c>
      <c r="E105" s="178" t="s">
        <v>1447</v>
      </c>
      <c r="F105" s="178" t="s">
        <v>1448</v>
      </c>
      <c r="G105" s="165"/>
      <c r="H105" s="165"/>
      <c r="I105" s="168"/>
      <c r="J105" s="179">
        <f>BK105</f>
        <v>0</v>
      </c>
      <c r="K105" s="165"/>
      <c r="L105" s="170"/>
      <c r="M105" s="171"/>
      <c r="N105" s="172"/>
      <c r="O105" s="172"/>
      <c r="P105" s="173">
        <f>P106</f>
        <v>0</v>
      </c>
      <c r="Q105" s="172"/>
      <c r="R105" s="173">
        <f>R106</f>
        <v>0</v>
      </c>
      <c r="S105" s="172"/>
      <c r="T105" s="174">
        <f>T106</f>
        <v>0</v>
      </c>
      <c r="AR105" s="175" t="s">
        <v>245</v>
      </c>
      <c r="AT105" s="176" t="s">
        <v>74</v>
      </c>
      <c r="AU105" s="176" t="s">
        <v>82</v>
      </c>
      <c r="AY105" s="175" t="s">
        <v>214</v>
      </c>
      <c r="BK105" s="177">
        <f>BK106</f>
        <v>0</v>
      </c>
    </row>
    <row r="106" spans="1:65" s="2" customFormat="1" ht="14.45" customHeight="1">
      <c r="A106" s="36"/>
      <c r="B106" s="37"/>
      <c r="C106" s="180" t="s">
        <v>245</v>
      </c>
      <c r="D106" s="180" t="s">
        <v>217</v>
      </c>
      <c r="E106" s="181" t="s">
        <v>1449</v>
      </c>
      <c r="F106" s="182" t="s">
        <v>1450</v>
      </c>
      <c r="G106" s="183" t="s">
        <v>248</v>
      </c>
      <c r="H106" s="184">
        <v>1</v>
      </c>
      <c r="I106" s="185"/>
      <c r="J106" s="186">
        <f>ROUND(I106*H106,2)</f>
        <v>0</v>
      </c>
      <c r="K106" s="182" t="s">
        <v>19</v>
      </c>
      <c r="L106" s="41"/>
      <c r="M106" s="187" t="s">
        <v>19</v>
      </c>
      <c r="N106" s="188" t="s">
        <v>46</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222</v>
      </c>
      <c r="AT106" s="191" t="s">
        <v>217</v>
      </c>
      <c r="AU106" s="191" t="s">
        <v>88</v>
      </c>
      <c r="AY106" s="19" t="s">
        <v>214</v>
      </c>
      <c r="BE106" s="192">
        <f>IF(N106="základní",J106,0)</f>
        <v>0</v>
      </c>
      <c r="BF106" s="192">
        <f>IF(N106="snížená",J106,0)</f>
        <v>0</v>
      </c>
      <c r="BG106" s="192">
        <f>IF(N106="zákl. přenesená",J106,0)</f>
        <v>0</v>
      </c>
      <c r="BH106" s="192">
        <f>IF(N106="sníž. přenesená",J106,0)</f>
        <v>0</v>
      </c>
      <c r="BI106" s="192">
        <f>IF(N106="nulová",J106,0)</f>
        <v>0</v>
      </c>
      <c r="BJ106" s="19" t="s">
        <v>82</v>
      </c>
      <c r="BK106" s="192">
        <f>ROUND(I106*H106,2)</f>
        <v>0</v>
      </c>
      <c r="BL106" s="19" t="s">
        <v>222</v>
      </c>
      <c r="BM106" s="191" t="s">
        <v>1451</v>
      </c>
    </row>
    <row r="107" spans="1:65" s="12" customFormat="1" ht="22.9" customHeight="1">
      <c r="B107" s="164"/>
      <c r="C107" s="165"/>
      <c r="D107" s="166" t="s">
        <v>74</v>
      </c>
      <c r="E107" s="178" t="s">
        <v>1452</v>
      </c>
      <c r="F107" s="178" t="s">
        <v>1453</v>
      </c>
      <c r="G107" s="165"/>
      <c r="H107" s="165"/>
      <c r="I107" s="168"/>
      <c r="J107" s="179">
        <f>BK107</f>
        <v>0</v>
      </c>
      <c r="K107" s="165"/>
      <c r="L107" s="170"/>
      <c r="M107" s="171"/>
      <c r="N107" s="172"/>
      <c r="O107" s="172"/>
      <c r="P107" s="173">
        <f>P108</f>
        <v>0</v>
      </c>
      <c r="Q107" s="172"/>
      <c r="R107" s="173">
        <f>R108</f>
        <v>0</v>
      </c>
      <c r="S107" s="172"/>
      <c r="T107" s="174">
        <f>T108</f>
        <v>0</v>
      </c>
      <c r="AR107" s="175" t="s">
        <v>245</v>
      </c>
      <c r="AT107" s="176" t="s">
        <v>74</v>
      </c>
      <c r="AU107" s="176" t="s">
        <v>82</v>
      </c>
      <c r="AY107" s="175" t="s">
        <v>214</v>
      </c>
      <c r="BK107" s="177">
        <f>BK108</f>
        <v>0</v>
      </c>
    </row>
    <row r="108" spans="1:65" s="2" customFormat="1" ht="14.45" customHeight="1">
      <c r="A108" s="36"/>
      <c r="B108" s="37"/>
      <c r="C108" s="180" t="s">
        <v>215</v>
      </c>
      <c r="D108" s="180" t="s">
        <v>217</v>
      </c>
      <c r="E108" s="181" t="s">
        <v>1454</v>
      </c>
      <c r="F108" s="182" t="s">
        <v>1455</v>
      </c>
      <c r="G108" s="183" t="s">
        <v>248</v>
      </c>
      <c r="H108" s="184">
        <v>1</v>
      </c>
      <c r="I108" s="185"/>
      <c r="J108" s="186">
        <f>ROUND(I108*H108,2)</f>
        <v>0</v>
      </c>
      <c r="K108" s="182" t="s">
        <v>221</v>
      </c>
      <c r="L108" s="41"/>
      <c r="M108" s="244" t="s">
        <v>19</v>
      </c>
      <c r="N108" s="245" t="s">
        <v>46</v>
      </c>
      <c r="O108" s="246"/>
      <c r="P108" s="247">
        <f>O108*H108</f>
        <v>0</v>
      </c>
      <c r="Q108" s="247">
        <v>0</v>
      </c>
      <c r="R108" s="247">
        <f>Q108*H108</f>
        <v>0</v>
      </c>
      <c r="S108" s="247">
        <v>0</v>
      </c>
      <c r="T108" s="248">
        <f>S108*H108</f>
        <v>0</v>
      </c>
      <c r="U108" s="36"/>
      <c r="V108" s="36"/>
      <c r="W108" s="36"/>
      <c r="X108" s="36"/>
      <c r="Y108" s="36"/>
      <c r="Z108" s="36"/>
      <c r="AA108" s="36"/>
      <c r="AB108" s="36"/>
      <c r="AC108" s="36"/>
      <c r="AD108" s="36"/>
      <c r="AE108" s="36"/>
      <c r="AR108" s="191" t="s">
        <v>1432</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82</v>
      </c>
      <c r="BK108" s="192">
        <f>ROUND(I108*H108,2)</f>
        <v>0</v>
      </c>
      <c r="BL108" s="19" t="s">
        <v>1432</v>
      </c>
      <c r="BM108" s="191" t="s">
        <v>1456</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9ECFW33N86i9nDuKxjiCK6GeI7LaIzgqcu2eOcvhBnNaD+xyfgSrURoGR0LtkO/blvddSOWW7E9OgCJhnFPS0g==" saltValue="xuPAFHBSMAz8wonxoSE4rGLlE15EMx2yWunVdaxTYw0UvR6YbdVca4B1geZWwIsQVFf/4aReteOf50gaCJuQJw==" spinCount="100000" sheet="1" objects="1" scenarios="1" formatColumns="0" formatRows="0" autoFilter="0"/>
  <autoFilter ref="C90:K108" xr:uid="{00000000-0009-0000-0000-000015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5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146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1859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177</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ROUND(J102,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ROUND((SUM(BE102:BE511)),  2)</f>
        <v>0</v>
      </c>
      <c r="G35" s="36"/>
      <c r="H35" s="36"/>
      <c r="I35" s="126">
        <v>0.21</v>
      </c>
      <c r="J35" s="125">
        <f>ROUND(((SUM(BE102:BE511))*I35),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ROUND((SUM(BF102:BF511)),  2)</f>
        <v>0</v>
      </c>
      <c r="G36" s="36"/>
      <c r="H36" s="36"/>
      <c r="I36" s="126">
        <v>0.15</v>
      </c>
      <c r="J36" s="125">
        <f>ROUND(((SUM(BF102:BF511))*I36),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ROUND((SUM(BG102:BG511)),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ROUND((SUM(BH102:BH511)),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ROUND((SUM(BI102:BI511)),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1859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D.1.1 - Architektonicko-stavební řešení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Praha</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J102</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182</v>
      </c>
      <c r="E64" s="145"/>
      <c r="F64" s="145"/>
      <c r="G64" s="145"/>
      <c r="H64" s="145"/>
      <c r="I64" s="145"/>
      <c r="J64" s="146">
        <f>J103</f>
        <v>0</v>
      </c>
      <c r="K64" s="143"/>
      <c r="L64" s="147"/>
    </row>
    <row r="65" spans="2:12" s="10" customFormat="1" ht="19.899999999999999" customHeight="1">
      <c r="B65" s="148"/>
      <c r="C65" s="99"/>
      <c r="D65" s="149" t="s">
        <v>183</v>
      </c>
      <c r="E65" s="150"/>
      <c r="F65" s="150"/>
      <c r="G65" s="150"/>
      <c r="H65" s="150"/>
      <c r="I65" s="150"/>
      <c r="J65" s="151">
        <f>J104</f>
        <v>0</v>
      </c>
      <c r="K65" s="99"/>
      <c r="L65" s="152"/>
    </row>
    <row r="66" spans="2:12" s="10" customFormat="1" ht="19.899999999999999" customHeight="1">
      <c r="B66" s="148"/>
      <c r="C66" s="99"/>
      <c r="D66" s="149" t="s">
        <v>184</v>
      </c>
      <c r="E66" s="150"/>
      <c r="F66" s="150"/>
      <c r="G66" s="150"/>
      <c r="H66" s="150"/>
      <c r="I66" s="150"/>
      <c r="J66" s="151">
        <f>J127</f>
        <v>0</v>
      </c>
      <c r="K66" s="99"/>
      <c r="L66" s="152"/>
    </row>
    <row r="67" spans="2:12" s="10" customFormat="1" ht="19.899999999999999" customHeight="1">
      <c r="B67" s="148"/>
      <c r="C67" s="99"/>
      <c r="D67" s="149" t="s">
        <v>185</v>
      </c>
      <c r="E67" s="150"/>
      <c r="F67" s="150"/>
      <c r="G67" s="150"/>
      <c r="H67" s="150"/>
      <c r="I67" s="150"/>
      <c r="J67" s="151">
        <f>J154</f>
        <v>0</v>
      </c>
      <c r="K67" s="99"/>
      <c r="L67" s="152"/>
    </row>
    <row r="68" spans="2:12" s="10" customFormat="1" ht="19.899999999999999" customHeight="1">
      <c r="B68" s="148"/>
      <c r="C68" s="99"/>
      <c r="D68" s="149" t="s">
        <v>186</v>
      </c>
      <c r="E68" s="150"/>
      <c r="F68" s="150"/>
      <c r="G68" s="150"/>
      <c r="H68" s="150"/>
      <c r="I68" s="150"/>
      <c r="J68" s="151">
        <f>J158</f>
        <v>0</v>
      </c>
      <c r="K68" s="99"/>
      <c r="L68" s="152"/>
    </row>
    <row r="69" spans="2:12" s="9" customFormat="1" ht="24.95" customHeight="1">
      <c r="B69" s="142"/>
      <c r="C69" s="143"/>
      <c r="D69" s="144" t="s">
        <v>187</v>
      </c>
      <c r="E69" s="145"/>
      <c r="F69" s="145"/>
      <c r="G69" s="145"/>
      <c r="H69" s="145"/>
      <c r="I69" s="145"/>
      <c r="J69" s="146">
        <f>J160</f>
        <v>0</v>
      </c>
      <c r="K69" s="143"/>
      <c r="L69" s="147"/>
    </row>
    <row r="70" spans="2:12" s="10" customFormat="1" ht="19.899999999999999" customHeight="1">
      <c r="B70" s="148"/>
      <c r="C70" s="99"/>
      <c r="D70" s="149" t="s">
        <v>188</v>
      </c>
      <c r="E70" s="150"/>
      <c r="F70" s="150"/>
      <c r="G70" s="150"/>
      <c r="H70" s="150"/>
      <c r="I70" s="150"/>
      <c r="J70" s="151">
        <f>J161</f>
        <v>0</v>
      </c>
      <c r="K70" s="99"/>
      <c r="L70" s="152"/>
    </row>
    <row r="71" spans="2:12" s="10" customFormat="1" ht="19.899999999999999" customHeight="1">
      <c r="B71" s="148"/>
      <c r="C71" s="99"/>
      <c r="D71" s="149" t="s">
        <v>189</v>
      </c>
      <c r="E71" s="150"/>
      <c r="F71" s="150"/>
      <c r="G71" s="150"/>
      <c r="H71" s="150"/>
      <c r="I71" s="150"/>
      <c r="J71" s="151">
        <f>J184</f>
        <v>0</v>
      </c>
      <c r="K71" s="99"/>
      <c r="L71" s="152"/>
    </row>
    <row r="72" spans="2:12" s="10" customFormat="1" ht="19.899999999999999" customHeight="1">
      <c r="B72" s="148"/>
      <c r="C72" s="99"/>
      <c r="D72" s="149" t="s">
        <v>190</v>
      </c>
      <c r="E72" s="150"/>
      <c r="F72" s="150"/>
      <c r="G72" s="150"/>
      <c r="H72" s="150"/>
      <c r="I72" s="150"/>
      <c r="J72" s="151">
        <f>J187</f>
        <v>0</v>
      </c>
      <c r="K72" s="99"/>
      <c r="L72" s="152"/>
    </row>
    <row r="73" spans="2:12" s="10" customFormat="1" ht="19.899999999999999" customHeight="1">
      <c r="B73" s="148"/>
      <c r="C73" s="99"/>
      <c r="D73" s="149" t="s">
        <v>191</v>
      </c>
      <c r="E73" s="150"/>
      <c r="F73" s="150"/>
      <c r="G73" s="150"/>
      <c r="H73" s="150"/>
      <c r="I73" s="150"/>
      <c r="J73" s="151">
        <f>J217</f>
        <v>0</v>
      </c>
      <c r="K73" s="99"/>
      <c r="L73" s="152"/>
    </row>
    <row r="74" spans="2:12" s="10" customFormat="1" ht="19.899999999999999" customHeight="1">
      <c r="B74" s="148"/>
      <c r="C74" s="99"/>
      <c r="D74" s="149" t="s">
        <v>192</v>
      </c>
      <c r="E74" s="150"/>
      <c r="F74" s="150"/>
      <c r="G74" s="150"/>
      <c r="H74" s="150"/>
      <c r="I74" s="150"/>
      <c r="J74" s="151">
        <f>J367</f>
        <v>0</v>
      </c>
      <c r="K74" s="99"/>
      <c r="L74" s="152"/>
    </row>
    <row r="75" spans="2:12" s="10" customFormat="1" ht="19.899999999999999" customHeight="1">
      <c r="B75" s="148"/>
      <c r="C75" s="99"/>
      <c r="D75" s="149" t="s">
        <v>193</v>
      </c>
      <c r="E75" s="150"/>
      <c r="F75" s="150"/>
      <c r="G75" s="150"/>
      <c r="H75" s="150"/>
      <c r="I75" s="150"/>
      <c r="J75" s="151">
        <f>J379</f>
        <v>0</v>
      </c>
      <c r="K75" s="99"/>
      <c r="L75" s="152"/>
    </row>
    <row r="76" spans="2:12" s="10" customFormat="1" ht="19.899999999999999" customHeight="1">
      <c r="B76" s="148"/>
      <c r="C76" s="99"/>
      <c r="D76" s="149" t="s">
        <v>194</v>
      </c>
      <c r="E76" s="150"/>
      <c r="F76" s="150"/>
      <c r="G76" s="150"/>
      <c r="H76" s="150"/>
      <c r="I76" s="150"/>
      <c r="J76" s="151">
        <f>J392</f>
        <v>0</v>
      </c>
      <c r="K76" s="99"/>
      <c r="L76" s="152"/>
    </row>
    <row r="77" spans="2:12" s="10" customFormat="1" ht="19.899999999999999" customHeight="1">
      <c r="B77" s="148"/>
      <c r="C77" s="99"/>
      <c r="D77" s="149" t="s">
        <v>195</v>
      </c>
      <c r="E77" s="150"/>
      <c r="F77" s="150"/>
      <c r="G77" s="150"/>
      <c r="H77" s="150"/>
      <c r="I77" s="150"/>
      <c r="J77" s="151">
        <f>J395</f>
        <v>0</v>
      </c>
      <c r="K77" s="99"/>
      <c r="L77" s="152"/>
    </row>
    <row r="78" spans="2:12" s="10" customFormat="1" ht="19.899999999999999" customHeight="1">
      <c r="B78" s="148"/>
      <c r="C78" s="99"/>
      <c r="D78" s="149" t="s">
        <v>196</v>
      </c>
      <c r="E78" s="150"/>
      <c r="F78" s="150"/>
      <c r="G78" s="150"/>
      <c r="H78" s="150"/>
      <c r="I78" s="150"/>
      <c r="J78" s="151">
        <f>J422</f>
        <v>0</v>
      </c>
      <c r="K78" s="99"/>
      <c r="L78" s="152"/>
    </row>
    <row r="79" spans="2:12" s="10" customFormat="1" ht="19.899999999999999" customHeight="1">
      <c r="B79" s="148"/>
      <c r="C79" s="99"/>
      <c r="D79" s="149" t="s">
        <v>197</v>
      </c>
      <c r="E79" s="150"/>
      <c r="F79" s="150"/>
      <c r="G79" s="150"/>
      <c r="H79" s="150"/>
      <c r="I79" s="150"/>
      <c r="J79" s="151">
        <f>J435</f>
        <v>0</v>
      </c>
      <c r="K79" s="99"/>
      <c r="L79" s="152"/>
    </row>
    <row r="80" spans="2:12" s="10" customFormat="1" ht="19.899999999999999" customHeight="1">
      <c r="B80" s="148"/>
      <c r="C80" s="99"/>
      <c r="D80" s="149" t="s">
        <v>198</v>
      </c>
      <c r="E80" s="150"/>
      <c r="F80" s="150"/>
      <c r="G80" s="150"/>
      <c r="H80" s="150"/>
      <c r="I80" s="150"/>
      <c r="J80" s="151">
        <f>J466</f>
        <v>0</v>
      </c>
      <c r="K80" s="99"/>
      <c r="L80" s="152"/>
    </row>
    <row r="81" spans="1:31" s="2" customFormat="1" ht="21.7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5"/>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5"/>
      <c r="S86" s="36"/>
      <c r="T86" s="36"/>
      <c r="U86" s="36"/>
      <c r="V86" s="36"/>
      <c r="W86" s="36"/>
      <c r="X86" s="36"/>
      <c r="Y86" s="36"/>
      <c r="Z86" s="36"/>
      <c r="AA86" s="36"/>
      <c r="AB86" s="36"/>
      <c r="AC86" s="36"/>
      <c r="AD86" s="36"/>
      <c r="AE86" s="36"/>
    </row>
    <row r="87" spans="1:31" s="2" customFormat="1" ht="24.95" customHeight="1">
      <c r="A87" s="36"/>
      <c r="B87" s="37"/>
      <c r="C87" s="25" t="s">
        <v>199</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5" t="str">
        <f>E7</f>
        <v>Podkrovní byty Táborská 378/44, 372/36, 375/38, 377/42, 376/40 Praha 4, k.ú. Nusle</v>
      </c>
      <c r="F90" s="396"/>
      <c r="G90" s="396"/>
      <c r="H90" s="396"/>
      <c r="I90" s="38"/>
      <c r="J90" s="38"/>
      <c r="K90" s="38"/>
      <c r="L90" s="115"/>
      <c r="S90" s="36"/>
      <c r="T90" s="36"/>
      <c r="U90" s="36"/>
      <c r="V90" s="36"/>
      <c r="W90" s="36"/>
      <c r="X90" s="36"/>
      <c r="Y90" s="36"/>
      <c r="Z90" s="36"/>
      <c r="AA90" s="36"/>
      <c r="AB90" s="36"/>
      <c r="AC90" s="36"/>
      <c r="AD90" s="36"/>
      <c r="AE90" s="36"/>
    </row>
    <row r="91" spans="1:31" s="1" customFormat="1" ht="12" customHeight="1">
      <c r="B91" s="23"/>
      <c r="C91" s="31" t="s">
        <v>174</v>
      </c>
      <c r="D91" s="24"/>
      <c r="E91" s="24"/>
      <c r="F91" s="24"/>
      <c r="G91" s="24"/>
      <c r="H91" s="24"/>
      <c r="I91" s="24"/>
      <c r="J91" s="24"/>
      <c r="K91" s="24"/>
      <c r="L91" s="22"/>
    </row>
    <row r="92" spans="1:31" s="2" customFormat="1" ht="16.5" customHeight="1">
      <c r="A92" s="36"/>
      <c r="B92" s="37"/>
      <c r="C92" s="38"/>
      <c r="D92" s="38"/>
      <c r="E92" s="395" t="s">
        <v>1859</v>
      </c>
      <c r="F92" s="397"/>
      <c r="G92" s="397"/>
      <c r="H92" s="397"/>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176</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6.5" customHeight="1">
      <c r="A94" s="36"/>
      <c r="B94" s="37"/>
      <c r="C94" s="38"/>
      <c r="D94" s="38"/>
      <c r="E94" s="369" t="str">
        <f>E11</f>
        <v>D.1.1 - Architektonicko-stavební řešení</v>
      </c>
      <c r="F94" s="397"/>
      <c r="G94" s="397"/>
      <c r="H94" s="397"/>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Praha</v>
      </c>
      <c r="G96" s="38"/>
      <c r="H96" s="38"/>
      <c r="I96" s="31" t="s">
        <v>23</v>
      </c>
      <c r="J96" s="61" t="str">
        <f>IF(J14="","",J14)</f>
        <v>16. 4. 2021</v>
      </c>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25.7" customHeight="1">
      <c r="A98" s="36"/>
      <c r="B98" s="37"/>
      <c r="C98" s="31" t="s">
        <v>25</v>
      </c>
      <c r="D98" s="38"/>
      <c r="E98" s="38"/>
      <c r="F98" s="29" t="str">
        <f>E17</f>
        <v>Městská část Praha 4, Anatala Staška 2059/80b</v>
      </c>
      <c r="G98" s="38"/>
      <c r="H98" s="38"/>
      <c r="I98" s="31" t="s">
        <v>32</v>
      </c>
      <c r="J98" s="34" t="str">
        <f>E23</f>
        <v>SUNCAD, s.r.o., Špotzova 6, Praha 6</v>
      </c>
      <c r="K98" s="38"/>
      <c r="L98" s="115"/>
      <c r="S98" s="36"/>
      <c r="T98" s="36"/>
      <c r="U98" s="36"/>
      <c r="V98" s="36"/>
      <c r="W98" s="36"/>
      <c r="X98" s="36"/>
      <c r="Y98" s="36"/>
      <c r="Z98" s="36"/>
      <c r="AA98" s="36"/>
      <c r="AB98" s="36"/>
      <c r="AC98" s="36"/>
      <c r="AD98" s="36"/>
      <c r="AE98" s="36"/>
    </row>
    <row r="99" spans="1:65" s="2" customFormat="1" ht="15.2" customHeight="1">
      <c r="A99" s="36"/>
      <c r="B99" s="37"/>
      <c r="C99" s="31" t="s">
        <v>30</v>
      </c>
      <c r="D99" s="38"/>
      <c r="E99" s="38"/>
      <c r="F99" s="29" t="str">
        <f>IF(E20="","",E20)</f>
        <v>Vyplň údaj</v>
      </c>
      <c r="G99" s="38"/>
      <c r="H99" s="38"/>
      <c r="I99" s="31" t="s">
        <v>37</v>
      </c>
      <c r="J99" s="34" t="str">
        <f>E26</f>
        <v xml:space="preserve"> </v>
      </c>
      <c r="K99" s="38"/>
      <c r="L99" s="115"/>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11" customFormat="1" ht="29.25" customHeight="1">
      <c r="A101" s="153"/>
      <c r="B101" s="154"/>
      <c r="C101" s="155" t="s">
        <v>200</v>
      </c>
      <c r="D101" s="156" t="s">
        <v>60</v>
      </c>
      <c r="E101" s="156" t="s">
        <v>56</v>
      </c>
      <c r="F101" s="156" t="s">
        <v>57</v>
      </c>
      <c r="G101" s="156" t="s">
        <v>201</v>
      </c>
      <c r="H101" s="156" t="s">
        <v>202</v>
      </c>
      <c r="I101" s="156" t="s">
        <v>203</v>
      </c>
      <c r="J101" s="156" t="s">
        <v>180</v>
      </c>
      <c r="K101" s="157" t="s">
        <v>204</v>
      </c>
      <c r="L101" s="158"/>
      <c r="M101" s="70" t="s">
        <v>19</v>
      </c>
      <c r="N101" s="71" t="s">
        <v>45</v>
      </c>
      <c r="O101" s="71" t="s">
        <v>205</v>
      </c>
      <c r="P101" s="71" t="s">
        <v>206</v>
      </c>
      <c r="Q101" s="71" t="s">
        <v>207</v>
      </c>
      <c r="R101" s="71" t="s">
        <v>208</v>
      </c>
      <c r="S101" s="71" t="s">
        <v>209</v>
      </c>
      <c r="T101" s="72" t="s">
        <v>210</v>
      </c>
      <c r="U101" s="153"/>
      <c r="V101" s="153"/>
      <c r="W101" s="153"/>
      <c r="X101" s="153"/>
      <c r="Y101" s="153"/>
      <c r="Z101" s="153"/>
      <c r="AA101" s="153"/>
      <c r="AB101" s="153"/>
      <c r="AC101" s="153"/>
      <c r="AD101" s="153"/>
      <c r="AE101" s="153"/>
    </row>
    <row r="102" spans="1:65" s="2" customFormat="1" ht="22.9" customHeight="1">
      <c r="A102" s="36"/>
      <c r="B102" s="37"/>
      <c r="C102" s="77" t="s">
        <v>211</v>
      </c>
      <c r="D102" s="38"/>
      <c r="E102" s="38"/>
      <c r="F102" s="38"/>
      <c r="G102" s="38"/>
      <c r="H102" s="38"/>
      <c r="I102" s="38"/>
      <c r="J102" s="159">
        <f>BK102</f>
        <v>0</v>
      </c>
      <c r="K102" s="38"/>
      <c r="L102" s="41"/>
      <c r="M102" s="73"/>
      <c r="N102" s="160"/>
      <c r="O102" s="74"/>
      <c r="P102" s="161">
        <f>P103+P160</f>
        <v>0</v>
      </c>
      <c r="Q102" s="74"/>
      <c r="R102" s="161">
        <f>R103+R160</f>
        <v>26.757494635200004</v>
      </c>
      <c r="S102" s="74"/>
      <c r="T102" s="162">
        <f>T103+T160</f>
        <v>9.2522939599999994</v>
      </c>
      <c r="U102" s="36"/>
      <c r="V102" s="36"/>
      <c r="W102" s="36"/>
      <c r="X102" s="36"/>
      <c r="Y102" s="36"/>
      <c r="Z102" s="36"/>
      <c r="AA102" s="36"/>
      <c r="AB102" s="36"/>
      <c r="AC102" s="36"/>
      <c r="AD102" s="36"/>
      <c r="AE102" s="36"/>
      <c r="AT102" s="19" t="s">
        <v>74</v>
      </c>
      <c r="AU102" s="19" t="s">
        <v>181</v>
      </c>
      <c r="BK102" s="163">
        <f>BK103+BK160</f>
        <v>0</v>
      </c>
    </row>
    <row r="103" spans="1:65" s="12" customFormat="1" ht="25.9" customHeight="1">
      <c r="B103" s="164"/>
      <c r="C103" s="165"/>
      <c r="D103" s="166" t="s">
        <v>74</v>
      </c>
      <c r="E103" s="167" t="s">
        <v>212</v>
      </c>
      <c r="F103" s="167" t="s">
        <v>213</v>
      </c>
      <c r="G103" s="165"/>
      <c r="H103" s="165"/>
      <c r="I103" s="168"/>
      <c r="J103" s="169">
        <f>BK103</f>
        <v>0</v>
      </c>
      <c r="K103" s="165"/>
      <c r="L103" s="170"/>
      <c r="M103" s="171"/>
      <c r="N103" s="172"/>
      <c r="O103" s="172"/>
      <c r="P103" s="173">
        <f>P104+P127+P154+P158</f>
        <v>0</v>
      </c>
      <c r="Q103" s="172"/>
      <c r="R103" s="173">
        <f>R104+R127+R154+R158</f>
        <v>3.1895764999999998</v>
      </c>
      <c r="S103" s="172"/>
      <c r="T103" s="174">
        <f>T104+T127+T154+T158</f>
        <v>5.3231200000000003</v>
      </c>
      <c r="AR103" s="175" t="s">
        <v>82</v>
      </c>
      <c r="AT103" s="176" t="s">
        <v>74</v>
      </c>
      <c r="AU103" s="176" t="s">
        <v>75</v>
      </c>
      <c r="AY103" s="175" t="s">
        <v>214</v>
      </c>
      <c r="BK103" s="177">
        <f>BK104+BK127+BK154+BK158</f>
        <v>0</v>
      </c>
    </row>
    <row r="104" spans="1:65" s="12" customFormat="1" ht="22.9" customHeight="1">
      <c r="B104" s="164"/>
      <c r="C104" s="165"/>
      <c r="D104" s="166" t="s">
        <v>74</v>
      </c>
      <c r="E104" s="178" t="s">
        <v>215</v>
      </c>
      <c r="F104" s="178" t="s">
        <v>216</v>
      </c>
      <c r="G104" s="165"/>
      <c r="H104" s="165"/>
      <c r="I104" s="168"/>
      <c r="J104" s="179">
        <f>BK104</f>
        <v>0</v>
      </c>
      <c r="K104" s="165"/>
      <c r="L104" s="170"/>
      <c r="M104" s="171"/>
      <c r="N104" s="172"/>
      <c r="O104" s="172"/>
      <c r="P104" s="173">
        <f>SUM(P105:P126)</f>
        <v>0</v>
      </c>
      <c r="Q104" s="172"/>
      <c r="R104" s="173">
        <f>SUM(R105:R126)</f>
        <v>3.1653607999999998</v>
      </c>
      <c r="S104" s="172"/>
      <c r="T104" s="174">
        <f>SUM(T105:T126)</f>
        <v>0</v>
      </c>
      <c r="AR104" s="175" t="s">
        <v>82</v>
      </c>
      <c r="AT104" s="176" t="s">
        <v>74</v>
      </c>
      <c r="AU104" s="176" t="s">
        <v>82</v>
      </c>
      <c r="AY104" s="175" t="s">
        <v>214</v>
      </c>
      <c r="BK104" s="177">
        <f>SUM(BK105:BK126)</f>
        <v>0</v>
      </c>
    </row>
    <row r="105" spans="1:65" s="2" customFormat="1" ht="24.2" customHeight="1">
      <c r="A105" s="36"/>
      <c r="B105" s="37"/>
      <c r="C105" s="180" t="s">
        <v>82</v>
      </c>
      <c r="D105" s="180" t="s">
        <v>217</v>
      </c>
      <c r="E105" s="181" t="s">
        <v>218</v>
      </c>
      <c r="F105" s="182" t="s">
        <v>219</v>
      </c>
      <c r="G105" s="183" t="s">
        <v>220</v>
      </c>
      <c r="H105" s="184">
        <v>3.47</v>
      </c>
      <c r="I105" s="185"/>
      <c r="J105" s="186">
        <f>ROUND(I105*H105,2)</f>
        <v>0</v>
      </c>
      <c r="K105" s="182" t="s">
        <v>221</v>
      </c>
      <c r="L105" s="41"/>
      <c r="M105" s="187" t="s">
        <v>19</v>
      </c>
      <c r="N105" s="188" t="s">
        <v>47</v>
      </c>
      <c r="O105" s="66"/>
      <c r="P105" s="189">
        <f>O105*H105</f>
        <v>0</v>
      </c>
      <c r="Q105" s="189">
        <v>1.575E-2</v>
      </c>
      <c r="R105" s="189">
        <f>Q105*H105</f>
        <v>5.4652500000000007E-2</v>
      </c>
      <c r="S105" s="189">
        <v>0</v>
      </c>
      <c r="T105" s="190">
        <f>S105*H105</f>
        <v>0</v>
      </c>
      <c r="U105" s="36"/>
      <c r="V105" s="36"/>
      <c r="W105" s="36"/>
      <c r="X105" s="36"/>
      <c r="Y105" s="36"/>
      <c r="Z105" s="36"/>
      <c r="AA105" s="36"/>
      <c r="AB105" s="36"/>
      <c r="AC105" s="36"/>
      <c r="AD105" s="36"/>
      <c r="AE105" s="36"/>
      <c r="AR105" s="191" t="s">
        <v>222</v>
      </c>
      <c r="AT105" s="191" t="s">
        <v>217</v>
      </c>
      <c r="AU105" s="191" t="s">
        <v>88</v>
      </c>
      <c r="AY105" s="19" t="s">
        <v>214</v>
      </c>
      <c r="BE105" s="192">
        <f>IF(N105="základní",J105,0)</f>
        <v>0</v>
      </c>
      <c r="BF105" s="192">
        <f>IF(N105="snížená",J105,0)</f>
        <v>0</v>
      </c>
      <c r="BG105" s="192">
        <f>IF(N105="zákl. přenesená",J105,0)</f>
        <v>0</v>
      </c>
      <c r="BH105" s="192">
        <f>IF(N105="sníž. přenesená",J105,0)</f>
        <v>0</v>
      </c>
      <c r="BI105" s="192">
        <f>IF(N105="nulová",J105,0)</f>
        <v>0</v>
      </c>
      <c r="BJ105" s="19" t="s">
        <v>88</v>
      </c>
      <c r="BK105" s="192">
        <f>ROUND(I105*H105,2)</f>
        <v>0</v>
      </c>
      <c r="BL105" s="19" t="s">
        <v>222</v>
      </c>
      <c r="BM105" s="191" t="s">
        <v>223</v>
      </c>
    </row>
    <row r="106" spans="1:65" s="13" customFormat="1" ht="11.25">
      <c r="B106" s="193"/>
      <c r="C106" s="194"/>
      <c r="D106" s="195" t="s">
        <v>224</v>
      </c>
      <c r="E106" s="196" t="s">
        <v>19</v>
      </c>
      <c r="F106" s="197" t="s">
        <v>225</v>
      </c>
      <c r="G106" s="194"/>
      <c r="H106" s="196" t="s">
        <v>19</v>
      </c>
      <c r="I106" s="198"/>
      <c r="J106" s="194"/>
      <c r="K106" s="194"/>
      <c r="L106" s="199"/>
      <c r="M106" s="200"/>
      <c r="N106" s="201"/>
      <c r="O106" s="201"/>
      <c r="P106" s="201"/>
      <c r="Q106" s="201"/>
      <c r="R106" s="201"/>
      <c r="S106" s="201"/>
      <c r="T106" s="202"/>
      <c r="AT106" s="203" t="s">
        <v>224</v>
      </c>
      <c r="AU106" s="203" t="s">
        <v>88</v>
      </c>
      <c r="AV106" s="13" t="s">
        <v>82</v>
      </c>
      <c r="AW106" s="13" t="s">
        <v>36</v>
      </c>
      <c r="AX106" s="13" t="s">
        <v>75</v>
      </c>
      <c r="AY106" s="203" t="s">
        <v>214</v>
      </c>
    </row>
    <row r="107" spans="1:65" s="14" customFormat="1" ht="11.25">
      <c r="B107" s="204"/>
      <c r="C107" s="205"/>
      <c r="D107" s="195" t="s">
        <v>224</v>
      </c>
      <c r="E107" s="206" t="s">
        <v>19</v>
      </c>
      <c r="F107" s="207" t="s">
        <v>1860</v>
      </c>
      <c r="G107" s="205"/>
      <c r="H107" s="208">
        <v>3.47</v>
      </c>
      <c r="I107" s="209"/>
      <c r="J107" s="205"/>
      <c r="K107" s="205"/>
      <c r="L107" s="210"/>
      <c r="M107" s="211"/>
      <c r="N107" s="212"/>
      <c r="O107" s="212"/>
      <c r="P107" s="212"/>
      <c r="Q107" s="212"/>
      <c r="R107" s="212"/>
      <c r="S107" s="212"/>
      <c r="T107" s="213"/>
      <c r="AT107" s="214" t="s">
        <v>224</v>
      </c>
      <c r="AU107" s="214" t="s">
        <v>88</v>
      </c>
      <c r="AV107" s="14" t="s">
        <v>88</v>
      </c>
      <c r="AW107" s="14" t="s">
        <v>36</v>
      </c>
      <c r="AX107" s="14" t="s">
        <v>82</v>
      </c>
      <c r="AY107" s="214" t="s">
        <v>214</v>
      </c>
    </row>
    <row r="108" spans="1:65" s="2" customFormat="1" ht="24.2" customHeight="1">
      <c r="A108" s="36"/>
      <c r="B108" s="37"/>
      <c r="C108" s="180" t="s">
        <v>88</v>
      </c>
      <c r="D108" s="180" t="s">
        <v>217</v>
      </c>
      <c r="E108" s="181" t="s">
        <v>229</v>
      </c>
      <c r="F108" s="182" t="s">
        <v>230</v>
      </c>
      <c r="G108" s="183" t="s">
        <v>220</v>
      </c>
      <c r="H108" s="184">
        <v>155.94</v>
      </c>
      <c r="I108" s="185"/>
      <c r="J108" s="186">
        <f>ROUND(I108*H108,2)</f>
        <v>0</v>
      </c>
      <c r="K108" s="182" t="s">
        <v>221</v>
      </c>
      <c r="L108" s="41"/>
      <c r="M108" s="187" t="s">
        <v>19</v>
      </c>
      <c r="N108" s="188" t="s">
        <v>47</v>
      </c>
      <c r="O108" s="66"/>
      <c r="P108" s="189">
        <f>O108*H108</f>
        <v>0</v>
      </c>
      <c r="Q108" s="189">
        <v>1.8380000000000001E-2</v>
      </c>
      <c r="R108" s="189">
        <f>Q108*H108</f>
        <v>2.8661772000000001</v>
      </c>
      <c r="S108" s="189">
        <v>0</v>
      </c>
      <c r="T108" s="190">
        <f>S108*H108</f>
        <v>0</v>
      </c>
      <c r="U108" s="36"/>
      <c r="V108" s="36"/>
      <c r="W108" s="36"/>
      <c r="X108" s="36"/>
      <c r="Y108" s="36"/>
      <c r="Z108" s="36"/>
      <c r="AA108" s="36"/>
      <c r="AB108" s="36"/>
      <c r="AC108" s="36"/>
      <c r="AD108" s="36"/>
      <c r="AE108" s="36"/>
      <c r="AR108" s="191" t="s">
        <v>222</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88</v>
      </c>
      <c r="BK108" s="192">
        <f>ROUND(I108*H108,2)</f>
        <v>0</v>
      </c>
      <c r="BL108" s="19" t="s">
        <v>222</v>
      </c>
      <c r="BM108" s="191" t="s">
        <v>231</v>
      </c>
    </row>
    <row r="109" spans="1:65" s="2" customFormat="1" ht="19.5">
      <c r="A109" s="36"/>
      <c r="B109" s="37"/>
      <c r="C109" s="38"/>
      <c r="D109" s="195" t="s">
        <v>232</v>
      </c>
      <c r="E109" s="38"/>
      <c r="F109" s="226" t="s">
        <v>233</v>
      </c>
      <c r="G109" s="38"/>
      <c r="H109" s="38"/>
      <c r="I109" s="227"/>
      <c r="J109" s="38"/>
      <c r="K109" s="38"/>
      <c r="L109" s="41"/>
      <c r="M109" s="228"/>
      <c r="N109" s="229"/>
      <c r="O109" s="66"/>
      <c r="P109" s="66"/>
      <c r="Q109" s="66"/>
      <c r="R109" s="66"/>
      <c r="S109" s="66"/>
      <c r="T109" s="67"/>
      <c r="U109" s="36"/>
      <c r="V109" s="36"/>
      <c r="W109" s="36"/>
      <c r="X109" s="36"/>
      <c r="Y109" s="36"/>
      <c r="Z109" s="36"/>
      <c r="AA109" s="36"/>
      <c r="AB109" s="36"/>
      <c r="AC109" s="36"/>
      <c r="AD109" s="36"/>
      <c r="AE109" s="36"/>
      <c r="AT109" s="19" t="s">
        <v>232</v>
      </c>
      <c r="AU109" s="19" t="s">
        <v>88</v>
      </c>
    </row>
    <row r="110" spans="1:65" s="13" customFormat="1" ht="11.25">
      <c r="B110" s="193"/>
      <c r="C110" s="194"/>
      <c r="D110" s="195" t="s">
        <v>224</v>
      </c>
      <c r="E110" s="196" t="s">
        <v>19</v>
      </c>
      <c r="F110" s="197" t="s">
        <v>234</v>
      </c>
      <c r="G110" s="194"/>
      <c r="H110" s="196" t="s">
        <v>19</v>
      </c>
      <c r="I110" s="198"/>
      <c r="J110" s="194"/>
      <c r="K110" s="194"/>
      <c r="L110" s="199"/>
      <c r="M110" s="200"/>
      <c r="N110" s="201"/>
      <c r="O110" s="201"/>
      <c r="P110" s="201"/>
      <c r="Q110" s="201"/>
      <c r="R110" s="201"/>
      <c r="S110" s="201"/>
      <c r="T110" s="202"/>
      <c r="AT110" s="203" t="s">
        <v>224</v>
      </c>
      <c r="AU110" s="203" t="s">
        <v>88</v>
      </c>
      <c r="AV110" s="13" t="s">
        <v>82</v>
      </c>
      <c r="AW110" s="13" t="s">
        <v>36</v>
      </c>
      <c r="AX110" s="13" t="s">
        <v>75</v>
      </c>
      <c r="AY110" s="203" t="s">
        <v>214</v>
      </c>
    </row>
    <row r="111" spans="1:65" s="14" customFormat="1" ht="11.25">
      <c r="B111" s="204"/>
      <c r="C111" s="205"/>
      <c r="D111" s="195" t="s">
        <v>224</v>
      </c>
      <c r="E111" s="206" t="s">
        <v>19</v>
      </c>
      <c r="F111" s="207" t="s">
        <v>1861</v>
      </c>
      <c r="G111" s="205"/>
      <c r="H111" s="208">
        <v>101.44</v>
      </c>
      <c r="I111" s="209"/>
      <c r="J111" s="205"/>
      <c r="K111" s="205"/>
      <c r="L111" s="210"/>
      <c r="M111" s="211"/>
      <c r="N111" s="212"/>
      <c r="O111" s="212"/>
      <c r="P111" s="212"/>
      <c r="Q111" s="212"/>
      <c r="R111" s="212"/>
      <c r="S111" s="212"/>
      <c r="T111" s="213"/>
      <c r="AT111" s="214" t="s">
        <v>224</v>
      </c>
      <c r="AU111" s="214" t="s">
        <v>88</v>
      </c>
      <c r="AV111" s="14" t="s">
        <v>88</v>
      </c>
      <c r="AW111" s="14" t="s">
        <v>36</v>
      </c>
      <c r="AX111" s="14" t="s">
        <v>75</v>
      </c>
      <c r="AY111" s="214" t="s">
        <v>214</v>
      </c>
    </row>
    <row r="112" spans="1:65" s="14" customFormat="1" ht="11.25">
      <c r="B112" s="204"/>
      <c r="C112" s="205"/>
      <c r="D112" s="195" t="s">
        <v>224</v>
      </c>
      <c r="E112" s="206" t="s">
        <v>19</v>
      </c>
      <c r="F112" s="207" t="s">
        <v>1862</v>
      </c>
      <c r="G112" s="205"/>
      <c r="H112" s="208">
        <v>54.5</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5" customFormat="1" ht="11.25">
      <c r="B113" s="215"/>
      <c r="C113" s="216"/>
      <c r="D113" s="195" t="s">
        <v>224</v>
      </c>
      <c r="E113" s="217" t="s">
        <v>19</v>
      </c>
      <c r="F113" s="218" t="s">
        <v>228</v>
      </c>
      <c r="G113" s="216"/>
      <c r="H113" s="219">
        <v>155.94</v>
      </c>
      <c r="I113" s="220"/>
      <c r="J113" s="216"/>
      <c r="K113" s="216"/>
      <c r="L113" s="221"/>
      <c r="M113" s="222"/>
      <c r="N113" s="223"/>
      <c r="O113" s="223"/>
      <c r="P113" s="223"/>
      <c r="Q113" s="223"/>
      <c r="R113" s="223"/>
      <c r="S113" s="223"/>
      <c r="T113" s="224"/>
      <c r="AT113" s="225" t="s">
        <v>224</v>
      </c>
      <c r="AU113" s="225" t="s">
        <v>88</v>
      </c>
      <c r="AV113" s="15" t="s">
        <v>222</v>
      </c>
      <c r="AW113" s="15" t="s">
        <v>36</v>
      </c>
      <c r="AX113" s="15" t="s">
        <v>82</v>
      </c>
      <c r="AY113" s="225" t="s">
        <v>214</v>
      </c>
    </row>
    <row r="114" spans="1:65" s="2" customFormat="1" ht="14.45" customHeight="1">
      <c r="A114" s="36"/>
      <c r="B114" s="37"/>
      <c r="C114" s="180" t="s">
        <v>101</v>
      </c>
      <c r="D114" s="180" t="s">
        <v>217</v>
      </c>
      <c r="E114" s="181" t="s">
        <v>237</v>
      </c>
      <c r="F114" s="182" t="s">
        <v>238</v>
      </c>
      <c r="G114" s="183" t="s">
        <v>220</v>
      </c>
      <c r="H114" s="184">
        <v>4.3099999999999996</v>
      </c>
      <c r="I114" s="185"/>
      <c r="J114" s="186">
        <f>ROUND(I114*H114,2)</f>
        <v>0</v>
      </c>
      <c r="K114" s="182" t="s">
        <v>221</v>
      </c>
      <c r="L114" s="41"/>
      <c r="M114" s="187" t="s">
        <v>19</v>
      </c>
      <c r="N114" s="188" t="s">
        <v>47</v>
      </c>
      <c r="O114" s="66"/>
      <c r="P114" s="189">
        <f>O114*H114</f>
        <v>0</v>
      </c>
      <c r="Q114" s="189">
        <v>3.3579999999999999E-2</v>
      </c>
      <c r="R114" s="189">
        <f>Q114*H114</f>
        <v>0.14472979999999999</v>
      </c>
      <c r="S114" s="189">
        <v>0</v>
      </c>
      <c r="T114" s="190">
        <f>S114*H114</f>
        <v>0</v>
      </c>
      <c r="U114" s="36"/>
      <c r="V114" s="36"/>
      <c r="W114" s="36"/>
      <c r="X114" s="36"/>
      <c r="Y114" s="36"/>
      <c r="Z114" s="36"/>
      <c r="AA114" s="36"/>
      <c r="AB114" s="36"/>
      <c r="AC114" s="36"/>
      <c r="AD114" s="36"/>
      <c r="AE114" s="36"/>
      <c r="AR114" s="191" t="s">
        <v>222</v>
      </c>
      <c r="AT114" s="191" t="s">
        <v>217</v>
      </c>
      <c r="AU114" s="191" t="s">
        <v>88</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222</v>
      </c>
      <c r="BM114" s="191" t="s">
        <v>1863</v>
      </c>
    </row>
    <row r="115" spans="1:65" s="2" customFormat="1" ht="19.5">
      <c r="A115" s="36"/>
      <c r="B115" s="37"/>
      <c r="C115" s="38"/>
      <c r="D115" s="195" t="s">
        <v>232</v>
      </c>
      <c r="E115" s="38"/>
      <c r="F115" s="226" t="s">
        <v>233</v>
      </c>
      <c r="G115" s="38"/>
      <c r="H115" s="38"/>
      <c r="I115" s="227"/>
      <c r="J115" s="38"/>
      <c r="K115" s="38"/>
      <c r="L115" s="41"/>
      <c r="M115" s="228"/>
      <c r="N115" s="229"/>
      <c r="O115" s="66"/>
      <c r="P115" s="66"/>
      <c r="Q115" s="66"/>
      <c r="R115" s="66"/>
      <c r="S115" s="66"/>
      <c r="T115" s="67"/>
      <c r="U115" s="36"/>
      <c r="V115" s="36"/>
      <c r="W115" s="36"/>
      <c r="X115" s="36"/>
      <c r="Y115" s="36"/>
      <c r="Z115" s="36"/>
      <c r="AA115" s="36"/>
      <c r="AB115" s="36"/>
      <c r="AC115" s="36"/>
      <c r="AD115" s="36"/>
      <c r="AE115" s="36"/>
      <c r="AT115" s="19" t="s">
        <v>232</v>
      </c>
      <c r="AU115" s="19" t="s">
        <v>88</v>
      </c>
    </row>
    <row r="116" spans="1:65" s="13" customFormat="1" ht="11.25">
      <c r="B116" s="193"/>
      <c r="C116" s="194"/>
      <c r="D116" s="195" t="s">
        <v>224</v>
      </c>
      <c r="E116" s="196" t="s">
        <v>19</v>
      </c>
      <c r="F116" s="197" t="s">
        <v>234</v>
      </c>
      <c r="G116" s="194"/>
      <c r="H116" s="196" t="s">
        <v>19</v>
      </c>
      <c r="I116" s="198"/>
      <c r="J116" s="194"/>
      <c r="K116" s="194"/>
      <c r="L116" s="199"/>
      <c r="M116" s="200"/>
      <c r="N116" s="201"/>
      <c r="O116" s="201"/>
      <c r="P116" s="201"/>
      <c r="Q116" s="201"/>
      <c r="R116" s="201"/>
      <c r="S116" s="201"/>
      <c r="T116" s="202"/>
      <c r="AT116" s="203" t="s">
        <v>224</v>
      </c>
      <c r="AU116" s="203" t="s">
        <v>88</v>
      </c>
      <c r="AV116" s="13" t="s">
        <v>82</v>
      </c>
      <c r="AW116" s="13" t="s">
        <v>36</v>
      </c>
      <c r="AX116" s="13" t="s">
        <v>75</v>
      </c>
      <c r="AY116" s="203" t="s">
        <v>214</v>
      </c>
    </row>
    <row r="117" spans="1:65" s="14" customFormat="1" ht="11.25">
      <c r="B117" s="204"/>
      <c r="C117" s="205"/>
      <c r="D117" s="195" t="s">
        <v>224</v>
      </c>
      <c r="E117" s="206" t="s">
        <v>19</v>
      </c>
      <c r="F117" s="207" t="s">
        <v>240</v>
      </c>
      <c r="G117" s="205"/>
      <c r="H117" s="208">
        <v>4.3099999999999996</v>
      </c>
      <c r="I117" s="209"/>
      <c r="J117" s="205"/>
      <c r="K117" s="205"/>
      <c r="L117" s="210"/>
      <c r="M117" s="211"/>
      <c r="N117" s="212"/>
      <c r="O117" s="212"/>
      <c r="P117" s="212"/>
      <c r="Q117" s="212"/>
      <c r="R117" s="212"/>
      <c r="S117" s="212"/>
      <c r="T117" s="213"/>
      <c r="AT117" s="214" t="s">
        <v>224</v>
      </c>
      <c r="AU117" s="214" t="s">
        <v>88</v>
      </c>
      <c r="AV117" s="14" t="s">
        <v>88</v>
      </c>
      <c r="AW117" s="14" t="s">
        <v>36</v>
      </c>
      <c r="AX117" s="14" t="s">
        <v>82</v>
      </c>
      <c r="AY117" s="214" t="s">
        <v>214</v>
      </c>
    </row>
    <row r="118" spans="1:65" s="2" customFormat="1" ht="14.45" customHeight="1">
      <c r="A118" s="36"/>
      <c r="B118" s="37"/>
      <c r="C118" s="180" t="s">
        <v>222</v>
      </c>
      <c r="D118" s="180" t="s">
        <v>217</v>
      </c>
      <c r="E118" s="181" t="s">
        <v>241</v>
      </c>
      <c r="F118" s="182" t="s">
        <v>242</v>
      </c>
      <c r="G118" s="183" t="s">
        <v>220</v>
      </c>
      <c r="H118" s="184">
        <v>158.16</v>
      </c>
      <c r="I118" s="185"/>
      <c r="J118" s="186">
        <f>ROUND(I118*H118,2)</f>
        <v>0</v>
      </c>
      <c r="K118" s="182" t="s">
        <v>221</v>
      </c>
      <c r="L118" s="41"/>
      <c r="M118" s="187" t="s">
        <v>19</v>
      </c>
      <c r="N118" s="188" t="s">
        <v>47</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222</v>
      </c>
      <c r="AT118" s="191" t="s">
        <v>217</v>
      </c>
      <c r="AU118" s="191" t="s">
        <v>88</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222</v>
      </c>
      <c r="BM118" s="191" t="s">
        <v>1864</v>
      </c>
    </row>
    <row r="119" spans="1:65" s="15" customFormat="1" ht="11.25">
      <c r="B119" s="215"/>
      <c r="C119" s="216"/>
      <c r="D119" s="195" t="s">
        <v>224</v>
      </c>
      <c r="E119" s="217" t="s">
        <v>19</v>
      </c>
      <c r="F119" s="218" t="s">
        <v>228</v>
      </c>
      <c r="G119" s="216"/>
      <c r="H119" s="219">
        <v>158.16</v>
      </c>
      <c r="I119" s="220"/>
      <c r="J119" s="216"/>
      <c r="K119" s="216"/>
      <c r="L119" s="221"/>
      <c r="M119" s="222"/>
      <c r="N119" s="223"/>
      <c r="O119" s="223"/>
      <c r="P119" s="223"/>
      <c r="Q119" s="223"/>
      <c r="R119" s="223"/>
      <c r="S119" s="223"/>
      <c r="T119" s="224"/>
      <c r="AT119" s="225" t="s">
        <v>224</v>
      </c>
      <c r="AU119" s="225" t="s">
        <v>88</v>
      </c>
      <c r="AV119" s="15" t="s">
        <v>222</v>
      </c>
      <c r="AW119" s="15" t="s">
        <v>36</v>
      </c>
      <c r="AX119" s="15" t="s">
        <v>75</v>
      </c>
      <c r="AY119" s="225" t="s">
        <v>214</v>
      </c>
    </row>
    <row r="120" spans="1:65" s="2" customFormat="1" ht="24.2" customHeight="1">
      <c r="A120" s="36"/>
      <c r="B120" s="37"/>
      <c r="C120" s="180" t="s">
        <v>245</v>
      </c>
      <c r="D120" s="180" t="s">
        <v>217</v>
      </c>
      <c r="E120" s="181" t="s">
        <v>246</v>
      </c>
      <c r="F120" s="182" t="s">
        <v>247</v>
      </c>
      <c r="G120" s="183" t="s">
        <v>248</v>
      </c>
      <c r="H120" s="184">
        <v>2</v>
      </c>
      <c r="I120" s="185"/>
      <c r="J120" s="186">
        <f>ROUND(I120*H120,2)</f>
        <v>0</v>
      </c>
      <c r="K120" s="182" t="s">
        <v>221</v>
      </c>
      <c r="L120" s="41"/>
      <c r="M120" s="187" t="s">
        <v>19</v>
      </c>
      <c r="N120" s="188" t="s">
        <v>47</v>
      </c>
      <c r="O120" s="66"/>
      <c r="P120" s="189">
        <f>O120*H120</f>
        <v>0</v>
      </c>
      <c r="Q120" s="189">
        <v>2.622E-2</v>
      </c>
      <c r="R120" s="189">
        <f>Q120*H120</f>
        <v>5.2440000000000001E-2</v>
      </c>
      <c r="S120" s="189">
        <v>0</v>
      </c>
      <c r="T120" s="190">
        <f>S120*H120</f>
        <v>0</v>
      </c>
      <c r="U120" s="36"/>
      <c r="V120" s="36"/>
      <c r="W120" s="36"/>
      <c r="X120" s="36"/>
      <c r="Y120" s="36"/>
      <c r="Z120" s="36"/>
      <c r="AA120" s="36"/>
      <c r="AB120" s="36"/>
      <c r="AC120" s="36"/>
      <c r="AD120" s="36"/>
      <c r="AE120" s="36"/>
      <c r="AR120" s="191" t="s">
        <v>222</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222</v>
      </c>
      <c r="BM120" s="191" t="s">
        <v>1865</v>
      </c>
    </row>
    <row r="121" spans="1:65" s="2" customFormat="1" ht="24.2" customHeight="1">
      <c r="A121" s="36"/>
      <c r="B121" s="37"/>
      <c r="C121" s="180" t="s">
        <v>215</v>
      </c>
      <c r="D121" s="180" t="s">
        <v>217</v>
      </c>
      <c r="E121" s="181" t="s">
        <v>250</v>
      </c>
      <c r="F121" s="182" t="s">
        <v>251</v>
      </c>
      <c r="G121" s="183" t="s">
        <v>220</v>
      </c>
      <c r="H121" s="184">
        <v>5</v>
      </c>
      <c r="I121" s="185"/>
      <c r="J121" s="186">
        <f>ROUND(I121*H121,2)</f>
        <v>0</v>
      </c>
      <c r="K121" s="182" t="s">
        <v>221</v>
      </c>
      <c r="L121" s="41"/>
      <c r="M121" s="187" t="s">
        <v>19</v>
      </c>
      <c r="N121" s="188" t="s">
        <v>47</v>
      </c>
      <c r="O121" s="66"/>
      <c r="P121" s="189">
        <f>O121*H121</f>
        <v>0</v>
      </c>
      <c r="Q121" s="189">
        <v>3.8999999999999999E-4</v>
      </c>
      <c r="R121" s="189">
        <f>Q121*H121</f>
        <v>1.9499999999999999E-3</v>
      </c>
      <c r="S121" s="189">
        <v>0</v>
      </c>
      <c r="T121" s="190">
        <f>S121*H121</f>
        <v>0</v>
      </c>
      <c r="U121" s="36"/>
      <c r="V121" s="36"/>
      <c r="W121" s="36"/>
      <c r="X121" s="36"/>
      <c r="Y121" s="36"/>
      <c r="Z121" s="36"/>
      <c r="AA121" s="36"/>
      <c r="AB121" s="36"/>
      <c r="AC121" s="36"/>
      <c r="AD121" s="36"/>
      <c r="AE121" s="36"/>
      <c r="AR121" s="191" t="s">
        <v>222</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222</v>
      </c>
      <c r="BM121" s="191" t="s">
        <v>1866</v>
      </c>
    </row>
    <row r="122" spans="1:65" s="2" customFormat="1" ht="14.45" customHeight="1">
      <c r="A122" s="36"/>
      <c r="B122" s="37"/>
      <c r="C122" s="180" t="s">
        <v>253</v>
      </c>
      <c r="D122" s="180" t="s">
        <v>217</v>
      </c>
      <c r="E122" s="181" t="s">
        <v>254</v>
      </c>
      <c r="F122" s="182" t="s">
        <v>255</v>
      </c>
      <c r="G122" s="183" t="s">
        <v>220</v>
      </c>
      <c r="H122" s="184">
        <v>137.61000000000001</v>
      </c>
      <c r="I122" s="185"/>
      <c r="J122" s="186">
        <f>ROUND(I122*H122,2)</f>
        <v>0</v>
      </c>
      <c r="K122" s="182" t="s">
        <v>221</v>
      </c>
      <c r="L122" s="41"/>
      <c r="M122" s="187" t="s">
        <v>19</v>
      </c>
      <c r="N122" s="188" t="s">
        <v>47</v>
      </c>
      <c r="O122" s="66"/>
      <c r="P122" s="189">
        <f>O122*H122</f>
        <v>0</v>
      </c>
      <c r="Q122" s="189">
        <v>3.3E-4</v>
      </c>
      <c r="R122" s="189">
        <f>Q122*H122</f>
        <v>4.5411300000000002E-2</v>
      </c>
      <c r="S122" s="189">
        <v>0</v>
      </c>
      <c r="T122" s="190">
        <f>S122*H122</f>
        <v>0</v>
      </c>
      <c r="U122" s="36"/>
      <c r="V122" s="36"/>
      <c r="W122" s="36"/>
      <c r="X122" s="36"/>
      <c r="Y122" s="36"/>
      <c r="Z122" s="36"/>
      <c r="AA122" s="36"/>
      <c r="AB122" s="36"/>
      <c r="AC122" s="36"/>
      <c r="AD122" s="36"/>
      <c r="AE122" s="36"/>
      <c r="AR122" s="191" t="s">
        <v>222</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222</v>
      </c>
      <c r="BM122" s="191" t="s">
        <v>256</v>
      </c>
    </row>
    <row r="123" spans="1:65" s="13" customFormat="1" ht="11.25">
      <c r="B123" s="193"/>
      <c r="C123" s="194"/>
      <c r="D123" s="195" t="s">
        <v>224</v>
      </c>
      <c r="E123" s="196" t="s">
        <v>19</v>
      </c>
      <c r="F123" s="197" t="s">
        <v>257</v>
      </c>
      <c r="G123" s="194"/>
      <c r="H123" s="196" t="s">
        <v>19</v>
      </c>
      <c r="I123" s="198"/>
      <c r="J123" s="194"/>
      <c r="K123" s="194"/>
      <c r="L123" s="199"/>
      <c r="M123" s="200"/>
      <c r="N123" s="201"/>
      <c r="O123" s="201"/>
      <c r="P123" s="201"/>
      <c r="Q123" s="201"/>
      <c r="R123" s="201"/>
      <c r="S123" s="201"/>
      <c r="T123" s="202"/>
      <c r="AT123" s="203" t="s">
        <v>224</v>
      </c>
      <c r="AU123" s="203" t="s">
        <v>88</v>
      </c>
      <c r="AV123" s="13" t="s">
        <v>82</v>
      </c>
      <c r="AW123" s="13" t="s">
        <v>36</v>
      </c>
      <c r="AX123" s="13" t="s">
        <v>75</v>
      </c>
      <c r="AY123" s="203" t="s">
        <v>214</v>
      </c>
    </row>
    <row r="124" spans="1:65" s="14" customFormat="1" ht="11.25">
      <c r="B124" s="204"/>
      <c r="C124" s="205"/>
      <c r="D124" s="195" t="s">
        <v>224</v>
      </c>
      <c r="E124" s="206" t="s">
        <v>19</v>
      </c>
      <c r="F124" s="207" t="s">
        <v>1867</v>
      </c>
      <c r="G124" s="205"/>
      <c r="H124" s="208">
        <v>69.02</v>
      </c>
      <c r="I124" s="209"/>
      <c r="J124" s="205"/>
      <c r="K124" s="205"/>
      <c r="L124" s="210"/>
      <c r="M124" s="211"/>
      <c r="N124" s="212"/>
      <c r="O124" s="212"/>
      <c r="P124" s="212"/>
      <c r="Q124" s="212"/>
      <c r="R124" s="212"/>
      <c r="S124" s="212"/>
      <c r="T124" s="213"/>
      <c r="AT124" s="214" t="s">
        <v>224</v>
      </c>
      <c r="AU124" s="214" t="s">
        <v>88</v>
      </c>
      <c r="AV124" s="14" t="s">
        <v>88</v>
      </c>
      <c r="AW124" s="14" t="s">
        <v>36</v>
      </c>
      <c r="AX124" s="14" t="s">
        <v>75</v>
      </c>
      <c r="AY124" s="214" t="s">
        <v>214</v>
      </c>
    </row>
    <row r="125" spans="1:65" s="14" customFormat="1" ht="11.25">
      <c r="B125" s="204"/>
      <c r="C125" s="205"/>
      <c r="D125" s="195" t="s">
        <v>224</v>
      </c>
      <c r="E125" s="206" t="s">
        <v>19</v>
      </c>
      <c r="F125" s="207" t="s">
        <v>1868</v>
      </c>
      <c r="G125" s="205"/>
      <c r="H125" s="208">
        <v>68.59</v>
      </c>
      <c r="I125" s="209"/>
      <c r="J125" s="205"/>
      <c r="K125" s="205"/>
      <c r="L125" s="210"/>
      <c r="M125" s="211"/>
      <c r="N125" s="212"/>
      <c r="O125" s="212"/>
      <c r="P125" s="212"/>
      <c r="Q125" s="212"/>
      <c r="R125" s="212"/>
      <c r="S125" s="212"/>
      <c r="T125" s="213"/>
      <c r="AT125" s="214" t="s">
        <v>224</v>
      </c>
      <c r="AU125" s="214" t="s">
        <v>88</v>
      </c>
      <c r="AV125" s="14" t="s">
        <v>88</v>
      </c>
      <c r="AW125" s="14" t="s">
        <v>36</v>
      </c>
      <c r="AX125" s="14" t="s">
        <v>75</v>
      </c>
      <c r="AY125" s="214" t="s">
        <v>214</v>
      </c>
    </row>
    <row r="126" spans="1:65" s="15" customFormat="1" ht="11.25">
      <c r="B126" s="215"/>
      <c r="C126" s="216"/>
      <c r="D126" s="195" t="s">
        <v>224</v>
      </c>
      <c r="E126" s="217" t="s">
        <v>19</v>
      </c>
      <c r="F126" s="218" t="s">
        <v>228</v>
      </c>
      <c r="G126" s="216"/>
      <c r="H126" s="219">
        <v>137.61000000000001</v>
      </c>
      <c r="I126" s="220"/>
      <c r="J126" s="216"/>
      <c r="K126" s="216"/>
      <c r="L126" s="221"/>
      <c r="M126" s="222"/>
      <c r="N126" s="223"/>
      <c r="O126" s="223"/>
      <c r="P126" s="223"/>
      <c r="Q126" s="223"/>
      <c r="R126" s="223"/>
      <c r="S126" s="223"/>
      <c r="T126" s="224"/>
      <c r="AT126" s="225" t="s">
        <v>224</v>
      </c>
      <c r="AU126" s="225" t="s">
        <v>88</v>
      </c>
      <c r="AV126" s="15" t="s">
        <v>222</v>
      </c>
      <c r="AW126" s="15" t="s">
        <v>36</v>
      </c>
      <c r="AX126" s="15" t="s">
        <v>82</v>
      </c>
      <c r="AY126" s="225" t="s">
        <v>214</v>
      </c>
    </row>
    <row r="127" spans="1:65" s="12" customFormat="1" ht="22.9" customHeight="1">
      <c r="B127" s="164"/>
      <c r="C127" s="165"/>
      <c r="D127" s="166" t="s">
        <v>74</v>
      </c>
      <c r="E127" s="178" t="s">
        <v>260</v>
      </c>
      <c r="F127" s="178" t="s">
        <v>261</v>
      </c>
      <c r="G127" s="165"/>
      <c r="H127" s="165"/>
      <c r="I127" s="168"/>
      <c r="J127" s="179">
        <f>BK127</f>
        <v>0</v>
      </c>
      <c r="K127" s="165"/>
      <c r="L127" s="170"/>
      <c r="M127" s="171"/>
      <c r="N127" s="172"/>
      <c r="O127" s="172"/>
      <c r="P127" s="173">
        <f>SUM(P128:P153)</f>
        <v>0</v>
      </c>
      <c r="Q127" s="172"/>
      <c r="R127" s="173">
        <f>SUM(R128:R153)</f>
        <v>2.42157E-2</v>
      </c>
      <c r="S127" s="172"/>
      <c r="T127" s="174">
        <f>SUM(T128:T153)</f>
        <v>5.3231200000000003</v>
      </c>
      <c r="AR127" s="175" t="s">
        <v>82</v>
      </c>
      <c r="AT127" s="176" t="s">
        <v>74</v>
      </c>
      <c r="AU127" s="176" t="s">
        <v>82</v>
      </c>
      <c r="AY127" s="175" t="s">
        <v>214</v>
      </c>
      <c r="BK127" s="177">
        <f>SUM(BK128:BK153)</f>
        <v>0</v>
      </c>
    </row>
    <row r="128" spans="1:65" s="2" customFormat="1" ht="24.2" customHeight="1">
      <c r="A128" s="36"/>
      <c r="B128" s="37"/>
      <c r="C128" s="180" t="s">
        <v>262</v>
      </c>
      <c r="D128" s="180" t="s">
        <v>217</v>
      </c>
      <c r="E128" s="181" t="s">
        <v>263</v>
      </c>
      <c r="F128" s="182" t="s">
        <v>264</v>
      </c>
      <c r="G128" s="183" t="s">
        <v>220</v>
      </c>
      <c r="H128" s="184">
        <v>137.61000000000001</v>
      </c>
      <c r="I128" s="185"/>
      <c r="J128" s="186">
        <f>ROUND(I128*H128,2)</f>
        <v>0</v>
      </c>
      <c r="K128" s="182" t="s">
        <v>221</v>
      </c>
      <c r="L128" s="41"/>
      <c r="M128" s="187" t="s">
        <v>19</v>
      </c>
      <c r="N128" s="188" t="s">
        <v>47</v>
      </c>
      <c r="O128" s="66"/>
      <c r="P128" s="189">
        <f>O128*H128</f>
        <v>0</v>
      </c>
      <c r="Q128" s="189">
        <v>1.2999999999999999E-4</v>
      </c>
      <c r="R128" s="189">
        <f>Q128*H128</f>
        <v>1.78893E-2</v>
      </c>
      <c r="S128" s="189">
        <v>0</v>
      </c>
      <c r="T128" s="190">
        <f>S128*H128</f>
        <v>0</v>
      </c>
      <c r="U128" s="36"/>
      <c r="V128" s="36"/>
      <c r="W128" s="36"/>
      <c r="X128" s="36"/>
      <c r="Y128" s="36"/>
      <c r="Z128" s="36"/>
      <c r="AA128" s="36"/>
      <c r="AB128" s="36"/>
      <c r="AC128" s="36"/>
      <c r="AD128" s="36"/>
      <c r="AE128" s="36"/>
      <c r="AR128" s="191" t="s">
        <v>222</v>
      </c>
      <c r="AT128" s="191" t="s">
        <v>217</v>
      </c>
      <c r="AU128" s="191" t="s">
        <v>88</v>
      </c>
      <c r="AY128" s="19" t="s">
        <v>214</v>
      </c>
      <c r="BE128" s="192">
        <f>IF(N128="základní",J128,0)</f>
        <v>0</v>
      </c>
      <c r="BF128" s="192">
        <f>IF(N128="snížená",J128,0)</f>
        <v>0</v>
      </c>
      <c r="BG128" s="192">
        <f>IF(N128="zákl. přenesená",J128,0)</f>
        <v>0</v>
      </c>
      <c r="BH128" s="192">
        <f>IF(N128="sníž. přenesená",J128,0)</f>
        <v>0</v>
      </c>
      <c r="BI128" s="192">
        <f>IF(N128="nulová",J128,0)</f>
        <v>0</v>
      </c>
      <c r="BJ128" s="19" t="s">
        <v>88</v>
      </c>
      <c r="BK128" s="192">
        <f>ROUND(I128*H128,2)</f>
        <v>0</v>
      </c>
      <c r="BL128" s="19" t="s">
        <v>222</v>
      </c>
      <c r="BM128" s="191" t="s">
        <v>265</v>
      </c>
    </row>
    <row r="129" spans="1:65" s="13" customFormat="1" ht="11.25">
      <c r="B129" s="193"/>
      <c r="C129" s="194"/>
      <c r="D129" s="195" t="s">
        <v>224</v>
      </c>
      <c r="E129" s="196" t="s">
        <v>19</v>
      </c>
      <c r="F129" s="197" t="s">
        <v>257</v>
      </c>
      <c r="G129" s="194"/>
      <c r="H129" s="196" t="s">
        <v>19</v>
      </c>
      <c r="I129" s="198"/>
      <c r="J129" s="194"/>
      <c r="K129" s="194"/>
      <c r="L129" s="199"/>
      <c r="M129" s="200"/>
      <c r="N129" s="201"/>
      <c r="O129" s="201"/>
      <c r="P129" s="201"/>
      <c r="Q129" s="201"/>
      <c r="R129" s="201"/>
      <c r="S129" s="201"/>
      <c r="T129" s="202"/>
      <c r="AT129" s="203" t="s">
        <v>224</v>
      </c>
      <c r="AU129" s="203" t="s">
        <v>88</v>
      </c>
      <c r="AV129" s="13" t="s">
        <v>82</v>
      </c>
      <c r="AW129" s="13" t="s">
        <v>36</v>
      </c>
      <c r="AX129" s="13" t="s">
        <v>75</v>
      </c>
      <c r="AY129" s="203" t="s">
        <v>214</v>
      </c>
    </row>
    <row r="130" spans="1:65" s="14" customFormat="1" ht="11.25">
      <c r="B130" s="204"/>
      <c r="C130" s="205"/>
      <c r="D130" s="195" t="s">
        <v>224</v>
      </c>
      <c r="E130" s="206" t="s">
        <v>19</v>
      </c>
      <c r="F130" s="207" t="s">
        <v>1867</v>
      </c>
      <c r="G130" s="205"/>
      <c r="H130" s="208">
        <v>69.02</v>
      </c>
      <c r="I130" s="209"/>
      <c r="J130" s="205"/>
      <c r="K130" s="205"/>
      <c r="L130" s="210"/>
      <c r="M130" s="211"/>
      <c r="N130" s="212"/>
      <c r="O130" s="212"/>
      <c r="P130" s="212"/>
      <c r="Q130" s="212"/>
      <c r="R130" s="212"/>
      <c r="S130" s="212"/>
      <c r="T130" s="213"/>
      <c r="AT130" s="214" t="s">
        <v>224</v>
      </c>
      <c r="AU130" s="214" t="s">
        <v>88</v>
      </c>
      <c r="AV130" s="14" t="s">
        <v>88</v>
      </c>
      <c r="AW130" s="14" t="s">
        <v>36</v>
      </c>
      <c r="AX130" s="14" t="s">
        <v>75</v>
      </c>
      <c r="AY130" s="214" t="s">
        <v>214</v>
      </c>
    </row>
    <row r="131" spans="1:65" s="14" customFormat="1" ht="11.25">
      <c r="B131" s="204"/>
      <c r="C131" s="205"/>
      <c r="D131" s="195" t="s">
        <v>224</v>
      </c>
      <c r="E131" s="206" t="s">
        <v>19</v>
      </c>
      <c r="F131" s="207" t="s">
        <v>1868</v>
      </c>
      <c r="G131" s="205"/>
      <c r="H131" s="208">
        <v>68.59</v>
      </c>
      <c r="I131" s="209"/>
      <c r="J131" s="205"/>
      <c r="K131" s="205"/>
      <c r="L131" s="210"/>
      <c r="M131" s="211"/>
      <c r="N131" s="212"/>
      <c r="O131" s="212"/>
      <c r="P131" s="212"/>
      <c r="Q131" s="212"/>
      <c r="R131" s="212"/>
      <c r="S131" s="212"/>
      <c r="T131" s="213"/>
      <c r="AT131" s="214" t="s">
        <v>224</v>
      </c>
      <c r="AU131" s="214" t="s">
        <v>88</v>
      </c>
      <c r="AV131" s="14" t="s">
        <v>88</v>
      </c>
      <c r="AW131" s="14" t="s">
        <v>36</v>
      </c>
      <c r="AX131" s="14" t="s">
        <v>75</v>
      </c>
      <c r="AY131" s="214" t="s">
        <v>214</v>
      </c>
    </row>
    <row r="132" spans="1:65" s="15" customFormat="1" ht="11.25">
      <c r="B132" s="215"/>
      <c r="C132" s="216"/>
      <c r="D132" s="195" t="s">
        <v>224</v>
      </c>
      <c r="E132" s="217" t="s">
        <v>19</v>
      </c>
      <c r="F132" s="218" t="s">
        <v>228</v>
      </c>
      <c r="G132" s="216"/>
      <c r="H132" s="219">
        <v>137.61000000000001</v>
      </c>
      <c r="I132" s="220"/>
      <c r="J132" s="216"/>
      <c r="K132" s="216"/>
      <c r="L132" s="221"/>
      <c r="M132" s="222"/>
      <c r="N132" s="223"/>
      <c r="O132" s="223"/>
      <c r="P132" s="223"/>
      <c r="Q132" s="223"/>
      <c r="R132" s="223"/>
      <c r="S132" s="223"/>
      <c r="T132" s="224"/>
      <c r="AT132" s="225" t="s">
        <v>224</v>
      </c>
      <c r="AU132" s="225" t="s">
        <v>88</v>
      </c>
      <c r="AV132" s="15" t="s">
        <v>222</v>
      </c>
      <c r="AW132" s="15" t="s">
        <v>36</v>
      </c>
      <c r="AX132" s="15" t="s">
        <v>82</v>
      </c>
      <c r="AY132" s="225" t="s">
        <v>214</v>
      </c>
    </row>
    <row r="133" spans="1:65" s="2" customFormat="1" ht="24.2" customHeight="1">
      <c r="A133" s="36"/>
      <c r="B133" s="37"/>
      <c r="C133" s="180" t="s">
        <v>260</v>
      </c>
      <c r="D133" s="180" t="s">
        <v>217</v>
      </c>
      <c r="E133" s="181" t="s">
        <v>266</v>
      </c>
      <c r="F133" s="182" t="s">
        <v>267</v>
      </c>
      <c r="G133" s="183" t="s">
        <v>220</v>
      </c>
      <c r="H133" s="184">
        <v>158.16</v>
      </c>
      <c r="I133" s="185"/>
      <c r="J133" s="186">
        <f>ROUND(I133*H133,2)</f>
        <v>0</v>
      </c>
      <c r="K133" s="182" t="s">
        <v>221</v>
      </c>
      <c r="L133" s="41"/>
      <c r="M133" s="187" t="s">
        <v>19</v>
      </c>
      <c r="N133" s="188" t="s">
        <v>47</v>
      </c>
      <c r="O133" s="66"/>
      <c r="P133" s="189">
        <f>O133*H133</f>
        <v>0</v>
      </c>
      <c r="Q133" s="189">
        <v>4.0000000000000003E-5</v>
      </c>
      <c r="R133" s="189">
        <f>Q133*H133</f>
        <v>6.3264000000000003E-3</v>
      </c>
      <c r="S133" s="189">
        <v>0</v>
      </c>
      <c r="T133" s="190">
        <f>S133*H133</f>
        <v>0</v>
      </c>
      <c r="U133" s="36"/>
      <c r="V133" s="36"/>
      <c r="W133" s="36"/>
      <c r="X133" s="36"/>
      <c r="Y133" s="36"/>
      <c r="Z133" s="36"/>
      <c r="AA133" s="36"/>
      <c r="AB133" s="36"/>
      <c r="AC133" s="36"/>
      <c r="AD133" s="36"/>
      <c r="AE133" s="36"/>
      <c r="AR133" s="191" t="s">
        <v>222</v>
      </c>
      <c r="AT133" s="191" t="s">
        <v>217</v>
      </c>
      <c r="AU133" s="191" t="s">
        <v>88</v>
      </c>
      <c r="AY133" s="19" t="s">
        <v>214</v>
      </c>
      <c r="BE133" s="192">
        <f>IF(N133="základní",J133,0)</f>
        <v>0</v>
      </c>
      <c r="BF133" s="192">
        <f>IF(N133="snížená",J133,0)</f>
        <v>0</v>
      </c>
      <c r="BG133" s="192">
        <f>IF(N133="zákl. přenesená",J133,0)</f>
        <v>0</v>
      </c>
      <c r="BH133" s="192">
        <f>IF(N133="sníž. přenesená",J133,0)</f>
        <v>0</v>
      </c>
      <c r="BI133" s="192">
        <f>IF(N133="nulová",J133,0)</f>
        <v>0</v>
      </c>
      <c r="BJ133" s="19" t="s">
        <v>88</v>
      </c>
      <c r="BK133" s="192">
        <f>ROUND(I133*H133,2)</f>
        <v>0</v>
      </c>
      <c r="BL133" s="19" t="s">
        <v>222</v>
      </c>
      <c r="BM133" s="191" t="s">
        <v>1869</v>
      </c>
    </row>
    <row r="134" spans="1:65" s="13" customFormat="1" ht="11.25">
      <c r="B134" s="193"/>
      <c r="C134" s="194"/>
      <c r="D134" s="195" t="s">
        <v>224</v>
      </c>
      <c r="E134" s="196" t="s">
        <v>19</v>
      </c>
      <c r="F134" s="197" t="s">
        <v>257</v>
      </c>
      <c r="G134" s="194"/>
      <c r="H134" s="196" t="s">
        <v>19</v>
      </c>
      <c r="I134" s="198"/>
      <c r="J134" s="194"/>
      <c r="K134" s="194"/>
      <c r="L134" s="199"/>
      <c r="M134" s="200"/>
      <c r="N134" s="201"/>
      <c r="O134" s="201"/>
      <c r="P134" s="201"/>
      <c r="Q134" s="201"/>
      <c r="R134" s="201"/>
      <c r="S134" s="201"/>
      <c r="T134" s="202"/>
      <c r="AT134" s="203" t="s">
        <v>224</v>
      </c>
      <c r="AU134" s="203" t="s">
        <v>88</v>
      </c>
      <c r="AV134" s="13" t="s">
        <v>82</v>
      </c>
      <c r="AW134" s="13" t="s">
        <v>36</v>
      </c>
      <c r="AX134" s="13" t="s">
        <v>75</v>
      </c>
      <c r="AY134" s="203" t="s">
        <v>214</v>
      </c>
    </row>
    <row r="135" spans="1:65" s="14" customFormat="1" ht="11.25">
      <c r="B135" s="204"/>
      <c r="C135" s="205"/>
      <c r="D135" s="195" t="s">
        <v>224</v>
      </c>
      <c r="E135" s="206" t="s">
        <v>19</v>
      </c>
      <c r="F135" s="207" t="s">
        <v>1870</v>
      </c>
      <c r="G135" s="205"/>
      <c r="H135" s="208">
        <v>20.55</v>
      </c>
      <c r="I135" s="209"/>
      <c r="J135" s="205"/>
      <c r="K135" s="205"/>
      <c r="L135" s="210"/>
      <c r="M135" s="211"/>
      <c r="N135" s="212"/>
      <c r="O135" s="212"/>
      <c r="P135" s="212"/>
      <c r="Q135" s="212"/>
      <c r="R135" s="212"/>
      <c r="S135" s="212"/>
      <c r="T135" s="213"/>
      <c r="AT135" s="214" t="s">
        <v>224</v>
      </c>
      <c r="AU135" s="214" t="s">
        <v>88</v>
      </c>
      <c r="AV135" s="14" t="s">
        <v>88</v>
      </c>
      <c r="AW135" s="14" t="s">
        <v>36</v>
      </c>
      <c r="AX135" s="14" t="s">
        <v>75</v>
      </c>
      <c r="AY135" s="214" t="s">
        <v>214</v>
      </c>
    </row>
    <row r="136" spans="1:65" s="14" customFormat="1" ht="11.25">
      <c r="B136" s="204"/>
      <c r="C136" s="205"/>
      <c r="D136" s="195" t="s">
        <v>224</v>
      </c>
      <c r="E136" s="206" t="s">
        <v>19</v>
      </c>
      <c r="F136" s="207" t="s">
        <v>1867</v>
      </c>
      <c r="G136" s="205"/>
      <c r="H136" s="208">
        <v>69.02</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4" customFormat="1" ht="11.25">
      <c r="B137" s="204"/>
      <c r="C137" s="205"/>
      <c r="D137" s="195" t="s">
        <v>224</v>
      </c>
      <c r="E137" s="206" t="s">
        <v>19</v>
      </c>
      <c r="F137" s="207" t="s">
        <v>1868</v>
      </c>
      <c r="G137" s="205"/>
      <c r="H137" s="208">
        <v>68.59</v>
      </c>
      <c r="I137" s="209"/>
      <c r="J137" s="205"/>
      <c r="K137" s="205"/>
      <c r="L137" s="210"/>
      <c r="M137" s="211"/>
      <c r="N137" s="212"/>
      <c r="O137" s="212"/>
      <c r="P137" s="212"/>
      <c r="Q137" s="212"/>
      <c r="R137" s="212"/>
      <c r="S137" s="212"/>
      <c r="T137" s="213"/>
      <c r="AT137" s="214" t="s">
        <v>224</v>
      </c>
      <c r="AU137" s="214" t="s">
        <v>88</v>
      </c>
      <c r="AV137" s="14" t="s">
        <v>88</v>
      </c>
      <c r="AW137" s="14" t="s">
        <v>36</v>
      </c>
      <c r="AX137" s="14" t="s">
        <v>75</v>
      </c>
      <c r="AY137" s="214" t="s">
        <v>214</v>
      </c>
    </row>
    <row r="138" spans="1:65" s="15" customFormat="1" ht="11.25">
      <c r="B138" s="215"/>
      <c r="C138" s="216"/>
      <c r="D138" s="195" t="s">
        <v>224</v>
      </c>
      <c r="E138" s="217" t="s">
        <v>19</v>
      </c>
      <c r="F138" s="218" t="s">
        <v>228</v>
      </c>
      <c r="G138" s="216"/>
      <c r="H138" s="219">
        <v>158.16</v>
      </c>
      <c r="I138" s="220"/>
      <c r="J138" s="216"/>
      <c r="K138" s="216"/>
      <c r="L138" s="221"/>
      <c r="M138" s="222"/>
      <c r="N138" s="223"/>
      <c r="O138" s="223"/>
      <c r="P138" s="223"/>
      <c r="Q138" s="223"/>
      <c r="R138" s="223"/>
      <c r="S138" s="223"/>
      <c r="T138" s="224"/>
      <c r="AT138" s="225" t="s">
        <v>224</v>
      </c>
      <c r="AU138" s="225" t="s">
        <v>88</v>
      </c>
      <c r="AV138" s="15" t="s">
        <v>222</v>
      </c>
      <c r="AW138" s="15" t="s">
        <v>36</v>
      </c>
      <c r="AX138" s="15" t="s">
        <v>82</v>
      </c>
      <c r="AY138" s="225" t="s">
        <v>214</v>
      </c>
    </row>
    <row r="139" spans="1:65" s="2" customFormat="1" ht="24.2" customHeight="1">
      <c r="A139" s="36"/>
      <c r="B139" s="37"/>
      <c r="C139" s="180" t="s">
        <v>270</v>
      </c>
      <c r="D139" s="180" t="s">
        <v>217</v>
      </c>
      <c r="E139" s="181" t="s">
        <v>271</v>
      </c>
      <c r="F139" s="182" t="s">
        <v>272</v>
      </c>
      <c r="G139" s="183" t="s">
        <v>220</v>
      </c>
      <c r="H139" s="184">
        <v>115.72</v>
      </c>
      <c r="I139" s="185"/>
      <c r="J139" s="186">
        <f>ROUND(I139*H139,2)</f>
        <v>0</v>
      </c>
      <c r="K139" s="182" t="s">
        <v>221</v>
      </c>
      <c r="L139" s="41"/>
      <c r="M139" s="187" t="s">
        <v>19</v>
      </c>
      <c r="N139" s="188" t="s">
        <v>47</v>
      </c>
      <c r="O139" s="66"/>
      <c r="P139" s="189">
        <f>O139*H139</f>
        <v>0</v>
      </c>
      <c r="Q139" s="189">
        <v>0</v>
      </c>
      <c r="R139" s="189">
        <f>Q139*H139</f>
        <v>0</v>
      </c>
      <c r="S139" s="189">
        <v>4.5999999999999999E-2</v>
      </c>
      <c r="T139" s="190">
        <f>S139*H139</f>
        <v>5.3231200000000003</v>
      </c>
      <c r="U139" s="36"/>
      <c r="V139" s="36"/>
      <c r="W139" s="36"/>
      <c r="X139" s="36"/>
      <c r="Y139" s="36"/>
      <c r="Z139" s="36"/>
      <c r="AA139" s="36"/>
      <c r="AB139" s="36"/>
      <c r="AC139" s="36"/>
      <c r="AD139" s="36"/>
      <c r="AE139" s="36"/>
      <c r="AR139" s="191" t="s">
        <v>222</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222</v>
      </c>
      <c r="BM139" s="191" t="s">
        <v>273</v>
      </c>
    </row>
    <row r="140" spans="1:65" s="13" customFormat="1" ht="11.25">
      <c r="B140" s="193"/>
      <c r="C140" s="194"/>
      <c r="D140" s="195" t="s">
        <v>224</v>
      </c>
      <c r="E140" s="196" t="s">
        <v>19</v>
      </c>
      <c r="F140" s="197" t="s">
        <v>234</v>
      </c>
      <c r="G140" s="194"/>
      <c r="H140" s="196" t="s">
        <v>19</v>
      </c>
      <c r="I140" s="198"/>
      <c r="J140" s="194"/>
      <c r="K140" s="194"/>
      <c r="L140" s="199"/>
      <c r="M140" s="200"/>
      <c r="N140" s="201"/>
      <c r="O140" s="201"/>
      <c r="P140" s="201"/>
      <c r="Q140" s="201"/>
      <c r="R140" s="201"/>
      <c r="S140" s="201"/>
      <c r="T140" s="202"/>
      <c r="AT140" s="203" t="s">
        <v>224</v>
      </c>
      <c r="AU140" s="203" t="s">
        <v>88</v>
      </c>
      <c r="AV140" s="13" t="s">
        <v>82</v>
      </c>
      <c r="AW140" s="13" t="s">
        <v>36</v>
      </c>
      <c r="AX140" s="13" t="s">
        <v>75</v>
      </c>
      <c r="AY140" s="203" t="s">
        <v>214</v>
      </c>
    </row>
    <row r="141" spans="1:65" s="14" customFormat="1" ht="11.25">
      <c r="B141" s="204"/>
      <c r="C141" s="205"/>
      <c r="D141" s="195" t="s">
        <v>224</v>
      </c>
      <c r="E141" s="206" t="s">
        <v>19</v>
      </c>
      <c r="F141" s="207" t="s">
        <v>1871</v>
      </c>
      <c r="G141" s="205"/>
      <c r="H141" s="208">
        <v>58.8</v>
      </c>
      <c r="I141" s="209"/>
      <c r="J141" s="205"/>
      <c r="K141" s="205"/>
      <c r="L141" s="210"/>
      <c r="M141" s="211"/>
      <c r="N141" s="212"/>
      <c r="O141" s="212"/>
      <c r="P141" s="212"/>
      <c r="Q141" s="212"/>
      <c r="R141" s="212"/>
      <c r="S141" s="212"/>
      <c r="T141" s="213"/>
      <c r="AT141" s="214" t="s">
        <v>224</v>
      </c>
      <c r="AU141" s="214" t="s">
        <v>88</v>
      </c>
      <c r="AV141" s="14" t="s">
        <v>88</v>
      </c>
      <c r="AW141" s="14" t="s">
        <v>36</v>
      </c>
      <c r="AX141" s="14" t="s">
        <v>75</v>
      </c>
      <c r="AY141" s="214" t="s">
        <v>214</v>
      </c>
    </row>
    <row r="142" spans="1:65" s="14" customFormat="1" ht="11.25">
      <c r="B142" s="204"/>
      <c r="C142" s="205"/>
      <c r="D142" s="195" t="s">
        <v>224</v>
      </c>
      <c r="E142" s="206" t="s">
        <v>19</v>
      </c>
      <c r="F142" s="207" t="s">
        <v>1872</v>
      </c>
      <c r="G142" s="205"/>
      <c r="H142" s="208">
        <v>56.92</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5" customFormat="1" ht="11.25">
      <c r="B143" s="215"/>
      <c r="C143" s="216"/>
      <c r="D143" s="195" t="s">
        <v>224</v>
      </c>
      <c r="E143" s="217" t="s">
        <v>19</v>
      </c>
      <c r="F143" s="218" t="s">
        <v>228</v>
      </c>
      <c r="G143" s="216"/>
      <c r="H143" s="219">
        <v>115.72</v>
      </c>
      <c r="I143" s="220"/>
      <c r="J143" s="216"/>
      <c r="K143" s="216"/>
      <c r="L143" s="221"/>
      <c r="M143" s="222"/>
      <c r="N143" s="223"/>
      <c r="O143" s="223"/>
      <c r="P143" s="223"/>
      <c r="Q143" s="223"/>
      <c r="R143" s="223"/>
      <c r="S143" s="223"/>
      <c r="T143" s="224"/>
      <c r="AT143" s="225" t="s">
        <v>224</v>
      </c>
      <c r="AU143" s="225" t="s">
        <v>88</v>
      </c>
      <c r="AV143" s="15" t="s">
        <v>222</v>
      </c>
      <c r="AW143" s="15" t="s">
        <v>36</v>
      </c>
      <c r="AX143" s="15" t="s">
        <v>82</v>
      </c>
      <c r="AY143" s="225" t="s">
        <v>214</v>
      </c>
    </row>
    <row r="144" spans="1:65" s="2" customFormat="1" ht="14.45" customHeight="1">
      <c r="A144" s="36"/>
      <c r="B144" s="37"/>
      <c r="C144" s="180" t="s">
        <v>276</v>
      </c>
      <c r="D144" s="180" t="s">
        <v>217</v>
      </c>
      <c r="E144" s="181" t="s">
        <v>277</v>
      </c>
      <c r="F144" s="182" t="s">
        <v>278</v>
      </c>
      <c r="G144" s="183" t="s">
        <v>220</v>
      </c>
      <c r="H144" s="184">
        <v>115.72</v>
      </c>
      <c r="I144" s="185"/>
      <c r="J144" s="186">
        <f>ROUND(I144*H144,2)</f>
        <v>0</v>
      </c>
      <c r="K144" s="182" t="s">
        <v>19</v>
      </c>
      <c r="L144" s="41"/>
      <c r="M144" s="187" t="s">
        <v>19</v>
      </c>
      <c r="N144" s="188" t="s">
        <v>47</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222</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222</v>
      </c>
      <c r="BM144" s="191" t="s">
        <v>1873</v>
      </c>
    </row>
    <row r="145" spans="1:65" s="13" customFormat="1" ht="11.25">
      <c r="B145" s="193"/>
      <c r="C145" s="194"/>
      <c r="D145" s="195" t="s">
        <v>224</v>
      </c>
      <c r="E145" s="196" t="s">
        <v>19</v>
      </c>
      <c r="F145" s="197" t="s">
        <v>234</v>
      </c>
      <c r="G145" s="194"/>
      <c r="H145" s="196" t="s">
        <v>19</v>
      </c>
      <c r="I145" s="198"/>
      <c r="J145" s="194"/>
      <c r="K145" s="194"/>
      <c r="L145" s="199"/>
      <c r="M145" s="200"/>
      <c r="N145" s="201"/>
      <c r="O145" s="201"/>
      <c r="P145" s="201"/>
      <c r="Q145" s="201"/>
      <c r="R145" s="201"/>
      <c r="S145" s="201"/>
      <c r="T145" s="202"/>
      <c r="AT145" s="203" t="s">
        <v>224</v>
      </c>
      <c r="AU145" s="203" t="s">
        <v>88</v>
      </c>
      <c r="AV145" s="13" t="s">
        <v>82</v>
      </c>
      <c r="AW145" s="13" t="s">
        <v>36</v>
      </c>
      <c r="AX145" s="13" t="s">
        <v>75</v>
      </c>
      <c r="AY145" s="203" t="s">
        <v>214</v>
      </c>
    </row>
    <row r="146" spans="1:65" s="14" customFormat="1" ht="11.25">
      <c r="B146" s="204"/>
      <c r="C146" s="205"/>
      <c r="D146" s="195" t="s">
        <v>224</v>
      </c>
      <c r="E146" s="206" t="s">
        <v>19</v>
      </c>
      <c r="F146" s="207" t="s">
        <v>1871</v>
      </c>
      <c r="G146" s="205"/>
      <c r="H146" s="208">
        <v>58.8</v>
      </c>
      <c r="I146" s="209"/>
      <c r="J146" s="205"/>
      <c r="K146" s="205"/>
      <c r="L146" s="210"/>
      <c r="M146" s="211"/>
      <c r="N146" s="212"/>
      <c r="O146" s="212"/>
      <c r="P146" s="212"/>
      <c r="Q146" s="212"/>
      <c r="R146" s="212"/>
      <c r="S146" s="212"/>
      <c r="T146" s="213"/>
      <c r="AT146" s="214" t="s">
        <v>224</v>
      </c>
      <c r="AU146" s="214" t="s">
        <v>88</v>
      </c>
      <c r="AV146" s="14" t="s">
        <v>88</v>
      </c>
      <c r="AW146" s="14" t="s">
        <v>36</v>
      </c>
      <c r="AX146" s="14" t="s">
        <v>75</v>
      </c>
      <c r="AY146" s="214" t="s">
        <v>214</v>
      </c>
    </row>
    <row r="147" spans="1:65" s="14" customFormat="1" ht="11.25">
      <c r="B147" s="204"/>
      <c r="C147" s="205"/>
      <c r="D147" s="195" t="s">
        <v>224</v>
      </c>
      <c r="E147" s="206" t="s">
        <v>19</v>
      </c>
      <c r="F147" s="207" t="s">
        <v>1872</v>
      </c>
      <c r="G147" s="205"/>
      <c r="H147" s="208">
        <v>56.92</v>
      </c>
      <c r="I147" s="209"/>
      <c r="J147" s="205"/>
      <c r="K147" s="205"/>
      <c r="L147" s="210"/>
      <c r="M147" s="211"/>
      <c r="N147" s="212"/>
      <c r="O147" s="212"/>
      <c r="P147" s="212"/>
      <c r="Q147" s="212"/>
      <c r="R147" s="212"/>
      <c r="S147" s="212"/>
      <c r="T147" s="213"/>
      <c r="AT147" s="214" t="s">
        <v>224</v>
      </c>
      <c r="AU147" s="214" t="s">
        <v>88</v>
      </c>
      <c r="AV147" s="14" t="s">
        <v>88</v>
      </c>
      <c r="AW147" s="14" t="s">
        <v>36</v>
      </c>
      <c r="AX147" s="14" t="s">
        <v>75</v>
      </c>
      <c r="AY147" s="214" t="s">
        <v>214</v>
      </c>
    </row>
    <row r="148" spans="1:65" s="15" customFormat="1" ht="11.25">
      <c r="B148" s="215"/>
      <c r="C148" s="216"/>
      <c r="D148" s="195" t="s">
        <v>224</v>
      </c>
      <c r="E148" s="217" t="s">
        <v>19</v>
      </c>
      <c r="F148" s="218" t="s">
        <v>228</v>
      </c>
      <c r="G148" s="216"/>
      <c r="H148" s="219">
        <v>115.72</v>
      </c>
      <c r="I148" s="220"/>
      <c r="J148" s="216"/>
      <c r="K148" s="216"/>
      <c r="L148" s="221"/>
      <c r="M148" s="222"/>
      <c r="N148" s="223"/>
      <c r="O148" s="223"/>
      <c r="P148" s="223"/>
      <c r="Q148" s="223"/>
      <c r="R148" s="223"/>
      <c r="S148" s="223"/>
      <c r="T148" s="224"/>
      <c r="AT148" s="225" t="s">
        <v>224</v>
      </c>
      <c r="AU148" s="225" t="s">
        <v>88</v>
      </c>
      <c r="AV148" s="15" t="s">
        <v>222</v>
      </c>
      <c r="AW148" s="15" t="s">
        <v>36</v>
      </c>
      <c r="AX148" s="15" t="s">
        <v>82</v>
      </c>
      <c r="AY148" s="225" t="s">
        <v>214</v>
      </c>
    </row>
    <row r="149" spans="1:65" s="2" customFormat="1" ht="14.45" customHeight="1">
      <c r="A149" s="36"/>
      <c r="B149" s="37"/>
      <c r="C149" s="180" t="s">
        <v>280</v>
      </c>
      <c r="D149" s="180" t="s">
        <v>217</v>
      </c>
      <c r="E149" s="181" t="s">
        <v>281</v>
      </c>
      <c r="F149" s="182" t="s">
        <v>282</v>
      </c>
      <c r="G149" s="183" t="s">
        <v>283</v>
      </c>
      <c r="H149" s="184">
        <v>1</v>
      </c>
      <c r="I149" s="185"/>
      <c r="J149" s="186">
        <f>ROUND(I149*H149,2)</f>
        <v>0</v>
      </c>
      <c r="K149" s="182" t="s">
        <v>19</v>
      </c>
      <c r="L149" s="41"/>
      <c r="M149" s="187" t="s">
        <v>19</v>
      </c>
      <c r="N149" s="188" t="s">
        <v>47</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222</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222</v>
      </c>
      <c r="BM149" s="191" t="s">
        <v>284</v>
      </c>
    </row>
    <row r="150" spans="1:65" s="2" customFormat="1" ht="39">
      <c r="A150" s="36"/>
      <c r="B150" s="37"/>
      <c r="C150" s="38"/>
      <c r="D150" s="195" t="s">
        <v>232</v>
      </c>
      <c r="E150" s="38"/>
      <c r="F150" s="226" t="s">
        <v>285</v>
      </c>
      <c r="G150" s="38"/>
      <c r="H150" s="38"/>
      <c r="I150" s="227"/>
      <c r="J150" s="38"/>
      <c r="K150" s="38"/>
      <c r="L150" s="41"/>
      <c r="M150" s="228"/>
      <c r="N150" s="229"/>
      <c r="O150" s="66"/>
      <c r="P150" s="66"/>
      <c r="Q150" s="66"/>
      <c r="R150" s="66"/>
      <c r="S150" s="66"/>
      <c r="T150" s="67"/>
      <c r="U150" s="36"/>
      <c r="V150" s="36"/>
      <c r="W150" s="36"/>
      <c r="X150" s="36"/>
      <c r="Y150" s="36"/>
      <c r="Z150" s="36"/>
      <c r="AA150" s="36"/>
      <c r="AB150" s="36"/>
      <c r="AC150" s="36"/>
      <c r="AD150" s="36"/>
      <c r="AE150" s="36"/>
      <c r="AT150" s="19" t="s">
        <v>232</v>
      </c>
      <c r="AU150" s="19" t="s">
        <v>88</v>
      </c>
    </row>
    <row r="151" spans="1:65" s="2" customFormat="1" ht="14.45" customHeight="1">
      <c r="A151" s="36"/>
      <c r="B151" s="37"/>
      <c r="C151" s="180" t="s">
        <v>286</v>
      </c>
      <c r="D151" s="180" t="s">
        <v>217</v>
      </c>
      <c r="E151" s="181" t="s">
        <v>287</v>
      </c>
      <c r="F151" s="182" t="s">
        <v>288</v>
      </c>
      <c r="G151" s="183" t="s">
        <v>248</v>
      </c>
      <c r="H151" s="184">
        <v>4</v>
      </c>
      <c r="I151" s="185"/>
      <c r="J151" s="186">
        <f>ROUND(I151*H151,2)</f>
        <v>0</v>
      </c>
      <c r="K151" s="182" t="s">
        <v>19</v>
      </c>
      <c r="L151" s="41"/>
      <c r="M151" s="187" t="s">
        <v>19</v>
      </c>
      <c r="N151" s="188" t="s">
        <v>47</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222</v>
      </c>
      <c r="AT151" s="191" t="s">
        <v>217</v>
      </c>
      <c r="AU151" s="191" t="s">
        <v>88</v>
      </c>
      <c r="AY151" s="19" t="s">
        <v>214</v>
      </c>
      <c r="BE151" s="192">
        <f>IF(N151="základní",J151,0)</f>
        <v>0</v>
      </c>
      <c r="BF151" s="192">
        <f>IF(N151="snížená",J151,0)</f>
        <v>0</v>
      </c>
      <c r="BG151" s="192">
        <f>IF(N151="zákl. přenesená",J151,0)</f>
        <v>0</v>
      </c>
      <c r="BH151" s="192">
        <f>IF(N151="sníž. přenesená",J151,0)</f>
        <v>0</v>
      </c>
      <c r="BI151" s="192">
        <f>IF(N151="nulová",J151,0)</f>
        <v>0</v>
      </c>
      <c r="BJ151" s="19" t="s">
        <v>88</v>
      </c>
      <c r="BK151" s="192">
        <f>ROUND(I151*H151,2)</f>
        <v>0</v>
      </c>
      <c r="BL151" s="19" t="s">
        <v>222</v>
      </c>
      <c r="BM151" s="191" t="s">
        <v>1874</v>
      </c>
    </row>
    <row r="152" spans="1:65" s="2" customFormat="1" ht="14.45" customHeight="1">
      <c r="A152" s="36"/>
      <c r="B152" s="37"/>
      <c r="C152" s="180" t="s">
        <v>290</v>
      </c>
      <c r="D152" s="180" t="s">
        <v>217</v>
      </c>
      <c r="E152" s="181" t="s">
        <v>291</v>
      </c>
      <c r="F152" s="182" t="s">
        <v>292</v>
      </c>
      <c r="G152" s="183" t="s">
        <v>248</v>
      </c>
      <c r="H152" s="184">
        <v>2</v>
      </c>
      <c r="I152" s="185"/>
      <c r="J152" s="186">
        <f>ROUND(I152*H152,2)</f>
        <v>0</v>
      </c>
      <c r="K152" s="182" t="s">
        <v>19</v>
      </c>
      <c r="L152" s="41"/>
      <c r="M152" s="187" t="s">
        <v>19</v>
      </c>
      <c r="N152" s="188" t="s">
        <v>47</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222</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222</v>
      </c>
      <c r="BM152" s="191" t="s">
        <v>1875</v>
      </c>
    </row>
    <row r="153" spans="1:65" s="2" customFormat="1" ht="14.45" customHeight="1">
      <c r="A153" s="36"/>
      <c r="B153" s="37"/>
      <c r="C153" s="180" t="s">
        <v>8</v>
      </c>
      <c r="D153" s="180" t="s">
        <v>217</v>
      </c>
      <c r="E153" s="181" t="s">
        <v>294</v>
      </c>
      <c r="F153" s="182" t="s">
        <v>295</v>
      </c>
      <c r="G153" s="183" t="s">
        <v>248</v>
      </c>
      <c r="H153" s="184">
        <v>2</v>
      </c>
      <c r="I153" s="185"/>
      <c r="J153" s="186">
        <f>ROUND(I153*H153,2)</f>
        <v>0</v>
      </c>
      <c r="K153" s="182" t="s">
        <v>19</v>
      </c>
      <c r="L153" s="41"/>
      <c r="M153" s="187" t="s">
        <v>19</v>
      </c>
      <c r="N153" s="188" t="s">
        <v>47</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222</v>
      </c>
      <c r="AT153" s="191" t="s">
        <v>217</v>
      </c>
      <c r="AU153" s="191" t="s">
        <v>88</v>
      </c>
      <c r="AY153" s="19" t="s">
        <v>214</v>
      </c>
      <c r="BE153" s="192">
        <f>IF(N153="základní",J153,0)</f>
        <v>0</v>
      </c>
      <c r="BF153" s="192">
        <f>IF(N153="snížená",J153,0)</f>
        <v>0</v>
      </c>
      <c r="BG153" s="192">
        <f>IF(N153="zákl. přenesená",J153,0)</f>
        <v>0</v>
      </c>
      <c r="BH153" s="192">
        <f>IF(N153="sníž. přenesená",J153,0)</f>
        <v>0</v>
      </c>
      <c r="BI153" s="192">
        <f>IF(N153="nulová",J153,0)</f>
        <v>0</v>
      </c>
      <c r="BJ153" s="19" t="s">
        <v>88</v>
      </c>
      <c r="BK153" s="192">
        <f>ROUND(I153*H153,2)</f>
        <v>0</v>
      </c>
      <c r="BL153" s="19" t="s">
        <v>222</v>
      </c>
      <c r="BM153" s="191" t="s">
        <v>1876</v>
      </c>
    </row>
    <row r="154" spans="1:65" s="12" customFormat="1" ht="22.9" customHeight="1">
      <c r="B154" s="164"/>
      <c r="C154" s="165"/>
      <c r="D154" s="166" t="s">
        <v>74</v>
      </c>
      <c r="E154" s="178" t="s">
        <v>297</v>
      </c>
      <c r="F154" s="178" t="s">
        <v>298</v>
      </c>
      <c r="G154" s="165"/>
      <c r="H154" s="165"/>
      <c r="I154" s="168"/>
      <c r="J154" s="179">
        <f>BK154</f>
        <v>0</v>
      </c>
      <c r="K154" s="165"/>
      <c r="L154" s="170"/>
      <c r="M154" s="171"/>
      <c r="N154" s="172"/>
      <c r="O154" s="172"/>
      <c r="P154" s="173">
        <f>SUM(P155:P157)</f>
        <v>0</v>
      </c>
      <c r="Q154" s="172"/>
      <c r="R154" s="173">
        <f>SUM(R155:R157)</f>
        <v>0</v>
      </c>
      <c r="S154" s="172"/>
      <c r="T154" s="174">
        <f>SUM(T155:T157)</f>
        <v>0</v>
      </c>
      <c r="AR154" s="175" t="s">
        <v>82</v>
      </c>
      <c r="AT154" s="176" t="s">
        <v>74</v>
      </c>
      <c r="AU154" s="176" t="s">
        <v>82</v>
      </c>
      <c r="AY154" s="175" t="s">
        <v>214</v>
      </c>
      <c r="BK154" s="177">
        <f>SUM(BK155:BK157)</f>
        <v>0</v>
      </c>
    </row>
    <row r="155" spans="1:65" s="2" customFormat="1" ht="24.2" customHeight="1">
      <c r="A155" s="36"/>
      <c r="B155" s="37"/>
      <c r="C155" s="180" t="s">
        <v>299</v>
      </c>
      <c r="D155" s="180" t="s">
        <v>217</v>
      </c>
      <c r="E155" s="181" t="s">
        <v>300</v>
      </c>
      <c r="F155" s="182" t="s">
        <v>301</v>
      </c>
      <c r="G155" s="183" t="s">
        <v>302</v>
      </c>
      <c r="H155" s="184">
        <v>9.2520000000000007</v>
      </c>
      <c r="I155" s="185"/>
      <c r="J155" s="186">
        <f>ROUND(I155*H155,2)</f>
        <v>0</v>
      </c>
      <c r="K155" s="182" t="s">
        <v>221</v>
      </c>
      <c r="L155" s="41"/>
      <c r="M155" s="187" t="s">
        <v>19</v>
      </c>
      <c r="N155" s="188" t="s">
        <v>47</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222</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222</v>
      </c>
      <c r="BM155" s="191" t="s">
        <v>303</v>
      </c>
    </row>
    <row r="156" spans="1:65" s="2" customFormat="1" ht="24.2" customHeight="1">
      <c r="A156" s="36"/>
      <c r="B156" s="37"/>
      <c r="C156" s="180" t="s">
        <v>304</v>
      </c>
      <c r="D156" s="180" t="s">
        <v>217</v>
      </c>
      <c r="E156" s="181" t="s">
        <v>305</v>
      </c>
      <c r="F156" s="182" t="s">
        <v>306</v>
      </c>
      <c r="G156" s="183" t="s">
        <v>302</v>
      </c>
      <c r="H156" s="184">
        <v>9.2520000000000007</v>
      </c>
      <c r="I156" s="185"/>
      <c r="J156" s="186">
        <f>ROUND(I156*H156,2)</f>
        <v>0</v>
      </c>
      <c r="K156" s="182" t="s">
        <v>19</v>
      </c>
      <c r="L156" s="41"/>
      <c r="M156" s="187" t="s">
        <v>19</v>
      </c>
      <c r="N156" s="188" t="s">
        <v>47</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222</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222</v>
      </c>
      <c r="BM156" s="191" t="s">
        <v>307</v>
      </c>
    </row>
    <row r="157" spans="1:65" s="2" customFormat="1" ht="24.2" customHeight="1">
      <c r="A157" s="36"/>
      <c r="B157" s="37"/>
      <c r="C157" s="180" t="s">
        <v>308</v>
      </c>
      <c r="D157" s="180" t="s">
        <v>217</v>
      </c>
      <c r="E157" s="181" t="s">
        <v>309</v>
      </c>
      <c r="F157" s="182" t="s">
        <v>310</v>
      </c>
      <c r="G157" s="183" t="s">
        <v>302</v>
      </c>
      <c r="H157" s="184">
        <v>9.2520000000000007</v>
      </c>
      <c r="I157" s="185"/>
      <c r="J157" s="186">
        <f>ROUND(I157*H157,2)</f>
        <v>0</v>
      </c>
      <c r="K157" s="182" t="s">
        <v>221</v>
      </c>
      <c r="L157" s="41"/>
      <c r="M157" s="187" t="s">
        <v>19</v>
      </c>
      <c r="N157" s="188" t="s">
        <v>47</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222</v>
      </c>
      <c r="AT157" s="191" t="s">
        <v>217</v>
      </c>
      <c r="AU157" s="191" t="s">
        <v>88</v>
      </c>
      <c r="AY157" s="19" t="s">
        <v>214</v>
      </c>
      <c r="BE157" s="192">
        <f>IF(N157="základní",J157,0)</f>
        <v>0</v>
      </c>
      <c r="BF157" s="192">
        <f>IF(N157="snížená",J157,0)</f>
        <v>0</v>
      </c>
      <c r="BG157" s="192">
        <f>IF(N157="zákl. přenesená",J157,0)</f>
        <v>0</v>
      </c>
      <c r="BH157" s="192">
        <f>IF(N157="sníž. přenesená",J157,0)</f>
        <v>0</v>
      </c>
      <c r="BI157" s="192">
        <f>IF(N157="nulová",J157,0)</f>
        <v>0</v>
      </c>
      <c r="BJ157" s="19" t="s">
        <v>88</v>
      </c>
      <c r="BK157" s="192">
        <f>ROUND(I157*H157,2)</f>
        <v>0</v>
      </c>
      <c r="BL157" s="19" t="s">
        <v>222</v>
      </c>
      <c r="BM157" s="191" t="s">
        <v>311</v>
      </c>
    </row>
    <row r="158" spans="1:65" s="12" customFormat="1" ht="22.9" customHeight="1">
      <c r="B158" s="164"/>
      <c r="C158" s="165"/>
      <c r="D158" s="166" t="s">
        <v>74</v>
      </c>
      <c r="E158" s="178" t="s">
        <v>312</v>
      </c>
      <c r="F158" s="178" t="s">
        <v>313</v>
      </c>
      <c r="G158" s="165"/>
      <c r="H158" s="165"/>
      <c r="I158" s="168"/>
      <c r="J158" s="179">
        <f>BK158</f>
        <v>0</v>
      </c>
      <c r="K158" s="165"/>
      <c r="L158" s="170"/>
      <c r="M158" s="171"/>
      <c r="N158" s="172"/>
      <c r="O158" s="172"/>
      <c r="P158" s="173">
        <f>P159</f>
        <v>0</v>
      </c>
      <c r="Q158" s="172"/>
      <c r="R158" s="173">
        <f>R159</f>
        <v>0</v>
      </c>
      <c r="S158" s="172"/>
      <c r="T158" s="174">
        <f>T159</f>
        <v>0</v>
      </c>
      <c r="AR158" s="175" t="s">
        <v>82</v>
      </c>
      <c r="AT158" s="176" t="s">
        <v>74</v>
      </c>
      <c r="AU158" s="176" t="s">
        <v>82</v>
      </c>
      <c r="AY158" s="175" t="s">
        <v>214</v>
      </c>
      <c r="BK158" s="177">
        <f>BK159</f>
        <v>0</v>
      </c>
    </row>
    <row r="159" spans="1:65" s="2" customFormat="1" ht="24.2" customHeight="1">
      <c r="A159" s="36"/>
      <c r="B159" s="37"/>
      <c r="C159" s="180" t="s">
        <v>314</v>
      </c>
      <c r="D159" s="180" t="s">
        <v>217</v>
      </c>
      <c r="E159" s="181" t="s">
        <v>315</v>
      </c>
      <c r="F159" s="182" t="s">
        <v>316</v>
      </c>
      <c r="G159" s="183" t="s">
        <v>302</v>
      </c>
      <c r="H159" s="184">
        <v>3.19</v>
      </c>
      <c r="I159" s="185"/>
      <c r="J159" s="186">
        <f>ROUND(I159*H159,2)</f>
        <v>0</v>
      </c>
      <c r="K159" s="182" t="s">
        <v>221</v>
      </c>
      <c r="L159" s="41"/>
      <c r="M159" s="187" t="s">
        <v>19</v>
      </c>
      <c r="N159" s="188" t="s">
        <v>47</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222</v>
      </c>
      <c r="AT159" s="191" t="s">
        <v>217</v>
      </c>
      <c r="AU159" s="191" t="s">
        <v>88</v>
      </c>
      <c r="AY159" s="19" t="s">
        <v>214</v>
      </c>
      <c r="BE159" s="192">
        <f>IF(N159="základní",J159,0)</f>
        <v>0</v>
      </c>
      <c r="BF159" s="192">
        <f>IF(N159="snížená",J159,0)</f>
        <v>0</v>
      </c>
      <c r="BG159" s="192">
        <f>IF(N159="zákl. přenesená",J159,0)</f>
        <v>0</v>
      </c>
      <c r="BH159" s="192">
        <f>IF(N159="sníž. přenesená",J159,0)</f>
        <v>0</v>
      </c>
      <c r="BI159" s="192">
        <f>IF(N159="nulová",J159,0)</f>
        <v>0</v>
      </c>
      <c r="BJ159" s="19" t="s">
        <v>88</v>
      </c>
      <c r="BK159" s="192">
        <f>ROUND(I159*H159,2)</f>
        <v>0</v>
      </c>
      <c r="BL159" s="19" t="s">
        <v>222</v>
      </c>
      <c r="BM159" s="191" t="s">
        <v>1877</v>
      </c>
    </row>
    <row r="160" spans="1:65" s="12" customFormat="1" ht="25.9" customHeight="1">
      <c r="B160" s="164"/>
      <c r="C160" s="165"/>
      <c r="D160" s="166" t="s">
        <v>74</v>
      </c>
      <c r="E160" s="167" t="s">
        <v>318</v>
      </c>
      <c r="F160" s="167" t="s">
        <v>319</v>
      </c>
      <c r="G160" s="165"/>
      <c r="H160" s="165"/>
      <c r="I160" s="168"/>
      <c r="J160" s="169">
        <f>BK160</f>
        <v>0</v>
      </c>
      <c r="K160" s="165"/>
      <c r="L160" s="170"/>
      <c r="M160" s="171"/>
      <c r="N160" s="172"/>
      <c r="O160" s="172"/>
      <c r="P160" s="173">
        <f>P161+P184+P187+P217+P367+P379+P392+P395+P422+P435+P466</f>
        <v>0</v>
      </c>
      <c r="Q160" s="172"/>
      <c r="R160" s="173">
        <f>R161+R184+R187+R217+R367+R379+R392+R395+R422+R435+R466</f>
        <v>23.567918135200003</v>
      </c>
      <c r="S160" s="172"/>
      <c r="T160" s="174">
        <f>T161+T184+T187+T217+T367+T379+T392+T395+T422+T435+T466</f>
        <v>3.92917396</v>
      </c>
      <c r="AR160" s="175" t="s">
        <v>88</v>
      </c>
      <c r="AT160" s="176" t="s">
        <v>74</v>
      </c>
      <c r="AU160" s="176" t="s">
        <v>75</v>
      </c>
      <c r="AY160" s="175" t="s">
        <v>214</v>
      </c>
      <c r="BK160" s="177">
        <f>BK161+BK184+BK187+BK217+BK367+BK379+BK392+BK395+BK422+BK435+BK466</f>
        <v>0</v>
      </c>
    </row>
    <row r="161" spans="1:65" s="12" customFormat="1" ht="22.9" customHeight="1">
      <c r="B161" s="164"/>
      <c r="C161" s="165"/>
      <c r="D161" s="166" t="s">
        <v>74</v>
      </c>
      <c r="E161" s="178" t="s">
        <v>320</v>
      </c>
      <c r="F161" s="178" t="s">
        <v>321</v>
      </c>
      <c r="G161" s="165"/>
      <c r="H161" s="165"/>
      <c r="I161" s="168"/>
      <c r="J161" s="179">
        <f>BK161</f>
        <v>0</v>
      </c>
      <c r="K161" s="165"/>
      <c r="L161" s="170"/>
      <c r="M161" s="171"/>
      <c r="N161" s="172"/>
      <c r="O161" s="172"/>
      <c r="P161" s="173">
        <f>SUM(P162:P183)</f>
        <v>0</v>
      </c>
      <c r="Q161" s="172"/>
      <c r="R161" s="173">
        <f>SUM(R162:R183)</f>
        <v>0.28388005999999999</v>
      </c>
      <c r="S161" s="172"/>
      <c r="T161" s="174">
        <f>SUM(T162:T183)</f>
        <v>2.59413275</v>
      </c>
      <c r="AR161" s="175" t="s">
        <v>88</v>
      </c>
      <c r="AT161" s="176" t="s">
        <v>74</v>
      </c>
      <c r="AU161" s="176" t="s">
        <v>82</v>
      </c>
      <c r="AY161" s="175" t="s">
        <v>214</v>
      </c>
      <c r="BK161" s="177">
        <f>SUM(BK162:BK183)</f>
        <v>0</v>
      </c>
    </row>
    <row r="162" spans="1:65" s="2" customFormat="1" ht="24.2" customHeight="1">
      <c r="A162" s="36"/>
      <c r="B162" s="37"/>
      <c r="C162" s="180" t="s">
        <v>322</v>
      </c>
      <c r="D162" s="180" t="s">
        <v>217</v>
      </c>
      <c r="E162" s="181" t="s">
        <v>323</v>
      </c>
      <c r="F162" s="182" t="s">
        <v>324</v>
      </c>
      <c r="G162" s="183" t="s">
        <v>220</v>
      </c>
      <c r="H162" s="184">
        <v>142.97</v>
      </c>
      <c r="I162" s="185"/>
      <c r="J162" s="186">
        <f>ROUND(I162*H162,2)</f>
        <v>0</v>
      </c>
      <c r="K162" s="182" t="s">
        <v>221</v>
      </c>
      <c r="L162" s="41"/>
      <c r="M162" s="187" t="s">
        <v>19</v>
      </c>
      <c r="N162" s="188" t="s">
        <v>47</v>
      </c>
      <c r="O162" s="66"/>
      <c r="P162" s="189">
        <f>O162*H162</f>
        <v>0</v>
      </c>
      <c r="Q162" s="189">
        <v>0</v>
      </c>
      <c r="R162" s="189">
        <f>Q162*H162</f>
        <v>0</v>
      </c>
      <c r="S162" s="189">
        <v>1.7999999999999999E-2</v>
      </c>
      <c r="T162" s="190">
        <f>S162*H162</f>
        <v>2.5734599999999999</v>
      </c>
      <c r="U162" s="36"/>
      <c r="V162" s="36"/>
      <c r="W162" s="36"/>
      <c r="X162" s="36"/>
      <c r="Y162" s="36"/>
      <c r="Z162" s="36"/>
      <c r="AA162" s="36"/>
      <c r="AB162" s="36"/>
      <c r="AC162" s="36"/>
      <c r="AD162" s="36"/>
      <c r="AE162" s="36"/>
      <c r="AR162" s="191" t="s">
        <v>299</v>
      </c>
      <c r="AT162" s="191" t="s">
        <v>217</v>
      </c>
      <c r="AU162" s="191" t="s">
        <v>88</v>
      </c>
      <c r="AY162" s="19" t="s">
        <v>214</v>
      </c>
      <c r="BE162" s="192">
        <f>IF(N162="základní",J162,0)</f>
        <v>0</v>
      </c>
      <c r="BF162" s="192">
        <f>IF(N162="snížená",J162,0)</f>
        <v>0</v>
      </c>
      <c r="BG162" s="192">
        <f>IF(N162="zákl. přenesená",J162,0)</f>
        <v>0</v>
      </c>
      <c r="BH162" s="192">
        <f>IF(N162="sníž. přenesená",J162,0)</f>
        <v>0</v>
      </c>
      <c r="BI162" s="192">
        <f>IF(N162="nulová",J162,0)</f>
        <v>0</v>
      </c>
      <c r="BJ162" s="19" t="s">
        <v>88</v>
      </c>
      <c r="BK162" s="192">
        <f>ROUND(I162*H162,2)</f>
        <v>0</v>
      </c>
      <c r="BL162" s="19" t="s">
        <v>299</v>
      </c>
      <c r="BM162" s="191" t="s">
        <v>325</v>
      </c>
    </row>
    <row r="163" spans="1:65" s="13" customFormat="1" ht="11.25">
      <c r="B163" s="193"/>
      <c r="C163" s="194"/>
      <c r="D163" s="195" t="s">
        <v>224</v>
      </c>
      <c r="E163" s="196" t="s">
        <v>19</v>
      </c>
      <c r="F163" s="197" t="s">
        <v>326</v>
      </c>
      <c r="G163" s="194"/>
      <c r="H163" s="196" t="s">
        <v>19</v>
      </c>
      <c r="I163" s="198"/>
      <c r="J163" s="194"/>
      <c r="K163" s="194"/>
      <c r="L163" s="199"/>
      <c r="M163" s="200"/>
      <c r="N163" s="201"/>
      <c r="O163" s="201"/>
      <c r="P163" s="201"/>
      <c r="Q163" s="201"/>
      <c r="R163" s="201"/>
      <c r="S163" s="201"/>
      <c r="T163" s="202"/>
      <c r="AT163" s="203" t="s">
        <v>224</v>
      </c>
      <c r="AU163" s="203" t="s">
        <v>88</v>
      </c>
      <c r="AV163" s="13" t="s">
        <v>82</v>
      </c>
      <c r="AW163" s="13" t="s">
        <v>36</v>
      </c>
      <c r="AX163" s="13" t="s">
        <v>75</v>
      </c>
      <c r="AY163" s="203" t="s">
        <v>214</v>
      </c>
    </row>
    <row r="164" spans="1:65" s="14" customFormat="1" ht="11.25">
      <c r="B164" s="204"/>
      <c r="C164" s="205"/>
      <c r="D164" s="195" t="s">
        <v>224</v>
      </c>
      <c r="E164" s="206" t="s">
        <v>19</v>
      </c>
      <c r="F164" s="207" t="s">
        <v>1878</v>
      </c>
      <c r="G164" s="205"/>
      <c r="H164" s="208">
        <v>71.489999999999995</v>
      </c>
      <c r="I164" s="209"/>
      <c r="J164" s="205"/>
      <c r="K164" s="205"/>
      <c r="L164" s="210"/>
      <c r="M164" s="211"/>
      <c r="N164" s="212"/>
      <c r="O164" s="212"/>
      <c r="P164" s="212"/>
      <c r="Q164" s="212"/>
      <c r="R164" s="212"/>
      <c r="S164" s="212"/>
      <c r="T164" s="213"/>
      <c r="AT164" s="214" t="s">
        <v>224</v>
      </c>
      <c r="AU164" s="214" t="s">
        <v>88</v>
      </c>
      <c r="AV164" s="14" t="s">
        <v>88</v>
      </c>
      <c r="AW164" s="14" t="s">
        <v>36</v>
      </c>
      <c r="AX164" s="14" t="s">
        <v>75</v>
      </c>
      <c r="AY164" s="214" t="s">
        <v>214</v>
      </c>
    </row>
    <row r="165" spans="1:65" s="14" customFormat="1" ht="11.25">
      <c r="B165" s="204"/>
      <c r="C165" s="205"/>
      <c r="D165" s="195" t="s">
        <v>224</v>
      </c>
      <c r="E165" s="206" t="s">
        <v>19</v>
      </c>
      <c r="F165" s="207" t="s">
        <v>1879</v>
      </c>
      <c r="G165" s="205"/>
      <c r="H165" s="208">
        <v>71.48</v>
      </c>
      <c r="I165" s="209"/>
      <c r="J165" s="205"/>
      <c r="K165" s="205"/>
      <c r="L165" s="210"/>
      <c r="M165" s="211"/>
      <c r="N165" s="212"/>
      <c r="O165" s="212"/>
      <c r="P165" s="212"/>
      <c r="Q165" s="212"/>
      <c r="R165" s="212"/>
      <c r="S165" s="212"/>
      <c r="T165" s="213"/>
      <c r="AT165" s="214" t="s">
        <v>224</v>
      </c>
      <c r="AU165" s="214" t="s">
        <v>88</v>
      </c>
      <c r="AV165" s="14" t="s">
        <v>88</v>
      </c>
      <c r="AW165" s="14" t="s">
        <v>36</v>
      </c>
      <c r="AX165" s="14" t="s">
        <v>75</v>
      </c>
      <c r="AY165" s="214" t="s">
        <v>214</v>
      </c>
    </row>
    <row r="166" spans="1:65" s="15" customFormat="1" ht="11.25">
      <c r="B166" s="215"/>
      <c r="C166" s="216"/>
      <c r="D166" s="195" t="s">
        <v>224</v>
      </c>
      <c r="E166" s="217" t="s">
        <v>19</v>
      </c>
      <c r="F166" s="218" t="s">
        <v>228</v>
      </c>
      <c r="G166" s="216"/>
      <c r="H166" s="219">
        <v>142.97</v>
      </c>
      <c r="I166" s="220"/>
      <c r="J166" s="216"/>
      <c r="K166" s="216"/>
      <c r="L166" s="221"/>
      <c r="M166" s="222"/>
      <c r="N166" s="223"/>
      <c r="O166" s="223"/>
      <c r="P166" s="223"/>
      <c r="Q166" s="223"/>
      <c r="R166" s="223"/>
      <c r="S166" s="223"/>
      <c r="T166" s="224"/>
      <c r="AT166" s="225" t="s">
        <v>224</v>
      </c>
      <c r="AU166" s="225" t="s">
        <v>88</v>
      </c>
      <c r="AV166" s="15" t="s">
        <v>222</v>
      </c>
      <c r="AW166" s="15" t="s">
        <v>36</v>
      </c>
      <c r="AX166" s="15" t="s">
        <v>82</v>
      </c>
      <c r="AY166" s="225" t="s">
        <v>214</v>
      </c>
    </row>
    <row r="167" spans="1:65" s="2" customFormat="1" ht="14.45" customHeight="1">
      <c r="A167" s="36"/>
      <c r="B167" s="37"/>
      <c r="C167" s="180" t="s">
        <v>7</v>
      </c>
      <c r="D167" s="180" t="s">
        <v>217</v>
      </c>
      <c r="E167" s="181" t="s">
        <v>329</v>
      </c>
      <c r="F167" s="182" t="s">
        <v>330</v>
      </c>
      <c r="G167" s="183" t="s">
        <v>331</v>
      </c>
      <c r="H167" s="184">
        <v>144.87</v>
      </c>
      <c r="I167" s="185"/>
      <c r="J167" s="186">
        <f>ROUND(I167*H167,2)</f>
        <v>0</v>
      </c>
      <c r="K167" s="182" t="s">
        <v>221</v>
      </c>
      <c r="L167" s="41"/>
      <c r="M167" s="187" t="s">
        <v>19</v>
      </c>
      <c r="N167" s="188" t="s">
        <v>47</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299</v>
      </c>
      <c r="AT167" s="191" t="s">
        <v>217</v>
      </c>
      <c r="AU167" s="191" t="s">
        <v>88</v>
      </c>
      <c r="AY167" s="19" t="s">
        <v>214</v>
      </c>
      <c r="BE167" s="192">
        <f>IF(N167="základní",J167,0)</f>
        <v>0</v>
      </c>
      <c r="BF167" s="192">
        <f>IF(N167="snížená",J167,0)</f>
        <v>0</v>
      </c>
      <c r="BG167" s="192">
        <f>IF(N167="zákl. přenesená",J167,0)</f>
        <v>0</v>
      </c>
      <c r="BH167" s="192">
        <f>IF(N167="sníž. přenesená",J167,0)</f>
        <v>0</v>
      </c>
      <c r="BI167" s="192">
        <f>IF(N167="nulová",J167,0)</f>
        <v>0</v>
      </c>
      <c r="BJ167" s="19" t="s">
        <v>88</v>
      </c>
      <c r="BK167" s="192">
        <f>ROUND(I167*H167,2)</f>
        <v>0</v>
      </c>
      <c r="BL167" s="19" t="s">
        <v>299</v>
      </c>
      <c r="BM167" s="191" t="s">
        <v>332</v>
      </c>
    </row>
    <row r="168" spans="1:65" s="13" customFormat="1" ht="11.25">
      <c r="B168" s="193"/>
      <c r="C168" s="194"/>
      <c r="D168" s="195" t="s">
        <v>224</v>
      </c>
      <c r="E168" s="196" t="s">
        <v>19</v>
      </c>
      <c r="F168" s="197" t="s">
        <v>257</v>
      </c>
      <c r="G168" s="194"/>
      <c r="H168" s="196" t="s">
        <v>19</v>
      </c>
      <c r="I168" s="198"/>
      <c r="J168" s="194"/>
      <c r="K168" s="194"/>
      <c r="L168" s="199"/>
      <c r="M168" s="200"/>
      <c r="N168" s="201"/>
      <c r="O168" s="201"/>
      <c r="P168" s="201"/>
      <c r="Q168" s="201"/>
      <c r="R168" s="201"/>
      <c r="S168" s="201"/>
      <c r="T168" s="202"/>
      <c r="AT168" s="203" t="s">
        <v>224</v>
      </c>
      <c r="AU168" s="203" t="s">
        <v>88</v>
      </c>
      <c r="AV168" s="13" t="s">
        <v>82</v>
      </c>
      <c r="AW168" s="13" t="s">
        <v>36</v>
      </c>
      <c r="AX168" s="13" t="s">
        <v>75</v>
      </c>
      <c r="AY168" s="203" t="s">
        <v>214</v>
      </c>
    </row>
    <row r="169" spans="1:65" s="14" customFormat="1" ht="11.25">
      <c r="B169" s="204"/>
      <c r="C169" s="205"/>
      <c r="D169" s="195" t="s">
        <v>224</v>
      </c>
      <c r="E169" s="206" t="s">
        <v>19</v>
      </c>
      <c r="F169" s="207" t="s">
        <v>1880</v>
      </c>
      <c r="G169" s="205"/>
      <c r="H169" s="208">
        <v>73.459999999999994</v>
      </c>
      <c r="I169" s="209"/>
      <c r="J169" s="205"/>
      <c r="K169" s="205"/>
      <c r="L169" s="210"/>
      <c r="M169" s="211"/>
      <c r="N169" s="212"/>
      <c r="O169" s="212"/>
      <c r="P169" s="212"/>
      <c r="Q169" s="212"/>
      <c r="R169" s="212"/>
      <c r="S169" s="212"/>
      <c r="T169" s="213"/>
      <c r="AT169" s="214" t="s">
        <v>224</v>
      </c>
      <c r="AU169" s="214" t="s">
        <v>88</v>
      </c>
      <c r="AV169" s="14" t="s">
        <v>88</v>
      </c>
      <c r="AW169" s="14" t="s">
        <v>36</v>
      </c>
      <c r="AX169" s="14" t="s">
        <v>75</v>
      </c>
      <c r="AY169" s="214" t="s">
        <v>214</v>
      </c>
    </row>
    <row r="170" spans="1:65" s="14" customFormat="1" ht="11.25">
      <c r="B170" s="204"/>
      <c r="C170" s="205"/>
      <c r="D170" s="195" t="s">
        <v>224</v>
      </c>
      <c r="E170" s="206" t="s">
        <v>19</v>
      </c>
      <c r="F170" s="207" t="s">
        <v>1881</v>
      </c>
      <c r="G170" s="205"/>
      <c r="H170" s="208">
        <v>71.41</v>
      </c>
      <c r="I170" s="209"/>
      <c r="J170" s="205"/>
      <c r="K170" s="205"/>
      <c r="L170" s="210"/>
      <c r="M170" s="211"/>
      <c r="N170" s="212"/>
      <c r="O170" s="212"/>
      <c r="P170" s="212"/>
      <c r="Q170" s="212"/>
      <c r="R170" s="212"/>
      <c r="S170" s="212"/>
      <c r="T170" s="213"/>
      <c r="AT170" s="214" t="s">
        <v>224</v>
      </c>
      <c r="AU170" s="214" t="s">
        <v>88</v>
      </c>
      <c r="AV170" s="14" t="s">
        <v>88</v>
      </c>
      <c r="AW170" s="14" t="s">
        <v>36</v>
      </c>
      <c r="AX170" s="14" t="s">
        <v>75</v>
      </c>
      <c r="AY170" s="214" t="s">
        <v>214</v>
      </c>
    </row>
    <row r="171" spans="1:65" s="15" customFormat="1" ht="11.25">
      <c r="B171" s="215"/>
      <c r="C171" s="216"/>
      <c r="D171" s="195" t="s">
        <v>224</v>
      </c>
      <c r="E171" s="217" t="s">
        <v>19</v>
      </c>
      <c r="F171" s="218" t="s">
        <v>228</v>
      </c>
      <c r="G171" s="216"/>
      <c r="H171" s="219">
        <v>144.87</v>
      </c>
      <c r="I171" s="220"/>
      <c r="J171" s="216"/>
      <c r="K171" s="216"/>
      <c r="L171" s="221"/>
      <c r="M171" s="222"/>
      <c r="N171" s="223"/>
      <c r="O171" s="223"/>
      <c r="P171" s="223"/>
      <c r="Q171" s="223"/>
      <c r="R171" s="223"/>
      <c r="S171" s="223"/>
      <c r="T171" s="224"/>
      <c r="AT171" s="225" t="s">
        <v>224</v>
      </c>
      <c r="AU171" s="225" t="s">
        <v>88</v>
      </c>
      <c r="AV171" s="15" t="s">
        <v>222</v>
      </c>
      <c r="AW171" s="15" t="s">
        <v>36</v>
      </c>
      <c r="AX171" s="15" t="s">
        <v>82</v>
      </c>
      <c r="AY171" s="225" t="s">
        <v>214</v>
      </c>
    </row>
    <row r="172" spans="1:65" s="2" customFormat="1" ht="14.45" customHeight="1">
      <c r="A172" s="36"/>
      <c r="B172" s="37"/>
      <c r="C172" s="230" t="s">
        <v>335</v>
      </c>
      <c r="D172" s="230" t="s">
        <v>336</v>
      </c>
      <c r="E172" s="231" t="s">
        <v>337</v>
      </c>
      <c r="F172" s="232" t="s">
        <v>338</v>
      </c>
      <c r="G172" s="233" t="s">
        <v>331</v>
      </c>
      <c r="H172" s="234">
        <v>144.87</v>
      </c>
      <c r="I172" s="235"/>
      <c r="J172" s="236">
        <f>ROUND(I172*H172,2)</f>
        <v>0</v>
      </c>
      <c r="K172" s="232" t="s">
        <v>19</v>
      </c>
      <c r="L172" s="237"/>
      <c r="M172" s="238" t="s">
        <v>19</v>
      </c>
      <c r="N172" s="239" t="s">
        <v>47</v>
      </c>
      <c r="O172" s="66"/>
      <c r="P172" s="189">
        <f>O172*H172</f>
        <v>0</v>
      </c>
      <c r="Q172" s="189">
        <v>2.9999999999999997E-4</v>
      </c>
      <c r="R172" s="189">
        <f>Q172*H172</f>
        <v>4.3461E-2</v>
      </c>
      <c r="S172" s="189">
        <v>0</v>
      </c>
      <c r="T172" s="190">
        <f>S172*H172</f>
        <v>0</v>
      </c>
      <c r="U172" s="36"/>
      <c r="V172" s="36"/>
      <c r="W172" s="36"/>
      <c r="X172" s="36"/>
      <c r="Y172" s="36"/>
      <c r="Z172" s="36"/>
      <c r="AA172" s="36"/>
      <c r="AB172" s="36"/>
      <c r="AC172" s="36"/>
      <c r="AD172" s="36"/>
      <c r="AE172" s="36"/>
      <c r="AR172" s="191" t="s">
        <v>339</v>
      </c>
      <c r="AT172" s="191" t="s">
        <v>336</v>
      </c>
      <c r="AU172" s="191" t="s">
        <v>88</v>
      </c>
      <c r="AY172" s="19" t="s">
        <v>214</v>
      </c>
      <c r="BE172" s="192">
        <f>IF(N172="základní",J172,0)</f>
        <v>0</v>
      </c>
      <c r="BF172" s="192">
        <f>IF(N172="snížená",J172,0)</f>
        <v>0</v>
      </c>
      <c r="BG172" s="192">
        <f>IF(N172="zákl. přenesená",J172,0)</f>
        <v>0</v>
      </c>
      <c r="BH172" s="192">
        <f>IF(N172="sníž. přenesená",J172,0)</f>
        <v>0</v>
      </c>
      <c r="BI172" s="192">
        <f>IF(N172="nulová",J172,0)</f>
        <v>0</v>
      </c>
      <c r="BJ172" s="19" t="s">
        <v>88</v>
      </c>
      <c r="BK172" s="192">
        <f>ROUND(I172*H172,2)</f>
        <v>0</v>
      </c>
      <c r="BL172" s="19" t="s">
        <v>299</v>
      </c>
      <c r="BM172" s="191" t="s">
        <v>340</v>
      </c>
    </row>
    <row r="173" spans="1:65" s="2" customFormat="1" ht="24.2" customHeight="1">
      <c r="A173" s="36"/>
      <c r="B173" s="37"/>
      <c r="C173" s="180" t="s">
        <v>341</v>
      </c>
      <c r="D173" s="180" t="s">
        <v>217</v>
      </c>
      <c r="E173" s="181" t="s">
        <v>342</v>
      </c>
      <c r="F173" s="182" t="s">
        <v>343</v>
      </c>
      <c r="G173" s="183" t="s">
        <v>220</v>
      </c>
      <c r="H173" s="184">
        <v>11.813000000000001</v>
      </c>
      <c r="I173" s="185"/>
      <c r="J173" s="186">
        <f>ROUND(I173*H173,2)</f>
        <v>0</v>
      </c>
      <c r="K173" s="182" t="s">
        <v>221</v>
      </c>
      <c r="L173" s="41"/>
      <c r="M173" s="187" t="s">
        <v>19</v>
      </c>
      <c r="N173" s="188" t="s">
        <v>47</v>
      </c>
      <c r="O173" s="66"/>
      <c r="P173" s="189">
        <f>O173*H173</f>
        <v>0</v>
      </c>
      <c r="Q173" s="189">
        <v>0</v>
      </c>
      <c r="R173" s="189">
        <f>Q173*H173</f>
        <v>0</v>
      </c>
      <c r="S173" s="189">
        <v>1.75E-3</v>
      </c>
      <c r="T173" s="190">
        <f>S173*H173</f>
        <v>2.067275E-2</v>
      </c>
      <c r="U173" s="36"/>
      <c r="V173" s="36"/>
      <c r="W173" s="36"/>
      <c r="X173" s="36"/>
      <c r="Y173" s="36"/>
      <c r="Z173" s="36"/>
      <c r="AA173" s="36"/>
      <c r="AB173" s="36"/>
      <c r="AC173" s="36"/>
      <c r="AD173" s="36"/>
      <c r="AE173" s="36"/>
      <c r="AR173" s="191" t="s">
        <v>299</v>
      </c>
      <c r="AT173" s="191" t="s">
        <v>217</v>
      </c>
      <c r="AU173" s="191" t="s">
        <v>88</v>
      </c>
      <c r="AY173" s="19" t="s">
        <v>214</v>
      </c>
      <c r="BE173" s="192">
        <f>IF(N173="základní",J173,0)</f>
        <v>0</v>
      </c>
      <c r="BF173" s="192">
        <f>IF(N173="snížená",J173,0)</f>
        <v>0</v>
      </c>
      <c r="BG173" s="192">
        <f>IF(N173="zákl. přenesená",J173,0)</f>
        <v>0</v>
      </c>
      <c r="BH173" s="192">
        <f>IF(N173="sníž. přenesená",J173,0)</f>
        <v>0</v>
      </c>
      <c r="BI173" s="192">
        <f>IF(N173="nulová",J173,0)</f>
        <v>0</v>
      </c>
      <c r="BJ173" s="19" t="s">
        <v>88</v>
      </c>
      <c r="BK173" s="192">
        <f>ROUND(I173*H173,2)</f>
        <v>0</v>
      </c>
      <c r="BL173" s="19" t="s">
        <v>299</v>
      </c>
      <c r="BM173" s="191" t="s">
        <v>344</v>
      </c>
    </row>
    <row r="174" spans="1:65" s="13" customFormat="1" ht="11.25">
      <c r="B174" s="193"/>
      <c r="C174" s="194"/>
      <c r="D174" s="195" t="s">
        <v>224</v>
      </c>
      <c r="E174" s="196" t="s">
        <v>19</v>
      </c>
      <c r="F174" s="197" t="s">
        <v>326</v>
      </c>
      <c r="G174" s="194"/>
      <c r="H174" s="196" t="s">
        <v>19</v>
      </c>
      <c r="I174" s="198"/>
      <c r="J174" s="194"/>
      <c r="K174" s="194"/>
      <c r="L174" s="199"/>
      <c r="M174" s="200"/>
      <c r="N174" s="201"/>
      <c r="O174" s="201"/>
      <c r="P174" s="201"/>
      <c r="Q174" s="201"/>
      <c r="R174" s="201"/>
      <c r="S174" s="201"/>
      <c r="T174" s="202"/>
      <c r="AT174" s="203" t="s">
        <v>224</v>
      </c>
      <c r="AU174" s="203" t="s">
        <v>88</v>
      </c>
      <c r="AV174" s="13" t="s">
        <v>82</v>
      </c>
      <c r="AW174" s="13" t="s">
        <v>36</v>
      </c>
      <c r="AX174" s="13" t="s">
        <v>75</v>
      </c>
      <c r="AY174" s="203" t="s">
        <v>214</v>
      </c>
    </row>
    <row r="175" spans="1:65" s="14" customFormat="1" ht="11.25">
      <c r="B175" s="204"/>
      <c r="C175" s="205"/>
      <c r="D175" s="195" t="s">
        <v>224</v>
      </c>
      <c r="E175" s="206" t="s">
        <v>19</v>
      </c>
      <c r="F175" s="207" t="s">
        <v>1882</v>
      </c>
      <c r="G175" s="205"/>
      <c r="H175" s="208">
        <v>4.95</v>
      </c>
      <c r="I175" s="209"/>
      <c r="J175" s="205"/>
      <c r="K175" s="205"/>
      <c r="L175" s="210"/>
      <c r="M175" s="211"/>
      <c r="N175" s="212"/>
      <c r="O175" s="212"/>
      <c r="P175" s="212"/>
      <c r="Q175" s="212"/>
      <c r="R175" s="212"/>
      <c r="S175" s="212"/>
      <c r="T175" s="213"/>
      <c r="AT175" s="214" t="s">
        <v>224</v>
      </c>
      <c r="AU175" s="214" t="s">
        <v>88</v>
      </c>
      <c r="AV175" s="14" t="s">
        <v>88</v>
      </c>
      <c r="AW175" s="14" t="s">
        <v>36</v>
      </c>
      <c r="AX175" s="14" t="s">
        <v>75</v>
      </c>
      <c r="AY175" s="214" t="s">
        <v>214</v>
      </c>
    </row>
    <row r="176" spans="1:65" s="14" customFormat="1" ht="11.25">
      <c r="B176" s="204"/>
      <c r="C176" s="205"/>
      <c r="D176" s="195" t="s">
        <v>224</v>
      </c>
      <c r="E176" s="206" t="s">
        <v>19</v>
      </c>
      <c r="F176" s="207" t="s">
        <v>1883</v>
      </c>
      <c r="G176" s="205"/>
      <c r="H176" s="208">
        <v>6.8630000000000004</v>
      </c>
      <c r="I176" s="209"/>
      <c r="J176" s="205"/>
      <c r="K176" s="205"/>
      <c r="L176" s="210"/>
      <c r="M176" s="211"/>
      <c r="N176" s="212"/>
      <c r="O176" s="212"/>
      <c r="P176" s="212"/>
      <c r="Q176" s="212"/>
      <c r="R176" s="212"/>
      <c r="S176" s="212"/>
      <c r="T176" s="213"/>
      <c r="AT176" s="214" t="s">
        <v>224</v>
      </c>
      <c r="AU176" s="214" t="s">
        <v>88</v>
      </c>
      <c r="AV176" s="14" t="s">
        <v>88</v>
      </c>
      <c r="AW176" s="14" t="s">
        <v>36</v>
      </c>
      <c r="AX176" s="14" t="s">
        <v>75</v>
      </c>
      <c r="AY176" s="214" t="s">
        <v>214</v>
      </c>
    </row>
    <row r="177" spans="1:65" s="15" customFormat="1" ht="11.25">
      <c r="B177" s="215"/>
      <c r="C177" s="216"/>
      <c r="D177" s="195" t="s">
        <v>224</v>
      </c>
      <c r="E177" s="217" t="s">
        <v>19</v>
      </c>
      <c r="F177" s="218" t="s">
        <v>228</v>
      </c>
      <c r="G177" s="216"/>
      <c r="H177" s="219">
        <v>11.813000000000001</v>
      </c>
      <c r="I177" s="220"/>
      <c r="J177" s="216"/>
      <c r="K177" s="216"/>
      <c r="L177" s="221"/>
      <c r="M177" s="222"/>
      <c r="N177" s="223"/>
      <c r="O177" s="223"/>
      <c r="P177" s="223"/>
      <c r="Q177" s="223"/>
      <c r="R177" s="223"/>
      <c r="S177" s="223"/>
      <c r="T177" s="224"/>
      <c r="AT177" s="225" t="s">
        <v>224</v>
      </c>
      <c r="AU177" s="225" t="s">
        <v>88</v>
      </c>
      <c r="AV177" s="15" t="s">
        <v>222</v>
      </c>
      <c r="AW177" s="15" t="s">
        <v>36</v>
      </c>
      <c r="AX177" s="15" t="s">
        <v>82</v>
      </c>
      <c r="AY177" s="225" t="s">
        <v>214</v>
      </c>
    </row>
    <row r="178" spans="1:65" s="2" customFormat="1" ht="24.2" customHeight="1">
      <c r="A178" s="36"/>
      <c r="B178" s="37"/>
      <c r="C178" s="180" t="s">
        <v>347</v>
      </c>
      <c r="D178" s="180" t="s">
        <v>217</v>
      </c>
      <c r="E178" s="181" t="s">
        <v>348</v>
      </c>
      <c r="F178" s="182" t="s">
        <v>349</v>
      </c>
      <c r="G178" s="183" t="s">
        <v>220</v>
      </c>
      <c r="H178" s="184">
        <v>89.963999999999999</v>
      </c>
      <c r="I178" s="185"/>
      <c r="J178" s="186">
        <f>ROUND(I178*H178,2)</f>
        <v>0</v>
      </c>
      <c r="K178" s="182" t="s">
        <v>221</v>
      </c>
      <c r="L178" s="41"/>
      <c r="M178" s="187" t="s">
        <v>19</v>
      </c>
      <c r="N178" s="188" t="s">
        <v>47</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299</v>
      </c>
      <c r="AT178" s="191" t="s">
        <v>217</v>
      </c>
      <c r="AU178" s="191" t="s">
        <v>88</v>
      </c>
      <c r="AY178" s="19" t="s">
        <v>214</v>
      </c>
      <c r="BE178" s="192">
        <f>IF(N178="základní",J178,0)</f>
        <v>0</v>
      </c>
      <c r="BF178" s="192">
        <f>IF(N178="snížená",J178,0)</f>
        <v>0</v>
      </c>
      <c r="BG178" s="192">
        <f>IF(N178="zákl. přenesená",J178,0)</f>
        <v>0</v>
      </c>
      <c r="BH178" s="192">
        <f>IF(N178="sníž. přenesená",J178,0)</f>
        <v>0</v>
      </c>
      <c r="BI178" s="192">
        <f>IF(N178="nulová",J178,0)</f>
        <v>0</v>
      </c>
      <c r="BJ178" s="19" t="s">
        <v>88</v>
      </c>
      <c r="BK178" s="192">
        <f>ROUND(I178*H178,2)</f>
        <v>0</v>
      </c>
      <c r="BL178" s="19" t="s">
        <v>299</v>
      </c>
      <c r="BM178" s="191" t="s">
        <v>350</v>
      </c>
    </row>
    <row r="179" spans="1:65" s="13" customFormat="1" ht="11.25">
      <c r="B179" s="193"/>
      <c r="C179" s="194"/>
      <c r="D179" s="195" t="s">
        <v>224</v>
      </c>
      <c r="E179" s="196" t="s">
        <v>19</v>
      </c>
      <c r="F179" s="197" t="s">
        <v>351</v>
      </c>
      <c r="G179" s="194"/>
      <c r="H179" s="196" t="s">
        <v>19</v>
      </c>
      <c r="I179" s="198"/>
      <c r="J179" s="194"/>
      <c r="K179" s="194"/>
      <c r="L179" s="199"/>
      <c r="M179" s="200"/>
      <c r="N179" s="201"/>
      <c r="O179" s="201"/>
      <c r="P179" s="201"/>
      <c r="Q179" s="201"/>
      <c r="R179" s="201"/>
      <c r="S179" s="201"/>
      <c r="T179" s="202"/>
      <c r="AT179" s="203" t="s">
        <v>224</v>
      </c>
      <c r="AU179" s="203" t="s">
        <v>88</v>
      </c>
      <c r="AV179" s="13" t="s">
        <v>82</v>
      </c>
      <c r="AW179" s="13" t="s">
        <v>36</v>
      </c>
      <c r="AX179" s="13" t="s">
        <v>75</v>
      </c>
      <c r="AY179" s="203" t="s">
        <v>214</v>
      </c>
    </row>
    <row r="180" spans="1:65" s="14" customFormat="1" ht="11.25">
      <c r="B180" s="204"/>
      <c r="C180" s="205"/>
      <c r="D180" s="195" t="s">
        <v>224</v>
      </c>
      <c r="E180" s="206" t="s">
        <v>19</v>
      </c>
      <c r="F180" s="207" t="s">
        <v>1884</v>
      </c>
      <c r="G180" s="205"/>
      <c r="H180" s="208">
        <v>89.963999999999999</v>
      </c>
      <c r="I180" s="209"/>
      <c r="J180" s="205"/>
      <c r="K180" s="205"/>
      <c r="L180" s="210"/>
      <c r="M180" s="211"/>
      <c r="N180" s="212"/>
      <c r="O180" s="212"/>
      <c r="P180" s="212"/>
      <c r="Q180" s="212"/>
      <c r="R180" s="212"/>
      <c r="S180" s="212"/>
      <c r="T180" s="213"/>
      <c r="AT180" s="214" t="s">
        <v>224</v>
      </c>
      <c r="AU180" s="214" t="s">
        <v>88</v>
      </c>
      <c r="AV180" s="14" t="s">
        <v>88</v>
      </c>
      <c r="AW180" s="14" t="s">
        <v>36</v>
      </c>
      <c r="AX180" s="14" t="s">
        <v>82</v>
      </c>
      <c r="AY180" s="214" t="s">
        <v>214</v>
      </c>
    </row>
    <row r="181" spans="1:65" s="2" customFormat="1" ht="14.45" customHeight="1">
      <c r="A181" s="36"/>
      <c r="B181" s="37"/>
      <c r="C181" s="230" t="s">
        <v>353</v>
      </c>
      <c r="D181" s="230" t="s">
        <v>336</v>
      </c>
      <c r="E181" s="231" t="s">
        <v>354</v>
      </c>
      <c r="F181" s="232" t="s">
        <v>355</v>
      </c>
      <c r="G181" s="233" t="s">
        <v>220</v>
      </c>
      <c r="H181" s="234">
        <v>91.763000000000005</v>
      </c>
      <c r="I181" s="235"/>
      <c r="J181" s="236">
        <f>ROUND(I181*H181,2)</f>
        <v>0</v>
      </c>
      <c r="K181" s="232" t="s">
        <v>19</v>
      </c>
      <c r="L181" s="237"/>
      <c r="M181" s="238" t="s">
        <v>19</v>
      </c>
      <c r="N181" s="239" t="s">
        <v>47</v>
      </c>
      <c r="O181" s="66"/>
      <c r="P181" s="189">
        <f>O181*H181</f>
        <v>0</v>
      </c>
      <c r="Q181" s="189">
        <v>2.6199999999999999E-3</v>
      </c>
      <c r="R181" s="189">
        <f>Q181*H181</f>
        <v>0.24041906000000002</v>
      </c>
      <c r="S181" s="189">
        <v>0</v>
      </c>
      <c r="T181" s="190">
        <f>S181*H181</f>
        <v>0</v>
      </c>
      <c r="U181" s="36"/>
      <c r="V181" s="36"/>
      <c r="W181" s="36"/>
      <c r="X181" s="36"/>
      <c r="Y181" s="36"/>
      <c r="Z181" s="36"/>
      <c r="AA181" s="36"/>
      <c r="AB181" s="36"/>
      <c r="AC181" s="36"/>
      <c r="AD181" s="36"/>
      <c r="AE181" s="36"/>
      <c r="AR181" s="191" t="s">
        <v>339</v>
      </c>
      <c r="AT181" s="191" t="s">
        <v>336</v>
      </c>
      <c r="AU181" s="191" t="s">
        <v>88</v>
      </c>
      <c r="AY181" s="19" t="s">
        <v>214</v>
      </c>
      <c r="BE181" s="192">
        <f>IF(N181="základní",J181,0)</f>
        <v>0</v>
      </c>
      <c r="BF181" s="192">
        <f>IF(N181="snížená",J181,0)</f>
        <v>0</v>
      </c>
      <c r="BG181" s="192">
        <f>IF(N181="zákl. přenesená",J181,0)</f>
        <v>0</v>
      </c>
      <c r="BH181" s="192">
        <f>IF(N181="sníž. přenesená",J181,0)</f>
        <v>0</v>
      </c>
      <c r="BI181" s="192">
        <f>IF(N181="nulová",J181,0)</f>
        <v>0</v>
      </c>
      <c r="BJ181" s="19" t="s">
        <v>88</v>
      </c>
      <c r="BK181" s="192">
        <f>ROUND(I181*H181,2)</f>
        <v>0</v>
      </c>
      <c r="BL181" s="19" t="s">
        <v>299</v>
      </c>
      <c r="BM181" s="191" t="s">
        <v>356</v>
      </c>
    </row>
    <row r="182" spans="1:65" s="14" customFormat="1" ht="11.25">
      <c r="B182" s="204"/>
      <c r="C182" s="205"/>
      <c r="D182" s="195" t="s">
        <v>224</v>
      </c>
      <c r="E182" s="205"/>
      <c r="F182" s="207" t="s">
        <v>1885</v>
      </c>
      <c r="G182" s="205"/>
      <c r="H182" s="208">
        <v>91.763000000000005</v>
      </c>
      <c r="I182" s="209"/>
      <c r="J182" s="205"/>
      <c r="K182" s="205"/>
      <c r="L182" s="210"/>
      <c r="M182" s="211"/>
      <c r="N182" s="212"/>
      <c r="O182" s="212"/>
      <c r="P182" s="212"/>
      <c r="Q182" s="212"/>
      <c r="R182" s="212"/>
      <c r="S182" s="212"/>
      <c r="T182" s="213"/>
      <c r="AT182" s="214" t="s">
        <v>224</v>
      </c>
      <c r="AU182" s="214" t="s">
        <v>88</v>
      </c>
      <c r="AV182" s="14" t="s">
        <v>88</v>
      </c>
      <c r="AW182" s="14" t="s">
        <v>4</v>
      </c>
      <c r="AX182" s="14" t="s">
        <v>82</v>
      </c>
      <c r="AY182" s="214" t="s">
        <v>214</v>
      </c>
    </row>
    <row r="183" spans="1:65" s="2" customFormat="1" ht="24.2" customHeight="1">
      <c r="A183" s="36"/>
      <c r="B183" s="37"/>
      <c r="C183" s="180" t="s">
        <v>358</v>
      </c>
      <c r="D183" s="180" t="s">
        <v>217</v>
      </c>
      <c r="E183" s="181" t="s">
        <v>359</v>
      </c>
      <c r="F183" s="182" t="s">
        <v>360</v>
      </c>
      <c r="G183" s="183" t="s">
        <v>361</v>
      </c>
      <c r="H183" s="240"/>
      <c r="I183" s="185"/>
      <c r="J183" s="186">
        <f>ROUND(I183*H183,2)</f>
        <v>0</v>
      </c>
      <c r="K183" s="182" t="s">
        <v>221</v>
      </c>
      <c r="L183" s="41"/>
      <c r="M183" s="187" t="s">
        <v>19</v>
      </c>
      <c r="N183" s="188" t="s">
        <v>47</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299</v>
      </c>
      <c r="AT183" s="191" t="s">
        <v>217</v>
      </c>
      <c r="AU183" s="191" t="s">
        <v>88</v>
      </c>
      <c r="AY183" s="19" t="s">
        <v>214</v>
      </c>
      <c r="BE183" s="192">
        <f>IF(N183="základní",J183,0)</f>
        <v>0</v>
      </c>
      <c r="BF183" s="192">
        <f>IF(N183="snížená",J183,0)</f>
        <v>0</v>
      </c>
      <c r="BG183" s="192">
        <f>IF(N183="zákl. přenesená",J183,0)</f>
        <v>0</v>
      </c>
      <c r="BH183" s="192">
        <f>IF(N183="sníž. přenesená",J183,0)</f>
        <v>0</v>
      </c>
      <c r="BI183" s="192">
        <f>IF(N183="nulová",J183,0)</f>
        <v>0</v>
      </c>
      <c r="BJ183" s="19" t="s">
        <v>88</v>
      </c>
      <c r="BK183" s="192">
        <f>ROUND(I183*H183,2)</f>
        <v>0</v>
      </c>
      <c r="BL183" s="19" t="s">
        <v>299</v>
      </c>
      <c r="BM183" s="191" t="s">
        <v>362</v>
      </c>
    </row>
    <row r="184" spans="1:65" s="12" customFormat="1" ht="22.9" customHeight="1">
      <c r="B184" s="164"/>
      <c r="C184" s="165"/>
      <c r="D184" s="166" t="s">
        <v>74</v>
      </c>
      <c r="E184" s="178" t="s">
        <v>363</v>
      </c>
      <c r="F184" s="178" t="s">
        <v>364</v>
      </c>
      <c r="G184" s="165"/>
      <c r="H184" s="165"/>
      <c r="I184" s="168"/>
      <c r="J184" s="179">
        <f>BK184</f>
        <v>0</v>
      </c>
      <c r="K184" s="165"/>
      <c r="L184" s="170"/>
      <c r="M184" s="171"/>
      <c r="N184" s="172"/>
      <c r="O184" s="172"/>
      <c r="P184" s="173">
        <f>SUM(P185:P186)</f>
        <v>0</v>
      </c>
      <c r="Q184" s="172"/>
      <c r="R184" s="173">
        <f>SUM(R185:R186)</f>
        <v>0</v>
      </c>
      <c r="S184" s="172"/>
      <c r="T184" s="174">
        <f>SUM(T185:T186)</f>
        <v>0</v>
      </c>
      <c r="AR184" s="175" t="s">
        <v>88</v>
      </c>
      <c r="AT184" s="176" t="s">
        <v>74</v>
      </c>
      <c r="AU184" s="176" t="s">
        <v>82</v>
      </c>
      <c r="AY184" s="175" t="s">
        <v>214</v>
      </c>
      <c r="BK184" s="177">
        <f>SUM(BK185:BK186)</f>
        <v>0</v>
      </c>
    </row>
    <row r="185" spans="1:65" s="2" customFormat="1" ht="62.65" customHeight="1">
      <c r="A185" s="36"/>
      <c r="B185" s="37"/>
      <c r="C185" s="180" t="s">
        <v>365</v>
      </c>
      <c r="D185" s="180" t="s">
        <v>217</v>
      </c>
      <c r="E185" s="181" t="s">
        <v>366</v>
      </c>
      <c r="F185" s="182" t="s">
        <v>367</v>
      </c>
      <c r="G185" s="183" t="s">
        <v>283</v>
      </c>
      <c r="H185" s="184">
        <v>2</v>
      </c>
      <c r="I185" s="185"/>
      <c r="J185" s="186">
        <f>ROUND(I185*H185,2)</f>
        <v>0</v>
      </c>
      <c r="K185" s="182" t="s">
        <v>19</v>
      </c>
      <c r="L185" s="41"/>
      <c r="M185" s="187" t="s">
        <v>19</v>
      </c>
      <c r="N185" s="188" t="s">
        <v>47</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299</v>
      </c>
      <c r="AT185" s="191" t="s">
        <v>217</v>
      </c>
      <c r="AU185" s="191" t="s">
        <v>88</v>
      </c>
      <c r="AY185" s="19" t="s">
        <v>214</v>
      </c>
      <c r="BE185" s="192">
        <f>IF(N185="základní",J185,0)</f>
        <v>0</v>
      </c>
      <c r="BF185" s="192">
        <f>IF(N185="snížená",J185,0)</f>
        <v>0</v>
      </c>
      <c r="BG185" s="192">
        <f>IF(N185="zákl. přenesená",J185,0)</f>
        <v>0</v>
      </c>
      <c r="BH185" s="192">
        <f>IF(N185="sníž. přenesená",J185,0)</f>
        <v>0</v>
      </c>
      <c r="BI185" s="192">
        <f>IF(N185="nulová",J185,0)</f>
        <v>0</v>
      </c>
      <c r="BJ185" s="19" t="s">
        <v>88</v>
      </c>
      <c r="BK185" s="192">
        <f>ROUND(I185*H185,2)</f>
        <v>0</v>
      </c>
      <c r="BL185" s="19" t="s">
        <v>299</v>
      </c>
      <c r="BM185" s="191" t="s">
        <v>368</v>
      </c>
    </row>
    <row r="186" spans="1:65" s="2" customFormat="1" ht="24.2" customHeight="1">
      <c r="A186" s="36"/>
      <c r="B186" s="37"/>
      <c r="C186" s="180" t="s">
        <v>369</v>
      </c>
      <c r="D186" s="180" t="s">
        <v>217</v>
      </c>
      <c r="E186" s="181" t="s">
        <v>370</v>
      </c>
      <c r="F186" s="182" t="s">
        <v>371</v>
      </c>
      <c r="G186" s="183" t="s">
        <v>361</v>
      </c>
      <c r="H186" s="240"/>
      <c r="I186" s="185"/>
      <c r="J186" s="186">
        <f>ROUND(I186*H186,2)</f>
        <v>0</v>
      </c>
      <c r="K186" s="182" t="s">
        <v>221</v>
      </c>
      <c r="L186" s="41"/>
      <c r="M186" s="187" t="s">
        <v>19</v>
      </c>
      <c r="N186" s="188" t="s">
        <v>47</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299</v>
      </c>
      <c r="AT186" s="191" t="s">
        <v>217</v>
      </c>
      <c r="AU186" s="191" t="s">
        <v>88</v>
      </c>
      <c r="AY186" s="19" t="s">
        <v>214</v>
      </c>
      <c r="BE186" s="192">
        <f>IF(N186="základní",J186,0)</f>
        <v>0</v>
      </c>
      <c r="BF186" s="192">
        <f>IF(N186="snížená",J186,0)</f>
        <v>0</v>
      </c>
      <c r="BG186" s="192">
        <f>IF(N186="zákl. přenesená",J186,0)</f>
        <v>0</v>
      </c>
      <c r="BH186" s="192">
        <f>IF(N186="sníž. přenesená",J186,0)</f>
        <v>0</v>
      </c>
      <c r="BI186" s="192">
        <f>IF(N186="nulová",J186,0)</f>
        <v>0</v>
      </c>
      <c r="BJ186" s="19" t="s">
        <v>88</v>
      </c>
      <c r="BK186" s="192">
        <f>ROUND(I186*H186,2)</f>
        <v>0</v>
      </c>
      <c r="BL186" s="19" t="s">
        <v>299</v>
      </c>
      <c r="BM186" s="191" t="s">
        <v>372</v>
      </c>
    </row>
    <row r="187" spans="1:65" s="12" customFormat="1" ht="22.9" customHeight="1">
      <c r="B187" s="164"/>
      <c r="C187" s="165"/>
      <c r="D187" s="166" t="s">
        <v>74</v>
      </c>
      <c r="E187" s="178" t="s">
        <v>373</v>
      </c>
      <c r="F187" s="178" t="s">
        <v>374</v>
      </c>
      <c r="G187" s="165"/>
      <c r="H187" s="165"/>
      <c r="I187" s="168"/>
      <c r="J187" s="179">
        <f>BK187</f>
        <v>0</v>
      </c>
      <c r="K187" s="165"/>
      <c r="L187" s="170"/>
      <c r="M187" s="171"/>
      <c r="N187" s="172"/>
      <c r="O187" s="172"/>
      <c r="P187" s="173">
        <f>SUM(P188:P216)</f>
        <v>0</v>
      </c>
      <c r="Q187" s="172"/>
      <c r="R187" s="173">
        <f>SUM(R188:R216)</f>
        <v>0</v>
      </c>
      <c r="S187" s="172"/>
      <c r="T187" s="174">
        <f>SUM(T188:T216)</f>
        <v>0.86030361000000011</v>
      </c>
      <c r="AR187" s="175" t="s">
        <v>88</v>
      </c>
      <c r="AT187" s="176" t="s">
        <v>74</v>
      </c>
      <c r="AU187" s="176" t="s">
        <v>82</v>
      </c>
      <c r="AY187" s="175" t="s">
        <v>214</v>
      </c>
      <c r="BK187" s="177">
        <f>SUM(BK188:BK216)</f>
        <v>0</v>
      </c>
    </row>
    <row r="188" spans="1:65" s="2" customFormat="1" ht="14.45" customHeight="1">
      <c r="A188" s="36"/>
      <c r="B188" s="37"/>
      <c r="C188" s="180" t="s">
        <v>375</v>
      </c>
      <c r="D188" s="180" t="s">
        <v>217</v>
      </c>
      <c r="E188" s="181" t="s">
        <v>376</v>
      </c>
      <c r="F188" s="182" t="s">
        <v>377</v>
      </c>
      <c r="G188" s="183" t="s">
        <v>220</v>
      </c>
      <c r="H188" s="184">
        <v>11.813000000000001</v>
      </c>
      <c r="I188" s="185"/>
      <c r="J188" s="186">
        <f>ROUND(I188*H188,2)</f>
        <v>0</v>
      </c>
      <c r="K188" s="182" t="s">
        <v>221</v>
      </c>
      <c r="L188" s="41"/>
      <c r="M188" s="187" t="s">
        <v>19</v>
      </c>
      <c r="N188" s="188" t="s">
        <v>47</v>
      </c>
      <c r="O188" s="66"/>
      <c r="P188" s="189">
        <f>O188*H188</f>
        <v>0</v>
      </c>
      <c r="Q188" s="189">
        <v>0</v>
      </c>
      <c r="R188" s="189">
        <f>Q188*H188</f>
        <v>0</v>
      </c>
      <c r="S188" s="189">
        <v>2.1999999999999999E-2</v>
      </c>
      <c r="T188" s="190">
        <f>S188*H188</f>
        <v>0.25988600000000001</v>
      </c>
      <c r="U188" s="36"/>
      <c r="V188" s="36"/>
      <c r="W188" s="36"/>
      <c r="X188" s="36"/>
      <c r="Y188" s="36"/>
      <c r="Z188" s="36"/>
      <c r="AA188" s="36"/>
      <c r="AB188" s="36"/>
      <c r="AC188" s="36"/>
      <c r="AD188" s="36"/>
      <c r="AE188" s="36"/>
      <c r="AR188" s="191" t="s">
        <v>299</v>
      </c>
      <c r="AT188" s="191" t="s">
        <v>217</v>
      </c>
      <c r="AU188" s="191" t="s">
        <v>88</v>
      </c>
      <c r="AY188" s="19" t="s">
        <v>214</v>
      </c>
      <c r="BE188" s="192">
        <f>IF(N188="základní",J188,0)</f>
        <v>0</v>
      </c>
      <c r="BF188" s="192">
        <f>IF(N188="snížená",J188,0)</f>
        <v>0</v>
      </c>
      <c r="BG188" s="192">
        <f>IF(N188="zákl. přenesená",J188,0)</f>
        <v>0</v>
      </c>
      <c r="BH188" s="192">
        <f>IF(N188="sníž. přenesená",J188,0)</f>
        <v>0</v>
      </c>
      <c r="BI188" s="192">
        <f>IF(N188="nulová",J188,0)</f>
        <v>0</v>
      </c>
      <c r="BJ188" s="19" t="s">
        <v>88</v>
      </c>
      <c r="BK188" s="192">
        <f>ROUND(I188*H188,2)</f>
        <v>0</v>
      </c>
      <c r="BL188" s="19" t="s">
        <v>299</v>
      </c>
      <c r="BM188" s="191" t="s">
        <v>378</v>
      </c>
    </row>
    <row r="189" spans="1:65" s="13" customFormat="1" ht="11.25">
      <c r="B189" s="193"/>
      <c r="C189" s="194"/>
      <c r="D189" s="195" t="s">
        <v>224</v>
      </c>
      <c r="E189" s="196" t="s">
        <v>19</v>
      </c>
      <c r="F189" s="197" t="s">
        <v>326</v>
      </c>
      <c r="G189" s="194"/>
      <c r="H189" s="196" t="s">
        <v>19</v>
      </c>
      <c r="I189" s="198"/>
      <c r="J189" s="194"/>
      <c r="K189" s="194"/>
      <c r="L189" s="199"/>
      <c r="M189" s="200"/>
      <c r="N189" s="201"/>
      <c r="O189" s="201"/>
      <c r="P189" s="201"/>
      <c r="Q189" s="201"/>
      <c r="R189" s="201"/>
      <c r="S189" s="201"/>
      <c r="T189" s="202"/>
      <c r="AT189" s="203" t="s">
        <v>224</v>
      </c>
      <c r="AU189" s="203" t="s">
        <v>88</v>
      </c>
      <c r="AV189" s="13" t="s">
        <v>82</v>
      </c>
      <c r="AW189" s="13" t="s">
        <v>36</v>
      </c>
      <c r="AX189" s="13" t="s">
        <v>75</v>
      </c>
      <c r="AY189" s="203" t="s">
        <v>214</v>
      </c>
    </row>
    <row r="190" spans="1:65" s="14" customFormat="1" ht="11.25">
      <c r="B190" s="204"/>
      <c r="C190" s="205"/>
      <c r="D190" s="195" t="s">
        <v>224</v>
      </c>
      <c r="E190" s="206" t="s">
        <v>19</v>
      </c>
      <c r="F190" s="207" t="s">
        <v>1882</v>
      </c>
      <c r="G190" s="205"/>
      <c r="H190" s="208">
        <v>4.95</v>
      </c>
      <c r="I190" s="209"/>
      <c r="J190" s="205"/>
      <c r="K190" s="205"/>
      <c r="L190" s="210"/>
      <c r="M190" s="211"/>
      <c r="N190" s="212"/>
      <c r="O190" s="212"/>
      <c r="P190" s="212"/>
      <c r="Q190" s="212"/>
      <c r="R190" s="212"/>
      <c r="S190" s="212"/>
      <c r="T190" s="213"/>
      <c r="AT190" s="214" t="s">
        <v>224</v>
      </c>
      <c r="AU190" s="214" t="s">
        <v>88</v>
      </c>
      <c r="AV190" s="14" t="s">
        <v>88</v>
      </c>
      <c r="AW190" s="14" t="s">
        <v>36</v>
      </c>
      <c r="AX190" s="14" t="s">
        <v>75</v>
      </c>
      <c r="AY190" s="214" t="s">
        <v>214</v>
      </c>
    </row>
    <row r="191" spans="1:65" s="14" customFormat="1" ht="11.25">
      <c r="B191" s="204"/>
      <c r="C191" s="205"/>
      <c r="D191" s="195" t="s">
        <v>224</v>
      </c>
      <c r="E191" s="206" t="s">
        <v>19</v>
      </c>
      <c r="F191" s="207" t="s">
        <v>1883</v>
      </c>
      <c r="G191" s="205"/>
      <c r="H191" s="208">
        <v>6.8630000000000004</v>
      </c>
      <c r="I191" s="209"/>
      <c r="J191" s="205"/>
      <c r="K191" s="205"/>
      <c r="L191" s="210"/>
      <c r="M191" s="211"/>
      <c r="N191" s="212"/>
      <c r="O191" s="212"/>
      <c r="P191" s="212"/>
      <c r="Q191" s="212"/>
      <c r="R191" s="212"/>
      <c r="S191" s="212"/>
      <c r="T191" s="213"/>
      <c r="AT191" s="214" t="s">
        <v>224</v>
      </c>
      <c r="AU191" s="214" t="s">
        <v>88</v>
      </c>
      <c r="AV191" s="14" t="s">
        <v>88</v>
      </c>
      <c r="AW191" s="14" t="s">
        <v>36</v>
      </c>
      <c r="AX191" s="14" t="s">
        <v>75</v>
      </c>
      <c r="AY191" s="214" t="s">
        <v>214</v>
      </c>
    </row>
    <row r="192" spans="1:65" s="15" customFormat="1" ht="11.25">
      <c r="B192" s="215"/>
      <c r="C192" s="216"/>
      <c r="D192" s="195" t="s">
        <v>224</v>
      </c>
      <c r="E192" s="217" t="s">
        <v>19</v>
      </c>
      <c r="F192" s="218" t="s">
        <v>228</v>
      </c>
      <c r="G192" s="216"/>
      <c r="H192" s="219">
        <v>11.813000000000001</v>
      </c>
      <c r="I192" s="220"/>
      <c r="J192" s="216"/>
      <c r="K192" s="216"/>
      <c r="L192" s="221"/>
      <c r="M192" s="222"/>
      <c r="N192" s="223"/>
      <c r="O192" s="223"/>
      <c r="P192" s="223"/>
      <c r="Q192" s="223"/>
      <c r="R192" s="223"/>
      <c r="S192" s="223"/>
      <c r="T192" s="224"/>
      <c r="AT192" s="225" t="s">
        <v>224</v>
      </c>
      <c r="AU192" s="225" t="s">
        <v>88</v>
      </c>
      <c r="AV192" s="15" t="s">
        <v>222</v>
      </c>
      <c r="AW192" s="15" t="s">
        <v>36</v>
      </c>
      <c r="AX192" s="15" t="s">
        <v>82</v>
      </c>
      <c r="AY192" s="225" t="s">
        <v>214</v>
      </c>
    </row>
    <row r="193" spans="1:65" s="2" customFormat="1" ht="14.45" customHeight="1">
      <c r="A193" s="36"/>
      <c r="B193" s="37"/>
      <c r="C193" s="180" t="s">
        <v>379</v>
      </c>
      <c r="D193" s="180" t="s">
        <v>217</v>
      </c>
      <c r="E193" s="181" t="s">
        <v>380</v>
      </c>
      <c r="F193" s="182" t="s">
        <v>381</v>
      </c>
      <c r="G193" s="183" t="s">
        <v>220</v>
      </c>
      <c r="H193" s="184">
        <v>7.02</v>
      </c>
      <c r="I193" s="185"/>
      <c r="J193" s="186">
        <f>ROUND(I193*H193,2)</f>
        <v>0</v>
      </c>
      <c r="K193" s="182" t="s">
        <v>19</v>
      </c>
      <c r="L193" s="41"/>
      <c r="M193" s="187" t="s">
        <v>19</v>
      </c>
      <c r="N193" s="188" t="s">
        <v>47</v>
      </c>
      <c r="O193" s="66"/>
      <c r="P193" s="189">
        <f>O193*H193</f>
        <v>0</v>
      </c>
      <c r="Q193" s="189">
        <v>0</v>
      </c>
      <c r="R193" s="189">
        <f>Q193*H193</f>
        <v>0</v>
      </c>
      <c r="S193" s="189">
        <v>7.0000000000000001E-3</v>
      </c>
      <c r="T193" s="190">
        <f>S193*H193</f>
        <v>4.9139999999999996E-2</v>
      </c>
      <c r="U193" s="36"/>
      <c r="V193" s="36"/>
      <c r="W193" s="36"/>
      <c r="X193" s="36"/>
      <c r="Y193" s="36"/>
      <c r="Z193" s="36"/>
      <c r="AA193" s="36"/>
      <c r="AB193" s="36"/>
      <c r="AC193" s="36"/>
      <c r="AD193" s="36"/>
      <c r="AE193" s="36"/>
      <c r="AR193" s="191" t="s">
        <v>299</v>
      </c>
      <c r="AT193" s="191" t="s">
        <v>217</v>
      </c>
      <c r="AU193" s="191" t="s">
        <v>88</v>
      </c>
      <c r="AY193" s="19" t="s">
        <v>214</v>
      </c>
      <c r="BE193" s="192">
        <f>IF(N193="základní",J193,0)</f>
        <v>0</v>
      </c>
      <c r="BF193" s="192">
        <f>IF(N193="snížená",J193,0)</f>
        <v>0</v>
      </c>
      <c r="BG193" s="192">
        <f>IF(N193="zákl. přenesená",J193,0)</f>
        <v>0</v>
      </c>
      <c r="BH193" s="192">
        <f>IF(N193="sníž. přenesená",J193,0)</f>
        <v>0</v>
      </c>
      <c r="BI193" s="192">
        <f>IF(N193="nulová",J193,0)</f>
        <v>0</v>
      </c>
      <c r="BJ193" s="19" t="s">
        <v>88</v>
      </c>
      <c r="BK193" s="192">
        <f>ROUND(I193*H193,2)</f>
        <v>0</v>
      </c>
      <c r="BL193" s="19" t="s">
        <v>299</v>
      </c>
      <c r="BM193" s="191" t="s">
        <v>382</v>
      </c>
    </row>
    <row r="194" spans="1:65" s="14" customFormat="1" ht="11.25">
      <c r="B194" s="204"/>
      <c r="C194" s="205"/>
      <c r="D194" s="195" t="s">
        <v>224</v>
      </c>
      <c r="E194" s="206" t="s">
        <v>19</v>
      </c>
      <c r="F194" s="207" t="s">
        <v>383</v>
      </c>
      <c r="G194" s="205"/>
      <c r="H194" s="208">
        <v>7.02</v>
      </c>
      <c r="I194" s="209"/>
      <c r="J194" s="205"/>
      <c r="K194" s="205"/>
      <c r="L194" s="210"/>
      <c r="M194" s="211"/>
      <c r="N194" s="212"/>
      <c r="O194" s="212"/>
      <c r="P194" s="212"/>
      <c r="Q194" s="212"/>
      <c r="R194" s="212"/>
      <c r="S194" s="212"/>
      <c r="T194" s="213"/>
      <c r="AT194" s="214" t="s">
        <v>224</v>
      </c>
      <c r="AU194" s="214" t="s">
        <v>88</v>
      </c>
      <c r="AV194" s="14" t="s">
        <v>88</v>
      </c>
      <c r="AW194" s="14" t="s">
        <v>36</v>
      </c>
      <c r="AX194" s="14" t="s">
        <v>82</v>
      </c>
      <c r="AY194" s="214" t="s">
        <v>214</v>
      </c>
    </row>
    <row r="195" spans="1:65" s="2" customFormat="1" ht="14.45" customHeight="1">
      <c r="A195" s="36"/>
      <c r="B195" s="37"/>
      <c r="C195" s="180" t="s">
        <v>384</v>
      </c>
      <c r="D195" s="180" t="s">
        <v>217</v>
      </c>
      <c r="E195" s="181" t="s">
        <v>385</v>
      </c>
      <c r="F195" s="182" t="s">
        <v>386</v>
      </c>
      <c r="G195" s="183" t="s">
        <v>220</v>
      </c>
      <c r="H195" s="184">
        <v>11.813000000000001</v>
      </c>
      <c r="I195" s="185"/>
      <c r="J195" s="186">
        <f>ROUND(I195*H195,2)</f>
        <v>0</v>
      </c>
      <c r="K195" s="182" t="s">
        <v>19</v>
      </c>
      <c r="L195" s="41"/>
      <c r="M195" s="187" t="s">
        <v>19</v>
      </c>
      <c r="N195" s="188" t="s">
        <v>47</v>
      </c>
      <c r="O195" s="66"/>
      <c r="P195" s="189">
        <f>O195*H195</f>
        <v>0</v>
      </c>
      <c r="Q195" s="189">
        <v>0</v>
      </c>
      <c r="R195" s="189">
        <f>Q195*H195</f>
        <v>0</v>
      </c>
      <c r="S195" s="189">
        <v>2.3689999999999999E-2</v>
      </c>
      <c r="T195" s="190">
        <f>S195*H195</f>
        <v>0.27984997</v>
      </c>
      <c r="U195" s="36"/>
      <c r="V195" s="36"/>
      <c r="W195" s="36"/>
      <c r="X195" s="36"/>
      <c r="Y195" s="36"/>
      <c r="Z195" s="36"/>
      <c r="AA195" s="36"/>
      <c r="AB195" s="36"/>
      <c r="AC195" s="36"/>
      <c r="AD195" s="36"/>
      <c r="AE195" s="36"/>
      <c r="AR195" s="191" t="s">
        <v>299</v>
      </c>
      <c r="AT195" s="191" t="s">
        <v>217</v>
      </c>
      <c r="AU195" s="191" t="s">
        <v>88</v>
      </c>
      <c r="AY195" s="19" t="s">
        <v>214</v>
      </c>
      <c r="BE195" s="192">
        <f>IF(N195="základní",J195,0)</f>
        <v>0</v>
      </c>
      <c r="BF195" s="192">
        <f>IF(N195="snížená",J195,0)</f>
        <v>0</v>
      </c>
      <c r="BG195" s="192">
        <f>IF(N195="zákl. přenesená",J195,0)</f>
        <v>0</v>
      </c>
      <c r="BH195" s="192">
        <f>IF(N195="sníž. přenesená",J195,0)</f>
        <v>0</v>
      </c>
      <c r="BI195" s="192">
        <f>IF(N195="nulová",J195,0)</f>
        <v>0</v>
      </c>
      <c r="BJ195" s="19" t="s">
        <v>88</v>
      </c>
      <c r="BK195" s="192">
        <f>ROUND(I195*H195,2)</f>
        <v>0</v>
      </c>
      <c r="BL195" s="19" t="s">
        <v>299</v>
      </c>
      <c r="BM195" s="191" t="s">
        <v>387</v>
      </c>
    </row>
    <row r="196" spans="1:65" s="13" customFormat="1" ht="11.25">
      <c r="B196" s="193"/>
      <c r="C196" s="194"/>
      <c r="D196" s="195" t="s">
        <v>224</v>
      </c>
      <c r="E196" s="196" t="s">
        <v>19</v>
      </c>
      <c r="F196" s="197" t="s">
        <v>326</v>
      </c>
      <c r="G196" s="194"/>
      <c r="H196" s="196" t="s">
        <v>19</v>
      </c>
      <c r="I196" s="198"/>
      <c r="J196" s="194"/>
      <c r="K196" s="194"/>
      <c r="L196" s="199"/>
      <c r="M196" s="200"/>
      <c r="N196" s="201"/>
      <c r="O196" s="201"/>
      <c r="P196" s="201"/>
      <c r="Q196" s="201"/>
      <c r="R196" s="201"/>
      <c r="S196" s="201"/>
      <c r="T196" s="202"/>
      <c r="AT196" s="203" t="s">
        <v>224</v>
      </c>
      <c r="AU196" s="203" t="s">
        <v>88</v>
      </c>
      <c r="AV196" s="13" t="s">
        <v>82</v>
      </c>
      <c r="AW196" s="13" t="s">
        <v>36</v>
      </c>
      <c r="AX196" s="13" t="s">
        <v>75</v>
      </c>
      <c r="AY196" s="203" t="s">
        <v>214</v>
      </c>
    </row>
    <row r="197" spans="1:65" s="14" customFormat="1" ht="11.25">
      <c r="B197" s="204"/>
      <c r="C197" s="205"/>
      <c r="D197" s="195" t="s">
        <v>224</v>
      </c>
      <c r="E197" s="206" t="s">
        <v>19</v>
      </c>
      <c r="F197" s="207" t="s">
        <v>1882</v>
      </c>
      <c r="G197" s="205"/>
      <c r="H197" s="208">
        <v>4.95</v>
      </c>
      <c r="I197" s="209"/>
      <c r="J197" s="205"/>
      <c r="K197" s="205"/>
      <c r="L197" s="210"/>
      <c r="M197" s="211"/>
      <c r="N197" s="212"/>
      <c r="O197" s="212"/>
      <c r="P197" s="212"/>
      <c r="Q197" s="212"/>
      <c r="R197" s="212"/>
      <c r="S197" s="212"/>
      <c r="T197" s="213"/>
      <c r="AT197" s="214" t="s">
        <v>224</v>
      </c>
      <c r="AU197" s="214" t="s">
        <v>88</v>
      </c>
      <c r="AV197" s="14" t="s">
        <v>88</v>
      </c>
      <c r="AW197" s="14" t="s">
        <v>36</v>
      </c>
      <c r="AX197" s="14" t="s">
        <v>75</v>
      </c>
      <c r="AY197" s="214" t="s">
        <v>214</v>
      </c>
    </row>
    <row r="198" spans="1:65" s="14" customFormat="1" ht="11.25">
      <c r="B198" s="204"/>
      <c r="C198" s="205"/>
      <c r="D198" s="195" t="s">
        <v>224</v>
      </c>
      <c r="E198" s="206" t="s">
        <v>19</v>
      </c>
      <c r="F198" s="207" t="s">
        <v>1883</v>
      </c>
      <c r="G198" s="205"/>
      <c r="H198" s="208">
        <v>6.8630000000000004</v>
      </c>
      <c r="I198" s="209"/>
      <c r="J198" s="205"/>
      <c r="K198" s="205"/>
      <c r="L198" s="210"/>
      <c r="M198" s="211"/>
      <c r="N198" s="212"/>
      <c r="O198" s="212"/>
      <c r="P198" s="212"/>
      <c r="Q198" s="212"/>
      <c r="R198" s="212"/>
      <c r="S198" s="212"/>
      <c r="T198" s="213"/>
      <c r="AT198" s="214" t="s">
        <v>224</v>
      </c>
      <c r="AU198" s="214" t="s">
        <v>88</v>
      </c>
      <c r="AV198" s="14" t="s">
        <v>88</v>
      </c>
      <c r="AW198" s="14" t="s">
        <v>36</v>
      </c>
      <c r="AX198" s="14" t="s">
        <v>75</v>
      </c>
      <c r="AY198" s="214" t="s">
        <v>214</v>
      </c>
    </row>
    <row r="199" spans="1:65" s="15" customFormat="1" ht="11.25">
      <c r="B199" s="215"/>
      <c r="C199" s="216"/>
      <c r="D199" s="195" t="s">
        <v>224</v>
      </c>
      <c r="E199" s="217" t="s">
        <v>19</v>
      </c>
      <c r="F199" s="218" t="s">
        <v>228</v>
      </c>
      <c r="G199" s="216"/>
      <c r="H199" s="219">
        <v>11.813000000000001</v>
      </c>
      <c r="I199" s="220"/>
      <c r="J199" s="216"/>
      <c r="K199" s="216"/>
      <c r="L199" s="221"/>
      <c r="M199" s="222"/>
      <c r="N199" s="223"/>
      <c r="O199" s="223"/>
      <c r="P199" s="223"/>
      <c r="Q199" s="223"/>
      <c r="R199" s="223"/>
      <c r="S199" s="223"/>
      <c r="T199" s="224"/>
      <c r="AT199" s="225" t="s">
        <v>224</v>
      </c>
      <c r="AU199" s="225" t="s">
        <v>88</v>
      </c>
      <c r="AV199" s="15" t="s">
        <v>222</v>
      </c>
      <c r="AW199" s="15" t="s">
        <v>36</v>
      </c>
      <c r="AX199" s="15" t="s">
        <v>82</v>
      </c>
      <c r="AY199" s="225" t="s">
        <v>214</v>
      </c>
    </row>
    <row r="200" spans="1:65" s="2" customFormat="1" ht="14.45" customHeight="1">
      <c r="A200" s="36"/>
      <c r="B200" s="37"/>
      <c r="C200" s="180" t="s">
        <v>339</v>
      </c>
      <c r="D200" s="180" t="s">
        <v>217</v>
      </c>
      <c r="E200" s="181" t="s">
        <v>388</v>
      </c>
      <c r="F200" s="182" t="s">
        <v>389</v>
      </c>
      <c r="G200" s="183" t="s">
        <v>220</v>
      </c>
      <c r="H200" s="184">
        <v>11.813000000000001</v>
      </c>
      <c r="I200" s="185"/>
      <c r="J200" s="186">
        <f>ROUND(I200*H200,2)</f>
        <v>0</v>
      </c>
      <c r="K200" s="182" t="s">
        <v>19</v>
      </c>
      <c r="L200" s="41"/>
      <c r="M200" s="187" t="s">
        <v>19</v>
      </c>
      <c r="N200" s="188" t="s">
        <v>47</v>
      </c>
      <c r="O200" s="66"/>
      <c r="P200" s="189">
        <f>O200*H200</f>
        <v>0</v>
      </c>
      <c r="Q200" s="189">
        <v>0</v>
      </c>
      <c r="R200" s="189">
        <f>Q200*H200</f>
        <v>0</v>
      </c>
      <c r="S200" s="189">
        <v>9.4800000000000006E-3</v>
      </c>
      <c r="T200" s="190">
        <f>S200*H200</f>
        <v>0.11198724000000002</v>
      </c>
      <c r="U200" s="36"/>
      <c r="V200" s="36"/>
      <c r="W200" s="36"/>
      <c r="X200" s="36"/>
      <c r="Y200" s="36"/>
      <c r="Z200" s="36"/>
      <c r="AA200" s="36"/>
      <c r="AB200" s="36"/>
      <c r="AC200" s="36"/>
      <c r="AD200" s="36"/>
      <c r="AE200" s="36"/>
      <c r="AR200" s="191" t="s">
        <v>299</v>
      </c>
      <c r="AT200" s="191" t="s">
        <v>217</v>
      </c>
      <c r="AU200" s="191" t="s">
        <v>88</v>
      </c>
      <c r="AY200" s="19" t="s">
        <v>214</v>
      </c>
      <c r="BE200" s="192">
        <f>IF(N200="základní",J200,0)</f>
        <v>0</v>
      </c>
      <c r="BF200" s="192">
        <f>IF(N200="snížená",J200,0)</f>
        <v>0</v>
      </c>
      <c r="BG200" s="192">
        <f>IF(N200="zákl. přenesená",J200,0)</f>
        <v>0</v>
      </c>
      <c r="BH200" s="192">
        <f>IF(N200="sníž. přenesená",J200,0)</f>
        <v>0</v>
      </c>
      <c r="BI200" s="192">
        <f>IF(N200="nulová",J200,0)</f>
        <v>0</v>
      </c>
      <c r="BJ200" s="19" t="s">
        <v>88</v>
      </c>
      <c r="BK200" s="192">
        <f>ROUND(I200*H200,2)</f>
        <v>0</v>
      </c>
      <c r="BL200" s="19" t="s">
        <v>299</v>
      </c>
      <c r="BM200" s="191" t="s">
        <v>390</v>
      </c>
    </row>
    <row r="201" spans="1:65" s="13" customFormat="1" ht="11.25">
      <c r="B201" s="193"/>
      <c r="C201" s="194"/>
      <c r="D201" s="195" t="s">
        <v>224</v>
      </c>
      <c r="E201" s="196" t="s">
        <v>19</v>
      </c>
      <c r="F201" s="197" t="s">
        <v>326</v>
      </c>
      <c r="G201" s="194"/>
      <c r="H201" s="196" t="s">
        <v>19</v>
      </c>
      <c r="I201" s="198"/>
      <c r="J201" s="194"/>
      <c r="K201" s="194"/>
      <c r="L201" s="199"/>
      <c r="M201" s="200"/>
      <c r="N201" s="201"/>
      <c r="O201" s="201"/>
      <c r="P201" s="201"/>
      <c r="Q201" s="201"/>
      <c r="R201" s="201"/>
      <c r="S201" s="201"/>
      <c r="T201" s="202"/>
      <c r="AT201" s="203" t="s">
        <v>224</v>
      </c>
      <c r="AU201" s="203" t="s">
        <v>88</v>
      </c>
      <c r="AV201" s="13" t="s">
        <v>82</v>
      </c>
      <c r="AW201" s="13" t="s">
        <v>36</v>
      </c>
      <c r="AX201" s="13" t="s">
        <v>75</v>
      </c>
      <c r="AY201" s="203" t="s">
        <v>214</v>
      </c>
    </row>
    <row r="202" spans="1:65" s="14" customFormat="1" ht="11.25">
      <c r="B202" s="204"/>
      <c r="C202" s="205"/>
      <c r="D202" s="195" t="s">
        <v>224</v>
      </c>
      <c r="E202" s="206" t="s">
        <v>19</v>
      </c>
      <c r="F202" s="207" t="s">
        <v>1882</v>
      </c>
      <c r="G202" s="205"/>
      <c r="H202" s="208">
        <v>4.95</v>
      </c>
      <c r="I202" s="209"/>
      <c r="J202" s="205"/>
      <c r="K202" s="205"/>
      <c r="L202" s="210"/>
      <c r="M202" s="211"/>
      <c r="N202" s="212"/>
      <c r="O202" s="212"/>
      <c r="P202" s="212"/>
      <c r="Q202" s="212"/>
      <c r="R202" s="212"/>
      <c r="S202" s="212"/>
      <c r="T202" s="213"/>
      <c r="AT202" s="214" t="s">
        <v>224</v>
      </c>
      <c r="AU202" s="214" t="s">
        <v>88</v>
      </c>
      <c r="AV202" s="14" t="s">
        <v>88</v>
      </c>
      <c r="AW202" s="14" t="s">
        <v>36</v>
      </c>
      <c r="AX202" s="14" t="s">
        <v>75</v>
      </c>
      <c r="AY202" s="214" t="s">
        <v>214</v>
      </c>
    </row>
    <row r="203" spans="1:65" s="14" customFormat="1" ht="11.25">
      <c r="B203" s="204"/>
      <c r="C203" s="205"/>
      <c r="D203" s="195" t="s">
        <v>224</v>
      </c>
      <c r="E203" s="206" t="s">
        <v>19</v>
      </c>
      <c r="F203" s="207" t="s">
        <v>1883</v>
      </c>
      <c r="G203" s="205"/>
      <c r="H203" s="208">
        <v>6.8630000000000004</v>
      </c>
      <c r="I203" s="209"/>
      <c r="J203" s="205"/>
      <c r="K203" s="205"/>
      <c r="L203" s="210"/>
      <c r="M203" s="211"/>
      <c r="N203" s="212"/>
      <c r="O203" s="212"/>
      <c r="P203" s="212"/>
      <c r="Q203" s="212"/>
      <c r="R203" s="212"/>
      <c r="S203" s="212"/>
      <c r="T203" s="213"/>
      <c r="AT203" s="214" t="s">
        <v>224</v>
      </c>
      <c r="AU203" s="214" t="s">
        <v>88</v>
      </c>
      <c r="AV203" s="14" t="s">
        <v>88</v>
      </c>
      <c r="AW203" s="14" t="s">
        <v>36</v>
      </c>
      <c r="AX203" s="14" t="s">
        <v>75</v>
      </c>
      <c r="AY203" s="214" t="s">
        <v>214</v>
      </c>
    </row>
    <row r="204" spans="1:65" s="15" customFormat="1" ht="11.25">
      <c r="B204" s="215"/>
      <c r="C204" s="216"/>
      <c r="D204" s="195" t="s">
        <v>224</v>
      </c>
      <c r="E204" s="217" t="s">
        <v>19</v>
      </c>
      <c r="F204" s="218" t="s">
        <v>228</v>
      </c>
      <c r="G204" s="216"/>
      <c r="H204" s="219">
        <v>11.813000000000001</v>
      </c>
      <c r="I204" s="220"/>
      <c r="J204" s="216"/>
      <c r="K204" s="216"/>
      <c r="L204" s="221"/>
      <c r="M204" s="222"/>
      <c r="N204" s="223"/>
      <c r="O204" s="223"/>
      <c r="P204" s="223"/>
      <c r="Q204" s="223"/>
      <c r="R204" s="223"/>
      <c r="S204" s="223"/>
      <c r="T204" s="224"/>
      <c r="AT204" s="225" t="s">
        <v>224</v>
      </c>
      <c r="AU204" s="225" t="s">
        <v>88</v>
      </c>
      <c r="AV204" s="15" t="s">
        <v>222</v>
      </c>
      <c r="AW204" s="15" t="s">
        <v>36</v>
      </c>
      <c r="AX204" s="15" t="s">
        <v>82</v>
      </c>
      <c r="AY204" s="225" t="s">
        <v>214</v>
      </c>
    </row>
    <row r="205" spans="1:65" s="2" customFormat="1" ht="14.45" customHeight="1">
      <c r="A205" s="36"/>
      <c r="B205" s="37"/>
      <c r="C205" s="180" t="s">
        <v>391</v>
      </c>
      <c r="D205" s="180" t="s">
        <v>217</v>
      </c>
      <c r="E205" s="181" t="s">
        <v>392</v>
      </c>
      <c r="F205" s="182" t="s">
        <v>393</v>
      </c>
      <c r="G205" s="183" t="s">
        <v>220</v>
      </c>
      <c r="H205" s="184">
        <v>9.3239999999999998</v>
      </c>
      <c r="I205" s="185"/>
      <c r="J205" s="186">
        <f>ROUND(I205*H205,2)</f>
        <v>0</v>
      </c>
      <c r="K205" s="182" t="s">
        <v>19</v>
      </c>
      <c r="L205" s="41"/>
      <c r="M205" s="187" t="s">
        <v>19</v>
      </c>
      <c r="N205" s="188" t="s">
        <v>47</v>
      </c>
      <c r="O205" s="66"/>
      <c r="P205" s="189">
        <f>O205*H205</f>
        <v>0</v>
      </c>
      <c r="Q205" s="189">
        <v>0</v>
      </c>
      <c r="R205" s="189">
        <f>Q205*H205</f>
        <v>0</v>
      </c>
      <c r="S205" s="189">
        <v>1.5779999999999999E-2</v>
      </c>
      <c r="T205" s="190">
        <f>S205*H205</f>
        <v>0.14713271999999999</v>
      </c>
      <c r="U205" s="36"/>
      <c r="V205" s="36"/>
      <c r="W205" s="36"/>
      <c r="X205" s="36"/>
      <c r="Y205" s="36"/>
      <c r="Z205" s="36"/>
      <c r="AA205" s="36"/>
      <c r="AB205" s="36"/>
      <c r="AC205" s="36"/>
      <c r="AD205" s="36"/>
      <c r="AE205" s="36"/>
      <c r="AR205" s="191" t="s">
        <v>299</v>
      </c>
      <c r="AT205" s="191" t="s">
        <v>217</v>
      </c>
      <c r="AU205" s="191" t="s">
        <v>88</v>
      </c>
      <c r="AY205" s="19" t="s">
        <v>214</v>
      </c>
      <c r="BE205" s="192">
        <f>IF(N205="základní",J205,0)</f>
        <v>0</v>
      </c>
      <c r="BF205" s="192">
        <f>IF(N205="snížená",J205,0)</f>
        <v>0</v>
      </c>
      <c r="BG205" s="192">
        <f>IF(N205="zákl. přenesená",J205,0)</f>
        <v>0</v>
      </c>
      <c r="BH205" s="192">
        <f>IF(N205="sníž. přenesená",J205,0)</f>
        <v>0</v>
      </c>
      <c r="BI205" s="192">
        <f>IF(N205="nulová",J205,0)</f>
        <v>0</v>
      </c>
      <c r="BJ205" s="19" t="s">
        <v>88</v>
      </c>
      <c r="BK205" s="192">
        <f>ROUND(I205*H205,2)</f>
        <v>0</v>
      </c>
      <c r="BL205" s="19" t="s">
        <v>299</v>
      </c>
      <c r="BM205" s="191" t="s">
        <v>394</v>
      </c>
    </row>
    <row r="206" spans="1:65" s="13" customFormat="1" ht="11.25">
      <c r="B206" s="193"/>
      <c r="C206" s="194"/>
      <c r="D206" s="195" t="s">
        <v>224</v>
      </c>
      <c r="E206" s="196" t="s">
        <v>19</v>
      </c>
      <c r="F206" s="197" t="s">
        <v>326</v>
      </c>
      <c r="G206" s="194"/>
      <c r="H206" s="196" t="s">
        <v>19</v>
      </c>
      <c r="I206" s="198"/>
      <c r="J206" s="194"/>
      <c r="K206" s="194"/>
      <c r="L206" s="199"/>
      <c r="M206" s="200"/>
      <c r="N206" s="201"/>
      <c r="O206" s="201"/>
      <c r="P206" s="201"/>
      <c r="Q206" s="201"/>
      <c r="R206" s="201"/>
      <c r="S206" s="201"/>
      <c r="T206" s="202"/>
      <c r="AT206" s="203" t="s">
        <v>224</v>
      </c>
      <c r="AU206" s="203" t="s">
        <v>88</v>
      </c>
      <c r="AV206" s="13" t="s">
        <v>82</v>
      </c>
      <c r="AW206" s="13" t="s">
        <v>36</v>
      </c>
      <c r="AX206" s="13" t="s">
        <v>75</v>
      </c>
      <c r="AY206" s="203" t="s">
        <v>214</v>
      </c>
    </row>
    <row r="207" spans="1:65" s="14" customFormat="1" ht="11.25">
      <c r="B207" s="204"/>
      <c r="C207" s="205"/>
      <c r="D207" s="195" t="s">
        <v>224</v>
      </c>
      <c r="E207" s="206" t="s">
        <v>19</v>
      </c>
      <c r="F207" s="207" t="s">
        <v>1886</v>
      </c>
      <c r="G207" s="205"/>
      <c r="H207" s="208">
        <v>7.194</v>
      </c>
      <c r="I207" s="209"/>
      <c r="J207" s="205"/>
      <c r="K207" s="205"/>
      <c r="L207" s="210"/>
      <c r="M207" s="211"/>
      <c r="N207" s="212"/>
      <c r="O207" s="212"/>
      <c r="P207" s="212"/>
      <c r="Q207" s="212"/>
      <c r="R207" s="212"/>
      <c r="S207" s="212"/>
      <c r="T207" s="213"/>
      <c r="AT207" s="214" t="s">
        <v>224</v>
      </c>
      <c r="AU207" s="214" t="s">
        <v>88</v>
      </c>
      <c r="AV207" s="14" t="s">
        <v>88</v>
      </c>
      <c r="AW207" s="14" t="s">
        <v>36</v>
      </c>
      <c r="AX207" s="14" t="s">
        <v>75</v>
      </c>
      <c r="AY207" s="214" t="s">
        <v>214</v>
      </c>
    </row>
    <row r="208" spans="1:65" s="14" customFormat="1" ht="11.25">
      <c r="B208" s="204"/>
      <c r="C208" s="205"/>
      <c r="D208" s="195" t="s">
        <v>224</v>
      </c>
      <c r="E208" s="206" t="s">
        <v>19</v>
      </c>
      <c r="F208" s="207" t="s">
        <v>1887</v>
      </c>
      <c r="G208" s="205"/>
      <c r="H208" s="208">
        <v>2.13</v>
      </c>
      <c r="I208" s="209"/>
      <c r="J208" s="205"/>
      <c r="K208" s="205"/>
      <c r="L208" s="210"/>
      <c r="M208" s="211"/>
      <c r="N208" s="212"/>
      <c r="O208" s="212"/>
      <c r="P208" s="212"/>
      <c r="Q208" s="212"/>
      <c r="R208" s="212"/>
      <c r="S208" s="212"/>
      <c r="T208" s="213"/>
      <c r="AT208" s="214" t="s">
        <v>224</v>
      </c>
      <c r="AU208" s="214" t="s">
        <v>88</v>
      </c>
      <c r="AV208" s="14" t="s">
        <v>88</v>
      </c>
      <c r="AW208" s="14" t="s">
        <v>36</v>
      </c>
      <c r="AX208" s="14" t="s">
        <v>75</v>
      </c>
      <c r="AY208" s="214" t="s">
        <v>214</v>
      </c>
    </row>
    <row r="209" spans="1:65" s="15" customFormat="1" ht="11.25">
      <c r="B209" s="215"/>
      <c r="C209" s="216"/>
      <c r="D209" s="195" t="s">
        <v>224</v>
      </c>
      <c r="E209" s="217" t="s">
        <v>19</v>
      </c>
      <c r="F209" s="218" t="s">
        <v>228</v>
      </c>
      <c r="G209" s="216"/>
      <c r="H209" s="219">
        <v>9.3239999999999998</v>
      </c>
      <c r="I209" s="220"/>
      <c r="J209" s="216"/>
      <c r="K209" s="216"/>
      <c r="L209" s="221"/>
      <c r="M209" s="222"/>
      <c r="N209" s="223"/>
      <c r="O209" s="223"/>
      <c r="P209" s="223"/>
      <c r="Q209" s="223"/>
      <c r="R209" s="223"/>
      <c r="S209" s="223"/>
      <c r="T209" s="224"/>
      <c r="AT209" s="225" t="s">
        <v>224</v>
      </c>
      <c r="AU209" s="225" t="s">
        <v>88</v>
      </c>
      <c r="AV209" s="15" t="s">
        <v>222</v>
      </c>
      <c r="AW209" s="15" t="s">
        <v>36</v>
      </c>
      <c r="AX209" s="15" t="s">
        <v>82</v>
      </c>
      <c r="AY209" s="225" t="s">
        <v>214</v>
      </c>
    </row>
    <row r="210" spans="1:65" s="2" customFormat="1" ht="14.45" customHeight="1">
      <c r="A210" s="36"/>
      <c r="B210" s="37"/>
      <c r="C210" s="180" t="s">
        <v>397</v>
      </c>
      <c r="D210" s="180" t="s">
        <v>217</v>
      </c>
      <c r="E210" s="181" t="s">
        <v>398</v>
      </c>
      <c r="F210" s="182" t="s">
        <v>399</v>
      </c>
      <c r="G210" s="183" t="s">
        <v>220</v>
      </c>
      <c r="H210" s="184">
        <v>9.3239999999999998</v>
      </c>
      <c r="I210" s="185"/>
      <c r="J210" s="186">
        <f>ROUND(I210*H210,2)</f>
        <v>0</v>
      </c>
      <c r="K210" s="182" t="s">
        <v>221</v>
      </c>
      <c r="L210" s="41"/>
      <c r="M210" s="187" t="s">
        <v>19</v>
      </c>
      <c r="N210" s="188" t="s">
        <v>47</v>
      </c>
      <c r="O210" s="66"/>
      <c r="P210" s="189">
        <f>O210*H210</f>
        <v>0</v>
      </c>
      <c r="Q210" s="189">
        <v>0</v>
      </c>
      <c r="R210" s="189">
        <f>Q210*H210</f>
        <v>0</v>
      </c>
      <c r="S210" s="189">
        <v>1.32E-3</v>
      </c>
      <c r="T210" s="190">
        <f>S210*H210</f>
        <v>1.230768E-2</v>
      </c>
      <c r="U210" s="36"/>
      <c r="V210" s="36"/>
      <c r="W210" s="36"/>
      <c r="X210" s="36"/>
      <c r="Y210" s="36"/>
      <c r="Z210" s="36"/>
      <c r="AA210" s="36"/>
      <c r="AB210" s="36"/>
      <c r="AC210" s="36"/>
      <c r="AD210" s="36"/>
      <c r="AE210" s="36"/>
      <c r="AR210" s="191" t="s">
        <v>299</v>
      </c>
      <c r="AT210" s="191" t="s">
        <v>217</v>
      </c>
      <c r="AU210" s="191" t="s">
        <v>88</v>
      </c>
      <c r="AY210" s="19" t="s">
        <v>214</v>
      </c>
      <c r="BE210" s="192">
        <f>IF(N210="základní",J210,0)</f>
        <v>0</v>
      </c>
      <c r="BF210" s="192">
        <f>IF(N210="snížená",J210,0)</f>
        <v>0</v>
      </c>
      <c r="BG210" s="192">
        <f>IF(N210="zákl. přenesená",J210,0)</f>
        <v>0</v>
      </c>
      <c r="BH210" s="192">
        <f>IF(N210="sníž. přenesená",J210,0)</f>
        <v>0</v>
      </c>
      <c r="BI210" s="192">
        <f>IF(N210="nulová",J210,0)</f>
        <v>0</v>
      </c>
      <c r="BJ210" s="19" t="s">
        <v>88</v>
      </c>
      <c r="BK210" s="192">
        <f>ROUND(I210*H210,2)</f>
        <v>0</v>
      </c>
      <c r="BL210" s="19" t="s">
        <v>299</v>
      </c>
      <c r="BM210" s="191" t="s">
        <v>400</v>
      </c>
    </row>
    <row r="211" spans="1:65" s="13" customFormat="1" ht="11.25">
      <c r="B211" s="193"/>
      <c r="C211" s="194"/>
      <c r="D211" s="195" t="s">
        <v>224</v>
      </c>
      <c r="E211" s="196" t="s">
        <v>19</v>
      </c>
      <c r="F211" s="197" t="s">
        <v>326</v>
      </c>
      <c r="G211" s="194"/>
      <c r="H211" s="196" t="s">
        <v>19</v>
      </c>
      <c r="I211" s="198"/>
      <c r="J211" s="194"/>
      <c r="K211" s="194"/>
      <c r="L211" s="199"/>
      <c r="M211" s="200"/>
      <c r="N211" s="201"/>
      <c r="O211" s="201"/>
      <c r="P211" s="201"/>
      <c r="Q211" s="201"/>
      <c r="R211" s="201"/>
      <c r="S211" s="201"/>
      <c r="T211" s="202"/>
      <c r="AT211" s="203" t="s">
        <v>224</v>
      </c>
      <c r="AU211" s="203" t="s">
        <v>88</v>
      </c>
      <c r="AV211" s="13" t="s">
        <v>82</v>
      </c>
      <c r="AW211" s="13" t="s">
        <v>36</v>
      </c>
      <c r="AX211" s="13" t="s">
        <v>75</v>
      </c>
      <c r="AY211" s="203" t="s">
        <v>214</v>
      </c>
    </row>
    <row r="212" spans="1:65" s="14" customFormat="1" ht="11.25">
      <c r="B212" s="204"/>
      <c r="C212" s="205"/>
      <c r="D212" s="195" t="s">
        <v>224</v>
      </c>
      <c r="E212" s="206" t="s">
        <v>19</v>
      </c>
      <c r="F212" s="207" t="s">
        <v>1886</v>
      </c>
      <c r="G212" s="205"/>
      <c r="H212" s="208">
        <v>7.194</v>
      </c>
      <c r="I212" s="209"/>
      <c r="J212" s="205"/>
      <c r="K212" s="205"/>
      <c r="L212" s="210"/>
      <c r="M212" s="211"/>
      <c r="N212" s="212"/>
      <c r="O212" s="212"/>
      <c r="P212" s="212"/>
      <c r="Q212" s="212"/>
      <c r="R212" s="212"/>
      <c r="S212" s="212"/>
      <c r="T212" s="213"/>
      <c r="AT212" s="214" t="s">
        <v>224</v>
      </c>
      <c r="AU212" s="214" t="s">
        <v>88</v>
      </c>
      <c r="AV212" s="14" t="s">
        <v>88</v>
      </c>
      <c r="AW212" s="14" t="s">
        <v>36</v>
      </c>
      <c r="AX212" s="14" t="s">
        <v>75</v>
      </c>
      <c r="AY212" s="214" t="s">
        <v>214</v>
      </c>
    </row>
    <row r="213" spans="1:65" s="14" customFormat="1" ht="11.25">
      <c r="B213" s="204"/>
      <c r="C213" s="205"/>
      <c r="D213" s="195" t="s">
        <v>224</v>
      </c>
      <c r="E213" s="206" t="s">
        <v>19</v>
      </c>
      <c r="F213" s="207" t="s">
        <v>1887</v>
      </c>
      <c r="G213" s="205"/>
      <c r="H213" s="208">
        <v>2.13</v>
      </c>
      <c r="I213" s="209"/>
      <c r="J213" s="205"/>
      <c r="K213" s="205"/>
      <c r="L213" s="210"/>
      <c r="M213" s="211"/>
      <c r="N213" s="212"/>
      <c r="O213" s="212"/>
      <c r="P213" s="212"/>
      <c r="Q213" s="212"/>
      <c r="R213" s="212"/>
      <c r="S213" s="212"/>
      <c r="T213" s="213"/>
      <c r="AT213" s="214" t="s">
        <v>224</v>
      </c>
      <c r="AU213" s="214" t="s">
        <v>88</v>
      </c>
      <c r="AV213" s="14" t="s">
        <v>88</v>
      </c>
      <c r="AW213" s="14" t="s">
        <v>36</v>
      </c>
      <c r="AX213" s="14" t="s">
        <v>75</v>
      </c>
      <c r="AY213" s="214" t="s">
        <v>214</v>
      </c>
    </row>
    <row r="214" spans="1:65" s="15" customFormat="1" ht="11.25">
      <c r="B214" s="215"/>
      <c r="C214" s="216"/>
      <c r="D214" s="195" t="s">
        <v>224</v>
      </c>
      <c r="E214" s="217" t="s">
        <v>19</v>
      </c>
      <c r="F214" s="218" t="s">
        <v>228</v>
      </c>
      <c r="G214" s="216"/>
      <c r="H214" s="219">
        <v>9.3239999999999998</v>
      </c>
      <c r="I214" s="220"/>
      <c r="J214" s="216"/>
      <c r="K214" s="216"/>
      <c r="L214" s="221"/>
      <c r="M214" s="222"/>
      <c r="N214" s="223"/>
      <c r="O214" s="223"/>
      <c r="P214" s="223"/>
      <c r="Q214" s="223"/>
      <c r="R214" s="223"/>
      <c r="S214" s="223"/>
      <c r="T214" s="224"/>
      <c r="AT214" s="225" t="s">
        <v>224</v>
      </c>
      <c r="AU214" s="225" t="s">
        <v>88</v>
      </c>
      <c r="AV214" s="15" t="s">
        <v>222</v>
      </c>
      <c r="AW214" s="15" t="s">
        <v>36</v>
      </c>
      <c r="AX214" s="15" t="s">
        <v>82</v>
      </c>
      <c r="AY214" s="225" t="s">
        <v>214</v>
      </c>
    </row>
    <row r="215" spans="1:65" s="2" customFormat="1" ht="24.2" customHeight="1">
      <c r="A215" s="36"/>
      <c r="B215" s="37"/>
      <c r="C215" s="180" t="s">
        <v>401</v>
      </c>
      <c r="D215" s="180" t="s">
        <v>217</v>
      </c>
      <c r="E215" s="181" t="s">
        <v>402</v>
      </c>
      <c r="F215" s="182" t="s">
        <v>403</v>
      </c>
      <c r="G215" s="183" t="s">
        <v>283</v>
      </c>
      <c r="H215" s="184">
        <v>1</v>
      </c>
      <c r="I215" s="185"/>
      <c r="J215" s="186">
        <f>ROUND(I215*H215,2)</f>
        <v>0</v>
      </c>
      <c r="K215" s="182" t="s">
        <v>19</v>
      </c>
      <c r="L215" s="41"/>
      <c r="M215" s="187" t="s">
        <v>19</v>
      </c>
      <c r="N215" s="188" t="s">
        <v>47</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299</v>
      </c>
      <c r="AT215" s="191" t="s">
        <v>217</v>
      </c>
      <c r="AU215" s="191" t="s">
        <v>88</v>
      </c>
      <c r="AY215" s="19" t="s">
        <v>214</v>
      </c>
      <c r="BE215" s="192">
        <f>IF(N215="základní",J215,0)</f>
        <v>0</v>
      </c>
      <c r="BF215" s="192">
        <f>IF(N215="snížená",J215,0)</f>
        <v>0</v>
      </c>
      <c r="BG215" s="192">
        <f>IF(N215="zákl. přenesená",J215,0)</f>
        <v>0</v>
      </c>
      <c r="BH215" s="192">
        <f>IF(N215="sníž. přenesená",J215,0)</f>
        <v>0</v>
      </c>
      <c r="BI215" s="192">
        <f>IF(N215="nulová",J215,0)</f>
        <v>0</v>
      </c>
      <c r="BJ215" s="19" t="s">
        <v>88</v>
      </c>
      <c r="BK215" s="192">
        <f>ROUND(I215*H215,2)</f>
        <v>0</v>
      </c>
      <c r="BL215" s="19" t="s">
        <v>299</v>
      </c>
      <c r="BM215" s="191" t="s">
        <v>404</v>
      </c>
    </row>
    <row r="216" spans="1:65" s="2" customFormat="1" ht="24.2" customHeight="1">
      <c r="A216" s="36"/>
      <c r="B216" s="37"/>
      <c r="C216" s="180" t="s">
        <v>405</v>
      </c>
      <c r="D216" s="180" t="s">
        <v>217</v>
      </c>
      <c r="E216" s="181" t="s">
        <v>406</v>
      </c>
      <c r="F216" s="182" t="s">
        <v>407</v>
      </c>
      <c r="G216" s="183" t="s">
        <v>361</v>
      </c>
      <c r="H216" s="240"/>
      <c r="I216" s="185"/>
      <c r="J216" s="186">
        <f>ROUND(I216*H216,2)</f>
        <v>0</v>
      </c>
      <c r="K216" s="182" t="s">
        <v>221</v>
      </c>
      <c r="L216" s="41"/>
      <c r="M216" s="187" t="s">
        <v>19</v>
      </c>
      <c r="N216" s="188" t="s">
        <v>47</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299</v>
      </c>
      <c r="AT216" s="191" t="s">
        <v>217</v>
      </c>
      <c r="AU216" s="191" t="s">
        <v>88</v>
      </c>
      <c r="AY216" s="19" t="s">
        <v>214</v>
      </c>
      <c r="BE216" s="192">
        <f>IF(N216="základní",J216,0)</f>
        <v>0</v>
      </c>
      <c r="BF216" s="192">
        <f>IF(N216="snížená",J216,0)</f>
        <v>0</v>
      </c>
      <c r="BG216" s="192">
        <f>IF(N216="zákl. přenesená",J216,0)</f>
        <v>0</v>
      </c>
      <c r="BH216" s="192">
        <f>IF(N216="sníž. přenesená",J216,0)</f>
        <v>0</v>
      </c>
      <c r="BI216" s="192">
        <f>IF(N216="nulová",J216,0)</f>
        <v>0</v>
      </c>
      <c r="BJ216" s="19" t="s">
        <v>88</v>
      </c>
      <c r="BK216" s="192">
        <f>ROUND(I216*H216,2)</f>
        <v>0</v>
      </c>
      <c r="BL216" s="19" t="s">
        <v>299</v>
      </c>
      <c r="BM216" s="191" t="s">
        <v>408</v>
      </c>
    </row>
    <row r="217" spans="1:65" s="12" customFormat="1" ht="22.9" customHeight="1">
      <c r="B217" s="164"/>
      <c r="C217" s="165"/>
      <c r="D217" s="166" t="s">
        <v>74</v>
      </c>
      <c r="E217" s="178" t="s">
        <v>409</v>
      </c>
      <c r="F217" s="178" t="s">
        <v>410</v>
      </c>
      <c r="G217" s="165"/>
      <c r="H217" s="165"/>
      <c r="I217" s="168"/>
      <c r="J217" s="179">
        <f>BK217</f>
        <v>0</v>
      </c>
      <c r="K217" s="165"/>
      <c r="L217" s="170"/>
      <c r="M217" s="171"/>
      <c r="N217" s="172"/>
      <c r="O217" s="172"/>
      <c r="P217" s="173">
        <f>SUM(P218:P366)</f>
        <v>0</v>
      </c>
      <c r="Q217" s="172"/>
      <c r="R217" s="173">
        <f>SUM(R218:R366)</f>
        <v>19.583738155200002</v>
      </c>
      <c r="S217" s="172"/>
      <c r="T217" s="174">
        <f>SUM(T218:T366)</f>
        <v>0</v>
      </c>
      <c r="AR217" s="175" t="s">
        <v>88</v>
      </c>
      <c r="AT217" s="176" t="s">
        <v>74</v>
      </c>
      <c r="AU217" s="176" t="s">
        <v>82</v>
      </c>
      <c r="AY217" s="175" t="s">
        <v>214</v>
      </c>
      <c r="BK217" s="177">
        <f>SUM(BK218:BK366)</f>
        <v>0</v>
      </c>
    </row>
    <row r="218" spans="1:65" s="2" customFormat="1" ht="24.2" customHeight="1">
      <c r="A218" s="36"/>
      <c r="B218" s="37"/>
      <c r="C218" s="180" t="s">
        <v>411</v>
      </c>
      <c r="D218" s="180" t="s">
        <v>217</v>
      </c>
      <c r="E218" s="181" t="s">
        <v>412</v>
      </c>
      <c r="F218" s="182" t="s">
        <v>413</v>
      </c>
      <c r="G218" s="183" t="s">
        <v>220</v>
      </c>
      <c r="H218" s="184">
        <v>38.588000000000001</v>
      </c>
      <c r="I218" s="185"/>
      <c r="J218" s="186">
        <f>ROUND(I218*H218,2)</f>
        <v>0</v>
      </c>
      <c r="K218" s="182" t="s">
        <v>221</v>
      </c>
      <c r="L218" s="41"/>
      <c r="M218" s="187" t="s">
        <v>19</v>
      </c>
      <c r="N218" s="188" t="s">
        <v>47</v>
      </c>
      <c r="O218" s="66"/>
      <c r="P218" s="189">
        <f>O218*H218</f>
        <v>0</v>
      </c>
      <c r="Q218" s="189">
        <v>2.5510000000000001E-2</v>
      </c>
      <c r="R218" s="189">
        <f>Q218*H218</f>
        <v>0.9843798800000001</v>
      </c>
      <c r="S218" s="189">
        <v>0</v>
      </c>
      <c r="T218" s="190">
        <f>S218*H218</f>
        <v>0</v>
      </c>
      <c r="U218" s="36"/>
      <c r="V218" s="36"/>
      <c r="W218" s="36"/>
      <c r="X218" s="36"/>
      <c r="Y218" s="36"/>
      <c r="Z218" s="36"/>
      <c r="AA218" s="36"/>
      <c r="AB218" s="36"/>
      <c r="AC218" s="36"/>
      <c r="AD218" s="36"/>
      <c r="AE218" s="36"/>
      <c r="AR218" s="191" t="s">
        <v>299</v>
      </c>
      <c r="AT218" s="191" t="s">
        <v>217</v>
      </c>
      <c r="AU218" s="191" t="s">
        <v>88</v>
      </c>
      <c r="AY218" s="19" t="s">
        <v>214</v>
      </c>
      <c r="BE218" s="192">
        <f>IF(N218="základní",J218,0)</f>
        <v>0</v>
      </c>
      <c r="BF218" s="192">
        <f>IF(N218="snížená",J218,0)</f>
        <v>0</v>
      </c>
      <c r="BG218" s="192">
        <f>IF(N218="zákl. přenesená",J218,0)</f>
        <v>0</v>
      </c>
      <c r="BH218" s="192">
        <f>IF(N218="sníž. přenesená",J218,0)</f>
        <v>0</v>
      </c>
      <c r="BI218" s="192">
        <f>IF(N218="nulová",J218,0)</f>
        <v>0</v>
      </c>
      <c r="BJ218" s="19" t="s">
        <v>88</v>
      </c>
      <c r="BK218" s="192">
        <f>ROUND(I218*H218,2)</f>
        <v>0</v>
      </c>
      <c r="BL218" s="19" t="s">
        <v>299</v>
      </c>
      <c r="BM218" s="191" t="s">
        <v>414</v>
      </c>
    </row>
    <row r="219" spans="1:65" s="13" customFormat="1" ht="11.25">
      <c r="B219" s="193"/>
      <c r="C219" s="194"/>
      <c r="D219" s="195" t="s">
        <v>224</v>
      </c>
      <c r="E219" s="196" t="s">
        <v>19</v>
      </c>
      <c r="F219" s="197" t="s">
        <v>257</v>
      </c>
      <c r="G219" s="194"/>
      <c r="H219" s="196" t="s">
        <v>19</v>
      </c>
      <c r="I219" s="198"/>
      <c r="J219" s="194"/>
      <c r="K219" s="194"/>
      <c r="L219" s="199"/>
      <c r="M219" s="200"/>
      <c r="N219" s="201"/>
      <c r="O219" s="201"/>
      <c r="P219" s="201"/>
      <c r="Q219" s="201"/>
      <c r="R219" s="201"/>
      <c r="S219" s="201"/>
      <c r="T219" s="202"/>
      <c r="AT219" s="203" t="s">
        <v>224</v>
      </c>
      <c r="AU219" s="203" t="s">
        <v>88</v>
      </c>
      <c r="AV219" s="13" t="s">
        <v>82</v>
      </c>
      <c r="AW219" s="13" t="s">
        <v>36</v>
      </c>
      <c r="AX219" s="13" t="s">
        <v>75</v>
      </c>
      <c r="AY219" s="203" t="s">
        <v>214</v>
      </c>
    </row>
    <row r="220" spans="1:65" s="14" customFormat="1" ht="11.25">
      <c r="B220" s="204"/>
      <c r="C220" s="205"/>
      <c r="D220" s="195" t="s">
        <v>224</v>
      </c>
      <c r="E220" s="206" t="s">
        <v>19</v>
      </c>
      <c r="F220" s="207" t="s">
        <v>1888</v>
      </c>
      <c r="G220" s="205"/>
      <c r="H220" s="208">
        <v>14.564</v>
      </c>
      <c r="I220" s="209"/>
      <c r="J220" s="205"/>
      <c r="K220" s="205"/>
      <c r="L220" s="210"/>
      <c r="M220" s="211"/>
      <c r="N220" s="212"/>
      <c r="O220" s="212"/>
      <c r="P220" s="212"/>
      <c r="Q220" s="212"/>
      <c r="R220" s="212"/>
      <c r="S220" s="212"/>
      <c r="T220" s="213"/>
      <c r="AT220" s="214" t="s">
        <v>224</v>
      </c>
      <c r="AU220" s="214" t="s">
        <v>88</v>
      </c>
      <c r="AV220" s="14" t="s">
        <v>88</v>
      </c>
      <c r="AW220" s="14" t="s">
        <v>36</v>
      </c>
      <c r="AX220" s="14" t="s">
        <v>75</v>
      </c>
      <c r="AY220" s="214" t="s">
        <v>214</v>
      </c>
    </row>
    <row r="221" spans="1:65" s="14" customFormat="1" ht="11.25">
      <c r="B221" s="204"/>
      <c r="C221" s="205"/>
      <c r="D221" s="195" t="s">
        <v>224</v>
      </c>
      <c r="E221" s="206" t="s">
        <v>19</v>
      </c>
      <c r="F221" s="207" t="s">
        <v>1889</v>
      </c>
      <c r="G221" s="205"/>
      <c r="H221" s="208">
        <v>24.024000000000001</v>
      </c>
      <c r="I221" s="209"/>
      <c r="J221" s="205"/>
      <c r="K221" s="205"/>
      <c r="L221" s="210"/>
      <c r="M221" s="211"/>
      <c r="N221" s="212"/>
      <c r="O221" s="212"/>
      <c r="P221" s="212"/>
      <c r="Q221" s="212"/>
      <c r="R221" s="212"/>
      <c r="S221" s="212"/>
      <c r="T221" s="213"/>
      <c r="AT221" s="214" t="s">
        <v>224</v>
      </c>
      <c r="AU221" s="214" t="s">
        <v>88</v>
      </c>
      <c r="AV221" s="14" t="s">
        <v>88</v>
      </c>
      <c r="AW221" s="14" t="s">
        <v>36</v>
      </c>
      <c r="AX221" s="14" t="s">
        <v>75</v>
      </c>
      <c r="AY221" s="214" t="s">
        <v>214</v>
      </c>
    </row>
    <row r="222" spans="1:65" s="15" customFormat="1" ht="11.25">
      <c r="B222" s="215"/>
      <c r="C222" s="216"/>
      <c r="D222" s="195" t="s">
        <v>224</v>
      </c>
      <c r="E222" s="217" t="s">
        <v>19</v>
      </c>
      <c r="F222" s="218" t="s">
        <v>228</v>
      </c>
      <c r="G222" s="216"/>
      <c r="H222" s="219">
        <v>38.588000000000001</v>
      </c>
      <c r="I222" s="220"/>
      <c r="J222" s="216"/>
      <c r="K222" s="216"/>
      <c r="L222" s="221"/>
      <c r="M222" s="222"/>
      <c r="N222" s="223"/>
      <c r="O222" s="223"/>
      <c r="P222" s="223"/>
      <c r="Q222" s="223"/>
      <c r="R222" s="223"/>
      <c r="S222" s="223"/>
      <c r="T222" s="224"/>
      <c r="AT222" s="225" t="s">
        <v>224</v>
      </c>
      <c r="AU222" s="225" t="s">
        <v>88</v>
      </c>
      <c r="AV222" s="15" t="s">
        <v>222</v>
      </c>
      <c r="AW222" s="15" t="s">
        <v>36</v>
      </c>
      <c r="AX222" s="15" t="s">
        <v>82</v>
      </c>
      <c r="AY222" s="225" t="s">
        <v>214</v>
      </c>
    </row>
    <row r="223" spans="1:65" s="2" customFormat="1" ht="24.2" customHeight="1">
      <c r="A223" s="36"/>
      <c r="B223" s="37"/>
      <c r="C223" s="180" t="s">
        <v>417</v>
      </c>
      <c r="D223" s="180" t="s">
        <v>217</v>
      </c>
      <c r="E223" s="181" t="s">
        <v>418</v>
      </c>
      <c r="F223" s="182" t="s">
        <v>419</v>
      </c>
      <c r="G223" s="183" t="s">
        <v>220</v>
      </c>
      <c r="H223" s="184">
        <v>27.411000000000001</v>
      </c>
      <c r="I223" s="185"/>
      <c r="J223" s="186">
        <f>ROUND(I223*H223,2)</f>
        <v>0</v>
      </c>
      <c r="K223" s="182" t="s">
        <v>221</v>
      </c>
      <c r="L223" s="41"/>
      <c r="M223" s="187" t="s">
        <v>19</v>
      </c>
      <c r="N223" s="188" t="s">
        <v>47</v>
      </c>
      <c r="O223" s="66"/>
      <c r="P223" s="189">
        <f>O223*H223</f>
        <v>0</v>
      </c>
      <c r="Q223" s="189">
        <v>2.614E-2</v>
      </c>
      <c r="R223" s="189">
        <f>Q223*H223</f>
        <v>0.71652354000000007</v>
      </c>
      <c r="S223" s="189">
        <v>0</v>
      </c>
      <c r="T223" s="190">
        <f>S223*H223</f>
        <v>0</v>
      </c>
      <c r="U223" s="36"/>
      <c r="V223" s="36"/>
      <c r="W223" s="36"/>
      <c r="X223" s="36"/>
      <c r="Y223" s="36"/>
      <c r="Z223" s="36"/>
      <c r="AA223" s="36"/>
      <c r="AB223" s="36"/>
      <c r="AC223" s="36"/>
      <c r="AD223" s="36"/>
      <c r="AE223" s="36"/>
      <c r="AR223" s="191" t="s">
        <v>299</v>
      </c>
      <c r="AT223" s="191" t="s">
        <v>217</v>
      </c>
      <c r="AU223" s="191" t="s">
        <v>88</v>
      </c>
      <c r="AY223" s="19" t="s">
        <v>214</v>
      </c>
      <c r="BE223" s="192">
        <f>IF(N223="základní",J223,0)</f>
        <v>0</v>
      </c>
      <c r="BF223" s="192">
        <f>IF(N223="snížená",J223,0)</f>
        <v>0</v>
      </c>
      <c r="BG223" s="192">
        <f>IF(N223="zákl. přenesená",J223,0)</f>
        <v>0</v>
      </c>
      <c r="BH223" s="192">
        <f>IF(N223="sníž. přenesená",J223,0)</f>
        <v>0</v>
      </c>
      <c r="BI223" s="192">
        <f>IF(N223="nulová",J223,0)</f>
        <v>0</v>
      </c>
      <c r="BJ223" s="19" t="s">
        <v>88</v>
      </c>
      <c r="BK223" s="192">
        <f>ROUND(I223*H223,2)</f>
        <v>0</v>
      </c>
      <c r="BL223" s="19" t="s">
        <v>299</v>
      </c>
      <c r="BM223" s="191" t="s">
        <v>420</v>
      </c>
    </row>
    <row r="224" spans="1:65" s="13" customFormat="1" ht="11.25">
      <c r="B224" s="193"/>
      <c r="C224" s="194"/>
      <c r="D224" s="195" t="s">
        <v>224</v>
      </c>
      <c r="E224" s="196" t="s">
        <v>19</v>
      </c>
      <c r="F224" s="197" t="s">
        <v>257</v>
      </c>
      <c r="G224" s="194"/>
      <c r="H224" s="196" t="s">
        <v>19</v>
      </c>
      <c r="I224" s="198"/>
      <c r="J224" s="194"/>
      <c r="K224" s="194"/>
      <c r="L224" s="199"/>
      <c r="M224" s="200"/>
      <c r="N224" s="201"/>
      <c r="O224" s="201"/>
      <c r="P224" s="201"/>
      <c r="Q224" s="201"/>
      <c r="R224" s="201"/>
      <c r="S224" s="201"/>
      <c r="T224" s="202"/>
      <c r="AT224" s="203" t="s">
        <v>224</v>
      </c>
      <c r="AU224" s="203" t="s">
        <v>88</v>
      </c>
      <c r="AV224" s="13" t="s">
        <v>82</v>
      </c>
      <c r="AW224" s="13" t="s">
        <v>36</v>
      </c>
      <c r="AX224" s="13" t="s">
        <v>75</v>
      </c>
      <c r="AY224" s="203" t="s">
        <v>214</v>
      </c>
    </row>
    <row r="225" spans="1:65" s="14" customFormat="1" ht="11.25">
      <c r="B225" s="204"/>
      <c r="C225" s="205"/>
      <c r="D225" s="195" t="s">
        <v>224</v>
      </c>
      <c r="E225" s="206" t="s">
        <v>19</v>
      </c>
      <c r="F225" s="207" t="s">
        <v>1890</v>
      </c>
      <c r="G225" s="205"/>
      <c r="H225" s="208">
        <v>11.877000000000001</v>
      </c>
      <c r="I225" s="209"/>
      <c r="J225" s="205"/>
      <c r="K225" s="205"/>
      <c r="L225" s="210"/>
      <c r="M225" s="211"/>
      <c r="N225" s="212"/>
      <c r="O225" s="212"/>
      <c r="P225" s="212"/>
      <c r="Q225" s="212"/>
      <c r="R225" s="212"/>
      <c r="S225" s="212"/>
      <c r="T225" s="213"/>
      <c r="AT225" s="214" t="s">
        <v>224</v>
      </c>
      <c r="AU225" s="214" t="s">
        <v>88</v>
      </c>
      <c r="AV225" s="14" t="s">
        <v>88</v>
      </c>
      <c r="AW225" s="14" t="s">
        <v>36</v>
      </c>
      <c r="AX225" s="14" t="s">
        <v>75</v>
      </c>
      <c r="AY225" s="214" t="s">
        <v>214</v>
      </c>
    </row>
    <row r="226" spans="1:65" s="14" customFormat="1" ht="11.25">
      <c r="B226" s="204"/>
      <c r="C226" s="205"/>
      <c r="D226" s="195" t="s">
        <v>224</v>
      </c>
      <c r="E226" s="206" t="s">
        <v>19</v>
      </c>
      <c r="F226" s="207" t="s">
        <v>1891</v>
      </c>
      <c r="G226" s="205"/>
      <c r="H226" s="208">
        <v>15.534000000000001</v>
      </c>
      <c r="I226" s="209"/>
      <c r="J226" s="205"/>
      <c r="K226" s="205"/>
      <c r="L226" s="210"/>
      <c r="M226" s="211"/>
      <c r="N226" s="212"/>
      <c r="O226" s="212"/>
      <c r="P226" s="212"/>
      <c r="Q226" s="212"/>
      <c r="R226" s="212"/>
      <c r="S226" s="212"/>
      <c r="T226" s="213"/>
      <c r="AT226" s="214" t="s">
        <v>224</v>
      </c>
      <c r="AU226" s="214" t="s">
        <v>88</v>
      </c>
      <c r="AV226" s="14" t="s">
        <v>88</v>
      </c>
      <c r="AW226" s="14" t="s">
        <v>36</v>
      </c>
      <c r="AX226" s="14" t="s">
        <v>75</v>
      </c>
      <c r="AY226" s="214" t="s">
        <v>214</v>
      </c>
    </row>
    <row r="227" spans="1:65" s="15" customFormat="1" ht="11.25">
      <c r="B227" s="215"/>
      <c r="C227" s="216"/>
      <c r="D227" s="195" t="s">
        <v>224</v>
      </c>
      <c r="E227" s="217" t="s">
        <v>19</v>
      </c>
      <c r="F227" s="218" t="s">
        <v>228</v>
      </c>
      <c r="G227" s="216"/>
      <c r="H227" s="219">
        <v>27.411000000000001</v>
      </c>
      <c r="I227" s="220"/>
      <c r="J227" s="216"/>
      <c r="K227" s="216"/>
      <c r="L227" s="221"/>
      <c r="M227" s="222"/>
      <c r="N227" s="223"/>
      <c r="O227" s="223"/>
      <c r="P227" s="223"/>
      <c r="Q227" s="223"/>
      <c r="R227" s="223"/>
      <c r="S227" s="223"/>
      <c r="T227" s="224"/>
      <c r="AT227" s="225" t="s">
        <v>224</v>
      </c>
      <c r="AU227" s="225" t="s">
        <v>88</v>
      </c>
      <c r="AV227" s="15" t="s">
        <v>222</v>
      </c>
      <c r="AW227" s="15" t="s">
        <v>36</v>
      </c>
      <c r="AX227" s="15" t="s">
        <v>82</v>
      </c>
      <c r="AY227" s="225" t="s">
        <v>214</v>
      </c>
    </row>
    <row r="228" spans="1:65" s="2" customFormat="1" ht="24.2" customHeight="1">
      <c r="A228" s="36"/>
      <c r="B228" s="37"/>
      <c r="C228" s="180" t="s">
        <v>423</v>
      </c>
      <c r="D228" s="180" t="s">
        <v>217</v>
      </c>
      <c r="E228" s="181" t="s">
        <v>1492</v>
      </c>
      <c r="F228" s="182" t="s">
        <v>1493</v>
      </c>
      <c r="G228" s="183" t="s">
        <v>220</v>
      </c>
      <c r="H228" s="184">
        <v>6.3</v>
      </c>
      <c r="I228" s="185"/>
      <c r="J228" s="186">
        <f>ROUND(I228*H228,2)</f>
        <v>0</v>
      </c>
      <c r="K228" s="182" t="s">
        <v>19</v>
      </c>
      <c r="L228" s="41"/>
      <c r="M228" s="187" t="s">
        <v>19</v>
      </c>
      <c r="N228" s="188" t="s">
        <v>47</v>
      </c>
      <c r="O228" s="66"/>
      <c r="P228" s="189">
        <f>O228*H228</f>
        <v>0</v>
      </c>
      <c r="Q228" s="189">
        <v>4.5699999999999998E-2</v>
      </c>
      <c r="R228" s="189">
        <f>Q228*H228</f>
        <v>0.28791</v>
      </c>
      <c r="S228" s="189">
        <v>0</v>
      </c>
      <c r="T228" s="190">
        <f>S228*H228</f>
        <v>0</v>
      </c>
      <c r="U228" s="36"/>
      <c r="V228" s="36"/>
      <c r="W228" s="36"/>
      <c r="X228" s="36"/>
      <c r="Y228" s="36"/>
      <c r="Z228" s="36"/>
      <c r="AA228" s="36"/>
      <c r="AB228" s="36"/>
      <c r="AC228" s="36"/>
      <c r="AD228" s="36"/>
      <c r="AE228" s="36"/>
      <c r="AR228" s="191" t="s">
        <v>299</v>
      </c>
      <c r="AT228" s="191" t="s">
        <v>217</v>
      </c>
      <c r="AU228" s="191" t="s">
        <v>88</v>
      </c>
      <c r="AY228" s="19" t="s">
        <v>214</v>
      </c>
      <c r="BE228" s="192">
        <f>IF(N228="základní",J228,0)</f>
        <v>0</v>
      </c>
      <c r="BF228" s="192">
        <f>IF(N228="snížená",J228,0)</f>
        <v>0</v>
      </c>
      <c r="BG228" s="192">
        <f>IF(N228="zákl. přenesená",J228,0)</f>
        <v>0</v>
      </c>
      <c r="BH228" s="192">
        <f>IF(N228="sníž. přenesená",J228,0)</f>
        <v>0</v>
      </c>
      <c r="BI228" s="192">
        <f>IF(N228="nulová",J228,0)</f>
        <v>0</v>
      </c>
      <c r="BJ228" s="19" t="s">
        <v>88</v>
      </c>
      <c r="BK228" s="192">
        <f>ROUND(I228*H228,2)</f>
        <v>0</v>
      </c>
      <c r="BL228" s="19" t="s">
        <v>299</v>
      </c>
      <c r="BM228" s="191" t="s">
        <v>1892</v>
      </c>
    </row>
    <row r="229" spans="1:65" s="13" customFormat="1" ht="11.25">
      <c r="B229" s="193"/>
      <c r="C229" s="194"/>
      <c r="D229" s="195" t="s">
        <v>224</v>
      </c>
      <c r="E229" s="196" t="s">
        <v>19</v>
      </c>
      <c r="F229" s="197" t="s">
        <v>257</v>
      </c>
      <c r="G229" s="194"/>
      <c r="H229" s="196" t="s">
        <v>19</v>
      </c>
      <c r="I229" s="198"/>
      <c r="J229" s="194"/>
      <c r="K229" s="194"/>
      <c r="L229" s="199"/>
      <c r="M229" s="200"/>
      <c r="N229" s="201"/>
      <c r="O229" s="201"/>
      <c r="P229" s="201"/>
      <c r="Q229" s="201"/>
      <c r="R229" s="201"/>
      <c r="S229" s="201"/>
      <c r="T229" s="202"/>
      <c r="AT229" s="203" t="s">
        <v>224</v>
      </c>
      <c r="AU229" s="203" t="s">
        <v>88</v>
      </c>
      <c r="AV229" s="13" t="s">
        <v>82</v>
      </c>
      <c r="AW229" s="13" t="s">
        <v>36</v>
      </c>
      <c r="AX229" s="13" t="s">
        <v>75</v>
      </c>
      <c r="AY229" s="203" t="s">
        <v>214</v>
      </c>
    </row>
    <row r="230" spans="1:65" s="14" customFormat="1" ht="11.25">
      <c r="B230" s="204"/>
      <c r="C230" s="205"/>
      <c r="D230" s="195" t="s">
        <v>224</v>
      </c>
      <c r="E230" s="206" t="s">
        <v>19</v>
      </c>
      <c r="F230" s="207" t="s">
        <v>1893</v>
      </c>
      <c r="G230" s="205"/>
      <c r="H230" s="208">
        <v>3.15</v>
      </c>
      <c r="I230" s="209"/>
      <c r="J230" s="205"/>
      <c r="K230" s="205"/>
      <c r="L230" s="210"/>
      <c r="M230" s="211"/>
      <c r="N230" s="212"/>
      <c r="O230" s="212"/>
      <c r="P230" s="212"/>
      <c r="Q230" s="212"/>
      <c r="R230" s="212"/>
      <c r="S230" s="212"/>
      <c r="T230" s="213"/>
      <c r="AT230" s="214" t="s">
        <v>224</v>
      </c>
      <c r="AU230" s="214" t="s">
        <v>88</v>
      </c>
      <c r="AV230" s="14" t="s">
        <v>88</v>
      </c>
      <c r="AW230" s="14" t="s">
        <v>36</v>
      </c>
      <c r="AX230" s="14" t="s">
        <v>75</v>
      </c>
      <c r="AY230" s="214" t="s">
        <v>214</v>
      </c>
    </row>
    <row r="231" spans="1:65" s="14" customFormat="1" ht="11.25">
      <c r="B231" s="204"/>
      <c r="C231" s="205"/>
      <c r="D231" s="195" t="s">
        <v>224</v>
      </c>
      <c r="E231" s="206" t="s">
        <v>19</v>
      </c>
      <c r="F231" s="207" t="s">
        <v>1894</v>
      </c>
      <c r="G231" s="205"/>
      <c r="H231" s="208">
        <v>3.15</v>
      </c>
      <c r="I231" s="209"/>
      <c r="J231" s="205"/>
      <c r="K231" s="205"/>
      <c r="L231" s="210"/>
      <c r="M231" s="211"/>
      <c r="N231" s="212"/>
      <c r="O231" s="212"/>
      <c r="P231" s="212"/>
      <c r="Q231" s="212"/>
      <c r="R231" s="212"/>
      <c r="S231" s="212"/>
      <c r="T231" s="213"/>
      <c r="AT231" s="214" t="s">
        <v>224</v>
      </c>
      <c r="AU231" s="214" t="s">
        <v>88</v>
      </c>
      <c r="AV231" s="14" t="s">
        <v>88</v>
      </c>
      <c r="AW231" s="14" t="s">
        <v>36</v>
      </c>
      <c r="AX231" s="14" t="s">
        <v>75</v>
      </c>
      <c r="AY231" s="214" t="s">
        <v>214</v>
      </c>
    </row>
    <row r="232" spans="1:65" s="15" customFormat="1" ht="11.25">
      <c r="B232" s="215"/>
      <c r="C232" s="216"/>
      <c r="D232" s="195" t="s">
        <v>224</v>
      </c>
      <c r="E232" s="217" t="s">
        <v>19</v>
      </c>
      <c r="F232" s="218" t="s">
        <v>228</v>
      </c>
      <c r="G232" s="216"/>
      <c r="H232" s="219">
        <v>6.3</v>
      </c>
      <c r="I232" s="220"/>
      <c r="J232" s="216"/>
      <c r="K232" s="216"/>
      <c r="L232" s="221"/>
      <c r="M232" s="222"/>
      <c r="N232" s="223"/>
      <c r="O232" s="223"/>
      <c r="P232" s="223"/>
      <c r="Q232" s="223"/>
      <c r="R232" s="223"/>
      <c r="S232" s="223"/>
      <c r="T232" s="224"/>
      <c r="AT232" s="225" t="s">
        <v>224</v>
      </c>
      <c r="AU232" s="225" t="s">
        <v>88</v>
      </c>
      <c r="AV232" s="15" t="s">
        <v>222</v>
      </c>
      <c r="AW232" s="15" t="s">
        <v>36</v>
      </c>
      <c r="AX232" s="15" t="s">
        <v>82</v>
      </c>
      <c r="AY232" s="225" t="s">
        <v>214</v>
      </c>
    </row>
    <row r="233" spans="1:65" s="2" customFormat="1" ht="24.2" customHeight="1">
      <c r="A233" s="36"/>
      <c r="B233" s="37"/>
      <c r="C233" s="180" t="s">
        <v>429</v>
      </c>
      <c r="D233" s="180" t="s">
        <v>217</v>
      </c>
      <c r="E233" s="181" t="s">
        <v>430</v>
      </c>
      <c r="F233" s="182" t="s">
        <v>431</v>
      </c>
      <c r="G233" s="183" t="s">
        <v>220</v>
      </c>
      <c r="H233" s="184">
        <v>144.596</v>
      </c>
      <c r="I233" s="185"/>
      <c r="J233" s="186">
        <f>ROUND(I233*H233,2)</f>
        <v>0</v>
      </c>
      <c r="K233" s="182" t="s">
        <v>221</v>
      </c>
      <c r="L233" s="41"/>
      <c r="M233" s="187" t="s">
        <v>19</v>
      </c>
      <c r="N233" s="188" t="s">
        <v>47</v>
      </c>
      <c r="O233" s="66"/>
      <c r="P233" s="189">
        <f>O233*H233</f>
        <v>0</v>
      </c>
      <c r="Q233" s="189">
        <v>2.0000000000000001E-4</v>
      </c>
      <c r="R233" s="189">
        <f>Q233*H233</f>
        <v>2.8919200000000003E-2</v>
      </c>
      <c r="S233" s="189">
        <v>0</v>
      </c>
      <c r="T233" s="190">
        <f>S233*H233</f>
        <v>0</v>
      </c>
      <c r="U233" s="36"/>
      <c r="V233" s="36"/>
      <c r="W233" s="36"/>
      <c r="X233" s="36"/>
      <c r="Y233" s="36"/>
      <c r="Z233" s="36"/>
      <c r="AA233" s="36"/>
      <c r="AB233" s="36"/>
      <c r="AC233" s="36"/>
      <c r="AD233" s="36"/>
      <c r="AE233" s="36"/>
      <c r="AR233" s="191" t="s">
        <v>299</v>
      </c>
      <c r="AT233" s="191" t="s">
        <v>217</v>
      </c>
      <c r="AU233" s="191" t="s">
        <v>88</v>
      </c>
      <c r="AY233" s="19" t="s">
        <v>214</v>
      </c>
      <c r="BE233" s="192">
        <f>IF(N233="základní",J233,0)</f>
        <v>0</v>
      </c>
      <c r="BF233" s="192">
        <f>IF(N233="snížená",J233,0)</f>
        <v>0</v>
      </c>
      <c r="BG233" s="192">
        <f>IF(N233="zákl. přenesená",J233,0)</f>
        <v>0</v>
      </c>
      <c r="BH233" s="192">
        <f>IF(N233="sníž. přenesená",J233,0)</f>
        <v>0</v>
      </c>
      <c r="BI233" s="192">
        <f>IF(N233="nulová",J233,0)</f>
        <v>0</v>
      </c>
      <c r="BJ233" s="19" t="s">
        <v>88</v>
      </c>
      <c r="BK233" s="192">
        <f>ROUND(I233*H233,2)</f>
        <v>0</v>
      </c>
      <c r="BL233" s="19" t="s">
        <v>299</v>
      </c>
      <c r="BM233" s="191" t="s">
        <v>432</v>
      </c>
    </row>
    <row r="234" spans="1:65" s="13" customFormat="1" ht="11.25">
      <c r="B234" s="193"/>
      <c r="C234" s="194"/>
      <c r="D234" s="195" t="s">
        <v>224</v>
      </c>
      <c r="E234" s="196" t="s">
        <v>19</v>
      </c>
      <c r="F234" s="197" t="s">
        <v>433</v>
      </c>
      <c r="G234" s="194"/>
      <c r="H234" s="196" t="s">
        <v>19</v>
      </c>
      <c r="I234" s="198"/>
      <c r="J234" s="194"/>
      <c r="K234" s="194"/>
      <c r="L234" s="199"/>
      <c r="M234" s="200"/>
      <c r="N234" s="201"/>
      <c r="O234" s="201"/>
      <c r="P234" s="201"/>
      <c r="Q234" s="201"/>
      <c r="R234" s="201"/>
      <c r="S234" s="201"/>
      <c r="T234" s="202"/>
      <c r="AT234" s="203" t="s">
        <v>224</v>
      </c>
      <c r="AU234" s="203" t="s">
        <v>88</v>
      </c>
      <c r="AV234" s="13" t="s">
        <v>82</v>
      </c>
      <c r="AW234" s="13" t="s">
        <v>36</v>
      </c>
      <c r="AX234" s="13" t="s">
        <v>75</v>
      </c>
      <c r="AY234" s="203" t="s">
        <v>214</v>
      </c>
    </row>
    <row r="235" spans="1:65" s="14" customFormat="1" ht="11.25">
      <c r="B235" s="204"/>
      <c r="C235" s="205"/>
      <c r="D235" s="195" t="s">
        <v>224</v>
      </c>
      <c r="E235" s="206" t="s">
        <v>19</v>
      </c>
      <c r="F235" s="207" t="s">
        <v>1895</v>
      </c>
      <c r="G235" s="205"/>
      <c r="H235" s="208">
        <v>29.128</v>
      </c>
      <c r="I235" s="209"/>
      <c r="J235" s="205"/>
      <c r="K235" s="205"/>
      <c r="L235" s="210"/>
      <c r="M235" s="211"/>
      <c r="N235" s="212"/>
      <c r="O235" s="212"/>
      <c r="P235" s="212"/>
      <c r="Q235" s="212"/>
      <c r="R235" s="212"/>
      <c r="S235" s="212"/>
      <c r="T235" s="213"/>
      <c r="AT235" s="214" t="s">
        <v>224</v>
      </c>
      <c r="AU235" s="214" t="s">
        <v>88</v>
      </c>
      <c r="AV235" s="14" t="s">
        <v>88</v>
      </c>
      <c r="AW235" s="14" t="s">
        <v>36</v>
      </c>
      <c r="AX235" s="14" t="s">
        <v>75</v>
      </c>
      <c r="AY235" s="214" t="s">
        <v>214</v>
      </c>
    </row>
    <row r="236" spans="1:65" s="14" customFormat="1" ht="11.25">
      <c r="B236" s="204"/>
      <c r="C236" s="205"/>
      <c r="D236" s="195" t="s">
        <v>224</v>
      </c>
      <c r="E236" s="206" t="s">
        <v>19</v>
      </c>
      <c r="F236" s="207" t="s">
        <v>1896</v>
      </c>
      <c r="G236" s="205"/>
      <c r="H236" s="208">
        <v>48.046999999999997</v>
      </c>
      <c r="I236" s="209"/>
      <c r="J236" s="205"/>
      <c r="K236" s="205"/>
      <c r="L236" s="210"/>
      <c r="M236" s="211"/>
      <c r="N236" s="212"/>
      <c r="O236" s="212"/>
      <c r="P236" s="212"/>
      <c r="Q236" s="212"/>
      <c r="R236" s="212"/>
      <c r="S236" s="212"/>
      <c r="T236" s="213"/>
      <c r="AT236" s="214" t="s">
        <v>224</v>
      </c>
      <c r="AU236" s="214" t="s">
        <v>88</v>
      </c>
      <c r="AV236" s="14" t="s">
        <v>88</v>
      </c>
      <c r="AW236" s="14" t="s">
        <v>36</v>
      </c>
      <c r="AX236" s="14" t="s">
        <v>75</v>
      </c>
      <c r="AY236" s="214" t="s">
        <v>214</v>
      </c>
    </row>
    <row r="237" spans="1:65" s="14" customFormat="1" ht="11.25">
      <c r="B237" s="204"/>
      <c r="C237" s="205"/>
      <c r="D237" s="195" t="s">
        <v>224</v>
      </c>
      <c r="E237" s="206" t="s">
        <v>19</v>
      </c>
      <c r="F237" s="207" t="s">
        <v>1897</v>
      </c>
      <c r="G237" s="205"/>
      <c r="H237" s="208">
        <v>23.753</v>
      </c>
      <c r="I237" s="209"/>
      <c r="J237" s="205"/>
      <c r="K237" s="205"/>
      <c r="L237" s="210"/>
      <c r="M237" s="211"/>
      <c r="N237" s="212"/>
      <c r="O237" s="212"/>
      <c r="P237" s="212"/>
      <c r="Q237" s="212"/>
      <c r="R237" s="212"/>
      <c r="S237" s="212"/>
      <c r="T237" s="213"/>
      <c r="AT237" s="214" t="s">
        <v>224</v>
      </c>
      <c r="AU237" s="214" t="s">
        <v>88</v>
      </c>
      <c r="AV237" s="14" t="s">
        <v>88</v>
      </c>
      <c r="AW237" s="14" t="s">
        <v>36</v>
      </c>
      <c r="AX237" s="14" t="s">
        <v>75</v>
      </c>
      <c r="AY237" s="214" t="s">
        <v>214</v>
      </c>
    </row>
    <row r="238" spans="1:65" s="14" customFormat="1" ht="11.25">
      <c r="B238" s="204"/>
      <c r="C238" s="205"/>
      <c r="D238" s="195" t="s">
        <v>224</v>
      </c>
      <c r="E238" s="206" t="s">
        <v>19</v>
      </c>
      <c r="F238" s="207" t="s">
        <v>1898</v>
      </c>
      <c r="G238" s="205"/>
      <c r="H238" s="208">
        <v>31.068000000000001</v>
      </c>
      <c r="I238" s="209"/>
      <c r="J238" s="205"/>
      <c r="K238" s="205"/>
      <c r="L238" s="210"/>
      <c r="M238" s="211"/>
      <c r="N238" s="212"/>
      <c r="O238" s="212"/>
      <c r="P238" s="212"/>
      <c r="Q238" s="212"/>
      <c r="R238" s="212"/>
      <c r="S238" s="212"/>
      <c r="T238" s="213"/>
      <c r="AT238" s="214" t="s">
        <v>224</v>
      </c>
      <c r="AU238" s="214" t="s">
        <v>88</v>
      </c>
      <c r="AV238" s="14" t="s">
        <v>88</v>
      </c>
      <c r="AW238" s="14" t="s">
        <v>36</v>
      </c>
      <c r="AX238" s="14" t="s">
        <v>75</v>
      </c>
      <c r="AY238" s="214" t="s">
        <v>214</v>
      </c>
    </row>
    <row r="239" spans="1:65" s="14" customFormat="1" ht="11.25">
      <c r="B239" s="204"/>
      <c r="C239" s="205"/>
      <c r="D239" s="195" t="s">
        <v>224</v>
      </c>
      <c r="E239" s="206" t="s">
        <v>19</v>
      </c>
      <c r="F239" s="207" t="s">
        <v>1899</v>
      </c>
      <c r="G239" s="205"/>
      <c r="H239" s="208">
        <v>6.3</v>
      </c>
      <c r="I239" s="209"/>
      <c r="J239" s="205"/>
      <c r="K239" s="205"/>
      <c r="L239" s="210"/>
      <c r="M239" s="211"/>
      <c r="N239" s="212"/>
      <c r="O239" s="212"/>
      <c r="P239" s="212"/>
      <c r="Q239" s="212"/>
      <c r="R239" s="212"/>
      <c r="S239" s="212"/>
      <c r="T239" s="213"/>
      <c r="AT239" s="214" t="s">
        <v>224</v>
      </c>
      <c r="AU239" s="214" t="s">
        <v>88</v>
      </c>
      <c r="AV239" s="14" t="s">
        <v>88</v>
      </c>
      <c r="AW239" s="14" t="s">
        <v>36</v>
      </c>
      <c r="AX239" s="14" t="s">
        <v>75</v>
      </c>
      <c r="AY239" s="214" t="s">
        <v>214</v>
      </c>
    </row>
    <row r="240" spans="1:65" s="14" customFormat="1" ht="11.25">
      <c r="B240" s="204"/>
      <c r="C240" s="205"/>
      <c r="D240" s="195" t="s">
        <v>224</v>
      </c>
      <c r="E240" s="206" t="s">
        <v>19</v>
      </c>
      <c r="F240" s="207" t="s">
        <v>1900</v>
      </c>
      <c r="G240" s="205"/>
      <c r="H240" s="208">
        <v>6.3</v>
      </c>
      <c r="I240" s="209"/>
      <c r="J240" s="205"/>
      <c r="K240" s="205"/>
      <c r="L240" s="210"/>
      <c r="M240" s="211"/>
      <c r="N240" s="212"/>
      <c r="O240" s="212"/>
      <c r="P240" s="212"/>
      <c r="Q240" s="212"/>
      <c r="R240" s="212"/>
      <c r="S240" s="212"/>
      <c r="T240" s="213"/>
      <c r="AT240" s="214" t="s">
        <v>224</v>
      </c>
      <c r="AU240" s="214" t="s">
        <v>88</v>
      </c>
      <c r="AV240" s="14" t="s">
        <v>88</v>
      </c>
      <c r="AW240" s="14" t="s">
        <v>36</v>
      </c>
      <c r="AX240" s="14" t="s">
        <v>75</v>
      </c>
      <c r="AY240" s="214" t="s">
        <v>214</v>
      </c>
    </row>
    <row r="241" spans="1:65" s="15" customFormat="1" ht="11.25">
      <c r="B241" s="215"/>
      <c r="C241" s="216"/>
      <c r="D241" s="195" t="s">
        <v>224</v>
      </c>
      <c r="E241" s="217" t="s">
        <v>19</v>
      </c>
      <c r="F241" s="218" t="s">
        <v>228</v>
      </c>
      <c r="G241" s="216"/>
      <c r="H241" s="219">
        <v>144.59600000000003</v>
      </c>
      <c r="I241" s="220"/>
      <c r="J241" s="216"/>
      <c r="K241" s="216"/>
      <c r="L241" s="221"/>
      <c r="M241" s="222"/>
      <c r="N241" s="223"/>
      <c r="O241" s="223"/>
      <c r="P241" s="223"/>
      <c r="Q241" s="223"/>
      <c r="R241" s="223"/>
      <c r="S241" s="223"/>
      <c r="T241" s="224"/>
      <c r="AT241" s="225" t="s">
        <v>224</v>
      </c>
      <c r="AU241" s="225" t="s">
        <v>88</v>
      </c>
      <c r="AV241" s="15" t="s">
        <v>222</v>
      </c>
      <c r="AW241" s="15" t="s">
        <v>36</v>
      </c>
      <c r="AX241" s="15" t="s">
        <v>82</v>
      </c>
      <c r="AY241" s="225" t="s">
        <v>214</v>
      </c>
    </row>
    <row r="242" spans="1:65" s="2" customFormat="1" ht="14.45" customHeight="1">
      <c r="A242" s="36"/>
      <c r="B242" s="37"/>
      <c r="C242" s="180" t="s">
        <v>439</v>
      </c>
      <c r="D242" s="180" t="s">
        <v>217</v>
      </c>
      <c r="E242" s="181" t="s">
        <v>440</v>
      </c>
      <c r="F242" s="182" t="s">
        <v>441</v>
      </c>
      <c r="G242" s="183" t="s">
        <v>220</v>
      </c>
      <c r="H242" s="184">
        <v>144.596</v>
      </c>
      <c r="I242" s="185"/>
      <c r="J242" s="186">
        <f>ROUND(I242*H242,2)</f>
        <v>0</v>
      </c>
      <c r="K242" s="182" t="s">
        <v>221</v>
      </c>
      <c r="L242" s="41"/>
      <c r="M242" s="187" t="s">
        <v>19</v>
      </c>
      <c r="N242" s="188" t="s">
        <v>47</v>
      </c>
      <c r="O242" s="66"/>
      <c r="P242" s="189">
        <f>O242*H242</f>
        <v>0</v>
      </c>
      <c r="Q242" s="189">
        <v>3.2000000000000002E-3</v>
      </c>
      <c r="R242" s="189">
        <f>Q242*H242</f>
        <v>0.46270720000000004</v>
      </c>
      <c r="S242" s="189">
        <v>0</v>
      </c>
      <c r="T242" s="190">
        <f>S242*H242</f>
        <v>0</v>
      </c>
      <c r="U242" s="36"/>
      <c r="V242" s="36"/>
      <c r="W242" s="36"/>
      <c r="X242" s="36"/>
      <c r="Y242" s="36"/>
      <c r="Z242" s="36"/>
      <c r="AA242" s="36"/>
      <c r="AB242" s="36"/>
      <c r="AC242" s="36"/>
      <c r="AD242" s="36"/>
      <c r="AE242" s="36"/>
      <c r="AR242" s="191" t="s">
        <v>299</v>
      </c>
      <c r="AT242" s="191" t="s">
        <v>217</v>
      </c>
      <c r="AU242" s="191" t="s">
        <v>88</v>
      </c>
      <c r="AY242" s="19" t="s">
        <v>214</v>
      </c>
      <c r="BE242" s="192">
        <f>IF(N242="základní",J242,0)</f>
        <v>0</v>
      </c>
      <c r="BF242" s="192">
        <f>IF(N242="snížená",J242,0)</f>
        <v>0</v>
      </c>
      <c r="BG242" s="192">
        <f>IF(N242="zákl. přenesená",J242,0)</f>
        <v>0</v>
      </c>
      <c r="BH242" s="192">
        <f>IF(N242="sníž. přenesená",J242,0)</f>
        <v>0</v>
      </c>
      <c r="BI242" s="192">
        <f>IF(N242="nulová",J242,0)</f>
        <v>0</v>
      </c>
      <c r="BJ242" s="19" t="s">
        <v>88</v>
      </c>
      <c r="BK242" s="192">
        <f>ROUND(I242*H242,2)</f>
        <v>0</v>
      </c>
      <c r="BL242" s="19" t="s">
        <v>299</v>
      </c>
      <c r="BM242" s="191" t="s">
        <v>1901</v>
      </c>
    </row>
    <row r="243" spans="1:65" s="13" customFormat="1" ht="11.25">
      <c r="B243" s="193"/>
      <c r="C243" s="194"/>
      <c r="D243" s="195" t="s">
        <v>224</v>
      </c>
      <c r="E243" s="196" t="s">
        <v>19</v>
      </c>
      <c r="F243" s="197" t="s">
        <v>433</v>
      </c>
      <c r="G243" s="194"/>
      <c r="H243" s="196" t="s">
        <v>19</v>
      </c>
      <c r="I243" s="198"/>
      <c r="J243" s="194"/>
      <c r="K243" s="194"/>
      <c r="L243" s="199"/>
      <c r="M243" s="200"/>
      <c r="N243" s="201"/>
      <c r="O243" s="201"/>
      <c r="P243" s="201"/>
      <c r="Q243" s="201"/>
      <c r="R243" s="201"/>
      <c r="S243" s="201"/>
      <c r="T243" s="202"/>
      <c r="AT243" s="203" t="s">
        <v>224</v>
      </c>
      <c r="AU243" s="203" t="s">
        <v>88</v>
      </c>
      <c r="AV243" s="13" t="s">
        <v>82</v>
      </c>
      <c r="AW243" s="13" t="s">
        <v>36</v>
      </c>
      <c r="AX243" s="13" t="s">
        <v>75</v>
      </c>
      <c r="AY243" s="203" t="s">
        <v>214</v>
      </c>
    </row>
    <row r="244" spans="1:65" s="14" customFormat="1" ht="11.25">
      <c r="B244" s="204"/>
      <c r="C244" s="205"/>
      <c r="D244" s="195" t="s">
        <v>224</v>
      </c>
      <c r="E244" s="206" t="s">
        <v>19</v>
      </c>
      <c r="F244" s="207" t="s">
        <v>1895</v>
      </c>
      <c r="G244" s="205"/>
      <c r="H244" s="208">
        <v>29.128</v>
      </c>
      <c r="I244" s="209"/>
      <c r="J244" s="205"/>
      <c r="K244" s="205"/>
      <c r="L244" s="210"/>
      <c r="M244" s="211"/>
      <c r="N244" s="212"/>
      <c r="O244" s="212"/>
      <c r="P244" s="212"/>
      <c r="Q244" s="212"/>
      <c r="R244" s="212"/>
      <c r="S244" s="212"/>
      <c r="T244" s="213"/>
      <c r="AT244" s="214" t="s">
        <v>224</v>
      </c>
      <c r="AU244" s="214" t="s">
        <v>88</v>
      </c>
      <c r="AV244" s="14" t="s">
        <v>88</v>
      </c>
      <c r="AW244" s="14" t="s">
        <v>36</v>
      </c>
      <c r="AX244" s="14" t="s">
        <v>75</v>
      </c>
      <c r="AY244" s="214" t="s">
        <v>214</v>
      </c>
    </row>
    <row r="245" spans="1:65" s="14" customFormat="1" ht="11.25">
      <c r="B245" s="204"/>
      <c r="C245" s="205"/>
      <c r="D245" s="195" t="s">
        <v>224</v>
      </c>
      <c r="E245" s="206" t="s">
        <v>19</v>
      </c>
      <c r="F245" s="207" t="s">
        <v>1896</v>
      </c>
      <c r="G245" s="205"/>
      <c r="H245" s="208">
        <v>48.046999999999997</v>
      </c>
      <c r="I245" s="209"/>
      <c r="J245" s="205"/>
      <c r="K245" s="205"/>
      <c r="L245" s="210"/>
      <c r="M245" s="211"/>
      <c r="N245" s="212"/>
      <c r="O245" s="212"/>
      <c r="P245" s="212"/>
      <c r="Q245" s="212"/>
      <c r="R245" s="212"/>
      <c r="S245" s="212"/>
      <c r="T245" s="213"/>
      <c r="AT245" s="214" t="s">
        <v>224</v>
      </c>
      <c r="AU245" s="214" t="s">
        <v>88</v>
      </c>
      <c r="AV245" s="14" t="s">
        <v>88</v>
      </c>
      <c r="AW245" s="14" t="s">
        <v>36</v>
      </c>
      <c r="AX245" s="14" t="s">
        <v>75</v>
      </c>
      <c r="AY245" s="214" t="s">
        <v>214</v>
      </c>
    </row>
    <row r="246" spans="1:65" s="14" customFormat="1" ht="11.25">
      <c r="B246" s="204"/>
      <c r="C246" s="205"/>
      <c r="D246" s="195" t="s">
        <v>224</v>
      </c>
      <c r="E246" s="206" t="s">
        <v>19</v>
      </c>
      <c r="F246" s="207" t="s">
        <v>1897</v>
      </c>
      <c r="G246" s="205"/>
      <c r="H246" s="208">
        <v>23.753</v>
      </c>
      <c r="I246" s="209"/>
      <c r="J246" s="205"/>
      <c r="K246" s="205"/>
      <c r="L246" s="210"/>
      <c r="M246" s="211"/>
      <c r="N246" s="212"/>
      <c r="O246" s="212"/>
      <c r="P246" s="212"/>
      <c r="Q246" s="212"/>
      <c r="R246" s="212"/>
      <c r="S246" s="212"/>
      <c r="T246" s="213"/>
      <c r="AT246" s="214" t="s">
        <v>224</v>
      </c>
      <c r="AU246" s="214" t="s">
        <v>88</v>
      </c>
      <c r="AV246" s="14" t="s">
        <v>88</v>
      </c>
      <c r="AW246" s="14" t="s">
        <v>36</v>
      </c>
      <c r="AX246" s="14" t="s">
        <v>75</v>
      </c>
      <c r="AY246" s="214" t="s">
        <v>214</v>
      </c>
    </row>
    <row r="247" spans="1:65" s="14" customFormat="1" ht="11.25">
      <c r="B247" s="204"/>
      <c r="C247" s="205"/>
      <c r="D247" s="195" t="s">
        <v>224</v>
      </c>
      <c r="E247" s="206" t="s">
        <v>19</v>
      </c>
      <c r="F247" s="207" t="s">
        <v>1898</v>
      </c>
      <c r="G247" s="205"/>
      <c r="H247" s="208">
        <v>31.068000000000001</v>
      </c>
      <c r="I247" s="209"/>
      <c r="J247" s="205"/>
      <c r="K247" s="205"/>
      <c r="L247" s="210"/>
      <c r="M247" s="211"/>
      <c r="N247" s="212"/>
      <c r="O247" s="212"/>
      <c r="P247" s="212"/>
      <c r="Q247" s="212"/>
      <c r="R247" s="212"/>
      <c r="S247" s="212"/>
      <c r="T247" s="213"/>
      <c r="AT247" s="214" t="s">
        <v>224</v>
      </c>
      <c r="AU247" s="214" t="s">
        <v>88</v>
      </c>
      <c r="AV247" s="14" t="s">
        <v>88</v>
      </c>
      <c r="AW247" s="14" t="s">
        <v>36</v>
      </c>
      <c r="AX247" s="14" t="s">
        <v>75</v>
      </c>
      <c r="AY247" s="214" t="s">
        <v>214</v>
      </c>
    </row>
    <row r="248" spans="1:65" s="14" customFormat="1" ht="11.25">
      <c r="B248" s="204"/>
      <c r="C248" s="205"/>
      <c r="D248" s="195" t="s">
        <v>224</v>
      </c>
      <c r="E248" s="206" t="s">
        <v>19</v>
      </c>
      <c r="F248" s="207" t="s">
        <v>1899</v>
      </c>
      <c r="G248" s="205"/>
      <c r="H248" s="208">
        <v>6.3</v>
      </c>
      <c r="I248" s="209"/>
      <c r="J248" s="205"/>
      <c r="K248" s="205"/>
      <c r="L248" s="210"/>
      <c r="M248" s="211"/>
      <c r="N248" s="212"/>
      <c r="O248" s="212"/>
      <c r="P248" s="212"/>
      <c r="Q248" s="212"/>
      <c r="R248" s="212"/>
      <c r="S248" s="212"/>
      <c r="T248" s="213"/>
      <c r="AT248" s="214" t="s">
        <v>224</v>
      </c>
      <c r="AU248" s="214" t="s">
        <v>88</v>
      </c>
      <c r="AV248" s="14" t="s">
        <v>88</v>
      </c>
      <c r="AW248" s="14" t="s">
        <v>36</v>
      </c>
      <c r="AX248" s="14" t="s">
        <v>75</v>
      </c>
      <c r="AY248" s="214" t="s">
        <v>214</v>
      </c>
    </row>
    <row r="249" spans="1:65" s="14" customFormat="1" ht="11.25">
      <c r="B249" s="204"/>
      <c r="C249" s="205"/>
      <c r="D249" s="195" t="s">
        <v>224</v>
      </c>
      <c r="E249" s="206" t="s">
        <v>19</v>
      </c>
      <c r="F249" s="207" t="s">
        <v>1900</v>
      </c>
      <c r="G249" s="205"/>
      <c r="H249" s="208">
        <v>6.3</v>
      </c>
      <c r="I249" s="209"/>
      <c r="J249" s="205"/>
      <c r="K249" s="205"/>
      <c r="L249" s="210"/>
      <c r="M249" s="211"/>
      <c r="N249" s="212"/>
      <c r="O249" s="212"/>
      <c r="P249" s="212"/>
      <c r="Q249" s="212"/>
      <c r="R249" s="212"/>
      <c r="S249" s="212"/>
      <c r="T249" s="213"/>
      <c r="AT249" s="214" t="s">
        <v>224</v>
      </c>
      <c r="AU249" s="214" t="s">
        <v>88</v>
      </c>
      <c r="AV249" s="14" t="s">
        <v>88</v>
      </c>
      <c r="AW249" s="14" t="s">
        <v>36</v>
      </c>
      <c r="AX249" s="14" t="s">
        <v>75</v>
      </c>
      <c r="AY249" s="214" t="s">
        <v>214</v>
      </c>
    </row>
    <row r="250" spans="1:65" s="15" customFormat="1" ht="11.25">
      <c r="B250" s="215"/>
      <c r="C250" s="216"/>
      <c r="D250" s="195" t="s">
        <v>224</v>
      </c>
      <c r="E250" s="217" t="s">
        <v>19</v>
      </c>
      <c r="F250" s="218" t="s">
        <v>228</v>
      </c>
      <c r="G250" s="216"/>
      <c r="H250" s="219">
        <v>144.59600000000003</v>
      </c>
      <c r="I250" s="220"/>
      <c r="J250" s="216"/>
      <c r="K250" s="216"/>
      <c r="L250" s="221"/>
      <c r="M250" s="222"/>
      <c r="N250" s="223"/>
      <c r="O250" s="223"/>
      <c r="P250" s="223"/>
      <c r="Q250" s="223"/>
      <c r="R250" s="223"/>
      <c r="S250" s="223"/>
      <c r="T250" s="224"/>
      <c r="AT250" s="225" t="s">
        <v>224</v>
      </c>
      <c r="AU250" s="225" t="s">
        <v>88</v>
      </c>
      <c r="AV250" s="15" t="s">
        <v>222</v>
      </c>
      <c r="AW250" s="15" t="s">
        <v>36</v>
      </c>
      <c r="AX250" s="15" t="s">
        <v>82</v>
      </c>
      <c r="AY250" s="225" t="s">
        <v>214</v>
      </c>
    </row>
    <row r="251" spans="1:65" s="2" customFormat="1" ht="14.45" customHeight="1">
      <c r="A251" s="36"/>
      <c r="B251" s="37"/>
      <c r="C251" s="180" t="s">
        <v>443</v>
      </c>
      <c r="D251" s="180" t="s">
        <v>217</v>
      </c>
      <c r="E251" s="181" t="s">
        <v>450</v>
      </c>
      <c r="F251" s="182" t="s">
        <v>451</v>
      </c>
      <c r="G251" s="183" t="s">
        <v>220</v>
      </c>
      <c r="H251" s="184">
        <v>21.28</v>
      </c>
      <c r="I251" s="185"/>
      <c r="J251" s="186">
        <f>ROUND(I251*H251,2)</f>
        <v>0</v>
      </c>
      <c r="K251" s="182" t="s">
        <v>19</v>
      </c>
      <c r="L251" s="41"/>
      <c r="M251" s="187" t="s">
        <v>19</v>
      </c>
      <c r="N251" s="188" t="s">
        <v>47</v>
      </c>
      <c r="O251" s="66"/>
      <c r="P251" s="189">
        <f>O251*H251</f>
        <v>0</v>
      </c>
      <c r="Q251" s="189">
        <v>1.481E-2</v>
      </c>
      <c r="R251" s="189">
        <f>Q251*H251</f>
        <v>0.31515680000000001</v>
      </c>
      <c r="S251" s="189">
        <v>0</v>
      </c>
      <c r="T251" s="190">
        <f>S251*H251</f>
        <v>0</v>
      </c>
      <c r="U251" s="36"/>
      <c r="V251" s="36"/>
      <c r="W251" s="36"/>
      <c r="X251" s="36"/>
      <c r="Y251" s="36"/>
      <c r="Z251" s="36"/>
      <c r="AA251" s="36"/>
      <c r="AB251" s="36"/>
      <c r="AC251" s="36"/>
      <c r="AD251" s="36"/>
      <c r="AE251" s="36"/>
      <c r="AR251" s="191" t="s">
        <v>299</v>
      </c>
      <c r="AT251" s="191" t="s">
        <v>217</v>
      </c>
      <c r="AU251" s="191" t="s">
        <v>88</v>
      </c>
      <c r="AY251" s="19" t="s">
        <v>214</v>
      </c>
      <c r="BE251" s="192">
        <f>IF(N251="základní",J251,0)</f>
        <v>0</v>
      </c>
      <c r="BF251" s="192">
        <f>IF(N251="snížená",J251,0)</f>
        <v>0</v>
      </c>
      <c r="BG251" s="192">
        <f>IF(N251="zákl. přenesená",J251,0)</f>
        <v>0</v>
      </c>
      <c r="BH251" s="192">
        <f>IF(N251="sníž. přenesená",J251,0)</f>
        <v>0</v>
      </c>
      <c r="BI251" s="192">
        <f>IF(N251="nulová",J251,0)</f>
        <v>0</v>
      </c>
      <c r="BJ251" s="19" t="s">
        <v>88</v>
      </c>
      <c r="BK251" s="192">
        <f>ROUND(I251*H251,2)</f>
        <v>0</v>
      </c>
      <c r="BL251" s="19" t="s">
        <v>299</v>
      </c>
      <c r="BM251" s="191" t="s">
        <v>452</v>
      </c>
    </row>
    <row r="252" spans="1:65" s="13" customFormat="1" ht="11.25">
      <c r="B252" s="193"/>
      <c r="C252" s="194"/>
      <c r="D252" s="195" t="s">
        <v>224</v>
      </c>
      <c r="E252" s="196" t="s">
        <v>19</v>
      </c>
      <c r="F252" s="197" t="s">
        <v>257</v>
      </c>
      <c r="G252" s="194"/>
      <c r="H252" s="196" t="s">
        <v>19</v>
      </c>
      <c r="I252" s="198"/>
      <c r="J252" s="194"/>
      <c r="K252" s="194"/>
      <c r="L252" s="199"/>
      <c r="M252" s="200"/>
      <c r="N252" s="201"/>
      <c r="O252" s="201"/>
      <c r="P252" s="201"/>
      <c r="Q252" s="201"/>
      <c r="R252" s="201"/>
      <c r="S252" s="201"/>
      <c r="T252" s="202"/>
      <c r="AT252" s="203" t="s">
        <v>224</v>
      </c>
      <c r="AU252" s="203" t="s">
        <v>88</v>
      </c>
      <c r="AV252" s="13" t="s">
        <v>82</v>
      </c>
      <c r="AW252" s="13" t="s">
        <v>36</v>
      </c>
      <c r="AX252" s="13" t="s">
        <v>75</v>
      </c>
      <c r="AY252" s="203" t="s">
        <v>214</v>
      </c>
    </row>
    <row r="253" spans="1:65" s="14" customFormat="1" ht="11.25">
      <c r="B253" s="204"/>
      <c r="C253" s="205"/>
      <c r="D253" s="195" t="s">
        <v>224</v>
      </c>
      <c r="E253" s="206" t="s">
        <v>19</v>
      </c>
      <c r="F253" s="207" t="s">
        <v>1902</v>
      </c>
      <c r="G253" s="205"/>
      <c r="H253" s="208">
        <v>10.64</v>
      </c>
      <c r="I253" s="209"/>
      <c r="J253" s="205"/>
      <c r="K253" s="205"/>
      <c r="L253" s="210"/>
      <c r="M253" s="211"/>
      <c r="N253" s="212"/>
      <c r="O253" s="212"/>
      <c r="P253" s="212"/>
      <c r="Q253" s="212"/>
      <c r="R253" s="212"/>
      <c r="S253" s="212"/>
      <c r="T253" s="213"/>
      <c r="AT253" s="214" t="s">
        <v>224</v>
      </c>
      <c r="AU253" s="214" t="s">
        <v>88</v>
      </c>
      <c r="AV253" s="14" t="s">
        <v>88</v>
      </c>
      <c r="AW253" s="14" t="s">
        <v>36</v>
      </c>
      <c r="AX253" s="14" t="s">
        <v>75</v>
      </c>
      <c r="AY253" s="214" t="s">
        <v>214</v>
      </c>
    </row>
    <row r="254" spans="1:65" s="14" customFormat="1" ht="11.25">
      <c r="B254" s="204"/>
      <c r="C254" s="205"/>
      <c r="D254" s="195" t="s">
        <v>224</v>
      </c>
      <c r="E254" s="206" t="s">
        <v>19</v>
      </c>
      <c r="F254" s="207" t="s">
        <v>1903</v>
      </c>
      <c r="G254" s="205"/>
      <c r="H254" s="208">
        <v>10.64</v>
      </c>
      <c r="I254" s="209"/>
      <c r="J254" s="205"/>
      <c r="K254" s="205"/>
      <c r="L254" s="210"/>
      <c r="M254" s="211"/>
      <c r="N254" s="212"/>
      <c r="O254" s="212"/>
      <c r="P254" s="212"/>
      <c r="Q254" s="212"/>
      <c r="R254" s="212"/>
      <c r="S254" s="212"/>
      <c r="T254" s="213"/>
      <c r="AT254" s="214" t="s">
        <v>224</v>
      </c>
      <c r="AU254" s="214" t="s">
        <v>88</v>
      </c>
      <c r="AV254" s="14" t="s">
        <v>88</v>
      </c>
      <c r="AW254" s="14" t="s">
        <v>36</v>
      </c>
      <c r="AX254" s="14" t="s">
        <v>75</v>
      </c>
      <c r="AY254" s="214" t="s">
        <v>214</v>
      </c>
    </row>
    <row r="255" spans="1:65" s="15" customFormat="1" ht="11.25">
      <c r="B255" s="215"/>
      <c r="C255" s="216"/>
      <c r="D255" s="195" t="s">
        <v>224</v>
      </c>
      <c r="E255" s="217" t="s">
        <v>19</v>
      </c>
      <c r="F255" s="218" t="s">
        <v>228</v>
      </c>
      <c r="G255" s="216"/>
      <c r="H255" s="219">
        <v>21.28</v>
      </c>
      <c r="I255" s="220"/>
      <c r="J255" s="216"/>
      <c r="K255" s="216"/>
      <c r="L255" s="221"/>
      <c r="M255" s="222"/>
      <c r="N255" s="223"/>
      <c r="O255" s="223"/>
      <c r="P255" s="223"/>
      <c r="Q255" s="223"/>
      <c r="R255" s="223"/>
      <c r="S255" s="223"/>
      <c r="T255" s="224"/>
      <c r="AT255" s="225" t="s">
        <v>224</v>
      </c>
      <c r="AU255" s="225" t="s">
        <v>88</v>
      </c>
      <c r="AV255" s="15" t="s">
        <v>222</v>
      </c>
      <c r="AW255" s="15" t="s">
        <v>36</v>
      </c>
      <c r="AX255" s="15" t="s">
        <v>82</v>
      </c>
      <c r="AY255" s="225" t="s">
        <v>214</v>
      </c>
    </row>
    <row r="256" spans="1:65" s="2" customFormat="1" ht="14.45" customHeight="1">
      <c r="A256" s="36"/>
      <c r="B256" s="37"/>
      <c r="C256" s="180" t="s">
        <v>449</v>
      </c>
      <c r="D256" s="180" t="s">
        <v>217</v>
      </c>
      <c r="E256" s="181" t="s">
        <v>456</v>
      </c>
      <c r="F256" s="182" t="s">
        <v>457</v>
      </c>
      <c r="G256" s="183" t="s">
        <v>220</v>
      </c>
      <c r="H256" s="184">
        <v>9.0129999999999999</v>
      </c>
      <c r="I256" s="185"/>
      <c r="J256" s="186">
        <f>ROUND(I256*H256,2)</f>
        <v>0</v>
      </c>
      <c r="K256" s="182" t="s">
        <v>19</v>
      </c>
      <c r="L256" s="41"/>
      <c r="M256" s="187" t="s">
        <v>19</v>
      </c>
      <c r="N256" s="188" t="s">
        <v>47</v>
      </c>
      <c r="O256" s="66"/>
      <c r="P256" s="189">
        <f>O256*H256</f>
        <v>0</v>
      </c>
      <c r="Q256" s="189">
        <v>1.481E-2</v>
      </c>
      <c r="R256" s="189">
        <f>Q256*H256</f>
        <v>0.13348252999999999</v>
      </c>
      <c r="S256" s="189">
        <v>0</v>
      </c>
      <c r="T256" s="190">
        <f>S256*H256</f>
        <v>0</v>
      </c>
      <c r="U256" s="36"/>
      <c r="V256" s="36"/>
      <c r="W256" s="36"/>
      <c r="X256" s="36"/>
      <c r="Y256" s="36"/>
      <c r="Z256" s="36"/>
      <c r="AA256" s="36"/>
      <c r="AB256" s="36"/>
      <c r="AC256" s="36"/>
      <c r="AD256" s="36"/>
      <c r="AE256" s="36"/>
      <c r="AR256" s="191" t="s">
        <v>299</v>
      </c>
      <c r="AT256" s="191" t="s">
        <v>217</v>
      </c>
      <c r="AU256" s="191" t="s">
        <v>88</v>
      </c>
      <c r="AY256" s="19" t="s">
        <v>214</v>
      </c>
      <c r="BE256" s="192">
        <f>IF(N256="základní",J256,0)</f>
        <v>0</v>
      </c>
      <c r="BF256" s="192">
        <f>IF(N256="snížená",J256,0)</f>
        <v>0</v>
      </c>
      <c r="BG256" s="192">
        <f>IF(N256="zákl. přenesená",J256,0)</f>
        <v>0</v>
      </c>
      <c r="BH256" s="192">
        <f>IF(N256="sníž. přenesená",J256,0)</f>
        <v>0</v>
      </c>
      <c r="BI256" s="192">
        <f>IF(N256="nulová",J256,0)</f>
        <v>0</v>
      </c>
      <c r="BJ256" s="19" t="s">
        <v>88</v>
      </c>
      <c r="BK256" s="192">
        <f>ROUND(I256*H256,2)</f>
        <v>0</v>
      </c>
      <c r="BL256" s="19" t="s">
        <v>299</v>
      </c>
      <c r="BM256" s="191" t="s">
        <v>458</v>
      </c>
    </row>
    <row r="257" spans="1:65" s="13" customFormat="1" ht="11.25">
      <c r="B257" s="193"/>
      <c r="C257" s="194"/>
      <c r="D257" s="195" t="s">
        <v>224</v>
      </c>
      <c r="E257" s="196" t="s">
        <v>19</v>
      </c>
      <c r="F257" s="197" t="s">
        <v>257</v>
      </c>
      <c r="G257" s="194"/>
      <c r="H257" s="196" t="s">
        <v>19</v>
      </c>
      <c r="I257" s="198"/>
      <c r="J257" s="194"/>
      <c r="K257" s="194"/>
      <c r="L257" s="199"/>
      <c r="M257" s="200"/>
      <c r="N257" s="201"/>
      <c r="O257" s="201"/>
      <c r="P257" s="201"/>
      <c r="Q257" s="201"/>
      <c r="R257" s="201"/>
      <c r="S257" s="201"/>
      <c r="T257" s="202"/>
      <c r="AT257" s="203" t="s">
        <v>224</v>
      </c>
      <c r="AU257" s="203" t="s">
        <v>88</v>
      </c>
      <c r="AV257" s="13" t="s">
        <v>82</v>
      </c>
      <c r="AW257" s="13" t="s">
        <v>36</v>
      </c>
      <c r="AX257" s="13" t="s">
        <v>75</v>
      </c>
      <c r="AY257" s="203" t="s">
        <v>214</v>
      </c>
    </row>
    <row r="258" spans="1:65" s="14" customFormat="1" ht="11.25">
      <c r="B258" s="204"/>
      <c r="C258" s="205"/>
      <c r="D258" s="195" t="s">
        <v>224</v>
      </c>
      <c r="E258" s="206" t="s">
        <v>19</v>
      </c>
      <c r="F258" s="207" t="s">
        <v>1904</v>
      </c>
      <c r="G258" s="205"/>
      <c r="H258" s="208">
        <v>9.0129999999999999</v>
      </c>
      <c r="I258" s="209"/>
      <c r="J258" s="205"/>
      <c r="K258" s="205"/>
      <c r="L258" s="210"/>
      <c r="M258" s="211"/>
      <c r="N258" s="212"/>
      <c r="O258" s="212"/>
      <c r="P258" s="212"/>
      <c r="Q258" s="212"/>
      <c r="R258" s="212"/>
      <c r="S258" s="212"/>
      <c r="T258" s="213"/>
      <c r="AT258" s="214" t="s">
        <v>224</v>
      </c>
      <c r="AU258" s="214" t="s">
        <v>88</v>
      </c>
      <c r="AV258" s="14" t="s">
        <v>88</v>
      </c>
      <c r="AW258" s="14" t="s">
        <v>36</v>
      </c>
      <c r="AX258" s="14" t="s">
        <v>82</v>
      </c>
      <c r="AY258" s="214" t="s">
        <v>214</v>
      </c>
    </row>
    <row r="259" spans="1:65" s="2" customFormat="1" ht="14.45" customHeight="1">
      <c r="A259" s="36"/>
      <c r="B259" s="37"/>
      <c r="C259" s="180" t="s">
        <v>455</v>
      </c>
      <c r="D259" s="180" t="s">
        <v>217</v>
      </c>
      <c r="E259" s="181" t="s">
        <v>462</v>
      </c>
      <c r="F259" s="182" t="s">
        <v>463</v>
      </c>
      <c r="G259" s="183" t="s">
        <v>220</v>
      </c>
      <c r="H259" s="184">
        <v>8.9429999999999996</v>
      </c>
      <c r="I259" s="185"/>
      <c r="J259" s="186">
        <f>ROUND(I259*H259,2)</f>
        <v>0</v>
      </c>
      <c r="K259" s="182" t="s">
        <v>19</v>
      </c>
      <c r="L259" s="41"/>
      <c r="M259" s="187" t="s">
        <v>19</v>
      </c>
      <c r="N259" s="188" t="s">
        <v>47</v>
      </c>
      <c r="O259" s="66"/>
      <c r="P259" s="189">
        <f>O259*H259</f>
        <v>0</v>
      </c>
      <c r="Q259" s="189">
        <v>1.28764E-2</v>
      </c>
      <c r="R259" s="189">
        <f>Q259*H259</f>
        <v>0.11515364519999999</v>
      </c>
      <c r="S259" s="189">
        <v>0</v>
      </c>
      <c r="T259" s="190">
        <f>S259*H259</f>
        <v>0</v>
      </c>
      <c r="U259" s="36"/>
      <c r="V259" s="36"/>
      <c r="W259" s="36"/>
      <c r="X259" s="36"/>
      <c r="Y259" s="36"/>
      <c r="Z259" s="36"/>
      <c r="AA259" s="36"/>
      <c r="AB259" s="36"/>
      <c r="AC259" s="36"/>
      <c r="AD259" s="36"/>
      <c r="AE259" s="36"/>
      <c r="AR259" s="191" t="s">
        <v>299</v>
      </c>
      <c r="AT259" s="191" t="s">
        <v>217</v>
      </c>
      <c r="AU259" s="191" t="s">
        <v>88</v>
      </c>
      <c r="AY259" s="19" t="s">
        <v>214</v>
      </c>
      <c r="BE259" s="192">
        <f>IF(N259="základní",J259,0)</f>
        <v>0</v>
      </c>
      <c r="BF259" s="192">
        <f>IF(N259="snížená",J259,0)</f>
        <v>0</v>
      </c>
      <c r="BG259" s="192">
        <f>IF(N259="zákl. přenesená",J259,0)</f>
        <v>0</v>
      </c>
      <c r="BH259" s="192">
        <f>IF(N259="sníž. přenesená",J259,0)</f>
        <v>0</v>
      </c>
      <c r="BI259" s="192">
        <f>IF(N259="nulová",J259,0)</f>
        <v>0</v>
      </c>
      <c r="BJ259" s="19" t="s">
        <v>88</v>
      </c>
      <c r="BK259" s="192">
        <f>ROUND(I259*H259,2)</f>
        <v>0</v>
      </c>
      <c r="BL259" s="19" t="s">
        <v>299</v>
      </c>
      <c r="BM259" s="191" t="s">
        <v>464</v>
      </c>
    </row>
    <row r="260" spans="1:65" s="13" customFormat="1" ht="11.25">
      <c r="B260" s="193"/>
      <c r="C260" s="194"/>
      <c r="D260" s="195" t="s">
        <v>224</v>
      </c>
      <c r="E260" s="196" t="s">
        <v>19</v>
      </c>
      <c r="F260" s="197" t="s">
        <v>257</v>
      </c>
      <c r="G260" s="194"/>
      <c r="H260" s="196" t="s">
        <v>19</v>
      </c>
      <c r="I260" s="198"/>
      <c r="J260" s="194"/>
      <c r="K260" s="194"/>
      <c r="L260" s="199"/>
      <c r="M260" s="200"/>
      <c r="N260" s="201"/>
      <c r="O260" s="201"/>
      <c r="P260" s="201"/>
      <c r="Q260" s="201"/>
      <c r="R260" s="201"/>
      <c r="S260" s="201"/>
      <c r="T260" s="202"/>
      <c r="AT260" s="203" t="s">
        <v>224</v>
      </c>
      <c r="AU260" s="203" t="s">
        <v>88</v>
      </c>
      <c r="AV260" s="13" t="s">
        <v>82</v>
      </c>
      <c r="AW260" s="13" t="s">
        <v>36</v>
      </c>
      <c r="AX260" s="13" t="s">
        <v>75</v>
      </c>
      <c r="AY260" s="203" t="s">
        <v>214</v>
      </c>
    </row>
    <row r="261" spans="1:65" s="14" customFormat="1" ht="11.25">
      <c r="B261" s="204"/>
      <c r="C261" s="205"/>
      <c r="D261" s="195" t="s">
        <v>224</v>
      </c>
      <c r="E261" s="206" t="s">
        <v>19</v>
      </c>
      <c r="F261" s="207" t="s">
        <v>1905</v>
      </c>
      <c r="G261" s="205"/>
      <c r="H261" s="208">
        <v>8.9429999999999996</v>
      </c>
      <c r="I261" s="209"/>
      <c r="J261" s="205"/>
      <c r="K261" s="205"/>
      <c r="L261" s="210"/>
      <c r="M261" s="211"/>
      <c r="N261" s="212"/>
      <c r="O261" s="212"/>
      <c r="P261" s="212"/>
      <c r="Q261" s="212"/>
      <c r="R261" s="212"/>
      <c r="S261" s="212"/>
      <c r="T261" s="213"/>
      <c r="AT261" s="214" t="s">
        <v>224</v>
      </c>
      <c r="AU261" s="214" t="s">
        <v>88</v>
      </c>
      <c r="AV261" s="14" t="s">
        <v>88</v>
      </c>
      <c r="AW261" s="14" t="s">
        <v>36</v>
      </c>
      <c r="AX261" s="14" t="s">
        <v>82</v>
      </c>
      <c r="AY261" s="214" t="s">
        <v>214</v>
      </c>
    </row>
    <row r="262" spans="1:65" s="2" customFormat="1" ht="24.2" customHeight="1">
      <c r="A262" s="36"/>
      <c r="B262" s="37"/>
      <c r="C262" s="180" t="s">
        <v>461</v>
      </c>
      <c r="D262" s="180" t="s">
        <v>217</v>
      </c>
      <c r="E262" s="181" t="s">
        <v>467</v>
      </c>
      <c r="F262" s="182" t="s">
        <v>468</v>
      </c>
      <c r="G262" s="183" t="s">
        <v>220</v>
      </c>
      <c r="H262" s="184">
        <v>123.251</v>
      </c>
      <c r="I262" s="185"/>
      <c r="J262" s="186">
        <f>ROUND(I262*H262,2)</f>
        <v>0</v>
      </c>
      <c r="K262" s="182" t="s">
        <v>221</v>
      </c>
      <c r="L262" s="41"/>
      <c r="M262" s="187" t="s">
        <v>19</v>
      </c>
      <c r="N262" s="188" t="s">
        <v>47</v>
      </c>
      <c r="O262" s="66"/>
      <c r="P262" s="189">
        <f>O262*H262</f>
        <v>0</v>
      </c>
      <c r="Q262" s="189">
        <v>1E-4</v>
      </c>
      <c r="R262" s="189">
        <f>Q262*H262</f>
        <v>1.23251E-2</v>
      </c>
      <c r="S262" s="189">
        <v>0</v>
      </c>
      <c r="T262" s="190">
        <f>S262*H262</f>
        <v>0</v>
      </c>
      <c r="U262" s="36"/>
      <c r="V262" s="36"/>
      <c r="W262" s="36"/>
      <c r="X262" s="36"/>
      <c r="Y262" s="36"/>
      <c r="Z262" s="36"/>
      <c r="AA262" s="36"/>
      <c r="AB262" s="36"/>
      <c r="AC262" s="36"/>
      <c r="AD262" s="36"/>
      <c r="AE262" s="36"/>
      <c r="AR262" s="191" t="s">
        <v>299</v>
      </c>
      <c r="AT262" s="191" t="s">
        <v>217</v>
      </c>
      <c r="AU262" s="191" t="s">
        <v>88</v>
      </c>
      <c r="AY262" s="19" t="s">
        <v>214</v>
      </c>
      <c r="BE262" s="192">
        <f>IF(N262="základní",J262,0)</f>
        <v>0</v>
      </c>
      <c r="BF262" s="192">
        <f>IF(N262="snížená",J262,0)</f>
        <v>0</v>
      </c>
      <c r="BG262" s="192">
        <f>IF(N262="zákl. přenesená",J262,0)</f>
        <v>0</v>
      </c>
      <c r="BH262" s="192">
        <f>IF(N262="sníž. přenesená",J262,0)</f>
        <v>0</v>
      </c>
      <c r="BI262" s="192">
        <f>IF(N262="nulová",J262,0)</f>
        <v>0</v>
      </c>
      <c r="BJ262" s="19" t="s">
        <v>88</v>
      </c>
      <c r="BK262" s="192">
        <f>ROUND(I262*H262,2)</f>
        <v>0</v>
      </c>
      <c r="BL262" s="19" t="s">
        <v>299</v>
      </c>
      <c r="BM262" s="191" t="s">
        <v>469</v>
      </c>
    </row>
    <row r="263" spans="1:65" s="13" customFormat="1" ht="11.25">
      <c r="B263" s="193"/>
      <c r="C263" s="194"/>
      <c r="D263" s="195" t="s">
        <v>224</v>
      </c>
      <c r="E263" s="196" t="s">
        <v>19</v>
      </c>
      <c r="F263" s="197" t="s">
        <v>470</v>
      </c>
      <c r="G263" s="194"/>
      <c r="H263" s="196" t="s">
        <v>19</v>
      </c>
      <c r="I263" s="198"/>
      <c r="J263" s="194"/>
      <c r="K263" s="194"/>
      <c r="L263" s="199"/>
      <c r="M263" s="200"/>
      <c r="N263" s="201"/>
      <c r="O263" s="201"/>
      <c r="P263" s="201"/>
      <c r="Q263" s="201"/>
      <c r="R263" s="201"/>
      <c r="S263" s="201"/>
      <c r="T263" s="202"/>
      <c r="AT263" s="203" t="s">
        <v>224</v>
      </c>
      <c r="AU263" s="203" t="s">
        <v>88</v>
      </c>
      <c r="AV263" s="13" t="s">
        <v>82</v>
      </c>
      <c r="AW263" s="13" t="s">
        <v>36</v>
      </c>
      <c r="AX263" s="13" t="s">
        <v>75</v>
      </c>
      <c r="AY263" s="203" t="s">
        <v>214</v>
      </c>
    </row>
    <row r="264" spans="1:65" s="14" customFormat="1" ht="11.25">
      <c r="B264" s="204"/>
      <c r="C264" s="205"/>
      <c r="D264" s="195" t="s">
        <v>224</v>
      </c>
      <c r="E264" s="206" t="s">
        <v>19</v>
      </c>
      <c r="F264" s="207" t="s">
        <v>1906</v>
      </c>
      <c r="G264" s="205"/>
      <c r="H264" s="208">
        <v>53.235999999999997</v>
      </c>
      <c r="I264" s="209"/>
      <c r="J264" s="205"/>
      <c r="K264" s="205"/>
      <c r="L264" s="210"/>
      <c r="M264" s="211"/>
      <c r="N264" s="212"/>
      <c r="O264" s="212"/>
      <c r="P264" s="212"/>
      <c r="Q264" s="212"/>
      <c r="R264" s="212"/>
      <c r="S264" s="212"/>
      <c r="T264" s="213"/>
      <c r="AT264" s="214" t="s">
        <v>224</v>
      </c>
      <c r="AU264" s="214" t="s">
        <v>88</v>
      </c>
      <c r="AV264" s="14" t="s">
        <v>88</v>
      </c>
      <c r="AW264" s="14" t="s">
        <v>36</v>
      </c>
      <c r="AX264" s="14" t="s">
        <v>75</v>
      </c>
      <c r="AY264" s="214" t="s">
        <v>214</v>
      </c>
    </row>
    <row r="265" spans="1:65" s="13" customFormat="1" ht="11.25">
      <c r="B265" s="193"/>
      <c r="C265" s="194"/>
      <c r="D265" s="195" t="s">
        <v>224</v>
      </c>
      <c r="E265" s="196" t="s">
        <v>19</v>
      </c>
      <c r="F265" s="197" t="s">
        <v>472</v>
      </c>
      <c r="G265" s="194"/>
      <c r="H265" s="196" t="s">
        <v>19</v>
      </c>
      <c r="I265" s="198"/>
      <c r="J265" s="194"/>
      <c r="K265" s="194"/>
      <c r="L265" s="199"/>
      <c r="M265" s="200"/>
      <c r="N265" s="201"/>
      <c r="O265" s="201"/>
      <c r="P265" s="201"/>
      <c r="Q265" s="201"/>
      <c r="R265" s="201"/>
      <c r="S265" s="201"/>
      <c r="T265" s="202"/>
      <c r="AT265" s="203" t="s">
        <v>224</v>
      </c>
      <c r="AU265" s="203" t="s">
        <v>88</v>
      </c>
      <c r="AV265" s="13" t="s">
        <v>82</v>
      </c>
      <c r="AW265" s="13" t="s">
        <v>36</v>
      </c>
      <c r="AX265" s="13" t="s">
        <v>75</v>
      </c>
      <c r="AY265" s="203" t="s">
        <v>214</v>
      </c>
    </row>
    <row r="266" spans="1:65" s="14" customFormat="1" ht="11.25">
      <c r="B266" s="204"/>
      <c r="C266" s="205"/>
      <c r="D266" s="195" t="s">
        <v>224</v>
      </c>
      <c r="E266" s="206" t="s">
        <v>19</v>
      </c>
      <c r="F266" s="207" t="s">
        <v>1907</v>
      </c>
      <c r="G266" s="205"/>
      <c r="H266" s="208">
        <v>48.615000000000002</v>
      </c>
      <c r="I266" s="209"/>
      <c r="J266" s="205"/>
      <c r="K266" s="205"/>
      <c r="L266" s="210"/>
      <c r="M266" s="211"/>
      <c r="N266" s="212"/>
      <c r="O266" s="212"/>
      <c r="P266" s="212"/>
      <c r="Q266" s="212"/>
      <c r="R266" s="212"/>
      <c r="S266" s="212"/>
      <c r="T266" s="213"/>
      <c r="AT266" s="214" t="s">
        <v>224</v>
      </c>
      <c r="AU266" s="214" t="s">
        <v>88</v>
      </c>
      <c r="AV266" s="14" t="s">
        <v>88</v>
      </c>
      <c r="AW266" s="14" t="s">
        <v>36</v>
      </c>
      <c r="AX266" s="14" t="s">
        <v>75</v>
      </c>
      <c r="AY266" s="214" t="s">
        <v>214</v>
      </c>
    </row>
    <row r="267" spans="1:65" s="13" customFormat="1" ht="11.25">
      <c r="B267" s="193"/>
      <c r="C267" s="194"/>
      <c r="D267" s="195" t="s">
        <v>224</v>
      </c>
      <c r="E267" s="196" t="s">
        <v>19</v>
      </c>
      <c r="F267" s="197" t="s">
        <v>474</v>
      </c>
      <c r="G267" s="194"/>
      <c r="H267" s="196" t="s">
        <v>19</v>
      </c>
      <c r="I267" s="198"/>
      <c r="J267" s="194"/>
      <c r="K267" s="194"/>
      <c r="L267" s="199"/>
      <c r="M267" s="200"/>
      <c r="N267" s="201"/>
      <c r="O267" s="201"/>
      <c r="P267" s="201"/>
      <c r="Q267" s="201"/>
      <c r="R267" s="201"/>
      <c r="S267" s="201"/>
      <c r="T267" s="202"/>
      <c r="AT267" s="203" t="s">
        <v>224</v>
      </c>
      <c r="AU267" s="203" t="s">
        <v>88</v>
      </c>
      <c r="AV267" s="13" t="s">
        <v>82</v>
      </c>
      <c r="AW267" s="13" t="s">
        <v>36</v>
      </c>
      <c r="AX267" s="13" t="s">
        <v>75</v>
      </c>
      <c r="AY267" s="203" t="s">
        <v>214</v>
      </c>
    </row>
    <row r="268" spans="1:65" s="14" customFormat="1" ht="11.25">
      <c r="B268" s="204"/>
      <c r="C268" s="205"/>
      <c r="D268" s="195" t="s">
        <v>224</v>
      </c>
      <c r="E268" s="206" t="s">
        <v>19</v>
      </c>
      <c r="F268" s="207" t="s">
        <v>1908</v>
      </c>
      <c r="G268" s="205"/>
      <c r="H268" s="208">
        <v>10.199999999999999</v>
      </c>
      <c r="I268" s="209"/>
      <c r="J268" s="205"/>
      <c r="K268" s="205"/>
      <c r="L268" s="210"/>
      <c r="M268" s="211"/>
      <c r="N268" s="212"/>
      <c r="O268" s="212"/>
      <c r="P268" s="212"/>
      <c r="Q268" s="212"/>
      <c r="R268" s="212"/>
      <c r="S268" s="212"/>
      <c r="T268" s="213"/>
      <c r="AT268" s="214" t="s">
        <v>224</v>
      </c>
      <c r="AU268" s="214" t="s">
        <v>88</v>
      </c>
      <c r="AV268" s="14" t="s">
        <v>88</v>
      </c>
      <c r="AW268" s="14" t="s">
        <v>36</v>
      </c>
      <c r="AX268" s="14" t="s">
        <v>75</v>
      </c>
      <c r="AY268" s="214" t="s">
        <v>214</v>
      </c>
    </row>
    <row r="269" spans="1:65" s="14" customFormat="1" ht="11.25">
      <c r="B269" s="204"/>
      <c r="C269" s="205"/>
      <c r="D269" s="195" t="s">
        <v>224</v>
      </c>
      <c r="E269" s="206" t="s">
        <v>19</v>
      </c>
      <c r="F269" s="207" t="s">
        <v>1909</v>
      </c>
      <c r="G269" s="205"/>
      <c r="H269" s="208">
        <v>11.2</v>
      </c>
      <c r="I269" s="209"/>
      <c r="J269" s="205"/>
      <c r="K269" s="205"/>
      <c r="L269" s="210"/>
      <c r="M269" s="211"/>
      <c r="N269" s="212"/>
      <c r="O269" s="212"/>
      <c r="P269" s="212"/>
      <c r="Q269" s="212"/>
      <c r="R269" s="212"/>
      <c r="S269" s="212"/>
      <c r="T269" s="213"/>
      <c r="AT269" s="214" t="s">
        <v>224</v>
      </c>
      <c r="AU269" s="214" t="s">
        <v>88</v>
      </c>
      <c r="AV269" s="14" t="s">
        <v>88</v>
      </c>
      <c r="AW269" s="14" t="s">
        <v>36</v>
      </c>
      <c r="AX269" s="14" t="s">
        <v>75</v>
      </c>
      <c r="AY269" s="214" t="s">
        <v>214</v>
      </c>
    </row>
    <row r="270" spans="1:65" s="15" customFormat="1" ht="11.25">
      <c r="B270" s="215"/>
      <c r="C270" s="216"/>
      <c r="D270" s="195" t="s">
        <v>224</v>
      </c>
      <c r="E270" s="217" t="s">
        <v>19</v>
      </c>
      <c r="F270" s="218" t="s">
        <v>228</v>
      </c>
      <c r="G270" s="216"/>
      <c r="H270" s="219">
        <v>123.251</v>
      </c>
      <c r="I270" s="220"/>
      <c r="J270" s="216"/>
      <c r="K270" s="216"/>
      <c r="L270" s="221"/>
      <c r="M270" s="222"/>
      <c r="N270" s="223"/>
      <c r="O270" s="223"/>
      <c r="P270" s="223"/>
      <c r="Q270" s="223"/>
      <c r="R270" s="223"/>
      <c r="S270" s="223"/>
      <c r="T270" s="224"/>
      <c r="AT270" s="225" t="s">
        <v>224</v>
      </c>
      <c r="AU270" s="225" t="s">
        <v>88</v>
      </c>
      <c r="AV270" s="15" t="s">
        <v>222</v>
      </c>
      <c r="AW270" s="15" t="s">
        <v>36</v>
      </c>
      <c r="AX270" s="15" t="s">
        <v>82</v>
      </c>
      <c r="AY270" s="225" t="s">
        <v>214</v>
      </c>
    </row>
    <row r="271" spans="1:65" s="2" customFormat="1" ht="24.2" customHeight="1">
      <c r="A271" s="36"/>
      <c r="B271" s="37"/>
      <c r="C271" s="180" t="s">
        <v>466</v>
      </c>
      <c r="D271" s="180" t="s">
        <v>217</v>
      </c>
      <c r="E271" s="181" t="s">
        <v>477</v>
      </c>
      <c r="F271" s="182" t="s">
        <v>478</v>
      </c>
      <c r="G271" s="183" t="s">
        <v>220</v>
      </c>
      <c r="H271" s="184">
        <v>123.251</v>
      </c>
      <c r="I271" s="185"/>
      <c r="J271" s="186">
        <f>ROUND(I271*H271,2)</f>
        <v>0</v>
      </c>
      <c r="K271" s="182" t="s">
        <v>221</v>
      </c>
      <c r="L271" s="41"/>
      <c r="M271" s="187" t="s">
        <v>19</v>
      </c>
      <c r="N271" s="188" t="s">
        <v>47</v>
      </c>
      <c r="O271" s="66"/>
      <c r="P271" s="189">
        <f>O271*H271</f>
        <v>0</v>
      </c>
      <c r="Q271" s="189">
        <v>1.6000000000000001E-3</v>
      </c>
      <c r="R271" s="189">
        <f>Q271*H271</f>
        <v>0.1972016</v>
      </c>
      <c r="S271" s="189">
        <v>0</v>
      </c>
      <c r="T271" s="190">
        <f>S271*H271</f>
        <v>0</v>
      </c>
      <c r="U271" s="36"/>
      <c r="V271" s="36"/>
      <c r="W271" s="36"/>
      <c r="X271" s="36"/>
      <c r="Y271" s="36"/>
      <c r="Z271" s="36"/>
      <c r="AA271" s="36"/>
      <c r="AB271" s="36"/>
      <c r="AC271" s="36"/>
      <c r="AD271" s="36"/>
      <c r="AE271" s="36"/>
      <c r="AR271" s="191" t="s">
        <v>299</v>
      </c>
      <c r="AT271" s="191" t="s">
        <v>217</v>
      </c>
      <c r="AU271" s="191" t="s">
        <v>88</v>
      </c>
      <c r="AY271" s="19" t="s">
        <v>214</v>
      </c>
      <c r="BE271" s="192">
        <f>IF(N271="základní",J271,0)</f>
        <v>0</v>
      </c>
      <c r="BF271" s="192">
        <f>IF(N271="snížená",J271,0)</f>
        <v>0</v>
      </c>
      <c r="BG271" s="192">
        <f>IF(N271="zákl. přenesená",J271,0)</f>
        <v>0</v>
      </c>
      <c r="BH271" s="192">
        <f>IF(N271="sníž. přenesená",J271,0)</f>
        <v>0</v>
      </c>
      <c r="BI271" s="192">
        <f>IF(N271="nulová",J271,0)</f>
        <v>0</v>
      </c>
      <c r="BJ271" s="19" t="s">
        <v>88</v>
      </c>
      <c r="BK271" s="192">
        <f>ROUND(I271*H271,2)</f>
        <v>0</v>
      </c>
      <c r="BL271" s="19" t="s">
        <v>299</v>
      </c>
      <c r="BM271" s="191" t="s">
        <v>1910</v>
      </c>
    </row>
    <row r="272" spans="1:65" s="13" customFormat="1" ht="11.25">
      <c r="B272" s="193"/>
      <c r="C272" s="194"/>
      <c r="D272" s="195" t="s">
        <v>224</v>
      </c>
      <c r="E272" s="196" t="s">
        <v>19</v>
      </c>
      <c r="F272" s="197" t="s">
        <v>470</v>
      </c>
      <c r="G272" s="194"/>
      <c r="H272" s="196" t="s">
        <v>19</v>
      </c>
      <c r="I272" s="198"/>
      <c r="J272" s="194"/>
      <c r="K272" s="194"/>
      <c r="L272" s="199"/>
      <c r="M272" s="200"/>
      <c r="N272" s="201"/>
      <c r="O272" s="201"/>
      <c r="P272" s="201"/>
      <c r="Q272" s="201"/>
      <c r="R272" s="201"/>
      <c r="S272" s="201"/>
      <c r="T272" s="202"/>
      <c r="AT272" s="203" t="s">
        <v>224</v>
      </c>
      <c r="AU272" s="203" t="s">
        <v>88</v>
      </c>
      <c r="AV272" s="13" t="s">
        <v>82</v>
      </c>
      <c r="AW272" s="13" t="s">
        <v>36</v>
      </c>
      <c r="AX272" s="13" t="s">
        <v>75</v>
      </c>
      <c r="AY272" s="203" t="s">
        <v>214</v>
      </c>
    </row>
    <row r="273" spans="1:65" s="14" customFormat="1" ht="11.25">
      <c r="B273" s="204"/>
      <c r="C273" s="205"/>
      <c r="D273" s="195" t="s">
        <v>224</v>
      </c>
      <c r="E273" s="206" t="s">
        <v>19</v>
      </c>
      <c r="F273" s="207" t="s">
        <v>1906</v>
      </c>
      <c r="G273" s="205"/>
      <c r="H273" s="208">
        <v>53.235999999999997</v>
      </c>
      <c r="I273" s="209"/>
      <c r="J273" s="205"/>
      <c r="K273" s="205"/>
      <c r="L273" s="210"/>
      <c r="M273" s="211"/>
      <c r="N273" s="212"/>
      <c r="O273" s="212"/>
      <c r="P273" s="212"/>
      <c r="Q273" s="212"/>
      <c r="R273" s="212"/>
      <c r="S273" s="212"/>
      <c r="T273" s="213"/>
      <c r="AT273" s="214" t="s">
        <v>224</v>
      </c>
      <c r="AU273" s="214" t="s">
        <v>88</v>
      </c>
      <c r="AV273" s="14" t="s">
        <v>88</v>
      </c>
      <c r="AW273" s="14" t="s">
        <v>36</v>
      </c>
      <c r="AX273" s="14" t="s">
        <v>75</v>
      </c>
      <c r="AY273" s="214" t="s">
        <v>214</v>
      </c>
    </row>
    <row r="274" spans="1:65" s="13" customFormat="1" ht="11.25">
      <c r="B274" s="193"/>
      <c r="C274" s="194"/>
      <c r="D274" s="195" t="s">
        <v>224</v>
      </c>
      <c r="E274" s="196" t="s">
        <v>19</v>
      </c>
      <c r="F274" s="197" t="s">
        <v>472</v>
      </c>
      <c r="G274" s="194"/>
      <c r="H274" s="196" t="s">
        <v>19</v>
      </c>
      <c r="I274" s="198"/>
      <c r="J274" s="194"/>
      <c r="K274" s="194"/>
      <c r="L274" s="199"/>
      <c r="M274" s="200"/>
      <c r="N274" s="201"/>
      <c r="O274" s="201"/>
      <c r="P274" s="201"/>
      <c r="Q274" s="201"/>
      <c r="R274" s="201"/>
      <c r="S274" s="201"/>
      <c r="T274" s="202"/>
      <c r="AT274" s="203" t="s">
        <v>224</v>
      </c>
      <c r="AU274" s="203" t="s">
        <v>88</v>
      </c>
      <c r="AV274" s="13" t="s">
        <v>82</v>
      </c>
      <c r="AW274" s="13" t="s">
        <v>36</v>
      </c>
      <c r="AX274" s="13" t="s">
        <v>75</v>
      </c>
      <c r="AY274" s="203" t="s">
        <v>214</v>
      </c>
    </row>
    <row r="275" spans="1:65" s="14" customFormat="1" ht="11.25">
      <c r="B275" s="204"/>
      <c r="C275" s="205"/>
      <c r="D275" s="195" t="s">
        <v>224</v>
      </c>
      <c r="E275" s="206" t="s">
        <v>19</v>
      </c>
      <c r="F275" s="207" t="s">
        <v>1907</v>
      </c>
      <c r="G275" s="205"/>
      <c r="H275" s="208">
        <v>48.615000000000002</v>
      </c>
      <c r="I275" s="209"/>
      <c r="J275" s="205"/>
      <c r="K275" s="205"/>
      <c r="L275" s="210"/>
      <c r="M275" s="211"/>
      <c r="N275" s="212"/>
      <c r="O275" s="212"/>
      <c r="P275" s="212"/>
      <c r="Q275" s="212"/>
      <c r="R275" s="212"/>
      <c r="S275" s="212"/>
      <c r="T275" s="213"/>
      <c r="AT275" s="214" t="s">
        <v>224</v>
      </c>
      <c r="AU275" s="214" t="s">
        <v>88</v>
      </c>
      <c r="AV275" s="14" t="s">
        <v>88</v>
      </c>
      <c r="AW275" s="14" t="s">
        <v>36</v>
      </c>
      <c r="AX275" s="14" t="s">
        <v>75</v>
      </c>
      <c r="AY275" s="214" t="s">
        <v>214</v>
      </c>
    </row>
    <row r="276" spans="1:65" s="13" customFormat="1" ht="11.25">
      <c r="B276" s="193"/>
      <c r="C276" s="194"/>
      <c r="D276" s="195" t="s">
        <v>224</v>
      </c>
      <c r="E276" s="196" t="s">
        <v>19</v>
      </c>
      <c r="F276" s="197" t="s">
        <v>474</v>
      </c>
      <c r="G276" s="194"/>
      <c r="H276" s="196" t="s">
        <v>19</v>
      </c>
      <c r="I276" s="198"/>
      <c r="J276" s="194"/>
      <c r="K276" s="194"/>
      <c r="L276" s="199"/>
      <c r="M276" s="200"/>
      <c r="N276" s="201"/>
      <c r="O276" s="201"/>
      <c r="P276" s="201"/>
      <c r="Q276" s="201"/>
      <c r="R276" s="201"/>
      <c r="S276" s="201"/>
      <c r="T276" s="202"/>
      <c r="AT276" s="203" t="s">
        <v>224</v>
      </c>
      <c r="AU276" s="203" t="s">
        <v>88</v>
      </c>
      <c r="AV276" s="13" t="s">
        <v>82</v>
      </c>
      <c r="AW276" s="13" t="s">
        <v>36</v>
      </c>
      <c r="AX276" s="13" t="s">
        <v>75</v>
      </c>
      <c r="AY276" s="203" t="s">
        <v>214</v>
      </c>
    </row>
    <row r="277" spans="1:65" s="14" customFormat="1" ht="11.25">
      <c r="B277" s="204"/>
      <c r="C277" s="205"/>
      <c r="D277" s="195" t="s">
        <v>224</v>
      </c>
      <c r="E277" s="206" t="s">
        <v>19</v>
      </c>
      <c r="F277" s="207" t="s">
        <v>1908</v>
      </c>
      <c r="G277" s="205"/>
      <c r="H277" s="208">
        <v>10.199999999999999</v>
      </c>
      <c r="I277" s="209"/>
      <c r="J277" s="205"/>
      <c r="K277" s="205"/>
      <c r="L277" s="210"/>
      <c r="M277" s="211"/>
      <c r="N277" s="212"/>
      <c r="O277" s="212"/>
      <c r="P277" s="212"/>
      <c r="Q277" s="212"/>
      <c r="R277" s="212"/>
      <c r="S277" s="212"/>
      <c r="T277" s="213"/>
      <c r="AT277" s="214" t="s">
        <v>224</v>
      </c>
      <c r="AU277" s="214" t="s">
        <v>88</v>
      </c>
      <c r="AV277" s="14" t="s">
        <v>88</v>
      </c>
      <c r="AW277" s="14" t="s">
        <v>36</v>
      </c>
      <c r="AX277" s="14" t="s">
        <v>75</v>
      </c>
      <c r="AY277" s="214" t="s">
        <v>214</v>
      </c>
    </row>
    <row r="278" spans="1:65" s="14" customFormat="1" ht="11.25">
      <c r="B278" s="204"/>
      <c r="C278" s="205"/>
      <c r="D278" s="195" t="s">
        <v>224</v>
      </c>
      <c r="E278" s="206" t="s">
        <v>19</v>
      </c>
      <c r="F278" s="207" t="s">
        <v>1909</v>
      </c>
      <c r="G278" s="205"/>
      <c r="H278" s="208">
        <v>11.2</v>
      </c>
      <c r="I278" s="209"/>
      <c r="J278" s="205"/>
      <c r="K278" s="205"/>
      <c r="L278" s="210"/>
      <c r="M278" s="211"/>
      <c r="N278" s="212"/>
      <c r="O278" s="212"/>
      <c r="P278" s="212"/>
      <c r="Q278" s="212"/>
      <c r="R278" s="212"/>
      <c r="S278" s="212"/>
      <c r="T278" s="213"/>
      <c r="AT278" s="214" t="s">
        <v>224</v>
      </c>
      <c r="AU278" s="214" t="s">
        <v>88</v>
      </c>
      <c r="AV278" s="14" t="s">
        <v>88</v>
      </c>
      <c r="AW278" s="14" t="s">
        <v>36</v>
      </c>
      <c r="AX278" s="14" t="s">
        <v>75</v>
      </c>
      <c r="AY278" s="214" t="s">
        <v>214</v>
      </c>
    </row>
    <row r="279" spans="1:65" s="15" customFormat="1" ht="11.25">
      <c r="B279" s="215"/>
      <c r="C279" s="216"/>
      <c r="D279" s="195" t="s">
        <v>224</v>
      </c>
      <c r="E279" s="217" t="s">
        <v>19</v>
      </c>
      <c r="F279" s="218" t="s">
        <v>228</v>
      </c>
      <c r="G279" s="216"/>
      <c r="H279" s="219">
        <v>123.251</v>
      </c>
      <c r="I279" s="220"/>
      <c r="J279" s="216"/>
      <c r="K279" s="216"/>
      <c r="L279" s="221"/>
      <c r="M279" s="222"/>
      <c r="N279" s="223"/>
      <c r="O279" s="223"/>
      <c r="P279" s="223"/>
      <c r="Q279" s="223"/>
      <c r="R279" s="223"/>
      <c r="S279" s="223"/>
      <c r="T279" s="224"/>
      <c r="AT279" s="225" t="s">
        <v>224</v>
      </c>
      <c r="AU279" s="225" t="s">
        <v>88</v>
      </c>
      <c r="AV279" s="15" t="s">
        <v>222</v>
      </c>
      <c r="AW279" s="15" t="s">
        <v>36</v>
      </c>
      <c r="AX279" s="15" t="s">
        <v>82</v>
      </c>
      <c r="AY279" s="225" t="s">
        <v>214</v>
      </c>
    </row>
    <row r="280" spans="1:65" s="2" customFormat="1" ht="14.45" customHeight="1">
      <c r="A280" s="36"/>
      <c r="B280" s="37"/>
      <c r="C280" s="180" t="s">
        <v>476</v>
      </c>
      <c r="D280" s="180" t="s">
        <v>217</v>
      </c>
      <c r="E280" s="181" t="s">
        <v>481</v>
      </c>
      <c r="F280" s="182" t="s">
        <v>482</v>
      </c>
      <c r="G280" s="183" t="s">
        <v>220</v>
      </c>
      <c r="H280" s="184">
        <v>7.875</v>
      </c>
      <c r="I280" s="185"/>
      <c r="J280" s="186">
        <f>ROUND(I280*H280,2)</f>
        <v>0</v>
      </c>
      <c r="K280" s="182" t="s">
        <v>19</v>
      </c>
      <c r="L280" s="41"/>
      <c r="M280" s="187" t="s">
        <v>19</v>
      </c>
      <c r="N280" s="188" t="s">
        <v>47</v>
      </c>
      <c r="O280" s="66"/>
      <c r="P280" s="189">
        <f>O280*H280</f>
        <v>0</v>
      </c>
      <c r="Q280" s="189">
        <v>1.61742E-2</v>
      </c>
      <c r="R280" s="189">
        <f>Q280*H280</f>
        <v>0.12737182499999999</v>
      </c>
      <c r="S280" s="189">
        <v>0</v>
      </c>
      <c r="T280" s="190">
        <f>S280*H280</f>
        <v>0</v>
      </c>
      <c r="U280" s="36"/>
      <c r="V280" s="36"/>
      <c r="W280" s="36"/>
      <c r="X280" s="36"/>
      <c r="Y280" s="36"/>
      <c r="Z280" s="36"/>
      <c r="AA280" s="36"/>
      <c r="AB280" s="36"/>
      <c r="AC280" s="36"/>
      <c r="AD280" s="36"/>
      <c r="AE280" s="36"/>
      <c r="AR280" s="191" t="s">
        <v>299</v>
      </c>
      <c r="AT280" s="191" t="s">
        <v>217</v>
      </c>
      <c r="AU280" s="191" t="s">
        <v>88</v>
      </c>
      <c r="AY280" s="19" t="s">
        <v>214</v>
      </c>
      <c r="BE280" s="192">
        <f>IF(N280="základní",J280,0)</f>
        <v>0</v>
      </c>
      <c r="BF280" s="192">
        <f>IF(N280="snížená",J280,0)</f>
        <v>0</v>
      </c>
      <c r="BG280" s="192">
        <f>IF(N280="zákl. přenesená",J280,0)</f>
        <v>0</v>
      </c>
      <c r="BH280" s="192">
        <f>IF(N280="sníž. přenesená",J280,0)</f>
        <v>0</v>
      </c>
      <c r="BI280" s="192">
        <f>IF(N280="nulová",J280,0)</f>
        <v>0</v>
      </c>
      <c r="BJ280" s="19" t="s">
        <v>88</v>
      </c>
      <c r="BK280" s="192">
        <f>ROUND(I280*H280,2)</f>
        <v>0</v>
      </c>
      <c r="BL280" s="19" t="s">
        <v>299</v>
      </c>
      <c r="BM280" s="191" t="s">
        <v>483</v>
      </c>
    </row>
    <row r="281" spans="1:65" s="13" customFormat="1" ht="11.25">
      <c r="B281" s="193"/>
      <c r="C281" s="194"/>
      <c r="D281" s="195" t="s">
        <v>224</v>
      </c>
      <c r="E281" s="196" t="s">
        <v>19</v>
      </c>
      <c r="F281" s="197" t="s">
        <v>257</v>
      </c>
      <c r="G281" s="194"/>
      <c r="H281" s="196" t="s">
        <v>19</v>
      </c>
      <c r="I281" s="198"/>
      <c r="J281" s="194"/>
      <c r="K281" s="194"/>
      <c r="L281" s="199"/>
      <c r="M281" s="200"/>
      <c r="N281" s="201"/>
      <c r="O281" s="201"/>
      <c r="P281" s="201"/>
      <c r="Q281" s="201"/>
      <c r="R281" s="201"/>
      <c r="S281" s="201"/>
      <c r="T281" s="202"/>
      <c r="AT281" s="203" t="s">
        <v>224</v>
      </c>
      <c r="AU281" s="203" t="s">
        <v>88</v>
      </c>
      <c r="AV281" s="13" t="s">
        <v>82</v>
      </c>
      <c r="AW281" s="13" t="s">
        <v>36</v>
      </c>
      <c r="AX281" s="13" t="s">
        <v>75</v>
      </c>
      <c r="AY281" s="203" t="s">
        <v>214</v>
      </c>
    </row>
    <row r="282" spans="1:65" s="14" customFormat="1" ht="11.25">
      <c r="B282" s="204"/>
      <c r="C282" s="205"/>
      <c r="D282" s="195" t="s">
        <v>224</v>
      </c>
      <c r="E282" s="206" t="s">
        <v>19</v>
      </c>
      <c r="F282" s="207" t="s">
        <v>1911</v>
      </c>
      <c r="G282" s="205"/>
      <c r="H282" s="208">
        <v>7.875</v>
      </c>
      <c r="I282" s="209"/>
      <c r="J282" s="205"/>
      <c r="K282" s="205"/>
      <c r="L282" s="210"/>
      <c r="M282" s="211"/>
      <c r="N282" s="212"/>
      <c r="O282" s="212"/>
      <c r="P282" s="212"/>
      <c r="Q282" s="212"/>
      <c r="R282" s="212"/>
      <c r="S282" s="212"/>
      <c r="T282" s="213"/>
      <c r="AT282" s="214" t="s">
        <v>224</v>
      </c>
      <c r="AU282" s="214" t="s">
        <v>88</v>
      </c>
      <c r="AV282" s="14" t="s">
        <v>88</v>
      </c>
      <c r="AW282" s="14" t="s">
        <v>36</v>
      </c>
      <c r="AX282" s="14" t="s">
        <v>82</v>
      </c>
      <c r="AY282" s="214" t="s">
        <v>214</v>
      </c>
    </row>
    <row r="283" spans="1:65" s="2" customFormat="1" ht="14.45" customHeight="1">
      <c r="A283" s="36"/>
      <c r="B283" s="37"/>
      <c r="C283" s="180" t="s">
        <v>480</v>
      </c>
      <c r="D283" s="180" t="s">
        <v>217</v>
      </c>
      <c r="E283" s="181" t="s">
        <v>1912</v>
      </c>
      <c r="F283" s="182" t="s">
        <v>1913</v>
      </c>
      <c r="G283" s="183" t="s">
        <v>220</v>
      </c>
      <c r="H283" s="184">
        <v>6.125</v>
      </c>
      <c r="I283" s="185"/>
      <c r="J283" s="186">
        <f>ROUND(I283*H283,2)</f>
        <v>0</v>
      </c>
      <c r="K283" s="182" t="s">
        <v>19</v>
      </c>
      <c r="L283" s="41"/>
      <c r="M283" s="187" t="s">
        <v>19</v>
      </c>
      <c r="N283" s="188" t="s">
        <v>47</v>
      </c>
      <c r="O283" s="66"/>
      <c r="P283" s="189">
        <f>O283*H283</f>
        <v>0</v>
      </c>
      <c r="Q283" s="189">
        <v>1.61742E-2</v>
      </c>
      <c r="R283" s="189">
        <f>Q283*H283</f>
        <v>9.9066975000000002E-2</v>
      </c>
      <c r="S283" s="189">
        <v>0</v>
      </c>
      <c r="T283" s="190">
        <f>S283*H283</f>
        <v>0</v>
      </c>
      <c r="U283" s="36"/>
      <c r="V283" s="36"/>
      <c r="W283" s="36"/>
      <c r="X283" s="36"/>
      <c r="Y283" s="36"/>
      <c r="Z283" s="36"/>
      <c r="AA283" s="36"/>
      <c r="AB283" s="36"/>
      <c r="AC283" s="36"/>
      <c r="AD283" s="36"/>
      <c r="AE283" s="36"/>
      <c r="AR283" s="191" t="s">
        <v>299</v>
      </c>
      <c r="AT283" s="191" t="s">
        <v>217</v>
      </c>
      <c r="AU283" s="191" t="s">
        <v>88</v>
      </c>
      <c r="AY283" s="19" t="s">
        <v>214</v>
      </c>
      <c r="BE283" s="192">
        <f>IF(N283="základní",J283,0)</f>
        <v>0</v>
      </c>
      <c r="BF283" s="192">
        <f>IF(N283="snížená",J283,0)</f>
        <v>0</v>
      </c>
      <c r="BG283" s="192">
        <f>IF(N283="zákl. přenesená",J283,0)</f>
        <v>0</v>
      </c>
      <c r="BH283" s="192">
        <f>IF(N283="sníž. přenesená",J283,0)</f>
        <v>0</v>
      </c>
      <c r="BI283" s="192">
        <f>IF(N283="nulová",J283,0)</f>
        <v>0</v>
      </c>
      <c r="BJ283" s="19" t="s">
        <v>88</v>
      </c>
      <c r="BK283" s="192">
        <f>ROUND(I283*H283,2)</f>
        <v>0</v>
      </c>
      <c r="BL283" s="19" t="s">
        <v>299</v>
      </c>
      <c r="BM283" s="191" t="s">
        <v>1914</v>
      </c>
    </row>
    <row r="284" spans="1:65" s="13" customFormat="1" ht="11.25">
      <c r="B284" s="193"/>
      <c r="C284" s="194"/>
      <c r="D284" s="195" t="s">
        <v>224</v>
      </c>
      <c r="E284" s="196" t="s">
        <v>19</v>
      </c>
      <c r="F284" s="197" t="s">
        <v>257</v>
      </c>
      <c r="G284" s="194"/>
      <c r="H284" s="196" t="s">
        <v>19</v>
      </c>
      <c r="I284" s="198"/>
      <c r="J284" s="194"/>
      <c r="K284" s="194"/>
      <c r="L284" s="199"/>
      <c r="M284" s="200"/>
      <c r="N284" s="201"/>
      <c r="O284" s="201"/>
      <c r="P284" s="201"/>
      <c r="Q284" s="201"/>
      <c r="R284" s="201"/>
      <c r="S284" s="201"/>
      <c r="T284" s="202"/>
      <c r="AT284" s="203" t="s">
        <v>224</v>
      </c>
      <c r="AU284" s="203" t="s">
        <v>88</v>
      </c>
      <c r="AV284" s="13" t="s">
        <v>82</v>
      </c>
      <c r="AW284" s="13" t="s">
        <v>36</v>
      </c>
      <c r="AX284" s="13" t="s">
        <v>75</v>
      </c>
      <c r="AY284" s="203" t="s">
        <v>214</v>
      </c>
    </row>
    <row r="285" spans="1:65" s="14" customFormat="1" ht="11.25">
      <c r="B285" s="204"/>
      <c r="C285" s="205"/>
      <c r="D285" s="195" t="s">
        <v>224</v>
      </c>
      <c r="E285" s="206" t="s">
        <v>19</v>
      </c>
      <c r="F285" s="207" t="s">
        <v>1915</v>
      </c>
      <c r="G285" s="205"/>
      <c r="H285" s="208">
        <v>6.125</v>
      </c>
      <c r="I285" s="209"/>
      <c r="J285" s="205"/>
      <c r="K285" s="205"/>
      <c r="L285" s="210"/>
      <c r="M285" s="211"/>
      <c r="N285" s="212"/>
      <c r="O285" s="212"/>
      <c r="P285" s="212"/>
      <c r="Q285" s="212"/>
      <c r="R285" s="212"/>
      <c r="S285" s="212"/>
      <c r="T285" s="213"/>
      <c r="AT285" s="214" t="s">
        <v>224</v>
      </c>
      <c r="AU285" s="214" t="s">
        <v>88</v>
      </c>
      <c r="AV285" s="14" t="s">
        <v>88</v>
      </c>
      <c r="AW285" s="14" t="s">
        <v>36</v>
      </c>
      <c r="AX285" s="14" t="s">
        <v>82</v>
      </c>
      <c r="AY285" s="214" t="s">
        <v>214</v>
      </c>
    </row>
    <row r="286" spans="1:65" s="2" customFormat="1" ht="24.2" customHeight="1">
      <c r="A286" s="36"/>
      <c r="B286" s="37"/>
      <c r="C286" s="180" t="s">
        <v>485</v>
      </c>
      <c r="D286" s="180" t="s">
        <v>217</v>
      </c>
      <c r="E286" s="181" t="s">
        <v>497</v>
      </c>
      <c r="F286" s="182" t="s">
        <v>498</v>
      </c>
      <c r="G286" s="183" t="s">
        <v>220</v>
      </c>
      <c r="H286" s="184">
        <v>167.49600000000001</v>
      </c>
      <c r="I286" s="185"/>
      <c r="J286" s="186">
        <f>ROUND(I286*H286,2)</f>
        <v>0</v>
      </c>
      <c r="K286" s="182" t="s">
        <v>221</v>
      </c>
      <c r="L286" s="41"/>
      <c r="M286" s="187" t="s">
        <v>19</v>
      </c>
      <c r="N286" s="188" t="s">
        <v>47</v>
      </c>
      <c r="O286" s="66"/>
      <c r="P286" s="189">
        <f>O286*H286</f>
        <v>0</v>
      </c>
      <c r="Q286" s="189">
        <v>1E-4</v>
      </c>
      <c r="R286" s="189">
        <f>Q286*H286</f>
        <v>1.6749600000000003E-2</v>
      </c>
      <c r="S286" s="189">
        <v>0</v>
      </c>
      <c r="T286" s="190">
        <f>S286*H286</f>
        <v>0</v>
      </c>
      <c r="U286" s="36"/>
      <c r="V286" s="36"/>
      <c r="W286" s="36"/>
      <c r="X286" s="36"/>
      <c r="Y286" s="36"/>
      <c r="Z286" s="36"/>
      <c r="AA286" s="36"/>
      <c r="AB286" s="36"/>
      <c r="AC286" s="36"/>
      <c r="AD286" s="36"/>
      <c r="AE286" s="36"/>
      <c r="AR286" s="191" t="s">
        <v>299</v>
      </c>
      <c r="AT286" s="191" t="s">
        <v>217</v>
      </c>
      <c r="AU286" s="191" t="s">
        <v>88</v>
      </c>
      <c r="AY286" s="19" t="s">
        <v>214</v>
      </c>
      <c r="BE286" s="192">
        <f>IF(N286="základní",J286,0)</f>
        <v>0</v>
      </c>
      <c r="BF286" s="192">
        <f>IF(N286="snížená",J286,0)</f>
        <v>0</v>
      </c>
      <c r="BG286" s="192">
        <f>IF(N286="zákl. přenesená",J286,0)</f>
        <v>0</v>
      </c>
      <c r="BH286" s="192">
        <f>IF(N286="sníž. přenesená",J286,0)</f>
        <v>0</v>
      </c>
      <c r="BI286" s="192">
        <f>IF(N286="nulová",J286,0)</f>
        <v>0</v>
      </c>
      <c r="BJ286" s="19" t="s">
        <v>88</v>
      </c>
      <c r="BK286" s="192">
        <f>ROUND(I286*H286,2)</f>
        <v>0</v>
      </c>
      <c r="BL286" s="19" t="s">
        <v>299</v>
      </c>
      <c r="BM286" s="191" t="s">
        <v>499</v>
      </c>
    </row>
    <row r="287" spans="1:65" s="13" customFormat="1" ht="11.25">
      <c r="B287" s="193"/>
      <c r="C287" s="194"/>
      <c r="D287" s="195" t="s">
        <v>224</v>
      </c>
      <c r="E287" s="196" t="s">
        <v>19</v>
      </c>
      <c r="F287" s="197" t="s">
        <v>351</v>
      </c>
      <c r="G287" s="194"/>
      <c r="H287" s="196" t="s">
        <v>19</v>
      </c>
      <c r="I287" s="198"/>
      <c r="J287" s="194"/>
      <c r="K287" s="194"/>
      <c r="L287" s="199"/>
      <c r="M287" s="200"/>
      <c r="N287" s="201"/>
      <c r="O287" s="201"/>
      <c r="P287" s="201"/>
      <c r="Q287" s="201"/>
      <c r="R287" s="201"/>
      <c r="S287" s="201"/>
      <c r="T287" s="202"/>
      <c r="AT287" s="203" t="s">
        <v>224</v>
      </c>
      <c r="AU287" s="203" t="s">
        <v>88</v>
      </c>
      <c r="AV287" s="13" t="s">
        <v>82</v>
      </c>
      <c r="AW287" s="13" t="s">
        <v>36</v>
      </c>
      <c r="AX287" s="13" t="s">
        <v>75</v>
      </c>
      <c r="AY287" s="203" t="s">
        <v>214</v>
      </c>
    </row>
    <row r="288" spans="1:65" s="14" customFormat="1" ht="11.25">
      <c r="B288" s="204"/>
      <c r="C288" s="205"/>
      <c r="D288" s="195" t="s">
        <v>224</v>
      </c>
      <c r="E288" s="206" t="s">
        <v>19</v>
      </c>
      <c r="F288" s="207" t="s">
        <v>1916</v>
      </c>
      <c r="G288" s="205"/>
      <c r="H288" s="208">
        <v>75.558000000000007</v>
      </c>
      <c r="I288" s="209"/>
      <c r="J288" s="205"/>
      <c r="K288" s="205"/>
      <c r="L288" s="210"/>
      <c r="M288" s="211"/>
      <c r="N288" s="212"/>
      <c r="O288" s="212"/>
      <c r="P288" s="212"/>
      <c r="Q288" s="212"/>
      <c r="R288" s="212"/>
      <c r="S288" s="212"/>
      <c r="T288" s="213"/>
      <c r="AT288" s="214" t="s">
        <v>224</v>
      </c>
      <c r="AU288" s="214" t="s">
        <v>88</v>
      </c>
      <c r="AV288" s="14" t="s">
        <v>88</v>
      </c>
      <c r="AW288" s="14" t="s">
        <v>36</v>
      </c>
      <c r="AX288" s="14" t="s">
        <v>75</v>
      </c>
      <c r="AY288" s="214" t="s">
        <v>214</v>
      </c>
    </row>
    <row r="289" spans="1:65" s="14" customFormat="1" ht="11.25">
      <c r="B289" s="204"/>
      <c r="C289" s="205"/>
      <c r="D289" s="195" t="s">
        <v>224</v>
      </c>
      <c r="E289" s="206" t="s">
        <v>19</v>
      </c>
      <c r="F289" s="207" t="s">
        <v>1917</v>
      </c>
      <c r="G289" s="205"/>
      <c r="H289" s="208">
        <v>69.531000000000006</v>
      </c>
      <c r="I289" s="209"/>
      <c r="J289" s="205"/>
      <c r="K289" s="205"/>
      <c r="L289" s="210"/>
      <c r="M289" s="211"/>
      <c r="N289" s="212"/>
      <c r="O289" s="212"/>
      <c r="P289" s="212"/>
      <c r="Q289" s="212"/>
      <c r="R289" s="212"/>
      <c r="S289" s="212"/>
      <c r="T289" s="213"/>
      <c r="AT289" s="214" t="s">
        <v>224</v>
      </c>
      <c r="AU289" s="214" t="s">
        <v>88</v>
      </c>
      <c r="AV289" s="14" t="s">
        <v>88</v>
      </c>
      <c r="AW289" s="14" t="s">
        <v>36</v>
      </c>
      <c r="AX289" s="14" t="s">
        <v>75</v>
      </c>
      <c r="AY289" s="214" t="s">
        <v>214</v>
      </c>
    </row>
    <row r="290" spans="1:65" s="14" customFormat="1" ht="11.25">
      <c r="B290" s="204"/>
      <c r="C290" s="205"/>
      <c r="D290" s="195" t="s">
        <v>224</v>
      </c>
      <c r="E290" s="206" t="s">
        <v>19</v>
      </c>
      <c r="F290" s="207" t="s">
        <v>1918</v>
      </c>
      <c r="G290" s="205"/>
      <c r="H290" s="208">
        <v>22.407</v>
      </c>
      <c r="I290" s="209"/>
      <c r="J290" s="205"/>
      <c r="K290" s="205"/>
      <c r="L290" s="210"/>
      <c r="M290" s="211"/>
      <c r="N290" s="212"/>
      <c r="O290" s="212"/>
      <c r="P290" s="212"/>
      <c r="Q290" s="212"/>
      <c r="R290" s="212"/>
      <c r="S290" s="212"/>
      <c r="T290" s="213"/>
      <c r="AT290" s="214" t="s">
        <v>224</v>
      </c>
      <c r="AU290" s="214" t="s">
        <v>88</v>
      </c>
      <c r="AV290" s="14" t="s">
        <v>88</v>
      </c>
      <c r="AW290" s="14" t="s">
        <v>36</v>
      </c>
      <c r="AX290" s="14" t="s">
        <v>75</v>
      </c>
      <c r="AY290" s="214" t="s">
        <v>214</v>
      </c>
    </row>
    <row r="291" spans="1:65" s="15" customFormat="1" ht="11.25">
      <c r="B291" s="215"/>
      <c r="C291" s="216"/>
      <c r="D291" s="195" t="s">
        <v>224</v>
      </c>
      <c r="E291" s="217" t="s">
        <v>19</v>
      </c>
      <c r="F291" s="218" t="s">
        <v>228</v>
      </c>
      <c r="G291" s="216"/>
      <c r="H291" s="219">
        <v>167.49600000000001</v>
      </c>
      <c r="I291" s="220"/>
      <c r="J291" s="216"/>
      <c r="K291" s="216"/>
      <c r="L291" s="221"/>
      <c r="M291" s="222"/>
      <c r="N291" s="223"/>
      <c r="O291" s="223"/>
      <c r="P291" s="223"/>
      <c r="Q291" s="223"/>
      <c r="R291" s="223"/>
      <c r="S291" s="223"/>
      <c r="T291" s="224"/>
      <c r="AT291" s="225" t="s">
        <v>224</v>
      </c>
      <c r="AU291" s="225" t="s">
        <v>88</v>
      </c>
      <c r="AV291" s="15" t="s">
        <v>222</v>
      </c>
      <c r="AW291" s="15" t="s">
        <v>36</v>
      </c>
      <c r="AX291" s="15" t="s">
        <v>82</v>
      </c>
      <c r="AY291" s="225" t="s">
        <v>214</v>
      </c>
    </row>
    <row r="292" spans="1:65" s="2" customFormat="1" ht="24.2" customHeight="1">
      <c r="A292" s="36"/>
      <c r="B292" s="37"/>
      <c r="C292" s="180" t="s">
        <v>491</v>
      </c>
      <c r="D292" s="180" t="s">
        <v>217</v>
      </c>
      <c r="E292" s="181" t="s">
        <v>503</v>
      </c>
      <c r="F292" s="182" t="s">
        <v>504</v>
      </c>
      <c r="G292" s="183" t="s">
        <v>220</v>
      </c>
      <c r="H292" s="184">
        <v>170.85599999999999</v>
      </c>
      <c r="I292" s="185"/>
      <c r="J292" s="186">
        <f>ROUND(I292*H292,2)</f>
        <v>0</v>
      </c>
      <c r="K292" s="182" t="s">
        <v>221</v>
      </c>
      <c r="L292" s="41"/>
      <c r="M292" s="187" t="s">
        <v>19</v>
      </c>
      <c r="N292" s="188" t="s">
        <v>47</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299</v>
      </c>
      <c r="AT292" s="191" t="s">
        <v>217</v>
      </c>
      <c r="AU292" s="191" t="s">
        <v>88</v>
      </c>
      <c r="AY292" s="19" t="s">
        <v>214</v>
      </c>
      <c r="BE292" s="192">
        <f>IF(N292="základní",J292,0)</f>
        <v>0</v>
      </c>
      <c r="BF292" s="192">
        <f>IF(N292="snížená",J292,0)</f>
        <v>0</v>
      </c>
      <c r="BG292" s="192">
        <f>IF(N292="zákl. přenesená",J292,0)</f>
        <v>0</v>
      </c>
      <c r="BH292" s="192">
        <f>IF(N292="sníž. přenesená",J292,0)</f>
        <v>0</v>
      </c>
      <c r="BI292" s="192">
        <f>IF(N292="nulová",J292,0)</f>
        <v>0</v>
      </c>
      <c r="BJ292" s="19" t="s">
        <v>88</v>
      </c>
      <c r="BK292" s="192">
        <f>ROUND(I292*H292,2)</f>
        <v>0</v>
      </c>
      <c r="BL292" s="19" t="s">
        <v>299</v>
      </c>
      <c r="BM292" s="191" t="s">
        <v>505</v>
      </c>
    </row>
    <row r="293" spans="1:65" s="13" customFormat="1" ht="11.25">
      <c r="B293" s="193"/>
      <c r="C293" s="194"/>
      <c r="D293" s="195" t="s">
        <v>224</v>
      </c>
      <c r="E293" s="196" t="s">
        <v>19</v>
      </c>
      <c r="F293" s="197" t="s">
        <v>351</v>
      </c>
      <c r="G293" s="194"/>
      <c r="H293" s="196" t="s">
        <v>19</v>
      </c>
      <c r="I293" s="198"/>
      <c r="J293" s="194"/>
      <c r="K293" s="194"/>
      <c r="L293" s="199"/>
      <c r="M293" s="200"/>
      <c r="N293" s="201"/>
      <c r="O293" s="201"/>
      <c r="P293" s="201"/>
      <c r="Q293" s="201"/>
      <c r="R293" s="201"/>
      <c r="S293" s="201"/>
      <c r="T293" s="202"/>
      <c r="AT293" s="203" t="s">
        <v>224</v>
      </c>
      <c r="AU293" s="203" t="s">
        <v>88</v>
      </c>
      <c r="AV293" s="13" t="s">
        <v>82</v>
      </c>
      <c r="AW293" s="13" t="s">
        <v>36</v>
      </c>
      <c r="AX293" s="13" t="s">
        <v>75</v>
      </c>
      <c r="AY293" s="203" t="s">
        <v>214</v>
      </c>
    </row>
    <row r="294" spans="1:65" s="14" customFormat="1" ht="11.25">
      <c r="B294" s="204"/>
      <c r="C294" s="205"/>
      <c r="D294" s="195" t="s">
        <v>224</v>
      </c>
      <c r="E294" s="206" t="s">
        <v>19</v>
      </c>
      <c r="F294" s="207" t="s">
        <v>1916</v>
      </c>
      <c r="G294" s="205"/>
      <c r="H294" s="208">
        <v>75.558000000000007</v>
      </c>
      <c r="I294" s="209"/>
      <c r="J294" s="205"/>
      <c r="K294" s="205"/>
      <c r="L294" s="210"/>
      <c r="M294" s="211"/>
      <c r="N294" s="212"/>
      <c r="O294" s="212"/>
      <c r="P294" s="212"/>
      <c r="Q294" s="212"/>
      <c r="R294" s="212"/>
      <c r="S294" s="212"/>
      <c r="T294" s="213"/>
      <c r="AT294" s="214" t="s">
        <v>224</v>
      </c>
      <c r="AU294" s="214" t="s">
        <v>88</v>
      </c>
      <c r="AV294" s="14" t="s">
        <v>88</v>
      </c>
      <c r="AW294" s="14" t="s">
        <v>36</v>
      </c>
      <c r="AX294" s="14" t="s">
        <v>75</v>
      </c>
      <c r="AY294" s="214" t="s">
        <v>214</v>
      </c>
    </row>
    <row r="295" spans="1:65" s="14" customFormat="1" ht="11.25">
      <c r="B295" s="204"/>
      <c r="C295" s="205"/>
      <c r="D295" s="195" t="s">
        <v>224</v>
      </c>
      <c r="E295" s="206" t="s">
        <v>19</v>
      </c>
      <c r="F295" s="207" t="s">
        <v>1917</v>
      </c>
      <c r="G295" s="205"/>
      <c r="H295" s="208">
        <v>69.531000000000006</v>
      </c>
      <c r="I295" s="209"/>
      <c r="J295" s="205"/>
      <c r="K295" s="205"/>
      <c r="L295" s="210"/>
      <c r="M295" s="211"/>
      <c r="N295" s="212"/>
      <c r="O295" s="212"/>
      <c r="P295" s="212"/>
      <c r="Q295" s="212"/>
      <c r="R295" s="212"/>
      <c r="S295" s="212"/>
      <c r="T295" s="213"/>
      <c r="AT295" s="214" t="s">
        <v>224</v>
      </c>
      <c r="AU295" s="214" t="s">
        <v>88</v>
      </c>
      <c r="AV295" s="14" t="s">
        <v>88</v>
      </c>
      <c r="AW295" s="14" t="s">
        <v>36</v>
      </c>
      <c r="AX295" s="14" t="s">
        <v>75</v>
      </c>
      <c r="AY295" s="214" t="s">
        <v>214</v>
      </c>
    </row>
    <row r="296" spans="1:65" s="14" customFormat="1" ht="11.25">
      <c r="B296" s="204"/>
      <c r="C296" s="205"/>
      <c r="D296" s="195" t="s">
        <v>224</v>
      </c>
      <c r="E296" s="206" t="s">
        <v>19</v>
      </c>
      <c r="F296" s="207" t="s">
        <v>1919</v>
      </c>
      <c r="G296" s="205"/>
      <c r="H296" s="208">
        <v>25.766999999999999</v>
      </c>
      <c r="I296" s="209"/>
      <c r="J296" s="205"/>
      <c r="K296" s="205"/>
      <c r="L296" s="210"/>
      <c r="M296" s="211"/>
      <c r="N296" s="212"/>
      <c r="O296" s="212"/>
      <c r="P296" s="212"/>
      <c r="Q296" s="212"/>
      <c r="R296" s="212"/>
      <c r="S296" s="212"/>
      <c r="T296" s="213"/>
      <c r="AT296" s="214" t="s">
        <v>224</v>
      </c>
      <c r="AU296" s="214" t="s">
        <v>88</v>
      </c>
      <c r="AV296" s="14" t="s">
        <v>88</v>
      </c>
      <c r="AW296" s="14" t="s">
        <v>36</v>
      </c>
      <c r="AX296" s="14" t="s">
        <v>75</v>
      </c>
      <c r="AY296" s="214" t="s">
        <v>214</v>
      </c>
    </row>
    <row r="297" spans="1:65" s="15" customFormat="1" ht="11.25">
      <c r="B297" s="215"/>
      <c r="C297" s="216"/>
      <c r="D297" s="195" t="s">
        <v>224</v>
      </c>
      <c r="E297" s="217" t="s">
        <v>19</v>
      </c>
      <c r="F297" s="218" t="s">
        <v>228</v>
      </c>
      <c r="G297" s="216"/>
      <c r="H297" s="219">
        <v>170.85599999999999</v>
      </c>
      <c r="I297" s="220"/>
      <c r="J297" s="216"/>
      <c r="K297" s="216"/>
      <c r="L297" s="221"/>
      <c r="M297" s="222"/>
      <c r="N297" s="223"/>
      <c r="O297" s="223"/>
      <c r="P297" s="223"/>
      <c r="Q297" s="223"/>
      <c r="R297" s="223"/>
      <c r="S297" s="223"/>
      <c r="T297" s="224"/>
      <c r="AT297" s="225" t="s">
        <v>224</v>
      </c>
      <c r="AU297" s="225" t="s">
        <v>88</v>
      </c>
      <c r="AV297" s="15" t="s">
        <v>222</v>
      </c>
      <c r="AW297" s="15" t="s">
        <v>36</v>
      </c>
      <c r="AX297" s="15" t="s">
        <v>82</v>
      </c>
      <c r="AY297" s="225" t="s">
        <v>214</v>
      </c>
    </row>
    <row r="298" spans="1:65" s="2" customFormat="1" ht="14.45" customHeight="1">
      <c r="A298" s="36"/>
      <c r="B298" s="37"/>
      <c r="C298" s="230" t="s">
        <v>496</v>
      </c>
      <c r="D298" s="230" t="s">
        <v>336</v>
      </c>
      <c r="E298" s="231" t="s">
        <v>507</v>
      </c>
      <c r="F298" s="232" t="s">
        <v>508</v>
      </c>
      <c r="G298" s="233" t="s">
        <v>220</v>
      </c>
      <c r="H298" s="234">
        <v>187.94200000000001</v>
      </c>
      <c r="I298" s="235"/>
      <c r="J298" s="236">
        <f>ROUND(I298*H298,2)</f>
        <v>0</v>
      </c>
      <c r="K298" s="232" t="s">
        <v>19</v>
      </c>
      <c r="L298" s="237"/>
      <c r="M298" s="238" t="s">
        <v>19</v>
      </c>
      <c r="N298" s="239" t="s">
        <v>47</v>
      </c>
      <c r="O298" s="66"/>
      <c r="P298" s="189">
        <f>O298*H298</f>
        <v>0</v>
      </c>
      <c r="Q298" s="189">
        <v>8.0000000000000007E-5</v>
      </c>
      <c r="R298" s="189">
        <f>Q298*H298</f>
        <v>1.5035360000000001E-2</v>
      </c>
      <c r="S298" s="189">
        <v>0</v>
      </c>
      <c r="T298" s="190">
        <f>S298*H298</f>
        <v>0</v>
      </c>
      <c r="U298" s="36"/>
      <c r="V298" s="36"/>
      <c r="W298" s="36"/>
      <c r="X298" s="36"/>
      <c r="Y298" s="36"/>
      <c r="Z298" s="36"/>
      <c r="AA298" s="36"/>
      <c r="AB298" s="36"/>
      <c r="AC298" s="36"/>
      <c r="AD298" s="36"/>
      <c r="AE298" s="36"/>
      <c r="AR298" s="191" t="s">
        <v>339</v>
      </c>
      <c r="AT298" s="191" t="s">
        <v>336</v>
      </c>
      <c r="AU298" s="191" t="s">
        <v>88</v>
      </c>
      <c r="AY298" s="19" t="s">
        <v>214</v>
      </c>
      <c r="BE298" s="192">
        <f>IF(N298="základní",J298,0)</f>
        <v>0</v>
      </c>
      <c r="BF298" s="192">
        <f>IF(N298="snížená",J298,0)</f>
        <v>0</v>
      </c>
      <c r="BG298" s="192">
        <f>IF(N298="zákl. přenesená",J298,0)</f>
        <v>0</v>
      </c>
      <c r="BH298" s="192">
        <f>IF(N298="sníž. přenesená",J298,0)</f>
        <v>0</v>
      </c>
      <c r="BI298" s="192">
        <f>IF(N298="nulová",J298,0)</f>
        <v>0</v>
      </c>
      <c r="BJ298" s="19" t="s">
        <v>88</v>
      </c>
      <c r="BK298" s="192">
        <f>ROUND(I298*H298,2)</f>
        <v>0</v>
      </c>
      <c r="BL298" s="19" t="s">
        <v>299</v>
      </c>
      <c r="BM298" s="191" t="s">
        <v>509</v>
      </c>
    </row>
    <row r="299" spans="1:65" s="14" customFormat="1" ht="11.25">
      <c r="B299" s="204"/>
      <c r="C299" s="205"/>
      <c r="D299" s="195" t="s">
        <v>224</v>
      </c>
      <c r="E299" s="205"/>
      <c r="F299" s="207" t="s">
        <v>1920</v>
      </c>
      <c r="G299" s="205"/>
      <c r="H299" s="208">
        <v>187.94200000000001</v>
      </c>
      <c r="I299" s="209"/>
      <c r="J299" s="205"/>
      <c r="K299" s="205"/>
      <c r="L299" s="210"/>
      <c r="M299" s="211"/>
      <c r="N299" s="212"/>
      <c r="O299" s="212"/>
      <c r="P299" s="212"/>
      <c r="Q299" s="212"/>
      <c r="R299" s="212"/>
      <c r="S299" s="212"/>
      <c r="T299" s="213"/>
      <c r="AT299" s="214" t="s">
        <v>224</v>
      </c>
      <c r="AU299" s="214" t="s">
        <v>88</v>
      </c>
      <c r="AV299" s="14" t="s">
        <v>88</v>
      </c>
      <c r="AW299" s="14" t="s">
        <v>4</v>
      </c>
      <c r="AX299" s="14" t="s">
        <v>82</v>
      </c>
      <c r="AY299" s="214" t="s">
        <v>214</v>
      </c>
    </row>
    <row r="300" spans="1:65" s="2" customFormat="1" ht="24.2" customHeight="1">
      <c r="A300" s="36"/>
      <c r="B300" s="37"/>
      <c r="C300" s="180" t="s">
        <v>502</v>
      </c>
      <c r="D300" s="180" t="s">
        <v>217</v>
      </c>
      <c r="E300" s="181" t="s">
        <v>512</v>
      </c>
      <c r="F300" s="182" t="s">
        <v>513</v>
      </c>
      <c r="G300" s="183" t="s">
        <v>220</v>
      </c>
      <c r="H300" s="184">
        <v>75.558000000000007</v>
      </c>
      <c r="I300" s="185"/>
      <c r="J300" s="186">
        <f>ROUND(I300*H300,2)</f>
        <v>0</v>
      </c>
      <c r="K300" s="182" t="s">
        <v>221</v>
      </c>
      <c r="L300" s="41"/>
      <c r="M300" s="187" t="s">
        <v>19</v>
      </c>
      <c r="N300" s="188" t="s">
        <v>47</v>
      </c>
      <c r="O300" s="66"/>
      <c r="P300" s="189">
        <f>O300*H300</f>
        <v>0</v>
      </c>
      <c r="Q300" s="189">
        <v>0</v>
      </c>
      <c r="R300" s="189">
        <f>Q300*H300</f>
        <v>0</v>
      </c>
      <c r="S300" s="189">
        <v>0</v>
      </c>
      <c r="T300" s="190">
        <f>S300*H300</f>
        <v>0</v>
      </c>
      <c r="U300" s="36"/>
      <c r="V300" s="36"/>
      <c r="W300" s="36"/>
      <c r="X300" s="36"/>
      <c r="Y300" s="36"/>
      <c r="Z300" s="36"/>
      <c r="AA300" s="36"/>
      <c r="AB300" s="36"/>
      <c r="AC300" s="36"/>
      <c r="AD300" s="36"/>
      <c r="AE300" s="36"/>
      <c r="AR300" s="191" t="s">
        <v>299</v>
      </c>
      <c r="AT300" s="191" t="s">
        <v>217</v>
      </c>
      <c r="AU300" s="191" t="s">
        <v>88</v>
      </c>
      <c r="AY300" s="19" t="s">
        <v>214</v>
      </c>
      <c r="BE300" s="192">
        <f>IF(N300="základní",J300,0)</f>
        <v>0</v>
      </c>
      <c r="BF300" s="192">
        <f>IF(N300="snížená",J300,0)</f>
        <v>0</v>
      </c>
      <c r="BG300" s="192">
        <f>IF(N300="zákl. přenesená",J300,0)</f>
        <v>0</v>
      </c>
      <c r="BH300" s="192">
        <f>IF(N300="sníž. přenesená",J300,0)</f>
        <v>0</v>
      </c>
      <c r="BI300" s="192">
        <f>IF(N300="nulová",J300,0)</f>
        <v>0</v>
      </c>
      <c r="BJ300" s="19" t="s">
        <v>88</v>
      </c>
      <c r="BK300" s="192">
        <f>ROUND(I300*H300,2)</f>
        <v>0</v>
      </c>
      <c r="BL300" s="19" t="s">
        <v>299</v>
      </c>
      <c r="BM300" s="191" t="s">
        <v>514</v>
      </c>
    </row>
    <row r="301" spans="1:65" s="13" customFormat="1" ht="11.25">
      <c r="B301" s="193"/>
      <c r="C301" s="194"/>
      <c r="D301" s="195" t="s">
        <v>224</v>
      </c>
      <c r="E301" s="196" t="s">
        <v>19</v>
      </c>
      <c r="F301" s="197" t="s">
        <v>351</v>
      </c>
      <c r="G301" s="194"/>
      <c r="H301" s="196" t="s">
        <v>19</v>
      </c>
      <c r="I301" s="198"/>
      <c r="J301" s="194"/>
      <c r="K301" s="194"/>
      <c r="L301" s="199"/>
      <c r="M301" s="200"/>
      <c r="N301" s="201"/>
      <c r="O301" s="201"/>
      <c r="P301" s="201"/>
      <c r="Q301" s="201"/>
      <c r="R301" s="201"/>
      <c r="S301" s="201"/>
      <c r="T301" s="202"/>
      <c r="AT301" s="203" t="s">
        <v>224</v>
      </c>
      <c r="AU301" s="203" t="s">
        <v>88</v>
      </c>
      <c r="AV301" s="13" t="s">
        <v>82</v>
      </c>
      <c r="AW301" s="13" t="s">
        <v>36</v>
      </c>
      <c r="AX301" s="13" t="s">
        <v>75</v>
      </c>
      <c r="AY301" s="203" t="s">
        <v>214</v>
      </c>
    </row>
    <row r="302" spans="1:65" s="14" customFormat="1" ht="11.25">
      <c r="B302" s="204"/>
      <c r="C302" s="205"/>
      <c r="D302" s="195" t="s">
        <v>224</v>
      </c>
      <c r="E302" s="206" t="s">
        <v>19</v>
      </c>
      <c r="F302" s="207" t="s">
        <v>1916</v>
      </c>
      <c r="G302" s="205"/>
      <c r="H302" s="208">
        <v>75.558000000000007</v>
      </c>
      <c r="I302" s="209"/>
      <c r="J302" s="205"/>
      <c r="K302" s="205"/>
      <c r="L302" s="210"/>
      <c r="M302" s="211"/>
      <c r="N302" s="212"/>
      <c r="O302" s="212"/>
      <c r="P302" s="212"/>
      <c r="Q302" s="212"/>
      <c r="R302" s="212"/>
      <c r="S302" s="212"/>
      <c r="T302" s="213"/>
      <c r="AT302" s="214" t="s">
        <v>224</v>
      </c>
      <c r="AU302" s="214" t="s">
        <v>88</v>
      </c>
      <c r="AV302" s="14" t="s">
        <v>88</v>
      </c>
      <c r="AW302" s="14" t="s">
        <v>36</v>
      </c>
      <c r="AX302" s="14" t="s">
        <v>82</v>
      </c>
      <c r="AY302" s="214" t="s">
        <v>214</v>
      </c>
    </row>
    <row r="303" spans="1:65" s="2" customFormat="1" ht="14.45" customHeight="1">
      <c r="A303" s="36"/>
      <c r="B303" s="37"/>
      <c r="C303" s="230" t="s">
        <v>506</v>
      </c>
      <c r="D303" s="230" t="s">
        <v>336</v>
      </c>
      <c r="E303" s="231" t="s">
        <v>516</v>
      </c>
      <c r="F303" s="232" t="s">
        <v>517</v>
      </c>
      <c r="G303" s="233" t="s">
        <v>220</v>
      </c>
      <c r="H303" s="234">
        <v>77.069000000000003</v>
      </c>
      <c r="I303" s="235"/>
      <c r="J303" s="236">
        <f>ROUND(I303*H303,2)</f>
        <v>0</v>
      </c>
      <c r="K303" s="232" t="s">
        <v>221</v>
      </c>
      <c r="L303" s="237"/>
      <c r="M303" s="238" t="s">
        <v>19</v>
      </c>
      <c r="N303" s="239" t="s">
        <v>47</v>
      </c>
      <c r="O303" s="66"/>
      <c r="P303" s="189">
        <f>O303*H303</f>
        <v>0</v>
      </c>
      <c r="Q303" s="189">
        <v>2.8E-3</v>
      </c>
      <c r="R303" s="189">
        <f>Q303*H303</f>
        <v>0.21579320000000002</v>
      </c>
      <c r="S303" s="189">
        <v>0</v>
      </c>
      <c r="T303" s="190">
        <f>S303*H303</f>
        <v>0</v>
      </c>
      <c r="U303" s="36"/>
      <c r="V303" s="36"/>
      <c r="W303" s="36"/>
      <c r="X303" s="36"/>
      <c r="Y303" s="36"/>
      <c r="Z303" s="36"/>
      <c r="AA303" s="36"/>
      <c r="AB303" s="36"/>
      <c r="AC303" s="36"/>
      <c r="AD303" s="36"/>
      <c r="AE303" s="36"/>
      <c r="AR303" s="191" t="s">
        <v>339</v>
      </c>
      <c r="AT303" s="191" t="s">
        <v>336</v>
      </c>
      <c r="AU303" s="191" t="s">
        <v>88</v>
      </c>
      <c r="AY303" s="19" t="s">
        <v>214</v>
      </c>
      <c r="BE303" s="192">
        <f>IF(N303="základní",J303,0)</f>
        <v>0</v>
      </c>
      <c r="BF303" s="192">
        <f>IF(N303="snížená",J303,0)</f>
        <v>0</v>
      </c>
      <c r="BG303" s="192">
        <f>IF(N303="zákl. přenesená",J303,0)</f>
        <v>0</v>
      </c>
      <c r="BH303" s="192">
        <f>IF(N303="sníž. přenesená",J303,0)</f>
        <v>0</v>
      </c>
      <c r="BI303" s="192">
        <f>IF(N303="nulová",J303,0)</f>
        <v>0</v>
      </c>
      <c r="BJ303" s="19" t="s">
        <v>88</v>
      </c>
      <c r="BK303" s="192">
        <f>ROUND(I303*H303,2)</f>
        <v>0</v>
      </c>
      <c r="BL303" s="19" t="s">
        <v>299</v>
      </c>
      <c r="BM303" s="191" t="s">
        <v>518</v>
      </c>
    </row>
    <row r="304" spans="1:65" s="14" customFormat="1" ht="11.25">
      <c r="B304" s="204"/>
      <c r="C304" s="205"/>
      <c r="D304" s="195" t="s">
        <v>224</v>
      </c>
      <c r="E304" s="205"/>
      <c r="F304" s="207" t="s">
        <v>1921</v>
      </c>
      <c r="G304" s="205"/>
      <c r="H304" s="208">
        <v>77.069000000000003</v>
      </c>
      <c r="I304" s="209"/>
      <c r="J304" s="205"/>
      <c r="K304" s="205"/>
      <c r="L304" s="210"/>
      <c r="M304" s="211"/>
      <c r="N304" s="212"/>
      <c r="O304" s="212"/>
      <c r="P304" s="212"/>
      <c r="Q304" s="212"/>
      <c r="R304" s="212"/>
      <c r="S304" s="212"/>
      <c r="T304" s="213"/>
      <c r="AT304" s="214" t="s">
        <v>224</v>
      </c>
      <c r="AU304" s="214" t="s">
        <v>88</v>
      </c>
      <c r="AV304" s="14" t="s">
        <v>88</v>
      </c>
      <c r="AW304" s="14" t="s">
        <v>4</v>
      </c>
      <c r="AX304" s="14" t="s">
        <v>82</v>
      </c>
      <c r="AY304" s="214" t="s">
        <v>214</v>
      </c>
    </row>
    <row r="305" spans="1:65" s="2" customFormat="1" ht="24.2" customHeight="1">
      <c r="A305" s="36"/>
      <c r="B305" s="37"/>
      <c r="C305" s="180" t="s">
        <v>511</v>
      </c>
      <c r="D305" s="180" t="s">
        <v>217</v>
      </c>
      <c r="E305" s="181" t="s">
        <v>512</v>
      </c>
      <c r="F305" s="182" t="s">
        <v>513</v>
      </c>
      <c r="G305" s="183" t="s">
        <v>220</v>
      </c>
      <c r="H305" s="184">
        <v>164.82900000000001</v>
      </c>
      <c r="I305" s="185"/>
      <c r="J305" s="186">
        <f>ROUND(I305*H305,2)</f>
        <v>0</v>
      </c>
      <c r="K305" s="182" t="s">
        <v>221</v>
      </c>
      <c r="L305" s="41"/>
      <c r="M305" s="187" t="s">
        <v>19</v>
      </c>
      <c r="N305" s="188" t="s">
        <v>47</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299</v>
      </c>
      <c r="AT305" s="191" t="s">
        <v>217</v>
      </c>
      <c r="AU305" s="191" t="s">
        <v>88</v>
      </c>
      <c r="AY305" s="19" t="s">
        <v>214</v>
      </c>
      <c r="BE305" s="192">
        <f>IF(N305="základní",J305,0)</f>
        <v>0</v>
      </c>
      <c r="BF305" s="192">
        <f>IF(N305="snížená",J305,0)</f>
        <v>0</v>
      </c>
      <c r="BG305" s="192">
        <f>IF(N305="zákl. přenesená",J305,0)</f>
        <v>0</v>
      </c>
      <c r="BH305" s="192">
        <f>IF(N305="sníž. přenesená",J305,0)</f>
        <v>0</v>
      </c>
      <c r="BI305" s="192">
        <f>IF(N305="nulová",J305,0)</f>
        <v>0</v>
      </c>
      <c r="BJ305" s="19" t="s">
        <v>88</v>
      </c>
      <c r="BK305" s="192">
        <f>ROUND(I305*H305,2)</f>
        <v>0</v>
      </c>
      <c r="BL305" s="19" t="s">
        <v>299</v>
      </c>
      <c r="BM305" s="191" t="s">
        <v>520</v>
      </c>
    </row>
    <row r="306" spans="1:65" s="13" customFormat="1" ht="11.25">
      <c r="B306" s="193"/>
      <c r="C306" s="194"/>
      <c r="D306" s="195" t="s">
        <v>224</v>
      </c>
      <c r="E306" s="196" t="s">
        <v>19</v>
      </c>
      <c r="F306" s="197" t="s">
        <v>351</v>
      </c>
      <c r="G306" s="194"/>
      <c r="H306" s="196" t="s">
        <v>19</v>
      </c>
      <c r="I306" s="198"/>
      <c r="J306" s="194"/>
      <c r="K306" s="194"/>
      <c r="L306" s="199"/>
      <c r="M306" s="200"/>
      <c r="N306" s="201"/>
      <c r="O306" s="201"/>
      <c r="P306" s="201"/>
      <c r="Q306" s="201"/>
      <c r="R306" s="201"/>
      <c r="S306" s="201"/>
      <c r="T306" s="202"/>
      <c r="AT306" s="203" t="s">
        <v>224</v>
      </c>
      <c r="AU306" s="203" t="s">
        <v>88</v>
      </c>
      <c r="AV306" s="13" t="s">
        <v>82</v>
      </c>
      <c r="AW306" s="13" t="s">
        <v>36</v>
      </c>
      <c r="AX306" s="13" t="s">
        <v>75</v>
      </c>
      <c r="AY306" s="203" t="s">
        <v>214</v>
      </c>
    </row>
    <row r="307" spans="1:65" s="14" customFormat="1" ht="11.25">
      <c r="B307" s="204"/>
      <c r="C307" s="205"/>
      <c r="D307" s="195" t="s">
        <v>224</v>
      </c>
      <c r="E307" s="206" t="s">
        <v>19</v>
      </c>
      <c r="F307" s="207" t="s">
        <v>1922</v>
      </c>
      <c r="G307" s="205"/>
      <c r="H307" s="208">
        <v>139.06200000000001</v>
      </c>
      <c r="I307" s="209"/>
      <c r="J307" s="205"/>
      <c r="K307" s="205"/>
      <c r="L307" s="210"/>
      <c r="M307" s="211"/>
      <c r="N307" s="212"/>
      <c r="O307" s="212"/>
      <c r="P307" s="212"/>
      <c r="Q307" s="212"/>
      <c r="R307" s="212"/>
      <c r="S307" s="212"/>
      <c r="T307" s="213"/>
      <c r="AT307" s="214" t="s">
        <v>224</v>
      </c>
      <c r="AU307" s="214" t="s">
        <v>88</v>
      </c>
      <c r="AV307" s="14" t="s">
        <v>88</v>
      </c>
      <c r="AW307" s="14" t="s">
        <v>36</v>
      </c>
      <c r="AX307" s="14" t="s">
        <v>75</v>
      </c>
      <c r="AY307" s="214" t="s">
        <v>214</v>
      </c>
    </row>
    <row r="308" spans="1:65" s="14" customFormat="1" ht="11.25">
      <c r="B308" s="204"/>
      <c r="C308" s="205"/>
      <c r="D308" s="195" t="s">
        <v>224</v>
      </c>
      <c r="E308" s="206" t="s">
        <v>19</v>
      </c>
      <c r="F308" s="207" t="s">
        <v>1919</v>
      </c>
      <c r="G308" s="205"/>
      <c r="H308" s="208">
        <v>25.766999999999999</v>
      </c>
      <c r="I308" s="209"/>
      <c r="J308" s="205"/>
      <c r="K308" s="205"/>
      <c r="L308" s="210"/>
      <c r="M308" s="211"/>
      <c r="N308" s="212"/>
      <c r="O308" s="212"/>
      <c r="P308" s="212"/>
      <c r="Q308" s="212"/>
      <c r="R308" s="212"/>
      <c r="S308" s="212"/>
      <c r="T308" s="213"/>
      <c r="AT308" s="214" t="s">
        <v>224</v>
      </c>
      <c r="AU308" s="214" t="s">
        <v>88</v>
      </c>
      <c r="AV308" s="14" t="s">
        <v>88</v>
      </c>
      <c r="AW308" s="14" t="s">
        <v>36</v>
      </c>
      <c r="AX308" s="14" t="s">
        <v>75</v>
      </c>
      <c r="AY308" s="214" t="s">
        <v>214</v>
      </c>
    </row>
    <row r="309" spans="1:65" s="15" customFormat="1" ht="11.25">
      <c r="B309" s="215"/>
      <c r="C309" s="216"/>
      <c r="D309" s="195" t="s">
        <v>224</v>
      </c>
      <c r="E309" s="217" t="s">
        <v>19</v>
      </c>
      <c r="F309" s="218" t="s">
        <v>228</v>
      </c>
      <c r="G309" s="216"/>
      <c r="H309" s="219">
        <v>164.82900000000001</v>
      </c>
      <c r="I309" s="220"/>
      <c r="J309" s="216"/>
      <c r="K309" s="216"/>
      <c r="L309" s="221"/>
      <c r="M309" s="222"/>
      <c r="N309" s="223"/>
      <c r="O309" s="223"/>
      <c r="P309" s="223"/>
      <c r="Q309" s="223"/>
      <c r="R309" s="223"/>
      <c r="S309" s="223"/>
      <c r="T309" s="224"/>
      <c r="AT309" s="225" t="s">
        <v>224</v>
      </c>
      <c r="AU309" s="225" t="s">
        <v>88</v>
      </c>
      <c r="AV309" s="15" t="s">
        <v>222</v>
      </c>
      <c r="AW309" s="15" t="s">
        <v>36</v>
      </c>
      <c r="AX309" s="15" t="s">
        <v>82</v>
      </c>
      <c r="AY309" s="225" t="s">
        <v>214</v>
      </c>
    </row>
    <row r="310" spans="1:65" s="2" customFormat="1" ht="14.45" customHeight="1">
      <c r="A310" s="36"/>
      <c r="B310" s="37"/>
      <c r="C310" s="230" t="s">
        <v>515</v>
      </c>
      <c r="D310" s="230" t="s">
        <v>336</v>
      </c>
      <c r="E310" s="231" t="s">
        <v>523</v>
      </c>
      <c r="F310" s="232" t="s">
        <v>524</v>
      </c>
      <c r="G310" s="233" t="s">
        <v>220</v>
      </c>
      <c r="H310" s="234">
        <v>168.126</v>
      </c>
      <c r="I310" s="235"/>
      <c r="J310" s="236">
        <f>ROUND(I310*H310,2)</f>
        <v>0</v>
      </c>
      <c r="K310" s="232" t="s">
        <v>221</v>
      </c>
      <c r="L310" s="237"/>
      <c r="M310" s="238" t="s">
        <v>19</v>
      </c>
      <c r="N310" s="239" t="s">
        <v>47</v>
      </c>
      <c r="O310" s="66"/>
      <c r="P310" s="189">
        <f>O310*H310</f>
        <v>0</v>
      </c>
      <c r="Q310" s="189">
        <v>4.7999999999999996E-3</v>
      </c>
      <c r="R310" s="189">
        <f>Q310*H310</f>
        <v>0.80700479999999997</v>
      </c>
      <c r="S310" s="189">
        <v>0</v>
      </c>
      <c r="T310" s="190">
        <f>S310*H310</f>
        <v>0</v>
      </c>
      <c r="U310" s="36"/>
      <c r="V310" s="36"/>
      <c r="W310" s="36"/>
      <c r="X310" s="36"/>
      <c r="Y310" s="36"/>
      <c r="Z310" s="36"/>
      <c r="AA310" s="36"/>
      <c r="AB310" s="36"/>
      <c r="AC310" s="36"/>
      <c r="AD310" s="36"/>
      <c r="AE310" s="36"/>
      <c r="AR310" s="191" t="s">
        <v>339</v>
      </c>
      <c r="AT310" s="191" t="s">
        <v>336</v>
      </c>
      <c r="AU310" s="191" t="s">
        <v>88</v>
      </c>
      <c r="AY310" s="19" t="s">
        <v>214</v>
      </c>
      <c r="BE310" s="192">
        <f>IF(N310="základní",J310,0)</f>
        <v>0</v>
      </c>
      <c r="BF310" s="192">
        <f>IF(N310="snížená",J310,0)</f>
        <v>0</v>
      </c>
      <c r="BG310" s="192">
        <f>IF(N310="zákl. přenesená",J310,0)</f>
        <v>0</v>
      </c>
      <c r="BH310" s="192">
        <f>IF(N310="sníž. přenesená",J310,0)</f>
        <v>0</v>
      </c>
      <c r="BI310" s="192">
        <f>IF(N310="nulová",J310,0)</f>
        <v>0</v>
      </c>
      <c r="BJ310" s="19" t="s">
        <v>88</v>
      </c>
      <c r="BK310" s="192">
        <f>ROUND(I310*H310,2)</f>
        <v>0</v>
      </c>
      <c r="BL310" s="19" t="s">
        <v>299</v>
      </c>
      <c r="BM310" s="191" t="s">
        <v>525</v>
      </c>
    </row>
    <row r="311" spans="1:65" s="14" customFormat="1" ht="11.25">
      <c r="B311" s="204"/>
      <c r="C311" s="205"/>
      <c r="D311" s="195" t="s">
        <v>224</v>
      </c>
      <c r="E311" s="205"/>
      <c r="F311" s="207" t="s">
        <v>1923</v>
      </c>
      <c r="G311" s="205"/>
      <c r="H311" s="208">
        <v>168.126</v>
      </c>
      <c r="I311" s="209"/>
      <c r="J311" s="205"/>
      <c r="K311" s="205"/>
      <c r="L311" s="210"/>
      <c r="M311" s="211"/>
      <c r="N311" s="212"/>
      <c r="O311" s="212"/>
      <c r="P311" s="212"/>
      <c r="Q311" s="212"/>
      <c r="R311" s="212"/>
      <c r="S311" s="212"/>
      <c r="T311" s="213"/>
      <c r="AT311" s="214" t="s">
        <v>224</v>
      </c>
      <c r="AU311" s="214" t="s">
        <v>88</v>
      </c>
      <c r="AV311" s="14" t="s">
        <v>88</v>
      </c>
      <c r="AW311" s="14" t="s">
        <v>4</v>
      </c>
      <c r="AX311" s="14" t="s">
        <v>82</v>
      </c>
      <c r="AY311" s="214" t="s">
        <v>214</v>
      </c>
    </row>
    <row r="312" spans="1:65" s="2" customFormat="1" ht="24.2" customHeight="1">
      <c r="A312" s="36"/>
      <c r="B312" s="37"/>
      <c r="C312" s="180" t="s">
        <v>519</v>
      </c>
      <c r="D312" s="180" t="s">
        <v>217</v>
      </c>
      <c r="E312" s="181" t="s">
        <v>512</v>
      </c>
      <c r="F312" s="182" t="s">
        <v>513</v>
      </c>
      <c r="G312" s="183" t="s">
        <v>220</v>
      </c>
      <c r="H312" s="184">
        <v>25.766999999999999</v>
      </c>
      <c r="I312" s="185"/>
      <c r="J312" s="186">
        <f>ROUND(I312*H312,2)</f>
        <v>0</v>
      </c>
      <c r="K312" s="182" t="s">
        <v>221</v>
      </c>
      <c r="L312" s="41"/>
      <c r="M312" s="187" t="s">
        <v>19</v>
      </c>
      <c r="N312" s="188" t="s">
        <v>47</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299</v>
      </c>
      <c r="AT312" s="191" t="s">
        <v>217</v>
      </c>
      <c r="AU312" s="191" t="s">
        <v>88</v>
      </c>
      <c r="AY312" s="19" t="s">
        <v>214</v>
      </c>
      <c r="BE312" s="192">
        <f>IF(N312="základní",J312,0)</f>
        <v>0</v>
      </c>
      <c r="BF312" s="192">
        <f>IF(N312="snížená",J312,0)</f>
        <v>0</v>
      </c>
      <c r="BG312" s="192">
        <f>IF(N312="zákl. přenesená",J312,0)</f>
        <v>0</v>
      </c>
      <c r="BH312" s="192">
        <f>IF(N312="sníž. přenesená",J312,0)</f>
        <v>0</v>
      </c>
      <c r="BI312" s="192">
        <f>IF(N312="nulová",J312,0)</f>
        <v>0</v>
      </c>
      <c r="BJ312" s="19" t="s">
        <v>88</v>
      </c>
      <c r="BK312" s="192">
        <f>ROUND(I312*H312,2)</f>
        <v>0</v>
      </c>
      <c r="BL312" s="19" t="s">
        <v>299</v>
      </c>
      <c r="BM312" s="191" t="s">
        <v>528</v>
      </c>
    </row>
    <row r="313" spans="1:65" s="13" customFormat="1" ht="11.25">
      <c r="B313" s="193"/>
      <c r="C313" s="194"/>
      <c r="D313" s="195" t="s">
        <v>224</v>
      </c>
      <c r="E313" s="196" t="s">
        <v>19</v>
      </c>
      <c r="F313" s="197" t="s">
        <v>351</v>
      </c>
      <c r="G313" s="194"/>
      <c r="H313" s="196" t="s">
        <v>19</v>
      </c>
      <c r="I313" s="198"/>
      <c r="J313" s="194"/>
      <c r="K313" s="194"/>
      <c r="L313" s="199"/>
      <c r="M313" s="200"/>
      <c r="N313" s="201"/>
      <c r="O313" s="201"/>
      <c r="P313" s="201"/>
      <c r="Q313" s="201"/>
      <c r="R313" s="201"/>
      <c r="S313" s="201"/>
      <c r="T313" s="202"/>
      <c r="AT313" s="203" t="s">
        <v>224</v>
      </c>
      <c r="AU313" s="203" t="s">
        <v>88</v>
      </c>
      <c r="AV313" s="13" t="s">
        <v>82</v>
      </c>
      <c r="AW313" s="13" t="s">
        <v>36</v>
      </c>
      <c r="AX313" s="13" t="s">
        <v>75</v>
      </c>
      <c r="AY313" s="203" t="s">
        <v>214</v>
      </c>
    </row>
    <row r="314" spans="1:65" s="14" customFormat="1" ht="11.25">
      <c r="B314" s="204"/>
      <c r="C314" s="205"/>
      <c r="D314" s="195" t="s">
        <v>224</v>
      </c>
      <c r="E314" s="206" t="s">
        <v>19</v>
      </c>
      <c r="F314" s="207" t="s">
        <v>1919</v>
      </c>
      <c r="G314" s="205"/>
      <c r="H314" s="208">
        <v>25.766999999999999</v>
      </c>
      <c r="I314" s="209"/>
      <c r="J314" s="205"/>
      <c r="K314" s="205"/>
      <c r="L314" s="210"/>
      <c r="M314" s="211"/>
      <c r="N314" s="212"/>
      <c r="O314" s="212"/>
      <c r="P314" s="212"/>
      <c r="Q314" s="212"/>
      <c r="R314" s="212"/>
      <c r="S314" s="212"/>
      <c r="T314" s="213"/>
      <c r="AT314" s="214" t="s">
        <v>224</v>
      </c>
      <c r="AU314" s="214" t="s">
        <v>88</v>
      </c>
      <c r="AV314" s="14" t="s">
        <v>88</v>
      </c>
      <c r="AW314" s="14" t="s">
        <v>36</v>
      </c>
      <c r="AX314" s="14" t="s">
        <v>82</v>
      </c>
      <c r="AY314" s="214" t="s">
        <v>214</v>
      </c>
    </row>
    <row r="315" spans="1:65" s="2" customFormat="1" ht="14.45" customHeight="1">
      <c r="A315" s="36"/>
      <c r="B315" s="37"/>
      <c r="C315" s="230" t="s">
        <v>522</v>
      </c>
      <c r="D315" s="230" t="s">
        <v>336</v>
      </c>
      <c r="E315" s="231" t="s">
        <v>530</v>
      </c>
      <c r="F315" s="232" t="s">
        <v>531</v>
      </c>
      <c r="G315" s="233" t="s">
        <v>220</v>
      </c>
      <c r="H315" s="234">
        <v>26.282</v>
      </c>
      <c r="I315" s="235"/>
      <c r="J315" s="236">
        <f>ROUND(I315*H315,2)</f>
        <v>0</v>
      </c>
      <c r="K315" s="232" t="s">
        <v>221</v>
      </c>
      <c r="L315" s="237"/>
      <c r="M315" s="238" t="s">
        <v>19</v>
      </c>
      <c r="N315" s="239" t="s">
        <v>47</v>
      </c>
      <c r="O315" s="66"/>
      <c r="P315" s="189">
        <f>O315*H315</f>
        <v>0</v>
      </c>
      <c r="Q315" s="189">
        <v>2.2399999999999998E-3</v>
      </c>
      <c r="R315" s="189">
        <f>Q315*H315</f>
        <v>5.8871679999999996E-2</v>
      </c>
      <c r="S315" s="189">
        <v>0</v>
      </c>
      <c r="T315" s="190">
        <f>S315*H315</f>
        <v>0</v>
      </c>
      <c r="U315" s="36"/>
      <c r="V315" s="36"/>
      <c r="W315" s="36"/>
      <c r="X315" s="36"/>
      <c r="Y315" s="36"/>
      <c r="Z315" s="36"/>
      <c r="AA315" s="36"/>
      <c r="AB315" s="36"/>
      <c r="AC315" s="36"/>
      <c r="AD315" s="36"/>
      <c r="AE315" s="36"/>
      <c r="AR315" s="191" t="s">
        <v>339</v>
      </c>
      <c r="AT315" s="191" t="s">
        <v>336</v>
      </c>
      <c r="AU315" s="191" t="s">
        <v>88</v>
      </c>
      <c r="AY315" s="19" t="s">
        <v>214</v>
      </c>
      <c r="BE315" s="192">
        <f>IF(N315="základní",J315,0)</f>
        <v>0</v>
      </c>
      <c r="BF315" s="192">
        <f>IF(N315="snížená",J315,0)</f>
        <v>0</v>
      </c>
      <c r="BG315" s="192">
        <f>IF(N315="zákl. přenesená",J315,0)</f>
        <v>0</v>
      </c>
      <c r="BH315" s="192">
        <f>IF(N315="sníž. přenesená",J315,0)</f>
        <v>0</v>
      </c>
      <c r="BI315" s="192">
        <f>IF(N315="nulová",J315,0)</f>
        <v>0</v>
      </c>
      <c r="BJ315" s="19" t="s">
        <v>88</v>
      </c>
      <c r="BK315" s="192">
        <f>ROUND(I315*H315,2)</f>
        <v>0</v>
      </c>
      <c r="BL315" s="19" t="s">
        <v>299</v>
      </c>
      <c r="BM315" s="191" t="s">
        <v>532</v>
      </c>
    </row>
    <row r="316" spans="1:65" s="14" customFormat="1" ht="11.25">
      <c r="B316" s="204"/>
      <c r="C316" s="205"/>
      <c r="D316" s="195" t="s">
        <v>224</v>
      </c>
      <c r="E316" s="205"/>
      <c r="F316" s="207" t="s">
        <v>1924</v>
      </c>
      <c r="G316" s="205"/>
      <c r="H316" s="208">
        <v>26.282</v>
      </c>
      <c r="I316" s="209"/>
      <c r="J316" s="205"/>
      <c r="K316" s="205"/>
      <c r="L316" s="210"/>
      <c r="M316" s="211"/>
      <c r="N316" s="212"/>
      <c r="O316" s="212"/>
      <c r="P316" s="212"/>
      <c r="Q316" s="212"/>
      <c r="R316" s="212"/>
      <c r="S316" s="212"/>
      <c r="T316" s="213"/>
      <c r="AT316" s="214" t="s">
        <v>224</v>
      </c>
      <c r="AU316" s="214" t="s">
        <v>88</v>
      </c>
      <c r="AV316" s="14" t="s">
        <v>88</v>
      </c>
      <c r="AW316" s="14" t="s">
        <v>4</v>
      </c>
      <c r="AX316" s="14" t="s">
        <v>82</v>
      </c>
      <c r="AY316" s="214" t="s">
        <v>214</v>
      </c>
    </row>
    <row r="317" spans="1:65" s="2" customFormat="1" ht="14.45" customHeight="1">
      <c r="A317" s="36"/>
      <c r="B317" s="37"/>
      <c r="C317" s="180" t="s">
        <v>527</v>
      </c>
      <c r="D317" s="180" t="s">
        <v>217</v>
      </c>
      <c r="E317" s="181" t="s">
        <v>535</v>
      </c>
      <c r="F317" s="182" t="s">
        <v>536</v>
      </c>
      <c r="G317" s="183" t="s">
        <v>220</v>
      </c>
      <c r="H317" s="184">
        <v>167.49600000000001</v>
      </c>
      <c r="I317" s="185"/>
      <c r="J317" s="186">
        <f>ROUND(I317*H317,2)</f>
        <v>0</v>
      </c>
      <c r="K317" s="182" t="s">
        <v>221</v>
      </c>
      <c r="L317" s="41"/>
      <c r="M317" s="187" t="s">
        <v>19</v>
      </c>
      <c r="N317" s="188" t="s">
        <v>47</v>
      </c>
      <c r="O317" s="66"/>
      <c r="P317" s="189">
        <f>O317*H317</f>
        <v>0</v>
      </c>
      <c r="Q317" s="189">
        <v>1.6000000000000001E-3</v>
      </c>
      <c r="R317" s="189">
        <f>Q317*H317</f>
        <v>0.26799360000000005</v>
      </c>
      <c r="S317" s="189">
        <v>0</v>
      </c>
      <c r="T317" s="190">
        <f>S317*H317</f>
        <v>0</v>
      </c>
      <c r="U317" s="36"/>
      <c r="V317" s="36"/>
      <c r="W317" s="36"/>
      <c r="X317" s="36"/>
      <c r="Y317" s="36"/>
      <c r="Z317" s="36"/>
      <c r="AA317" s="36"/>
      <c r="AB317" s="36"/>
      <c r="AC317" s="36"/>
      <c r="AD317" s="36"/>
      <c r="AE317" s="36"/>
      <c r="AR317" s="191" t="s">
        <v>299</v>
      </c>
      <c r="AT317" s="191" t="s">
        <v>217</v>
      </c>
      <c r="AU317" s="191" t="s">
        <v>88</v>
      </c>
      <c r="AY317" s="19" t="s">
        <v>214</v>
      </c>
      <c r="BE317" s="192">
        <f>IF(N317="základní",J317,0)</f>
        <v>0</v>
      </c>
      <c r="BF317" s="192">
        <f>IF(N317="snížená",J317,0)</f>
        <v>0</v>
      </c>
      <c r="BG317" s="192">
        <f>IF(N317="zákl. přenesená",J317,0)</f>
        <v>0</v>
      </c>
      <c r="BH317" s="192">
        <f>IF(N317="sníž. přenesená",J317,0)</f>
        <v>0</v>
      </c>
      <c r="BI317" s="192">
        <f>IF(N317="nulová",J317,0)</f>
        <v>0</v>
      </c>
      <c r="BJ317" s="19" t="s">
        <v>88</v>
      </c>
      <c r="BK317" s="192">
        <f>ROUND(I317*H317,2)</f>
        <v>0</v>
      </c>
      <c r="BL317" s="19" t="s">
        <v>299</v>
      </c>
      <c r="BM317" s="191" t="s">
        <v>1925</v>
      </c>
    </row>
    <row r="318" spans="1:65" s="13" customFormat="1" ht="11.25">
      <c r="B318" s="193"/>
      <c r="C318" s="194"/>
      <c r="D318" s="195" t="s">
        <v>224</v>
      </c>
      <c r="E318" s="196" t="s">
        <v>19</v>
      </c>
      <c r="F318" s="197" t="s">
        <v>351</v>
      </c>
      <c r="G318" s="194"/>
      <c r="H318" s="196" t="s">
        <v>19</v>
      </c>
      <c r="I318" s="198"/>
      <c r="J318" s="194"/>
      <c r="K318" s="194"/>
      <c r="L318" s="199"/>
      <c r="M318" s="200"/>
      <c r="N318" s="201"/>
      <c r="O318" s="201"/>
      <c r="P318" s="201"/>
      <c r="Q318" s="201"/>
      <c r="R318" s="201"/>
      <c r="S318" s="201"/>
      <c r="T318" s="202"/>
      <c r="AT318" s="203" t="s">
        <v>224</v>
      </c>
      <c r="AU318" s="203" t="s">
        <v>88</v>
      </c>
      <c r="AV318" s="13" t="s">
        <v>82</v>
      </c>
      <c r="AW318" s="13" t="s">
        <v>36</v>
      </c>
      <c r="AX318" s="13" t="s">
        <v>75</v>
      </c>
      <c r="AY318" s="203" t="s">
        <v>214</v>
      </c>
    </row>
    <row r="319" spans="1:65" s="14" customFormat="1" ht="11.25">
      <c r="B319" s="204"/>
      <c r="C319" s="205"/>
      <c r="D319" s="195" t="s">
        <v>224</v>
      </c>
      <c r="E319" s="206" t="s">
        <v>19</v>
      </c>
      <c r="F319" s="207" t="s">
        <v>1916</v>
      </c>
      <c r="G319" s="205"/>
      <c r="H319" s="208">
        <v>75.558000000000007</v>
      </c>
      <c r="I319" s="209"/>
      <c r="J319" s="205"/>
      <c r="K319" s="205"/>
      <c r="L319" s="210"/>
      <c r="M319" s="211"/>
      <c r="N319" s="212"/>
      <c r="O319" s="212"/>
      <c r="P319" s="212"/>
      <c r="Q319" s="212"/>
      <c r="R319" s="212"/>
      <c r="S319" s="212"/>
      <c r="T319" s="213"/>
      <c r="AT319" s="214" t="s">
        <v>224</v>
      </c>
      <c r="AU319" s="214" t="s">
        <v>88</v>
      </c>
      <c r="AV319" s="14" t="s">
        <v>88</v>
      </c>
      <c r="AW319" s="14" t="s">
        <v>36</v>
      </c>
      <c r="AX319" s="14" t="s">
        <v>75</v>
      </c>
      <c r="AY319" s="214" t="s">
        <v>214</v>
      </c>
    </row>
    <row r="320" spans="1:65" s="14" customFormat="1" ht="11.25">
      <c r="B320" s="204"/>
      <c r="C320" s="205"/>
      <c r="D320" s="195" t="s">
        <v>224</v>
      </c>
      <c r="E320" s="206" t="s">
        <v>19</v>
      </c>
      <c r="F320" s="207" t="s">
        <v>1917</v>
      </c>
      <c r="G320" s="205"/>
      <c r="H320" s="208">
        <v>69.531000000000006</v>
      </c>
      <c r="I320" s="209"/>
      <c r="J320" s="205"/>
      <c r="K320" s="205"/>
      <c r="L320" s="210"/>
      <c r="M320" s="211"/>
      <c r="N320" s="212"/>
      <c r="O320" s="212"/>
      <c r="P320" s="212"/>
      <c r="Q320" s="212"/>
      <c r="R320" s="212"/>
      <c r="S320" s="212"/>
      <c r="T320" s="213"/>
      <c r="AT320" s="214" t="s">
        <v>224</v>
      </c>
      <c r="AU320" s="214" t="s">
        <v>88</v>
      </c>
      <c r="AV320" s="14" t="s">
        <v>88</v>
      </c>
      <c r="AW320" s="14" t="s">
        <v>36</v>
      </c>
      <c r="AX320" s="14" t="s">
        <v>75</v>
      </c>
      <c r="AY320" s="214" t="s">
        <v>214</v>
      </c>
    </row>
    <row r="321" spans="1:65" s="14" customFormat="1" ht="11.25">
      <c r="B321" s="204"/>
      <c r="C321" s="205"/>
      <c r="D321" s="195" t="s">
        <v>224</v>
      </c>
      <c r="E321" s="206" t="s">
        <v>19</v>
      </c>
      <c r="F321" s="207" t="s">
        <v>1918</v>
      </c>
      <c r="G321" s="205"/>
      <c r="H321" s="208">
        <v>22.407</v>
      </c>
      <c r="I321" s="209"/>
      <c r="J321" s="205"/>
      <c r="K321" s="205"/>
      <c r="L321" s="210"/>
      <c r="M321" s="211"/>
      <c r="N321" s="212"/>
      <c r="O321" s="212"/>
      <c r="P321" s="212"/>
      <c r="Q321" s="212"/>
      <c r="R321" s="212"/>
      <c r="S321" s="212"/>
      <c r="T321" s="213"/>
      <c r="AT321" s="214" t="s">
        <v>224</v>
      </c>
      <c r="AU321" s="214" t="s">
        <v>88</v>
      </c>
      <c r="AV321" s="14" t="s">
        <v>88</v>
      </c>
      <c r="AW321" s="14" t="s">
        <v>36</v>
      </c>
      <c r="AX321" s="14" t="s">
        <v>75</v>
      </c>
      <c r="AY321" s="214" t="s">
        <v>214</v>
      </c>
    </row>
    <row r="322" spans="1:65" s="15" customFormat="1" ht="11.25">
      <c r="B322" s="215"/>
      <c r="C322" s="216"/>
      <c r="D322" s="195" t="s">
        <v>224</v>
      </c>
      <c r="E322" s="217" t="s">
        <v>19</v>
      </c>
      <c r="F322" s="218" t="s">
        <v>228</v>
      </c>
      <c r="G322" s="216"/>
      <c r="H322" s="219">
        <v>167.49600000000001</v>
      </c>
      <c r="I322" s="220"/>
      <c r="J322" s="216"/>
      <c r="K322" s="216"/>
      <c r="L322" s="221"/>
      <c r="M322" s="222"/>
      <c r="N322" s="223"/>
      <c r="O322" s="223"/>
      <c r="P322" s="223"/>
      <c r="Q322" s="223"/>
      <c r="R322" s="223"/>
      <c r="S322" s="223"/>
      <c r="T322" s="224"/>
      <c r="AT322" s="225" t="s">
        <v>224</v>
      </c>
      <c r="AU322" s="225" t="s">
        <v>88</v>
      </c>
      <c r="AV322" s="15" t="s">
        <v>222</v>
      </c>
      <c r="AW322" s="15" t="s">
        <v>36</v>
      </c>
      <c r="AX322" s="15" t="s">
        <v>82</v>
      </c>
      <c r="AY322" s="225" t="s">
        <v>214</v>
      </c>
    </row>
    <row r="323" spans="1:65" s="2" customFormat="1" ht="14.45" customHeight="1">
      <c r="A323" s="36"/>
      <c r="B323" s="37"/>
      <c r="C323" s="180" t="s">
        <v>529</v>
      </c>
      <c r="D323" s="180" t="s">
        <v>217</v>
      </c>
      <c r="E323" s="181" t="s">
        <v>539</v>
      </c>
      <c r="F323" s="182" t="s">
        <v>540</v>
      </c>
      <c r="G323" s="183" t="s">
        <v>220</v>
      </c>
      <c r="H323" s="184">
        <v>167.49600000000001</v>
      </c>
      <c r="I323" s="185"/>
      <c r="J323" s="186">
        <f>ROUND(I323*H323,2)</f>
        <v>0</v>
      </c>
      <c r="K323" s="182" t="s">
        <v>19</v>
      </c>
      <c r="L323" s="41"/>
      <c r="M323" s="187" t="s">
        <v>19</v>
      </c>
      <c r="N323" s="188" t="s">
        <v>47</v>
      </c>
      <c r="O323" s="66"/>
      <c r="P323" s="189">
        <f>O323*H323</f>
        <v>0</v>
      </c>
      <c r="Q323" s="189">
        <v>2.1319999999999999E-2</v>
      </c>
      <c r="R323" s="189">
        <f>Q323*H323</f>
        <v>3.57101472</v>
      </c>
      <c r="S323" s="189">
        <v>0</v>
      </c>
      <c r="T323" s="190">
        <f>S323*H323</f>
        <v>0</v>
      </c>
      <c r="U323" s="36"/>
      <c r="V323" s="36"/>
      <c r="W323" s="36"/>
      <c r="X323" s="36"/>
      <c r="Y323" s="36"/>
      <c r="Z323" s="36"/>
      <c r="AA323" s="36"/>
      <c r="AB323" s="36"/>
      <c r="AC323" s="36"/>
      <c r="AD323" s="36"/>
      <c r="AE323" s="36"/>
      <c r="AR323" s="191" t="s">
        <v>299</v>
      </c>
      <c r="AT323" s="191" t="s">
        <v>217</v>
      </c>
      <c r="AU323" s="191" t="s">
        <v>88</v>
      </c>
      <c r="AY323" s="19" t="s">
        <v>214</v>
      </c>
      <c r="BE323" s="192">
        <f>IF(N323="základní",J323,0)</f>
        <v>0</v>
      </c>
      <c r="BF323" s="192">
        <f>IF(N323="snížená",J323,0)</f>
        <v>0</v>
      </c>
      <c r="BG323" s="192">
        <f>IF(N323="zákl. přenesená",J323,0)</f>
        <v>0</v>
      </c>
      <c r="BH323" s="192">
        <f>IF(N323="sníž. přenesená",J323,0)</f>
        <v>0</v>
      </c>
      <c r="BI323" s="192">
        <f>IF(N323="nulová",J323,0)</f>
        <v>0</v>
      </c>
      <c r="BJ323" s="19" t="s">
        <v>88</v>
      </c>
      <c r="BK323" s="192">
        <f>ROUND(I323*H323,2)</f>
        <v>0</v>
      </c>
      <c r="BL323" s="19" t="s">
        <v>299</v>
      </c>
      <c r="BM323" s="191" t="s">
        <v>541</v>
      </c>
    </row>
    <row r="324" spans="1:65" s="13" customFormat="1" ht="11.25">
      <c r="B324" s="193"/>
      <c r="C324" s="194"/>
      <c r="D324" s="195" t="s">
        <v>224</v>
      </c>
      <c r="E324" s="196" t="s">
        <v>19</v>
      </c>
      <c r="F324" s="197" t="s">
        <v>351</v>
      </c>
      <c r="G324" s="194"/>
      <c r="H324" s="196" t="s">
        <v>19</v>
      </c>
      <c r="I324" s="198"/>
      <c r="J324" s="194"/>
      <c r="K324" s="194"/>
      <c r="L324" s="199"/>
      <c r="M324" s="200"/>
      <c r="N324" s="201"/>
      <c r="O324" s="201"/>
      <c r="P324" s="201"/>
      <c r="Q324" s="201"/>
      <c r="R324" s="201"/>
      <c r="S324" s="201"/>
      <c r="T324" s="202"/>
      <c r="AT324" s="203" t="s">
        <v>224</v>
      </c>
      <c r="AU324" s="203" t="s">
        <v>88</v>
      </c>
      <c r="AV324" s="13" t="s">
        <v>82</v>
      </c>
      <c r="AW324" s="13" t="s">
        <v>36</v>
      </c>
      <c r="AX324" s="13" t="s">
        <v>75</v>
      </c>
      <c r="AY324" s="203" t="s">
        <v>214</v>
      </c>
    </row>
    <row r="325" spans="1:65" s="14" customFormat="1" ht="11.25">
      <c r="B325" s="204"/>
      <c r="C325" s="205"/>
      <c r="D325" s="195" t="s">
        <v>224</v>
      </c>
      <c r="E325" s="206" t="s">
        <v>19</v>
      </c>
      <c r="F325" s="207" t="s">
        <v>1916</v>
      </c>
      <c r="G325" s="205"/>
      <c r="H325" s="208">
        <v>75.558000000000007</v>
      </c>
      <c r="I325" s="209"/>
      <c r="J325" s="205"/>
      <c r="K325" s="205"/>
      <c r="L325" s="210"/>
      <c r="M325" s="211"/>
      <c r="N325" s="212"/>
      <c r="O325" s="212"/>
      <c r="P325" s="212"/>
      <c r="Q325" s="212"/>
      <c r="R325" s="212"/>
      <c r="S325" s="212"/>
      <c r="T325" s="213"/>
      <c r="AT325" s="214" t="s">
        <v>224</v>
      </c>
      <c r="AU325" s="214" t="s">
        <v>88</v>
      </c>
      <c r="AV325" s="14" t="s">
        <v>88</v>
      </c>
      <c r="AW325" s="14" t="s">
        <v>36</v>
      </c>
      <c r="AX325" s="14" t="s">
        <v>75</v>
      </c>
      <c r="AY325" s="214" t="s">
        <v>214</v>
      </c>
    </row>
    <row r="326" spans="1:65" s="14" customFormat="1" ht="11.25">
      <c r="B326" s="204"/>
      <c r="C326" s="205"/>
      <c r="D326" s="195" t="s">
        <v>224</v>
      </c>
      <c r="E326" s="206" t="s">
        <v>19</v>
      </c>
      <c r="F326" s="207" t="s">
        <v>1917</v>
      </c>
      <c r="G326" s="205"/>
      <c r="H326" s="208">
        <v>69.531000000000006</v>
      </c>
      <c r="I326" s="209"/>
      <c r="J326" s="205"/>
      <c r="K326" s="205"/>
      <c r="L326" s="210"/>
      <c r="M326" s="211"/>
      <c r="N326" s="212"/>
      <c r="O326" s="212"/>
      <c r="P326" s="212"/>
      <c r="Q326" s="212"/>
      <c r="R326" s="212"/>
      <c r="S326" s="212"/>
      <c r="T326" s="213"/>
      <c r="AT326" s="214" t="s">
        <v>224</v>
      </c>
      <c r="AU326" s="214" t="s">
        <v>88</v>
      </c>
      <c r="AV326" s="14" t="s">
        <v>88</v>
      </c>
      <c r="AW326" s="14" t="s">
        <v>36</v>
      </c>
      <c r="AX326" s="14" t="s">
        <v>75</v>
      </c>
      <c r="AY326" s="214" t="s">
        <v>214</v>
      </c>
    </row>
    <row r="327" spans="1:65" s="14" customFormat="1" ht="11.25">
      <c r="B327" s="204"/>
      <c r="C327" s="205"/>
      <c r="D327" s="195" t="s">
        <v>224</v>
      </c>
      <c r="E327" s="206" t="s">
        <v>19</v>
      </c>
      <c r="F327" s="207" t="s">
        <v>1918</v>
      </c>
      <c r="G327" s="205"/>
      <c r="H327" s="208">
        <v>22.407</v>
      </c>
      <c r="I327" s="209"/>
      <c r="J327" s="205"/>
      <c r="K327" s="205"/>
      <c r="L327" s="210"/>
      <c r="M327" s="211"/>
      <c r="N327" s="212"/>
      <c r="O327" s="212"/>
      <c r="P327" s="212"/>
      <c r="Q327" s="212"/>
      <c r="R327" s="212"/>
      <c r="S327" s="212"/>
      <c r="T327" s="213"/>
      <c r="AT327" s="214" t="s">
        <v>224</v>
      </c>
      <c r="AU327" s="214" t="s">
        <v>88</v>
      </c>
      <c r="AV327" s="14" t="s">
        <v>88</v>
      </c>
      <c r="AW327" s="14" t="s">
        <v>36</v>
      </c>
      <c r="AX327" s="14" t="s">
        <v>75</v>
      </c>
      <c r="AY327" s="214" t="s">
        <v>214</v>
      </c>
    </row>
    <row r="328" spans="1:65" s="15" customFormat="1" ht="11.25">
      <c r="B328" s="215"/>
      <c r="C328" s="216"/>
      <c r="D328" s="195" t="s">
        <v>224</v>
      </c>
      <c r="E328" s="217" t="s">
        <v>19</v>
      </c>
      <c r="F328" s="218" t="s">
        <v>228</v>
      </c>
      <c r="G328" s="216"/>
      <c r="H328" s="219">
        <v>167.49600000000001</v>
      </c>
      <c r="I328" s="220"/>
      <c r="J328" s="216"/>
      <c r="K328" s="216"/>
      <c r="L328" s="221"/>
      <c r="M328" s="222"/>
      <c r="N328" s="223"/>
      <c r="O328" s="223"/>
      <c r="P328" s="223"/>
      <c r="Q328" s="223"/>
      <c r="R328" s="223"/>
      <c r="S328" s="223"/>
      <c r="T328" s="224"/>
      <c r="AT328" s="225" t="s">
        <v>224</v>
      </c>
      <c r="AU328" s="225" t="s">
        <v>88</v>
      </c>
      <c r="AV328" s="15" t="s">
        <v>222</v>
      </c>
      <c r="AW328" s="15" t="s">
        <v>36</v>
      </c>
      <c r="AX328" s="15" t="s">
        <v>82</v>
      </c>
      <c r="AY328" s="225" t="s">
        <v>214</v>
      </c>
    </row>
    <row r="329" spans="1:65" s="2" customFormat="1" ht="24.2" customHeight="1">
      <c r="A329" s="36"/>
      <c r="B329" s="37"/>
      <c r="C329" s="180" t="s">
        <v>534</v>
      </c>
      <c r="D329" s="180" t="s">
        <v>217</v>
      </c>
      <c r="E329" s="181" t="s">
        <v>543</v>
      </c>
      <c r="F329" s="182" t="s">
        <v>544</v>
      </c>
      <c r="G329" s="183" t="s">
        <v>220</v>
      </c>
      <c r="H329" s="184">
        <v>8.1999999999999993</v>
      </c>
      <c r="I329" s="185"/>
      <c r="J329" s="186">
        <f>ROUND(I329*H329,2)</f>
        <v>0</v>
      </c>
      <c r="K329" s="182" t="s">
        <v>19</v>
      </c>
      <c r="L329" s="41"/>
      <c r="M329" s="187" t="s">
        <v>19</v>
      </c>
      <c r="N329" s="188" t="s">
        <v>47</v>
      </c>
      <c r="O329" s="66"/>
      <c r="P329" s="189">
        <f>O329*H329</f>
        <v>0</v>
      </c>
      <c r="Q329" s="189">
        <v>2.1319999999999999E-2</v>
      </c>
      <c r="R329" s="189">
        <f>Q329*H329</f>
        <v>0.17482399999999998</v>
      </c>
      <c r="S329" s="189">
        <v>0</v>
      </c>
      <c r="T329" s="190">
        <f>S329*H329</f>
        <v>0</v>
      </c>
      <c r="U329" s="36"/>
      <c r="V329" s="36"/>
      <c r="W329" s="36"/>
      <c r="X329" s="36"/>
      <c r="Y329" s="36"/>
      <c r="Z329" s="36"/>
      <c r="AA329" s="36"/>
      <c r="AB329" s="36"/>
      <c r="AC329" s="36"/>
      <c r="AD329" s="36"/>
      <c r="AE329" s="36"/>
      <c r="AR329" s="191" t="s">
        <v>299</v>
      </c>
      <c r="AT329" s="191" t="s">
        <v>217</v>
      </c>
      <c r="AU329" s="191" t="s">
        <v>88</v>
      </c>
      <c r="AY329" s="19" t="s">
        <v>214</v>
      </c>
      <c r="BE329" s="192">
        <f>IF(N329="základní",J329,0)</f>
        <v>0</v>
      </c>
      <c r="BF329" s="192">
        <f>IF(N329="snížená",J329,0)</f>
        <v>0</v>
      </c>
      <c r="BG329" s="192">
        <f>IF(N329="zákl. přenesená",J329,0)</f>
        <v>0</v>
      </c>
      <c r="BH329" s="192">
        <f>IF(N329="sníž. přenesená",J329,0)</f>
        <v>0</v>
      </c>
      <c r="BI329" s="192">
        <f>IF(N329="nulová",J329,0)</f>
        <v>0</v>
      </c>
      <c r="BJ329" s="19" t="s">
        <v>88</v>
      </c>
      <c r="BK329" s="192">
        <f>ROUND(I329*H329,2)</f>
        <v>0</v>
      </c>
      <c r="BL329" s="19" t="s">
        <v>299</v>
      </c>
      <c r="BM329" s="191" t="s">
        <v>545</v>
      </c>
    </row>
    <row r="330" spans="1:65" s="13" customFormat="1" ht="11.25">
      <c r="B330" s="193"/>
      <c r="C330" s="194"/>
      <c r="D330" s="195" t="s">
        <v>224</v>
      </c>
      <c r="E330" s="196" t="s">
        <v>19</v>
      </c>
      <c r="F330" s="197" t="s">
        <v>546</v>
      </c>
      <c r="G330" s="194"/>
      <c r="H330" s="196" t="s">
        <v>19</v>
      </c>
      <c r="I330" s="198"/>
      <c r="J330" s="194"/>
      <c r="K330" s="194"/>
      <c r="L330" s="199"/>
      <c r="M330" s="200"/>
      <c r="N330" s="201"/>
      <c r="O330" s="201"/>
      <c r="P330" s="201"/>
      <c r="Q330" s="201"/>
      <c r="R330" s="201"/>
      <c r="S330" s="201"/>
      <c r="T330" s="202"/>
      <c r="AT330" s="203" t="s">
        <v>224</v>
      </c>
      <c r="AU330" s="203" t="s">
        <v>88</v>
      </c>
      <c r="AV330" s="13" t="s">
        <v>82</v>
      </c>
      <c r="AW330" s="13" t="s">
        <v>36</v>
      </c>
      <c r="AX330" s="13" t="s">
        <v>75</v>
      </c>
      <c r="AY330" s="203" t="s">
        <v>214</v>
      </c>
    </row>
    <row r="331" spans="1:65" s="14" customFormat="1" ht="11.25">
      <c r="B331" s="204"/>
      <c r="C331" s="205"/>
      <c r="D331" s="195" t="s">
        <v>224</v>
      </c>
      <c r="E331" s="206" t="s">
        <v>19</v>
      </c>
      <c r="F331" s="207" t="s">
        <v>1926</v>
      </c>
      <c r="G331" s="205"/>
      <c r="H331" s="208">
        <v>3.69</v>
      </c>
      <c r="I331" s="209"/>
      <c r="J331" s="205"/>
      <c r="K331" s="205"/>
      <c r="L331" s="210"/>
      <c r="M331" s="211"/>
      <c r="N331" s="212"/>
      <c r="O331" s="212"/>
      <c r="P331" s="212"/>
      <c r="Q331" s="212"/>
      <c r="R331" s="212"/>
      <c r="S331" s="212"/>
      <c r="T331" s="213"/>
      <c r="AT331" s="214" t="s">
        <v>224</v>
      </c>
      <c r="AU331" s="214" t="s">
        <v>88</v>
      </c>
      <c r="AV331" s="14" t="s">
        <v>88</v>
      </c>
      <c r="AW331" s="14" t="s">
        <v>36</v>
      </c>
      <c r="AX331" s="14" t="s">
        <v>75</v>
      </c>
      <c r="AY331" s="214" t="s">
        <v>214</v>
      </c>
    </row>
    <row r="332" spans="1:65" s="14" customFormat="1" ht="11.25">
      <c r="B332" s="204"/>
      <c r="C332" s="205"/>
      <c r="D332" s="195" t="s">
        <v>224</v>
      </c>
      <c r="E332" s="206" t="s">
        <v>19</v>
      </c>
      <c r="F332" s="207" t="s">
        <v>1927</v>
      </c>
      <c r="G332" s="205"/>
      <c r="H332" s="208">
        <v>4.51</v>
      </c>
      <c r="I332" s="209"/>
      <c r="J332" s="205"/>
      <c r="K332" s="205"/>
      <c r="L332" s="210"/>
      <c r="M332" s="211"/>
      <c r="N332" s="212"/>
      <c r="O332" s="212"/>
      <c r="P332" s="212"/>
      <c r="Q332" s="212"/>
      <c r="R332" s="212"/>
      <c r="S332" s="212"/>
      <c r="T332" s="213"/>
      <c r="AT332" s="214" t="s">
        <v>224</v>
      </c>
      <c r="AU332" s="214" t="s">
        <v>88</v>
      </c>
      <c r="AV332" s="14" t="s">
        <v>88</v>
      </c>
      <c r="AW332" s="14" t="s">
        <v>36</v>
      </c>
      <c r="AX332" s="14" t="s">
        <v>75</v>
      </c>
      <c r="AY332" s="214" t="s">
        <v>214</v>
      </c>
    </row>
    <row r="333" spans="1:65" s="15" customFormat="1" ht="11.25">
      <c r="B333" s="215"/>
      <c r="C333" s="216"/>
      <c r="D333" s="195" t="s">
        <v>224</v>
      </c>
      <c r="E333" s="217" t="s">
        <v>19</v>
      </c>
      <c r="F333" s="218" t="s">
        <v>228</v>
      </c>
      <c r="G333" s="216"/>
      <c r="H333" s="219">
        <v>8.1999999999999993</v>
      </c>
      <c r="I333" s="220"/>
      <c r="J333" s="216"/>
      <c r="K333" s="216"/>
      <c r="L333" s="221"/>
      <c r="M333" s="222"/>
      <c r="N333" s="223"/>
      <c r="O333" s="223"/>
      <c r="P333" s="223"/>
      <c r="Q333" s="223"/>
      <c r="R333" s="223"/>
      <c r="S333" s="223"/>
      <c r="T333" s="224"/>
      <c r="AT333" s="225" t="s">
        <v>224</v>
      </c>
      <c r="AU333" s="225" t="s">
        <v>88</v>
      </c>
      <c r="AV333" s="15" t="s">
        <v>222</v>
      </c>
      <c r="AW333" s="15" t="s">
        <v>36</v>
      </c>
      <c r="AX333" s="15" t="s">
        <v>82</v>
      </c>
      <c r="AY333" s="225" t="s">
        <v>214</v>
      </c>
    </row>
    <row r="334" spans="1:65" s="2" customFormat="1" ht="14.45" customHeight="1">
      <c r="A334" s="36"/>
      <c r="B334" s="37"/>
      <c r="C334" s="180" t="s">
        <v>538</v>
      </c>
      <c r="D334" s="180" t="s">
        <v>217</v>
      </c>
      <c r="E334" s="181" t="s">
        <v>550</v>
      </c>
      <c r="F334" s="182" t="s">
        <v>551</v>
      </c>
      <c r="G334" s="183" t="s">
        <v>220</v>
      </c>
      <c r="H334" s="184">
        <v>48.615000000000002</v>
      </c>
      <c r="I334" s="185"/>
      <c r="J334" s="186">
        <f>ROUND(I334*H334,2)</f>
        <v>0</v>
      </c>
      <c r="K334" s="182" t="s">
        <v>221</v>
      </c>
      <c r="L334" s="41"/>
      <c r="M334" s="187" t="s">
        <v>19</v>
      </c>
      <c r="N334" s="188" t="s">
        <v>47</v>
      </c>
      <c r="O334" s="66"/>
      <c r="P334" s="189">
        <f>O334*H334</f>
        <v>0</v>
      </c>
      <c r="Q334" s="189">
        <v>1.702E-2</v>
      </c>
      <c r="R334" s="189">
        <f>Q334*H334</f>
        <v>0.82742730000000009</v>
      </c>
      <c r="S334" s="189">
        <v>0</v>
      </c>
      <c r="T334" s="190">
        <f>S334*H334</f>
        <v>0</v>
      </c>
      <c r="U334" s="36"/>
      <c r="V334" s="36"/>
      <c r="W334" s="36"/>
      <c r="X334" s="36"/>
      <c r="Y334" s="36"/>
      <c r="Z334" s="36"/>
      <c r="AA334" s="36"/>
      <c r="AB334" s="36"/>
      <c r="AC334" s="36"/>
      <c r="AD334" s="36"/>
      <c r="AE334" s="36"/>
      <c r="AR334" s="191" t="s">
        <v>299</v>
      </c>
      <c r="AT334" s="191" t="s">
        <v>217</v>
      </c>
      <c r="AU334" s="191" t="s">
        <v>88</v>
      </c>
      <c r="AY334" s="19" t="s">
        <v>214</v>
      </c>
      <c r="BE334" s="192">
        <f>IF(N334="základní",J334,0)</f>
        <v>0</v>
      </c>
      <c r="BF334" s="192">
        <f>IF(N334="snížená",J334,0)</f>
        <v>0</v>
      </c>
      <c r="BG334" s="192">
        <f>IF(N334="zákl. přenesená",J334,0)</f>
        <v>0</v>
      </c>
      <c r="BH334" s="192">
        <f>IF(N334="sníž. přenesená",J334,0)</f>
        <v>0</v>
      </c>
      <c r="BI334" s="192">
        <f>IF(N334="nulová",J334,0)</f>
        <v>0</v>
      </c>
      <c r="BJ334" s="19" t="s">
        <v>88</v>
      </c>
      <c r="BK334" s="192">
        <f>ROUND(I334*H334,2)</f>
        <v>0</v>
      </c>
      <c r="BL334" s="19" t="s">
        <v>299</v>
      </c>
      <c r="BM334" s="191" t="s">
        <v>552</v>
      </c>
    </row>
    <row r="335" spans="1:65" s="13" customFormat="1" ht="11.25">
      <c r="B335" s="193"/>
      <c r="C335" s="194"/>
      <c r="D335" s="195" t="s">
        <v>224</v>
      </c>
      <c r="E335" s="196" t="s">
        <v>19</v>
      </c>
      <c r="F335" s="197" t="s">
        <v>546</v>
      </c>
      <c r="G335" s="194"/>
      <c r="H335" s="196" t="s">
        <v>19</v>
      </c>
      <c r="I335" s="198"/>
      <c r="J335" s="194"/>
      <c r="K335" s="194"/>
      <c r="L335" s="199"/>
      <c r="M335" s="200"/>
      <c r="N335" s="201"/>
      <c r="O335" s="201"/>
      <c r="P335" s="201"/>
      <c r="Q335" s="201"/>
      <c r="R335" s="201"/>
      <c r="S335" s="201"/>
      <c r="T335" s="202"/>
      <c r="AT335" s="203" t="s">
        <v>224</v>
      </c>
      <c r="AU335" s="203" t="s">
        <v>88</v>
      </c>
      <c r="AV335" s="13" t="s">
        <v>82</v>
      </c>
      <c r="AW335" s="13" t="s">
        <v>36</v>
      </c>
      <c r="AX335" s="13" t="s">
        <v>75</v>
      </c>
      <c r="AY335" s="203" t="s">
        <v>214</v>
      </c>
    </row>
    <row r="336" spans="1:65" s="14" customFormat="1" ht="11.25">
      <c r="B336" s="204"/>
      <c r="C336" s="205"/>
      <c r="D336" s="195" t="s">
        <v>224</v>
      </c>
      <c r="E336" s="206" t="s">
        <v>19</v>
      </c>
      <c r="F336" s="207" t="s">
        <v>1928</v>
      </c>
      <c r="G336" s="205"/>
      <c r="H336" s="208">
        <v>26.068000000000001</v>
      </c>
      <c r="I336" s="209"/>
      <c r="J336" s="205"/>
      <c r="K336" s="205"/>
      <c r="L336" s="210"/>
      <c r="M336" s="211"/>
      <c r="N336" s="212"/>
      <c r="O336" s="212"/>
      <c r="P336" s="212"/>
      <c r="Q336" s="212"/>
      <c r="R336" s="212"/>
      <c r="S336" s="212"/>
      <c r="T336" s="213"/>
      <c r="AT336" s="214" t="s">
        <v>224</v>
      </c>
      <c r="AU336" s="214" t="s">
        <v>88</v>
      </c>
      <c r="AV336" s="14" t="s">
        <v>88</v>
      </c>
      <c r="AW336" s="14" t="s">
        <v>36</v>
      </c>
      <c r="AX336" s="14" t="s">
        <v>75</v>
      </c>
      <c r="AY336" s="214" t="s">
        <v>214</v>
      </c>
    </row>
    <row r="337" spans="1:65" s="14" customFormat="1" ht="11.25">
      <c r="B337" s="204"/>
      <c r="C337" s="205"/>
      <c r="D337" s="195" t="s">
        <v>224</v>
      </c>
      <c r="E337" s="206" t="s">
        <v>19</v>
      </c>
      <c r="F337" s="207" t="s">
        <v>1929</v>
      </c>
      <c r="G337" s="205"/>
      <c r="H337" s="208">
        <v>22.547000000000001</v>
      </c>
      <c r="I337" s="209"/>
      <c r="J337" s="205"/>
      <c r="K337" s="205"/>
      <c r="L337" s="210"/>
      <c r="M337" s="211"/>
      <c r="N337" s="212"/>
      <c r="O337" s="212"/>
      <c r="P337" s="212"/>
      <c r="Q337" s="212"/>
      <c r="R337" s="212"/>
      <c r="S337" s="212"/>
      <c r="T337" s="213"/>
      <c r="AT337" s="214" t="s">
        <v>224</v>
      </c>
      <c r="AU337" s="214" t="s">
        <v>88</v>
      </c>
      <c r="AV337" s="14" t="s">
        <v>88</v>
      </c>
      <c r="AW337" s="14" t="s">
        <v>36</v>
      </c>
      <c r="AX337" s="14" t="s">
        <v>75</v>
      </c>
      <c r="AY337" s="214" t="s">
        <v>214</v>
      </c>
    </row>
    <row r="338" spans="1:65" s="15" customFormat="1" ht="11.25">
      <c r="B338" s="215"/>
      <c r="C338" s="216"/>
      <c r="D338" s="195" t="s">
        <v>224</v>
      </c>
      <c r="E338" s="217" t="s">
        <v>19</v>
      </c>
      <c r="F338" s="218" t="s">
        <v>228</v>
      </c>
      <c r="G338" s="216"/>
      <c r="H338" s="219">
        <v>48.615000000000002</v>
      </c>
      <c r="I338" s="220"/>
      <c r="J338" s="216"/>
      <c r="K338" s="216"/>
      <c r="L338" s="221"/>
      <c r="M338" s="222"/>
      <c r="N338" s="223"/>
      <c r="O338" s="223"/>
      <c r="P338" s="223"/>
      <c r="Q338" s="223"/>
      <c r="R338" s="223"/>
      <c r="S338" s="223"/>
      <c r="T338" s="224"/>
      <c r="AT338" s="225" t="s">
        <v>224</v>
      </c>
      <c r="AU338" s="225" t="s">
        <v>88</v>
      </c>
      <c r="AV338" s="15" t="s">
        <v>222</v>
      </c>
      <c r="AW338" s="15" t="s">
        <v>36</v>
      </c>
      <c r="AX338" s="15" t="s">
        <v>82</v>
      </c>
      <c r="AY338" s="225" t="s">
        <v>214</v>
      </c>
    </row>
    <row r="339" spans="1:65" s="2" customFormat="1" ht="24.2" customHeight="1">
      <c r="A339" s="36"/>
      <c r="B339" s="37"/>
      <c r="C339" s="180" t="s">
        <v>542</v>
      </c>
      <c r="D339" s="180" t="s">
        <v>217</v>
      </c>
      <c r="E339" s="181" t="s">
        <v>556</v>
      </c>
      <c r="F339" s="182" t="s">
        <v>557</v>
      </c>
      <c r="G339" s="183" t="s">
        <v>220</v>
      </c>
      <c r="H339" s="184">
        <v>5.4820000000000002</v>
      </c>
      <c r="I339" s="185"/>
      <c r="J339" s="186">
        <f>ROUND(I339*H339,2)</f>
        <v>0</v>
      </c>
      <c r="K339" s="182" t="s">
        <v>19</v>
      </c>
      <c r="L339" s="41"/>
      <c r="M339" s="187" t="s">
        <v>19</v>
      </c>
      <c r="N339" s="188" t="s">
        <v>47</v>
      </c>
      <c r="O339" s="66"/>
      <c r="P339" s="189">
        <f>O339*H339</f>
        <v>0</v>
      </c>
      <c r="Q339" s="189">
        <v>1.702E-2</v>
      </c>
      <c r="R339" s="189">
        <f>Q339*H339</f>
        <v>9.3303640000000007E-2</v>
      </c>
      <c r="S339" s="189">
        <v>0</v>
      </c>
      <c r="T339" s="190">
        <f>S339*H339</f>
        <v>0</v>
      </c>
      <c r="U339" s="36"/>
      <c r="V339" s="36"/>
      <c r="W339" s="36"/>
      <c r="X339" s="36"/>
      <c r="Y339" s="36"/>
      <c r="Z339" s="36"/>
      <c r="AA339" s="36"/>
      <c r="AB339" s="36"/>
      <c r="AC339" s="36"/>
      <c r="AD339" s="36"/>
      <c r="AE339" s="36"/>
      <c r="AR339" s="191" t="s">
        <v>299</v>
      </c>
      <c r="AT339" s="191" t="s">
        <v>217</v>
      </c>
      <c r="AU339" s="191" t="s">
        <v>88</v>
      </c>
      <c r="AY339" s="19" t="s">
        <v>214</v>
      </c>
      <c r="BE339" s="192">
        <f>IF(N339="základní",J339,0)</f>
        <v>0</v>
      </c>
      <c r="BF339" s="192">
        <f>IF(N339="snížená",J339,0)</f>
        <v>0</v>
      </c>
      <c r="BG339" s="192">
        <f>IF(N339="zákl. přenesená",J339,0)</f>
        <v>0</v>
      </c>
      <c r="BH339" s="192">
        <f>IF(N339="sníž. přenesená",J339,0)</f>
        <v>0</v>
      </c>
      <c r="BI339" s="192">
        <f>IF(N339="nulová",J339,0)</f>
        <v>0</v>
      </c>
      <c r="BJ339" s="19" t="s">
        <v>88</v>
      </c>
      <c r="BK339" s="192">
        <f>ROUND(I339*H339,2)</f>
        <v>0</v>
      </c>
      <c r="BL339" s="19" t="s">
        <v>299</v>
      </c>
      <c r="BM339" s="191" t="s">
        <v>558</v>
      </c>
    </row>
    <row r="340" spans="1:65" s="13" customFormat="1" ht="11.25">
      <c r="B340" s="193"/>
      <c r="C340" s="194"/>
      <c r="D340" s="195" t="s">
        <v>224</v>
      </c>
      <c r="E340" s="196" t="s">
        <v>19</v>
      </c>
      <c r="F340" s="197" t="s">
        <v>546</v>
      </c>
      <c r="G340" s="194"/>
      <c r="H340" s="196" t="s">
        <v>19</v>
      </c>
      <c r="I340" s="198"/>
      <c r="J340" s="194"/>
      <c r="K340" s="194"/>
      <c r="L340" s="199"/>
      <c r="M340" s="200"/>
      <c r="N340" s="201"/>
      <c r="O340" s="201"/>
      <c r="P340" s="201"/>
      <c r="Q340" s="201"/>
      <c r="R340" s="201"/>
      <c r="S340" s="201"/>
      <c r="T340" s="202"/>
      <c r="AT340" s="203" t="s">
        <v>224</v>
      </c>
      <c r="AU340" s="203" t="s">
        <v>88</v>
      </c>
      <c r="AV340" s="13" t="s">
        <v>82</v>
      </c>
      <c r="AW340" s="13" t="s">
        <v>36</v>
      </c>
      <c r="AX340" s="13" t="s">
        <v>75</v>
      </c>
      <c r="AY340" s="203" t="s">
        <v>214</v>
      </c>
    </row>
    <row r="341" spans="1:65" s="14" customFormat="1" ht="11.25">
      <c r="B341" s="204"/>
      <c r="C341" s="205"/>
      <c r="D341" s="195" t="s">
        <v>224</v>
      </c>
      <c r="E341" s="206" t="s">
        <v>19</v>
      </c>
      <c r="F341" s="207" t="s">
        <v>1930</v>
      </c>
      <c r="G341" s="205"/>
      <c r="H341" s="208">
        <v>5.4820000000000002</v>
      </c>
      <c r="I341" s="209"/>
      <c r="J341" s="205"/>
      <c r="K341" s="205"/>
      <c r="L341" s="210"/>
      <c r="M341" s="211"/>
      <c r="N341" s="212"/>
      <c r="O341" s="212"/>
      <c r="P341" s="212"/>
      <c r="Q341" s="212"/>
      <c r="R341" s="212"/>
      <c r="S341" s="212"/>
      <c r="T341" s="213"/>
      <c r="AT341" s="214" t="s">
        <v>224</v>
      </c>
      <c r="AU341" s="214" t="s">
        <v>88</v>
      </c>
      <c r="AV341" s="14" t="s">
        <v>88</v>
      </c>
      <c r="AW341" s="14" t="s">
        <v>36</v>
      </c>
      <c r="AX341" s="14" t="s">
        <v>82</v>
      </c>
      <c r="AY341" s="214" t="s">
        <v>214</v>
      </c>
    </row>
    <row r="342" spans="1:65" s="2" customFormat="1" ht="24.2" customHeight="1">
      <c r="A342" s="36"/>
      <c r="B342" s="37"/>
      <c r="C342" s="180" t="s">
        <v>549</v>
      </c>
      <c r="D342" s="180" t="s">
        <v>217</v>
      </c>
      <c r="E342" s="181" t="s">
        <v>562</v>
      </c>
      <c r="F342" s="182" t="s">
        <v>563</v>
      </c>
      <c r="G342" s="183" t="s">
        <v>220</v>
      </c>
      <c r="H342" s="184">
        <v>21.4</v>
      </c>
      <c r="I342" s="185"/>
      <c r="J342" s="186">
        <f>ROUND(I342*H342,2)</f>
        <v>0</v>
      </c>
      <c r="K342" s="182" t="s">
        <v>19</v>
      </c>
      <c r="L342" s="41"/>
      <c r="M342" s="187" t="s">
        <v>19</v>
      </c>
      <c r="N342" s="188" t="s">
        <v>47</v>
      </c>
      <c r="O342" s="66"/>
      <c r="P342" s="189">
        <f>O342*H342</f>
        <v>0</v>
      </c>
      <c r="Q342" s="189">
        <v>1.357E-2</v>
      </c>
      <c r="R342" s="189">
        <f>Q342*H342</f>
        <v>0.29039799999999999</v>
      </c>
      <c r="S342" s="189">
        <v>0</v>
      </c>
      <c r="T342" s="190">
        <f>S342*H342</f>
        <v>0</v>
      </c>
      <c r="U342" s="36"/>
      <c r="V342" s="36"/>
      <c r="W342" s="36"/>
      <c r="X342" s="36"/>
      <c r="Y342" s="36"/>
      <c r="Z342" s="36"/>
      <c r="AA342" s="36"/>
      <c r="AB342" s="36"/>
      <c r="AC342" s="36"/>
      <c r="AD342" s="36"/>
      <c r="AE342" s="36"/>
      <c r="AR342" s="191" t="s">
        <v>299</v>
      </c>
      <c r="AT342" s="191" t="s">
        <v>217</v>
      </c>
      <c r="AU342" s="191" t="s">
        <v>88</v>
      </c>
      <c r="AY342" s="19" t="s">
        <v>214</v>
      </c>
      <c r="BE342" s="192">
        <f>IF(N342="základní",J342,0)</f>
        <v>0</v>
      </c>
      <c r="BF342" s="192">
        <f>IF(N342="snížená",J342,0)</f>
        <v>0</v>
      </c>
      <c r="BG342" s="192">
        <f>IF(N342="zákl. přenesená",J342,0)</f>
        <v>0</v>
      </c>
      <c r="BH342" s="192">
        <f>IF(N342="sníž. přenesená",J342,0)</f>
        <v>0</v>
      </c>
      <c r="BI342" s="192">
        <f>IF(N342="nulová",J342,0)</f>
        <v>0</v>
      </c>
      <c r="BJ342" s="19" t="s">
        <v>88</v>
      </c>
      <c r="BK342" s="192">
        <f>ROUND(I342*H342,2)</f>
        <v>0</v>
      </c>
      <c r="BL342" s="19" t="s">
        <v>299</v>
      </c>
      <c r="BM342" s="191" t="s">
        <v>1931</v>
      </c>
    </row>
    <row r="343" spans="1:65" s="13" customFormat="1" ht="11.25">
      <c r="B343" s="193"/>
      <c r="C343" s="194"/>
      <c r="D343" s="195" t="s">
        <v>224</v>
      </c>
      <c r="E343" s="196" t="s">
        <v>19</v>
      </c>
      <c r="F343" s="197" t="s">
        <v>474</v>
      </c>
      <c r="G343" s="194"/>
      <c r="H343" s="196" t="s">
        <v>19</v>
      </c>
      <c r="I343" s="198"/>
      <c r="J343" s="194"/>
      <c r="K343" s="194"/>
      <c r="L343" s="199"/>
      <c r="M343" s="200"/>
      <c r="N343" s="201"/>
      <c r="O343" s="201"/>
      <c r="P343" s="201"/>
      <c r="Q343" s="201"/>
      <c r="R343" s="201"/>
      <c r="S343" s="201"/>
      <c r="T343" s="202"/>
      <c r="AT343" s="203" t="s">
        <v>224</v>
      </c>
      <c r="AU343" s="203" t="s">
        <v>88</v>
      </c>
      <c r="AV343" s="13" t="s">
        <v>82</v>
      </c>
      <c r="AW343" s="13" t="s">
        <v>36</v>
      </c>
      <c r="AX343" s="13" t="s">
        <v>75</v>
      </c>
      <c r="AY343" s="203" t="s">
        <v>214</v>
      </c>
    </row>
    <row r="344" spans="1:65" s="14" customFormat="1" ht="11.25">
      <c r="B344" s="204"/>
      <c r="C344" s="205"/>
      <c r="D344" s="195" t="s">
        <v>224</v>
      </c>
      <c r="E344" s="206" t="s">
        <v>19</v>
      </c>
      <c r="F344" s="207" t="s">
        <v>1908</v>
      </c>
      <c r="G344" s="205"/>
      <c r="H344" s="208">
        <v>10.199999999999999</v>
      </c>
      <c r="I344" s="209"/>
      <c r="J344" s="205"/>
      <c r="K344" s="205"/>
      <c r="L344" s="210"/>
      <c r="M344" s="211"/>
      <c r="N344" s="212"/>
      <c r="O344" s="212"/>
      <c r="P344" s="212"/>
      <c r="Q344" s="212"/>
      <c r="R344" s="212"/>
      <c r="S344" s="212"/>
      <c r="T344" s="213"/>
      <c r="AT344" s="214" t="s">
        <v>224</v>
      </c>
      <c r="AU344" s="214" t="s">
        <v>88</v>
      </c>
      <c r="AV344" s="14" t="s">
        <v>88</v>
      </c>
      <c r="AW344" s="14" t="s">
        <v>36</v>
      </c>
      <c r="AX344" s="14" t="s">
        <v>75</v>
      </c>
      <c r="AY344" s="214" t="s">
        <v>214</v>
      </c>
    </row>
    <row r="345" spans="1:65" s="14" customFormat="1" ht="11.25">
      <c r="B345" s="204"/>
      <c r="C345" s="205"/>
      <c r="D345" s="195" t="s">
        <v>224</v>
      </c>
      <c r="E345" s="206" t="s">
        <v>19</v>
      </c>
      <c r="F345" s="207" t="s">
        <v>1909</v>
      </c>
      <c r="G345" s="205"/>
      <c r="H345" s="208">
        <v>11.2</v>
      </c>
      <c r="I345" s="209"/>
      <c r="J345" s="205"/>
      <c r="K345" s="205"/>
      <c r="L345" s="210"/>
      <c r="M345" s="211"/>
      <c r="N345" s="212"/>
      <c r="O345" s="212"/>
      <c r="P345" s="212"/>
      <c r="Q345" s="212"/>
      <c r="R345" s="212"/>
      <c r="S345" s="212"/>
      <c r="T345" s="213"/>
      <c r="AT345" s="214" t="s">
        <v>224</v>
      </c>
      <c r="AU345" s="214" t="s">
        <v>88</v>
      </c>
      <c r="AV345" s="14" t="s">
        <v>88</v>
      </c>
      <c r="AW345" s="14" t="s">
        <v>36</v>
      </c>
      <c r="AX345" s="14" t="s">
        <v>75</v>
      </c>
      <c r="AY345" s="214" t="s">
        <v>214</v>
      </c>
    </row>
    <row r="346" spans="1:65" s="15" customFormat="1" ht="11.25">
      <c r="B346" s="215"/>
      <c r="C346" s="216"/>
      <c r="D346" s="195" t="s">
        <v>224</v>
      </c>
      <c r="E346" s="217" t="s">
        <v>19</v>
      </c>
      <c r="F346" s="218" t="s">
        <v>228</v>
      </c>
      <c r="G346" s="216"/>
      <c r="H346" s="219">
        <v>21.4</v>
      </c>
      <c r="I346" s="220"/>
      <c r="J346" s="216"/>
      <c r="K346" s="216"/>
      <c r="L346" s="221"/>
      <c r="M346" s="222"/>
      <c r="N346" s="223"/>
      <c r="O346" s="223"/>
      <c r="P346" s="223"/>
      <c r="Q346" s="223"/>
      <c r="R346" s="223"/>
      <c r="S346" s="223"/>
      <c r="T346" s="224"/>
      <c r="AT346" s="225" t="s">
        <v>224</v>
      </c>
      <c r="AU346" s="225" t="s">
        <v>88</v>
      </c>
      <c r="AV346" s="15" t="s">
        <v>222</v>
      </c>
      <c r="AW346" s="15" t="s">
        <v>36</v>
      </c>
      <c r="AX346" s="15" t="s">
        <v>82</v>
      </c>
      <c r="AY346" s="225" t="s">
        <v>214</v>
      </c>
    </row>
    <row r="347" spans="1:65" s="2" customFormat="1" ht="14.45" customHeight="1">
      <c r="A347" s="36"/>
      <c r="B347" s="37"/>
      <c r="C347" s="180" t="s">
        <v>555</v>
      </c>
      <c r="D347" s="180" t="s">
        <v>217</v>
      </c>
      <c r="E347" s="181" t="s">
        <v>566</v>
      </c>
      <c r="F347" s="182" t="s">
        <v>567</v>
      </c>
      <c r="G347" s="183" t="s">
        <v>248</v>
      </c>
      <c r="H347" s="184">
        <v>3</v>
      </c>
      <c r="I347" s="185"/>
      <c r="J347" s="186">
        <f>ROUND(I347*H347,2)</f>
        <v>0</v>
      </c>
      <c r="K347" s="182" t="s">
        <v>19</v>
      </c>
      <c r="L347" s="41"/>
      <c r="M347" s="187" t="s">
        <v>19</v>
      </c>
      <c r="N347" s="188" t="s">
        <v>47</v>
      </c>
      <c r="O347" s="66"/>
      <c r="P347" s="189">
        <f>O347*H347</f>
        <v>0</v>
      </c>
      <c r="Q347" s="189">
        <v>3.0000000000000001E-5</v>
      </c>
      <c r="R347" s="189">
        <f>Q347*H347</f>
        <v>9.0000000000000006E-5</v>
      </c>
      <c r="S347" s="189">
        <v>0</v>
      </c>
      <c r="T347" s="190">
        <f>S347*H347</f>
        <v>0</v>
      </c>
      <c r="U347" s="36"/>
      <c r="V347" s="36"/>
      <c r="W347" s="36"/>
      <c r="X347" s="36"/>
      <c r="Y347" s="36"/>
      <c r="Z347" s="36"/>
      <c r="AA347" s="36"/>
      <c r="AB347" s="36"/>
      <c r="AC347" s="36"/>
      <c r="AD347" s="36"/>
      <c r="AE347" s="36"/>
      <c r="AR347" s="191" t="s">
        <v>299</v>
      </c>
      <c r="AT347" s="191" t="s">
        <v>217</v>
      </c>
      <c r="AU347" s="191" t="s">
        <v>88</v>
      </c>
      <c r="AY347" s="19" t="s">
        <v>214</v>
      </c>
      <c r="BE347" s="192">
        <f>IF(N347="základní",J347,0)</f>
        <v>0</v>
      </c>
      <c r="BF347" s="192">
        <f>IF(N347="snížená",J347,0)</f>
        <v>0</v>
      </c>
      <c r="BG347" s="192">
        <f>IF(N347="zákl. přenesená",J347,0)</f>
        <v>0</v>
      </c>
      <c r="BH347" s="192">
        <f>IF(N347="sníž. přenesená",J347,0)</f>
        <v>0</v>
      </c>
      <c r="BI347" s="192">
        <f>IF(N347="nulová",J347,0)</f>
        <v>0</v>
      </c>
      <c r="BJ347" s="19" t="s">
        <v>88</v>
      </c>
      <c r="BK347" s="192">
        <f>ROUND(I347*H347,2)</f>
        <v>0</v>
      </c>
      <c r="BL347" s="19" t="s">
        <v>299</v>
      </c>
      <c r="BM347" s="191" t="s">
        <v>1932</v>
      </c>
    </row>
    <row r="348" spans="1:65" s="2" customFormat="1" ht="14.45" customHeight="1">
      <c r="A348" s="36"/>
      <c r="B348" s="37"/>
      <c r="C348" s="230" t="s">
        <v>561</v>
      </c>
      <c r="D348" s="230" t="s">
        <v>336</v>
      </c>
      <c r="E348" s="231" t="s">
        <v>570</v>
      </c>
      <c r="F348" s="232" t="s">
        <v>571</v>
      </c>
      <c r="G348" s="233" t="s">
        <v>248</v>
      </c>
      <c r="H348" s="234">
        <v>3</v>
      </c>
      <c r="I348" s="235"/>
      <c r="J348" s="236">
        <f>ROUND(I348*H348,2)</f>
        <v>0</v>
      </c>
      <c r="K348" s="232" t="s">
        <v>19</v>
      </c>
      <c r="L348" s="237"/>
      <c r="M348" s="238" t="s">
        <v>19</v>
      </c>
      <c r="N348" s="239" t="s">
        <v>47</v>
      </c>
      <c r="O348" s="66"/>
      <c r="P348" s="189">
        <f>O348*H348</f>
        <v>0</v>
      </c>
      <c r="Q348" s="189">
        <v>1.4E-3</v>
      </c>
      <c r="R348" s="189">
        <f>Q348*H348</f>
        <v>4.1999999999999997E-3</v>
      </c>
      <c r="S348" s="189">
        <v>0</v>
      </c>
      <c r="T348" s="190">
        <f>S348*H348</f>
        <v>0</v>
      </c>
      <c r="U348" s="36"/>
      <c r="V348" s="36"/>
      <c r="W348" s="36"/>
      <c r="X348" s="36"/>
      <c r="Y348" s="36"/>
      <c r="Z348" s="36"/>
      <c r="AA348" s="36"/>
      <c r="AB348" s="36"/>
      <c r="AC348" s="36"/>
      <c r="AD348" s="36"/>
      <c r="AE348" s="36"/>
      <c r="AR348" s="191" t="s">
        <v>339</v>
      </c>
      <c r="AT348" s="191" t="s">
        <v>336</v>
      </c>
      <c r="AU348" s="191" t="s">
        <v>88</v>
      </c>
      <c r="AY348" s="19" t="s">
        <v>214</v>
      </c>
      <c r="BE348" s="192">
        <f>IF(N348="základní",J348,0)</f>
        <v>0</v>
      </c>
      <c r="BF348" s="192">
        <f>IF(N348="snížená",J348,0)</f>
        <v>0</v>
      </c>
      <c r="BG348" s="192">
        <f>IF(N348="zákl. přenesená",J348,0)</f>
        <v>0</v>
      </c>
      <c r="BH348" s="192">
        <f>IF(N348="sníž. přenesená",J348,0)</f>
        <v>0</v>
      </c>
      <c r="BI348" s="192">
        <f>IF(N348="nulová",J348,0)</f>
        <v>0</v>
      </c>
      <c r="BJ348" s="19" t="s">
        <v>88</v>
      </c>
      <c r="BK348" s="192">
        <f>ROUND(I348*H348,2)</f>
        <v>0</v>
      </c>
      <c r="BL348" s="19" t="s">
        <v>299</v>
      </c>
      <c r="BM348" s="191" t="s">
        <v>1933</v>
      </c>
    </row>
    <row r="349" spans="1:65" s="2" customFormat="1" ht="24.2" customHeight="1">
      <c r="A349" s="36"/>
      <c r="B349" s="37"/>
      <c r="C349" s="180" t="s">
        <v>565</v>
      </c>
      <c r="D349" s="180" t="s">
        <v>217</v>
      </c>
      <c r="E349" s="181" t="s">
        <v>574</v>
      </c>
      <c r="F349" s="182" t="s">
        <v>575</v>
      </c>
      <c r="G349" s="183" t="s">
        <v>248</v>
      </c>
      <c r="H349" s="184">
        <v>8</v>
      </c>
      <c r="I349" s="185"/>
      <c r="J349" s="186">
        <f>ROUND(I349*H349,2)</f>
        <v>0</v>
      </c>
      <c r="K349" s="182" t="s">
        <v>221</v>
      </c>
      <c r="L349" s="41"/>
      <c r="M349" s="187" t="s">
        <v>19</v>
      </c>
      <c r="N349" s="188" t="s">
        <v>47</v>
      </c>
      <c r="O349" s="66"/>
      <c r="P349" s="189">
        <f>O349*H349</f>
        <v>0</v>
      </c>
      <c r="Q349" s="189">
        <v>5.28E-3</v>
      </c>
      <c r="R349" s="189">
        <f>Q349*H349</f>
        <v>4.224E-2</v>
      </c>
      <c r="S349" s="189">
        <v>0</v>
      </c>
      <c r="T349" s="190">
        <f>S349*H349</f>
        <v>0</v>
      </c>
      <c r="U349" s="36"/>
      <c r="V349" s="36"/>
      <c r="W349" s="36"/>
      <c r="X349" s="36"/>
      <c r="Y349" s="36"/>
      <c r="Z349" s="36"/>
      <c r="AA349" s="36"/>
      <c r="AB349" s="36"/>
      <c r="AC349" s="36"/>
      <c r="AD349" s="36"/>
      <c r="AE349" s="36"/>
      <c r="AR349" s="191" t="s">
        <v>299</v>
      </c>
      <c r="AT349" s="191" t="s">
        <v>217</v>
      </c>
      <c r="AU349" s="191" t="s">
        <v>88</v>
      </c>
      <c r="AY349" s="19" t="s">
        <v>214</v>
      </c>
      <c r="BE349" s="192">
        <f>IF(N349="základní",J349,0)</f>
        <v>0</v>
      </c>
      <c r="BF349" s="192">
        <f>IF(N349="snížená",J349,0)</f>
        <v>0</v>
      </c>
      <c r="BG349" s="192">
        <f>IF(N349="zákl. přenesená",J349,0)</f>
        <v>0</v>
      </c>
      <c r="BH349" s="192">
        <f>IF(N349="sníž. přenesená",J349,0)</f>
        <v>0</v>
      </c>
      <c r="BI349" s="192">
        <f>IF(N349="nulová",J349,0)</f>
        <v>0</v>
      </c>
      <c r="BJ349" s="19" t="s">
        <v>88</v>
      </c>
      <c r="BK349" s="192">
        <f>ROUND(I349*H349,2)</f>
        <v>0</v>
      </c>
      <c r="BL349" s="19" t="s">
        <v>299</v>
      </c>
      <c r="BM349" s="191" t="s">
        <v>576</v>
      </c>
    </row>
    <row r="350" spans="1:65" s="13" customFormat="1" ht="11.25">
      <c r="B350" s="193"/>
      <c r="C350" s="194"/>
      <c r="D350" s="195" t="s">
        <v>224</v>
      </c>
      <c r="E350" s="196" t="s">
        <v>19</v>
      </c>
      <c r="F350" s="197" t="s">
        <v>257</v>
      </c>
      <c r="G350" s="194"/>
      <c r="H350" s="196" t="s">
        <v>19</v>
      </c>
      <c r="I350" s="198"/>
      <c r="J350" s="194"/>
      <c r="K350" s="194"/>
      <c r="L350" s="199"/>
      <c r="M350" s="200"/>
      <c r="N350" s="201"/>
      <c r="O350" s="201"/>
      <c r="P350" s="201"/>
      <c r="Q350" s="201"/>
      <c r="R350" s="201"/>
      <c r="S350" s="201"/>
      <c r="T350" s="202"/>
      <c r="AT350" s="203" t="s">
        <v>224</v>
      </c>
      <c r="AU350" s="203" t="s">
        <v>88</v>
      </c>
      <c r="AV350" s="13" t="s">
        <v>82</v>
      </c>
      <c r="AW350" s="13" t="s">
        <v>36</v>
      </c>
      <c r="AX350" s="13" t="s">
        <v>75</v>
      </c>
      <c r="AY350" s="203" t="s">
        <v>214</v>
      </c>
    </row>
    <row r="351" spans="1:65" s="14" customFormat="1" ht="11.25">
      <c r="B351" s="204"/>
      <c r="C351" s="205"/>
      <c r="D351" s="195" t="s">
        <v>224</v>
      </c>
      <c r="E351" s="206" t="s">
        <v>19</v>
      </c>
      <c r="F351" s="207" t="s">
        <v>1934</v>
      </c>
      <c r="G351" s="205"/>
      <c r="H351" s="208">
        <v>4</v>
      </c>
      <c r="I351" s="209"/>
      <c r="J351" s="205"/>
      <c r="K351" s="205"/>
      <c r="L351" s="210"/>
      <c r="M351" s="211"/>
      <c r="N351" s="212"/>
      <c r="O351" s="212"/>
      <c r="P351" s="212"/>
      <c r="Q351" s="212"/>
      <c r="R351" s="212"/>
      <c r="S351" s="212"/>
      <c r="T351" s="213"/>
      <c r="AT351" s="214" t="s">
        <v>224</v>
      </c>
      <c r="AU351" s="214" t="s">
        <v>88</v>
      </c>
      <c r="AV351" s="14" t="s">
        <v>88</v>
      </c>
      <c r="AW351" s="14" t="s">
        <v>36</v>
      </c>
      <c r="AX351" s="14" t="s">
        <v>75</v>
      </c>
      <c r="AY351" s="214" t="s">
        <v>214</v>
      </c>
    </row>
    <row r="352" spans="1:65" s="14" customFormat="1" ht="11.25">
      <c r="B352" s="204"/>
      <c r="C352" s="205"/>
      <c r="D352" s="195" t="s">
        <v>224</v>
      </c>
      <c r="E352" s="206" t="s">
        <v>19</v>
      </c>
      <c r="F352" s="207" t="s">
        <v>1743</v>
      </c>
      <c r="G352" s="205"/>
      <c r="H352" s="208">
        <v>4</v>
      </c>
      <c r="I352" s="209"/>
      <c r="J352" s="205"/>
      <c r="K352" s="205"/>
      <c r="L352" s="210"/>
      <c r="M352" s="211"/>
      <c r="N352" s="212"/>
      <c r="O352" s="212"/>
      <c r="P352" s="212"/>
      <c r="Q352" s="212"/>
      <c r="R352" s="212"/>
      <c r="S352" s="212"/>
      <c r="T352" s="213"/>
      <c r="AT352" s="214" t="s">
        <v>224</v>
      </c>
      <c r="AU352" s="214" t="s">
        <v>88</v>
      </c>
      <c r="AV352" s="14" t="s">
        <v>88</v>
      </c>
      <c r="AW352" s="14" t="s">
        <v>36</v>
      </c>
      <c r="AX352" s="14" t="s">
        <v>75</v>
      </c>
      <c r="AY352" s="214" t="s">
        <v>214</v>
      </c>
    </row>
    <row r="353" spans="1:65" s="15" customFormat="1" ht="11.25">
      <c r="B353" s="215"/>
      <c r="C353" s="216"/>
      <c r="D353" s="195" t="s">
        <v>224</v>
      </c>
      <c r="E353" s="217" t="s">
        <v>19</v>
      </c>
      <c r="F353" s="218" t="s">
        <v>228</v>
      </c>
      <c r="G353" s="216"/>
      <c r="H353" s="219">
        <v>8</v>
      </c>
      <c r="I353" s="220"/>
      <c r="J353" s="216"/>
      <c r="K353" s="216"/>
      <c r="L353" s="221"/>
      <c r="M353" s="222"/>
      <c r="N353" s="223"/>
      <c r="O353" s="223"/>
      <c r="P353" s="223"/>
      <c r="Q353" s="223"/>
      <c r="R353" s="223"/>
      <c r="S353" s="223"/>
      <c r="T353" s="224"/>
      <c r="AT353" s="225" t="s">
        <v>224</v>
      </c>
      <c r="AU353" s="225" t="s">
        <v>88</v>
      </c>
      <c r="AV353" s="15" t="s">
        <v>222</v>
      </c>
      <c r="AW353" s="15" t="s">
        <v>36</v>
      </c>
      <c r="AX353" s="15" t="s">
        <v>82</v>
      </c>
      <c r="AY353" s="225" t="s">
        <v>214</v>
      </c>
    </row>
    <row r="354" spans="1:65" s="2" customFormat="1" ht="24.2" customHeight="1">
      <c r="A354" s="36"/>
      <c r="B354" s="37"/>
      <c r="C354" s="180" t="s">
        <v>569</v>
      </c>
      <c r="D354" s="180" t="s">
        <v>217</v>
      </c>
      <c r="E354" s="181" t="s">
        <v>580</v>
      </c>
      <c r="F354" s="182" t="s">
        <v>581</v>
      </c>
      <c r="G354" s="183" t="s">
        <v>331</v>
      </c>
      <c r="H354" s="184">
        <v>24</v>
      </c>
      <c r="I354" s="185"/>
      <c r="J354" s="186">
        <f>ROUND(I354*H354,2)</f>
        <v>0</v>
      </c>
      <c r="K354" s="182" t="s">
        <v>221</v>
      </c>
      <c r="L354" s="41"/>
      <c r="M354" s="187" t="s">
        <v>19</v>
      </c>
      <c r="N354" s="188" t="s">
        <v>47</v>
      </c>
      <c r="O354" s="66"/>
      <c r="P354" s="189">
        <f>O354*H354</f>
        <v>0</v>
      </c>
      <c r="Q354" s="189">
        <v>5.5399999999999998E-3</v>
      </c>
      <c r="R354" s="189">
        <f>Q354*H354</f>
        <v>0.13295999999999999</v>
      </c>
      <c r="S354" s="189">
        <v>0</v>
      </c>
      <c r="T354" s="190">
        <f>S354*H354</f>
        <v>0</v>
      </c>
      <c r="U354" s="36"/>
      <c r="V354" s="36"/>
      <c r="W354" s="36"/>
      <c r="X354" s="36"/>
      <c r="Y354" s="36"/>
      <c r="Z354" s="36"/>
      <c r="AA354" s="36"/>
      <c r="AB354" s="36"/>
      <c r="AC354" s="36"/>
      <c r="AD354" s="36"/>
      <c r="AE354" s="36"/>
      <c r="AR354" s="191" t="s">
        <v>299</v>
      </c>
      <c r="AT354" s="191" t="s">
        <v>217</v>
      </c>
      <c r="AU354" s="191" t="s">
        <v>88</v>
      </c>
      <c r="AY354" s="19" t="s">
        <v>214</v>
      </c>
      <c r="BE354" s="192">
        <f>IF(N354="základní",J354,0)</f>
        <v>0</v>
      </c>
      <c r="BF354" s="192">
        <f>IF(N354="snížená",J354,0)</f>
        <v>0</v>
      </c>
      <c r="BG354" s="192">
        <f>IF(N354="zákl. přenesená",J354,0)</f>
        <v>0</v>
      </c>
      <c r="BH354" s="192">
        <f>IF(N354="sníž. přenesená",J354,0)</f>
        <v>0</v>
      </c>
      <c r="BI354" s="192">
        <f>IF(N354="nulová",J354,0)</f>
        <v>0</v>
      </c>
      <c r="BJ354" s="19" t="s">
        <v>88</v>
      </c>
      <c r="BK354" s="192">
        <f>ROUND(I354*H354,2)</f>
        <v>0</v>
      </c>
      <c r="BL354" s="19" t="s">
        <v>299</v>
      </c>
      <c r="BM354" s="191" t="s">
        <v>582</v>
      </c>
    </row>
    <row r="355" spans="1:65" s="14" customFormat="1" ht="11.25">
      <c r="B355" s="204"/>
      <c r="C355" s="205"/>
      <c r="D355" s="195" t="s">
        <v>224</v>
      </c>
      <c r="E355" s="206" t="s">
        <v>19</v>
      </c>
      <c r="F355" s="207" t="s">
        <v>1935</v>
      </c>
      <c r="G355" s="205"/>
      <c r="H355" s="208">
        <v>24</v>
      </c>
      <c r="I355" s="209"/>
      <c r="J355" s="205"/>
      <c r="K355" s="205"/>
      <c r="L355" s="210"/>
      <c r="M355" s="211"/>
      <c r="N355" s="212"/>
      <c r="O355" s="212"/>
      <c r="P355" s="212"/>
      <c r="Q355" s="212"/>
      <c r="R355" s="212"/>
      <c r="S355" s="212"/>
      <c r="T355" s="213"/>
      <c r="AT355" s="214" t="s">
        <v>224</v>
      </c>
      <c r="AU355" s="214" t="s">
        <v>88</v>
      </c>
      <c r="AV355" s="14" t="s">
        <v>88</v>
      </c>
      <c r="AW355" s="14" t="s">
        <v>36</v>
      </c>
      <c r="AX355" s="14" t="s">
        <v>82</v>
      </c>
      <c r="AY355" s="214" t="s">
        <v>214</v>
      </c>
    </row>
    <row r="356" spans="1:65" s="2" customFormat="1" ht="14.45" customHeight="1">
      <c r="A356" s="36"/>
      <c r="B356" s="37"/>
      <c r="C356" s="180" t="s">
        <v>573</v>
      </c>
      <c r="D356" s="180" t="s">
        <v>217</v>
      </c>
      <c r="E356" s="181" t="s">
        <v>585</v>
      </c>
      <c r="F356" s="182" t="s">
        <v>586</v>
      </c>
      <c r="G356" s="183" t="s">
        <v>220</v>
      </c>
      <c r="H356" s="184">
        <v>137.60599999999999</v>
      </c>
      <c r="I356" s="185"/>
      <c r="J356" s="186">
        <f>ROUND(I356*H356,2)</f>
        <v>0</v>
      </c>
      <c r="K356" s="182" t="s">
        <v>19</v>
      </c>
      <c r="L356" s="41"/>
      <c r="M356" s="187" t="s">
        <v>19</v>
      </c>
      <c r="N356" s="188" t="s">
        <v>47</v>
      </c>
      <c r="O356" s="66"/>
      <c r="P356" s="189">
        <f>O356*H356</f>
        <v>0</v>
      </c>
      <c r="Q356" s="189">
        <v>2.63E-2</v>
      </c>
      <c r="R356" s="189">
        <f>Q356*H356</f>
        <v>3.6190378000000001</v>
      </c>
      <c r="S356" s="189">
        <v>0</v>
      </c>
      <c r="T356" s="190">
        <f>S356*H356</f>
        <v>0</v>
      </c>
      <c r="U356" s="36"/>
      <c r="V356" s="36"/>
      <c r="W356" s="36"/>
      <c r="X356" s="36"/>
      <c r="Y356" s="36"/>
      <c r="Z356" s="36"/>
      <c r="AA356" s="36"/>
      <c r="AB356" s="36"/>
      <c r="AC356" s="36"/>
      <c r="AD356" s="36"/>
      <c r="AE356" s="36"/>
      <c r="AR356" s="191" t="s">
        <v>299</v>
      </c>
      <c r="AT356" s="191" t="s">
        <v>217</v>
      </c>
      <c r="AU356" s="191" t="s">
        <v>88</v>
      </c>
      <c r="AY356" s="19" t="s">
        <v>214</v>
      </c>
      <c r="BE356" s="192">
        <f>IF(N356="základní",J356,0)</f>
        <v>0</v>
      </c>
      <c r="BF356" s="192">
        <f>IF(N356="snížená",J356,0)</f>
        <v>0</v>
      </c>
      <c r="BG356" s="192">
        <f>IF(N356="zákl. přenesená",J356,0)</f>
        <v>0</v>
      </c>
      <c r="BH356" s="192">
        <f>IF(N356="sníž. přenesená",J356,0)</f>
        <v>0</v>
      </c>
      <c r="BI356" s="192">
        <f>IF(N356="nulová",J356,0)</f>
        <v>0</v>
      </c>
      <c r="BJ356" s="19" t="s">
        <v>88</v>
      </c>
      <c r="BK356" s="192">
        <f>ROUND(I356*H356,2)</f>
        <v>0</v>
      </c>
      <c r="BL356" s="19" t="s">
        <v>299</v>
      </c>
      <c r="BM356" s="191" t="s">
        <v>587</v>
      </c>
    </row>
    <row r="357" spans="1:65" s="13" customFormat="1" ht="11.25">
      <c r="B357" s="193"/>
      <c r="C357" s="194"/>
      <c r="D357" s="195" t="s">
        <v>224</v>
      </c>
      <c r="E357" s="196" t="s">
        <v>19</v>
      </c>
      <c r="F357" s="197" t="s">
        <v>257</v>
      </c>
      <c r="G357" s="194"/>
      <c r="H357" s="196" t="s">
        <v>19</v>
      </c>
      <c r="I357" s="198"/>
      <c r="J357" s="194"/>
      <c r="K357" s="194"/>
      <c r="L357" s="199"/>
      <c r="M357" s="200"/>
      <c r="N357" s="201"/>
      <c r="O357" s="201"/>
      <c r="P357" s="201"/>
      <c r="Q357" s="201"/>
      <c r="R357" s="201"/>
      <c r="S357" s="201"/>
      <c r="T357" s="202"/>
      <c r="AT357" s="203" t="s">
        <v>224</v>
      </c>
      <c r="AU357" s="203" t="s">
        <v>88</v>
      </c>
      <c r="AV357" s="13" t="s">
        <v>82</v>
      </c>
      <c r="AW357" s="13" t="s">
        <v>36</v>
      </c>
      <c r="AX357" s="13" t="s">
        <v>75</v>
      </c>
      <c r="AY357" s="203" t="s">
        <v>214</v>
      </c>
    </row>
    <row r="358" spans="1:65" s="14" customFormat="1" ht="11.25">
      <c r="B358" s="204"/>
      <c r="C358" s="205"/>
      <c r="D358" s="195" t="s">
        <v>224</v>
      </c>
      <c r="E358" s="206" t="s">
        <v>19</v>
      </c>
      <c r="F358" s="207" t="s">
        <v>1936</v>
      </c>
      <c r="G358" s="205"/>
      <c r="H358" s="208">
        <v>69.010000000000005</v>
      </c>
      <c r="I358" s="209"/>
      <c r="J358" s="205"/>
      <c r="K358" s="205"/>
      <c r="L358" s="210"/>
      <c r="M358" s="211"/>
      <c r="N358" s="212"/>
      <c r="O358" s="212"/>
      <c r="P358" s="212"/>
      <c r="Q358" s="212"/>
      <c r="R358" s="212"/>
      <c r="S358" s="212"/>
      <c r="T358" s="213"/>
      <c r="AT358" s="214" t="s">
        <v>224</v>
      </c>
      <c r="AU358" s="214" t="s">
        <v>88</v>
      </c>
      <c r="AV358" s="14" t="s">
        <v>88</v>
      </c>
      <c r="AW358" s="14" t="s">
        <v>36</v>
      </c>
      <c r="AX358" s="14" t="s">
        <v>75</v>
      </c>
      <c r="AY358" s="214" t="s">
        <v>214</v>
      </c>
    </row>
    <row r="359" spans="1:65" s="14" customFormat="1" ht="11.25">
      <c r="B359" s="204"/>
      <c r="C359" s="205"/>
      <c r="D359" s="195" t="s">
        <v>224</v>
      </c>
      <c r="E359" s="206" t="s">
        <v>19</v>
      </c>
      <c r="F359" s="207" t="s">
        <v>1937</v>
      </c>
      <c r="G359" s="205"/>
      <c r="H359" s="208">
        <v>68.596000000000004</v>
      </c>
      <c r="I359" s="209"/>
      <c r="J359" s="205"/>
      <c r="K359" s="205"/>
      <c r="L359" s="210"/>
      <c r="M359" s="211"/>
      <c r="N359" s="212"/>
      <c r="O359" s="212"/>
      <c r="P359" s="212"/>
      <c r="Q359" s="212"/>
      <c r="R359" s="212"/>
      <c r="S359" s="212"/>
      <c r="T359" s="213"/>
      <c r="AT359" s="214" t="s">
        <v>224</v>
      </c>
      <c r="AU359" s="214" t="s">
        <v>88</v>
      </c>
      <c r="AV359" s="14" t="s">
        <v>88</v>
      </c>
      <c r="AW359" s="14" t="s">
        <v>36</v>
      </c>
      <c r="AX359" s="14" t="s">
        <v>75</v>
      </c>
      <c r="AY359" s="214" t="s">
        <v>214</v>
      </c>
    </row>
    <row r="360" spans="1:65" s="15" customFormat="1" ht="11.25">
      <c r="B360" s="215"/>
      <c r="C360" s="216"/>
      <c r="D360" s="195" t="s">
        <v>224</v>
      </c>
      <c r="E360" s="217" t="s">
        <v>19</v>
      </c>
      <c r="F360" s="218" t="s">
        <v>228</v>
      </c>
      <c r="G360" s="216"/>
      <c r="H360" s="219">
        <v>137.60599999999999</v>
      </c>
      <c r="I360" s="220"/>
      <c r="J360" s="216"/>
      <c r="K360" s="216"/>
      <c r="L360" s="221"/>
      <c r="M360" s="222"/>
      <c r="N360" s="223"/>
      <c r="O360" s="223"/>
      <c r="P360" s="223"/>
      <c r="Q360" s="223"/>
      <c r="R360" s="223"/>
      <c r="S360" s="223"/>
      <c r="T360" s="224"/>
      <c r="AT360" s="225" t="s">
        <v>224</v>
      </c>
      <c r="AU360" s="225" t="s">
        <v>88</v>
      </c>
      <c r="AV360" s="15" t="s">
        <v>222</v>
      </c>
      <c r="AW360" s="15" t="s">
        <v>36</v>
      </c>
      <c r="AX360" s="15" t="s">
        <v>82</v>
      </c>
      <c r="AY360" s="225" t="s">
        <v>214</v>
      </c>
    </row>
    <row r="361" spans="1:65" s="2" customFormat="1" ht="24.2" customHeight="1">
      <c r="A361" s="36"/>
      <c r="B361" s="37"/>
      <c r="C361" s="180" t="s">
        <v>579</v>
      </c>
      <c r="D361" s="180" t="s">
        <v>217</v>
      </c>
      <c r="E361" s="181" t="s">
        <v>589</v>
      </c>
      <c r="F361" s="182" t="s">
        <v>590</v>
      </c>
      <c r="G361" s="183" t="s">
        <v>220</v>
      </c>
      <c r="H361" s="184">
        <v>137.60599999999999</v>
      </c>
      <c r="I361" s="185"/>
      <c r="J361" s="186">
        <f>ROUND(I361*H361,2)</f>
        <v>0</v>
      </c>
      <c r="K361" s="182" t="s">
        <v>19</v>
      </c>
      <c r="L361" s="41"/>
      <c r="M361" s="187" t="s">
        <v>19</v>
      </c>
      <c r="N361" s="188" t="s">
        <v>47</v>
      </c>
      <c r="O361" s="66"/>
      <c r="P361" s="189">
        <f>O361*H361</f>
        <v>0</v>
      </c>
      <c r="Q361" s="189">
        <v>4.3360000000000003E-2</v>
      </c>
      <c r="R361" s="189">
        <f>Q361*H361</f>
        <v>5.9665961599999999</v>
      </c>
      <c r="S361" s="189">
        <v>0</v>
      </c>
      <c r="T361" s="190">
        <f>S361*H361</f>
        <v>0</v>
      </c>
      <c r="U361" s="36"/>
      <c r="V361" s="36"/>
      <c r="W361" s="36"/>
      <c r="X361" s="36"/>
      <c r="Y361" s="36"/>
      <c r="Z361" s="36"/>
      <c r="AA361" s="36"/>
      <c r="AB361" s="36"/>
      <c r="AC361" s="36"/>
      <c r="AD361" s="36"/>
      <c r="AE361" s="36"/>
      <c r="AR361" s="191" t="s">
        <v>299</v>
      </c>
      <c r="AT361" s="191" t="s">
        <v>217</v>
      </c>
      <c r="AU361" s="191" t="s">
        <v>88</v>
      </c>
      <c r="AY361" s="19" t="s">
        <v>214</v>
      </c>
      <c r="BE361" s="192">
        <f>IF(N361="základní",J361,0)</f>
        <v>0</v>
      </c>
      <c r="BF361" s="192">
        <f>IF(N361="snížená",J361,0)</f>
        <v>0</v>
      </c>
      <c r="BG361" s="192">
        <f>IF(N361="zákl. přenesená",J361,0)</f>
        <v>0</v>
      </c>
      <c r="BH361" s="192">
        <f>IF(N361="sníž. přenesená",J361,0)</f>
        <v>0</v>
      </c>
      <c r="BI361" s="192">
        <f>IF(N361="nulová",J361,0)</f>
        <v>0</v>
      </c>
      <c r="BJ361" s="19" t="s">
        <v>88</v>
      </c>
      <c r="BK361" s="192">
        <f>ROUND(I361*H361,2)</f>
        <v>0</v>
      </c>
      <c r="BL361" s="19" t="s">
        <v>299</v>
      </c>
      <c r="BM361" s="191" t="s">
        <v>591</v>
      </c>
    </row>
    <row r="362" spans="1:65" s="13" customFormat="1" ht="11.25">
      <c r="B362" s="193"/>
      <c r="C362" s="194"/>
      <c r="D362" s="195" t="s">
        <v>224</v>
      </c>
      <c r="E362" s="196" t="s">
        <v>19</v>
      </c>
      <c r="F362" s="197" t="s">
        <v>257</v>
      </c>
      <c r="G362" s="194"/>
      <c r="H362" s="196" t="s">
        <v>19</v>
      </c>
      <c r="I362" s="198"/>
      <c r="J362" s="194"/>
      <c r="K362" s="194"/>
      <c r="L362" s="199"/>
      <c r="M362" s="200"/>
      <c r="N362" s="201"/>
      <c r="O362" s="201"/>
      <c r="P362" s="201"/>
      <c r="Q362" s="201"/>
      <c r="R362" s="201"/>
      <c r="S362" s="201"/>
      <c r="T362" s="202"/>
      <c r="AT362" s="203" t="s">
        <v>224</v>
      </c>
      <c r="AU362" s="203" t="s">
        <v>88</v>
      </c>
      <c r="AV362" s="13" t="s">
        <v>82</v>
      </c>
      <c r="AW362" s="13" t="s">
        <v>36</v>
      </c>
      <c r="AX362" s="13" t="s">
        <v>75</v>
      </c>
      <c r="AY362" s="203" t="s">
        <v>214</v>
      </c>
    </row>
    <row r="363" spans="1:65" s="14" customFormat="1" ht="11.25">
      <c r="B363" s="204"/>
      <c r="C363" s="205"/>
      <c r="D363" s="195" t="s">
        <v>224</v>
      </c>
      <c r="E363" s="206" t="s">
        <v>19</v>
      </c>
      <c r="F363" s="207" t="s">
        <v>1936</v>
      </c>
      <c r="G363" s="205"/>
      <c r="H363" s="208">
        <v>69.010000000000005</v>
      </c>
      <c r="I363" s="209"/>
      <c r="J363" s="205"/>
      <c r="K363" s="205"/>
      <c r="L363" s="210"/>
      <c r="M363" s="211"/>
      <c r="N363" s="212"/>
      <c r="O363" s="212"/>
      <c r="P363" s="212"/>
      <c r="Q363" s="212"/>
      <c r="R363" s="212"/>
      <c r="S363" s="212"/>
      <c r="T363" s="213"/>
      <c r="AT363" s="214" t="s">
        <v>224</v>
      </c>
      <c r="AU363" s="214" t="s">
        <v>88</v>
      </c>
      <c r="AV363" s="14" t="s">
        <v>88</v>
      </c>
      <c r="AW363" s="14" t="s">
        <v>36</v>
      </c>
      <c r="AX363" s="14" t="s">
        <v>75</v>
      </c>
      <c r="AY363" s="214" t="s">
        <v>214</v>
      </c>
    </row>
    <row r="364" spans="1:65" s="14" customFormat="1" ht="11.25">
      <c r="B364" s="204"/>
      <c r="C364" s="205"/>
      <c r="D364" s="195" t="s">
        <v>224</v>
      </c>
      <c r="E364" s="206" t="s">
        <v>19</v>
      </c>
      <c r="F364" s="207" t="s">
        <v>1937</v>
      </c>
      <c r="G364" s="205"/>
      <c r="H364" s="208">
        <v>68.596000000000004</v>
      </c>
      <c r="I364" s="209"/>
      <c r="J364" s="205"/>
      <c r="K364" s="205"/>
      <c r="L364" s="210"/>
      <c r="M364" s="211"/>
      <c r="N364" s="212"/>
      <c r="O364" s="212"/>
      <c r="P364" s="212"/>
      <c r="Q364" s="212"/>
      <c r="R364" s="212"/>
      <c r="S364" s="212"/>
      <c r="T364" s="213"/>
      <c r="AT364" s="214" t="s">
        <v>224</v>
      </c>
      <c r="AU364" s="214" t="s">
        <v>88</v>
      </c>
      <c r="AV364" s="14" t="s">
        <v>88</v>
      </c>
      <c r="AW364" s="14" t="s">
        <v>36</v>
      </c>
      <c r="AX364" s="14" t="s">
        <v>75</v>
      </c>
      <c r="AY364" s="214" t="s">
        <v>214</v>
      </c>
    </row>
    <row r="365" spans="1:65" s="15" customFormat="1" ht="11.25">
      <c r="B365" s="215"/>
      <c r="C365" s="216"/>
      <c r="D365" s="195" t="s">
        <v>224</v>
      </c>
      <c r="E365" s="217" t="s">
        <v>19</v>
      </c>
      <c r="F365" s="218" t="s">
        <v>228</v>
      </c>
      <c r="G365" s="216"/>
      <c r="H365" s="219">
        <v>137.60599999999999</v>
      </c>
      <c r="I365" s="220"/>
      <c r="J365" s="216"/>
      <c r="K365" s="216"/>
      <c r="L365" s="221"/>
      <c r="M365" s="222"/>
      <c r="N365" s="223"/>
      <c r="O365" s="223"/>
      <c r="P365" s="223"/>
      <c r="Q365" s="223"/>
      <c r="R365" s="223"/>
      <c r="S365" s="223"/>
      <c r="T365" s="224"/>
      <c r="AT365" s="225" t="s">
        <v>224</v>
      </c>
      <c r="AU365" s="225" t="s">
        <v>88</v>
      </c>
      <c r="AV365" s="15" t="s">
        <v>222</v>
      </c>
      <c r="AW365" s="15" t="s">
        <v>36</v>
      </c>
      <c r="AX365" s="15" t="s">
        <v>82</v>
      </c>
      <c r="AY365" s="225" t="s">
        <v>214</v>
      </c>
    </row>
    <row r="366" spans="1:65" s="2" customFormat="1" ht="24.2" customHeight="1">
      <c r="A366" s="36"/>
      <c r="B366" s="37"/>
      <c r="C366" s="180" t="s">
        <v>584</v>
      </c>
      <c r="D366" s="180" t="s">
        <v>217</v>
      </c>
      <c r="E366" s="181" t="s">
        <v>593</v>
      </c>
      <c r="F366" s="182" t="s">
        <v>594</v>
      </c>
      <c r="G366" s="183" t="s">
        <v>361</v>
      </c>
      <c r="H366" s="240"/>
      <c r="I366" s="185"/>
      <c r="J366" s="186">
        <f>ROUND(I366*H366,2)</f>
        <v>0</v>
      </c>
      <c r="K366" s="182" t="s">
        <v>221</v>
      </c>
      <c r="L366" s="41"/>
      <c r="M366" s="187" t="s">
        <v>19</v>
      </c>
      <c r="N366" s="188" t="s">
        <v>47</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299</v>
      </c>
      <c r="AT366" s="191" t="s">
        <v>217</v>
      </c>
      <c r="AU366" s="191" t="s">
        <v>88</v>
      </c>
      <c r="AY366" s="19" t="s">
        <v>214</v>
      </c>
      <c r="BE366" s="192">
        <f>IF(N366="základní",J366,0)</f>
        <v>0</v>
      </c>
      <c r="BF366" s="192">
        <f>IF(N366="snížená",J366,0)</f>
        <v>0</v>
      </c>
      <c r="BG366" s="192">
        <f>IF(N366="zákl. přenesená",J366,0)</f>
        <v>0</v>
      </c>
      <c r="BH366" s="192">
        <f>IF(N366="sníž. přenesená",J366,0)</f>
        <v>0</v>
      </c>
      <c r="BI366" s="192">
        <f>IF(N366="nulová",J366,0)</f>
        <v>0</v>
      </c>
      <c r="BJ366" s="19" t="s">
        <v>88</v>
      </c>
      <c r="BK366" s="192">
        <f>ROUND(I366*H366,2)</f>
        <v>0</v>
      </c>
      <c r="BL366" s="19" t="s">
        <v>299</v>
      </c>
      <c r="BM366" s="191" t="s">
        <v>595</v>
      </c>
    </row>
    <row r="367" spans="1:65" s="12" customFormat="1" ht="22.9" customHeight="1">
      <c r="B367" s="164"/>
      <c r="C367" s="165"/>
      <c r="D367" s="166" t="s">
        <v>74</v>
      </c>
      <c r="E367" s="178" t="s">
        <v>596</v>
      </c>
      <c r="F367" s="178" t="s">
        <v>597</v>
      </c>
      <c r="G367" s="165"/>
      <c r="H367" s="165"/>
      <c r="I367" s="168"/>
      <c r="J367" s="179">
        <f>BK367</f>
        <v>0</v>
      </c>
      <c r="K367" s="165"/>
      <c r="L367" s="170"/>
      <c r="M367" s="171"/>
      <c r="N367" s="172"/>
      <c r="O367" s="172"/>
      <c r="P367" s="173">
        <f>SUM(P368:P378)</f>
        <v>0</v>
      </c>
      <c r="Q367" s="172"/>
      <c r="R367" s="173">
        <f>SUM(R368:R378)</f>
        <v>4.7829999999999998E-2</v>
      </c>
      <c r="S367" s="172"/>
      <c r="T367" s="174">
        <f>SUM(T368:T378)</f>
        <v>0.47473759999999998</v>
      </c>
      <c r="AR367" s="175" t="s">
        <v>88</v>
      </c>
      <c r="AT367" s="176" t="s">
        <v>74</v>
      </c>
      <c r="AU367" s="176" t="s">
        <v>82</v>
      </c>
      <c r="AY367" s="175" t="s">
        <v>214</v>
      </c>
      <c r="BK367" s="177">
        <f>SUM(BK368:BK378)</f>
        <v>0</v>
      </c>
    </row>
    <row r="368" spans="1:65" s="2" customFormat="1" ht="14.45" customHeight="1">
      <c r="A368" s="36"/>
      <c r="B368" s="37"/>
      <c r="C368" s="180" t="s">
        <v>588</v>
      </c>
      <c r="D368" s="180" t="s">
        <v>217</v>
      </c>
      <c r="E368" s="181" t="s">
        <v>599</v>
      </c>
      <c r="F368" s="182" t="s">
        <v>600</v>
      </c>
      <c r="G368" s="183" t="s">
        <v>220</v>
      </c>
      <c r="H368" s="184">
        <v>7.52</v>
      </c>
      <c r="I368" s="185"/>
      <c r="J368" s="186">
        <f>ROUND(I368*H368,2)</f>
        <v>0</v>
      </c>
      <c r="K368" s="182" t="s">
        <v>19</v>
      </c>
      <c r="L368" s="41"/>
      <c r="M368" s="187" t="s">
        <v>19</v>
      </c>
      <c r="N368" s="188" t="s">
        <v>47</v>
      </c>
      <c r="O368" s="66"/>
      <c r="P368" s="189">
        <f>O368*H368</f>
        <v>0</v>
      </c>
      <c r="Q368" s="189">
        <v>0</v>
      </c>
      <c r="R368" s="189">
        <f>Q368*H368</f>
        <v>0</v>
      </c>
      <c r="S368" s="189">
        <v>6.3E-2</v>
      </c>
      <c r="T368" s="190">
        <f>S368*H368</f>
        <v>0.47375999999999996</v>
      </c>
      <c r="U368" s="36"/>
      <c r="V368" s="36"/>
      <c r="W368" s="36"/>
      <c r="X368" s="36"/>
      <c r="Y368" s="36"/>
      <c r="Z368" s="36"/>
      <c r="AA368" s="36"/>
      <c r="AB368" s="36"/>
      <c r="AC368" s="36"/>
      <c r="AD368" s="36"/>
      <c r="AE368" s="36"/>
      <c r="AR368" s="191" t="s">
        <v>299</v>
      </c>
      <c r="AT368" s="191" t="s">
        <v>217</v>
      </c>
      <c r="AU368" s="191" t="s">
        <v>88</v>
      </c>
      <c r="AY368" s="19" t="s">
        <v>214</v>
      </c>
      <c r="BE368" s="192">
        <f>IF(N368="základní",J368,0)</f>
        <v>0</v>
      </c>
      <c r="BF368" s="192">
        <f>IF(N368="snížená",J368,0)</f>
        <v>0</v>
      </c>
      <c r="BG368" s="192">
        <f>IF(N368="zákl. přenesená",J368,0)</f>
        <v>0</v>
      </c>
      <c r="BH368" s="192">
        <f>IF(N368="sníž. přenesená",J368,0)</f>
        <v>0</v>
      </c>
      <c r="BI368" s="192">
        <f>IF(N368="nulová",J368,0)</f>
        <v>0</v>
      </c>
      <c r="BJ368" s="19" t="s">
        <v>88</v>
      </c>
      <c r="BK368" s="192">
        <f>ROUND(I368*H368,2)</f>
        <v>0</v>
      </c>
      <c r="BL368" s="19" t="s">
        <v>299</v>
      </c>
      <c r="BM368" s="191" t="s">
        <v>601</v>
      </c>
    </row>
    <row r="369" spans="1:65" s="14" customFormat="1" ht="11.25">
      <c r="B369" s="204"/>
      <c r="C369" s="205"/>
      <c r="D369" s="195" t="s">
        <v>224</v>
      </c>
      <c r="E369" s="206" t="s">
        <v>19</v>
      </c>
      <c r="F369" s="207" t="s">
        <v>1938</v>
      </c>
      <c r="G369" s="205"/>
      <c r="H369" s="208">
        <v>7.52</v>
      </c>
      <c r="I369" s="209"/>
      <c r="J369" s="205"/>
      <c r="K369" s="205"/>
      <c r="L369" s="210"/>
      <c r="M369" s="211"/>
      <c r="N369" s="212"/>
      <c r="O369" s="212"/>
      <c r="P369" s="212"/>
      <c r="Q369" s="212"/>
      <c r="R369" s="212"/>
      <c r="S369" s="212"/>
      <c r="T369" s="213"/>
      <c r="AT369" s="214" t="s">
        <v>224</v>
      </c>
      <c r="AU369" s="214" t="s">
        <v>88</v>
      </c>
      <c r="AV369" s="14" t="s">
        <v>88</v>
      </c>
      <c r="AW369" s="14" t="s">
        <v>36</v>
      </c>
      <c r="AX369" s="14" t="s">
        <v>82</v>
      </c>
      <c r="AY369" s="214" t="s">
        <v>214</v>
      </c>
    </row>
    <row r="370" spans="1:65" s="2" customFormat="1" ht="14.45" customHeight="1">
      <c r="A370" s="36"/>
      <c r="B370" s="37"/>
      <c r="C370" s="180" t="s">
        <v>592</v>
      </c>
      <c r="D370" s="180" t="s">
        <v>217</v>
      </c>
      <c r="E370" s="181" t="s">
        <v>603</v>
      </c>
      <c r="F370" s="182" t="s">
        <v>604</v>
      </c>
      <c r="G370" s="183" t="s">
        <v>220</v>
      </c>
      <c r="H370" s="184">
        <v>7.52</v>
      </c>
      <c r="I370" s="185"/>
      <c r="J370" s="186">
        <f>ROUND(I370*H370,2)</f>
        <v>0</v>
      </c>
      <c r="K370" s="182" t="s">
        <v>221</v>
      </c>
      <c r="L370" s="41"/>
      <c r="M370" s="187" t="s">
        <v>19</v>
      </c>
      <c r="N370" s="188" t="s">
        <v>47</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299</v>
      </c>
      <c r="AT370" s="191" t="s">
        <v>217</v>
      </c>
      <c r="AU370" s="191" t="s">
        <v>88</v>
      </c>
      <c r="AY370" s="19" t="s">
        <v>214</v>
      </c>
      <c r="BE370" s="192">
        <f>IF(N370="základní",J370,0)</f>
        <v>0</v>
      </c>
      <c r="BF370" s="192">
        <f>IF(N370="snížená",J370,0)</f>
        <v>0</v>
      </c>
      <c r="BG370" s="192">
        <f>IF(N370="zákl. přenesená",J370,0)</f>
        <v>0</v>
      </c>
      <c r="BH370" s="192">
        <f>IF(N370="sníž. přenesená",J370,0)</f>
        <v>0</v>
      </c>
      <c r="BI370" s="192">
        <f>IF(N370="nulová",J370,0)</f>
        <v>0</v>
      </c>
      <c r="BJ370" s="19" t="s">
        <v>88</v>
      </c>
      <c r="BK370" s="192">
        <f>ROUND(I370*H370,2)</f>
        <v>0</v>
      </c>
      <c r="BL370" s="19" t="s">
        <v>299</v>
      </c>
      <c r="BM370" s="191" t="s">
        <v>605</v>
      </c>
    </row>
    <row r="371" spans="1:65" s="2" customFormat="1" ht="24.2" customHeight="1">
      <c r="A371" s="36"/>
      <c r="B371" s="37"/>
      <c r="C371" s="180" t="s">
        <v>598</v>
      </c>
      <c r="D371" s="180" t="s">
        <v>217</v>
      </c>
      <c r="E371" s="181" t="s">
        <v>607</v>
      </c>
      <c r="F371" s="182" t="s">
        <v>608</v>
      </c>
      <c r="G371" s="183" t="s">
        <v>248</v>
      </c>
      <c r="H371" s="184">
        <v>11</v>
      </c>
      <c r="I371" s="185"/>
      <c r="J371" s="186">
        <f>ROUND(I371*H371,2)</f>
        <v>0</v>
      </c>
      <c r="K371" s="182" t="s">
        <v>19</v>
      </c>
      <c r="L371" s="41"/>
      <c r="M371" s="187" t="s">
        <v>19</v>
      </c>
      <c r="N371" s="188" t="s">
        <v>47</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299</v>
      </c>
      <c r="AT371" s="191" t="s">
        <v>217</v>
      </c>
      <c r="AU371" s="191" t="s">
        <v>88</v>
      </c>
      <c r="AY371" s="19" t="s">
        <v>214</v>
      </c>
      <c r="BE371" s="192">
        <f>IF(N371="základní",J371,0)</f>
        <v>0</v>
      </c>
      <c r="BF371" s="192">
        <f>IF(N371="snížená",J371,0)</f>
        <v>0</v>
      </c>
      <c r="BG371" s="192">
        <f>IF(N371="zákl. přenesená",J371,0)</f>
        <v>0</v>
      </c>
      <c r="BH371" s="192">
        <f>IF(N371="sníž. přenesená",J371,0)</f>
        <v>0</v>
      </c>
      <c r="BI371" s="192">
        <f>IF(N371="nulová",J371,0)</f>
        <v>0</v>
      </c>
      <c r="BJ371" s="19" t="s">
        <v>88</v>
      </c>
      <c r="BK371" s="192">
        <f>ROUND(I371*H371,2)</f>
        <v>0</v>
      </c>
      <c r="BL371" s="19" t="s">
        <v>299</v>
      </c>
      <c r="BM371" s="191" t="s">
        <v>609</v>
      </c>
    </row>
    <row r="372" spans="1:65" s="14" customFormat="1" ht="11.25">
      <c r="B372" s="204"/>
      <c r="C372" s="205"/>
      <c r="D372" s="195" t="s">
        <v>224</v>
      </c>
      <c r="E372" s="206" t="s">
        <v>19</v>
      </c>
      <c r="F372" s="207" t="s">
        <v>610</v>
      </c>
      <c r="G372" s="205"/>
      <c r="H372" s="208">
        <v>11</v>
      </c>
      <c r="I372" s="209"/>
      <c r="J372" s="205"/>
      <c r="K372" s="205"/>
      <c r="L372" s="210"/>
      <c r="M372" s="211"/>
      <c r="N372" s="212"/>
      <c r="O372" s="212"/>
      <c r="P372" s="212"/>
      <c r="Q372" s="212"/>
      <c r="R372" s="212"/>
      <c r="S372" s="212"/>
      <c r="T372" s="213"/>
      <c r="AT372" s="214" t="s">
        <v>224</v>
      </c>
      <c r="AU372" s="214" t="s">
        <v>88</v>
      </c>
      <c r="AV372" s="14" t="s">
        <v>88</v>
      </c>
      <c r="AW372" s="14" t="s">
        <v>36</v>
      </c>
      <c r="AX372" s="14" t="s">
        <v>82</v>
      </c>
      <c r="AY372" s="214" t="s">
        <v>214</v>
      </c>
    </row>
    <row r="373" spans="1:65" s="2" customFormat="1" ht="14.45" customHeight="1">
      <c r="A373" s="36"/>
      <c r="B373" s="37"/>
      <c r="C373" s="230" t="s">
        <v>602</v>
      </c>
      <c r="D373" s="230" t="s">
        <v>336</v>
      </c>
      <c r="E373" s="231" t="s">
        <v>612</v>
      </c>
      <c r="F373" s="232" t="s">
        <v>613</v>
      </c>
      <c r="G373" s="233" t="s">
        <v>248</v>
      </c>
      <c r="H373" s="234">
        <v>11</v>
      </c>
      <c r="I373" s="235"/>
      <c r="J373" s="236">
        <f>ROUND(I373*H373,2)</f>
        <v>0</v>
      </c>
      <c r="K373" s="232" t="s">
        <v>19</v>
      </c>
      <c r="L373" s="237"/>
      <c r="M373" s="238" t="s">
        <v>19</v>
      </c>
      <c r="N373" s="239" t="s">
        <v>47</v>
      </c>
      <c r="O373" s="66"/>
      <c r="P373" s="189">
        <f>O373*H373</f>
        <v>0</v>
      </c>
      <c r="Q373" s="189">
        <v>4.1000000000000003E-3</v>
      </c>
      <c r="R373" s="189">
        <f>Q373*H373</f>
        <v>4.5100000000000001E-2</v>
      </c>
      <c r="S373" s="189">
        <v>0</v>
      </c>
      <c r="T373" s="190">
        <f>S373*H373</f>
        <v>0</v>
      </c>
      <c r="U373" s="36"/>
      <c r="V373" s="36"/>
      <c r="W373" s="36"/>
      <c r="X373" s="36"/>
      <c r="Y373" s="36"/>
      <c r="Z373" s="36"/>
      <c r="AA373" s="36"/>
      <c r="AB373" s="36"/>
      <c r="AC373" s="36"/>
      <c r="AD373" s="36"/>
      <c r="AE373" s="36"/>
      <c r="AR373" s="191" t="s">
        <v>339</v>
      </c>
      <c r="AT373" s="191" t="s">
        <v>336</v>
      </c>
      <c r="AU373" s="191" t="s">
        <v>88</v>
      </c>
      <c r="AY373" s="19" t="s">
        <v>214</v>
      </c>
      <c r="BE373" s="192">
        <f>IF(N373="základní",J373,0)</f>
        <v>0</v>
      </c>
      <c r="BF373" s="192">
        <f>IF(N373="snížená",J373,0)</f>
        <v>0</v>
      </c>
      <c r="BG373" s="192">
        <f>IF(N373="zákl. přenesená",J373,0)</f>
        <v>0</v>
      </c>
      <c r="BH373" s="192">
        <f>IF(N373="sníž. přenesená",J373,0)</f>
        <v>0</v>
      </c>
      <c r="BI373" s="192">
        <f>IF(N373="nulová",J373,0)</f>
        <v>0</v>
      </c>
      <c r="BJ373" s="19" t="s">
        <v>88</v>
      </c>
      <c r="BK373" s="192">
        <f>ROUND(I373*H373,2)</f>
        <v>0</v>
      </c>
      <c r="BL373" s="19" t="s">
        <v>299</v>
      </c>
      <c r="BM373" s="191" t="s">
        <v>614</v>
      </c>
    </row>
    <row r="374" spans="1:65" s="2" customFormat="1" ht="14.45" customHeight="1">
      <c r="A374" s="36"/>
      <c r="B374" s="37"/>
      <c r="C374" s="180" t="s">
        <v>606</v>
      </c>
      <c r="D374" s="180" t="s">
        <v>217</v>
      </c>
      <c r="E374" s="181" t="s">
        <v>616</v>
      </c>
      <c r="F374" s="182" t="s">
        <v>617</v>
      </c>
      <c r="G374" s="183" t="s">
        <v>220</v>
      </c>
      <c r="H374" s="184">
        <v>7.52</v>
      </c>
      <c r="I374" s="185"/>
      <c r="J374" s="186">
        <f>ROUND(I374*H374,2)</f>
        <v>0</v>
      </c>
      <c r="K374" s="182" t="s">
        <v>221</v>
      </c>
      <c r="L374" s="41"/>
      <c r="M374" s="187" t="s">
        <v>19</v>
      </c>
      <c r="N374" s="188" t="s">
        <v>47</v>
      </c>
      <c r="O374" s="66"/>
      <c r="P374" s="189">
        <f>O374*H374</f>
        <v>0</v>
      </c>
      <c r="Q374" s="189">
        <v>0</v>
      </c>
      <c r="R374" s="189">
        <f>Q374*H374</f>
        <v>0</v>
      </c>
      <c r="S374" s="189">
        <v>1.2999999999999999E-4</v>
      </c>
      <c r="T374" s="190">
        <f>S374*H374</f>
        <v>9.7759999999999991E-4</v>
      </c>
      <c r="U374" s="36"/>
      <c r="V374" s="36"/>
      <c r="W374" s="36"/>
      <c r="X374" s="36"/>
      <c r="Y374" s="36"/>
      <c r="Z374" s="36"/>
      <c r="AA374" s="36"/>
      <c r="AB374" s="36"/>
      <c r="AC374" s="36"/>
      <c r="AD374" s="36"/>
      <c r="AE374" s="36"/>
      <c r="AR374" s="191" t="s">
        <v>299</v>
      </c>
      <c r="AT374" s="191" t="s">
        <v>217</v>
      </c>
      <c r="AU374" s="191" t="s">
        <v>88</v>
      </c>
      <c r="AY374" s="19" t="s">
        <v>214</v>
      </c>
      <c r="BE374" s="192">
        <f>IF(N374="základní",J374,0)</f>
        <v>0</v>
      </c>
      <c r="BF374" s="192">
        <f>IF(N374="snížená",J374,0)</f>
        <v>0</v>
      </c>
      <c r="BG374" s="192">
        <f>IF(N374="zákl. přenesená",J374,0)</f>
        <v>0</v>
      </c>
      <c r="BH374" s="192">
        <f>IF(N374="sníž. přenesená",J374,0)</f>
        <v>0</v>
      </c>
      <c r="BI374" s="192">
        <f>IF(N374="nulová",J374,0)</f>
        <v>0</v>
      </c>
      <c r="BJ374" s="19" t="s">
        <v>88</v>
      </c>
      <c r="BK374" s="192">
        <f>ROUND(I374*H374,2)</f>
        <v>0</v>
      </c>
      <c r="BL374" s="19" t="s">
        <v>299</v>
      </c>
      <c r="BM374" s="191" t="s">
        <v>618</v>
      </c>
    </row>
    <row r="375" spans="1:65" s="14" customFormat="1" ht="11.25">
      <c r="B375" s="204"/>
      <c r="C375" s="205"/>
      <c r="D375" s="195" t="s">
        <v>224</v>
      </c>
      <c r="E375" s="206" t="s">
        <v>19</v>
      </c>
      <c r="F375" s="207" t="s">
        <v>1938</v>
      </c>
      <c r="G375" s="205"/>
      <c r="H375" s="208">
        <v>7.52</v>
      </c>
      <c r="I375" s="209"/>
      <c r="J375" s="205"/>
      <c r="K375" s="205"/>
      <c r="L375" s="210"/>
      <c r="M375" s="211"/>
      <c r="N375" s="212"/>
      <c r="O375" s="212"/>
      <c r="P375" s="212"/>
      <c r="Q375" s="212"/>
      <c r="R375" s="212"/>
      <c r="S375" s="212"/>
      <c r="T375" s="213"/>
      <c r="AT375" s="214" t="s">
        <v>224</v>
      </c>
      <c r="AU375" s="214" t="s">
        <v>88</v>
      </c>
      <c r="AV375" s="14" t="s">
        <v>88</v>
      </c>
      <c r="AW375" s="14" t="s">
        <v>36</v>
      </c>
      <c r="AX375" s="14" t="s">
        <v>82</v>
      </c>
      <c r="AY375" s="214" t="s">
        <v>214</v>
      </c>
    </row>
    <row r="376" spans="1:65" s="2" customFormat="1" ht="14.45" customHeight="1">
      <c r="A376" s="36"/>
      <c r="B376" s="37"/>
      <c r="C376" s="180" t="s">
        <v>611</v>
      </c>
      <c r="D376" s="180" t="s">
        <v>217</v>
      </c>
      <c r="E376" s="181" t="s">
        <v>620</v>
      </c>
      <c r="F376" s="182" t="s">
        <v>621</v>
      </c>
      <c r="G376" s="183" t="s">
        <v>220</v>
      </c>
      <c r="H376" s="184">
        <v>19.5</v>
      </c>
      <c r="I376" s="185"/>
      <c r="J376" s="186">
        <f>ROUND(I376*H376,2)</f>
        <v>0</v>
      </c>
      <c r="K376" s="182" t="s">
        <v>221</v>
      </c>
      <c r="L376" s="41"/>
      <c r="M376" s="187" t="s">
        <v>19</v>
      </c>
      <c r="N376" s="188" t="s">
        <v>47</v>
      </c>
      <c r="O376" s="66"/>
      <c r="P376" s="189">
        <f>O376*H376</f>
        <v>0</v>
      </c>
      <c r="Q376" s="189">
        <v>1.3999999999999999E-4</v>
      </c>
      <c r="R376" s="189">
        <f>Q376*H376</f>
        <v>2.7299999999999998E-3</v>
      </c>
      <c r="S376" s="189">
        <v>0</v>
      </c>
      <c r="T376" s="190">
        <f>S376*H376</f>
        <v>0</v>
      </c>
      <c r="U376" s="36"/>
      <c r="V376" s="36"/>
      <c r="W376" s="36"/>
      <c r="X376" s="36"/>
      <c r="Y376" s="36"/>
      <c r="Z376" s="36"/>
      <c r="AA376" s="36"/>
      <c r="AB376" s="36"/>
      <c r="AC376" s="36"/>
      <c r="AD376" s="36"/>
      <c r="AE376" s="36"/>
      <c r="AR376" s="191" t="s">
        <v>299</v>
      </c>
      <c r="AT376" s="191" t="s">
        <v>217</v>
      </c>
      <c r="AU376" s="191" t="s">
        <v>88</v>
      </c>
      <c r="AY376" s="19" t="s">
        <v>214</v>
      </c>
      <c r="BE376" s="192">
        <f>IF(N376="základní",J376,0)</f>
        <v>0</v>
      </c>
      <c r="BF376" s="192">
        <f>IF(N376="snížená",J376,0)</f>
        <v>0</v>
      </c>
      <c r="BG376" s="192">
        <f>IF(N376="zákl. přenesená",J376,0)</f>
        <v>0</v>
      </c>
      <c r="BH376" s="192">
        <f>IF(N376="sníž. přenesená",J376,0)</f>
        <v>0</v>
      </c>
      <c r="BI376" s="192">
        <f>IF(N376="nulová",J376,0)</f>
        <v>0</v>
      </c>
      <c r="BJ376" s="19" t="s">
        <v>88</v>
      </c>
      <c r="BK376" s="192">
        <f>ROUND(I376*H376,2)</f>
        <v>0</v>
      </c>
      <c r="BL376" s="19" t="s">
        <v>299</v>
      </c>
      <c r="BM376" s="191" t="s">
        <v>622</v>
      </c>
    </row>
    <row r="377" spans="1:65" s="14" customFormat="1" ht="11.25">
      <c r="B377" s="204"/>
      <c r="C377" s="205"/>
      <c r="D377" s="195" t="s">
        <v>224</v>
      </c>
      <c r="E377" s="206" t="s">
        <v>19</v>
      </c>
      <c r="F377" s="207" t="s">
        <v>623</v>
      </c>
      <c r="G377" s="205"/>
      <c r="H377" s="208">
        <v>19.5</v>
      </c>
      <c r="I377" s="209"/>
      <c r="J377" s="205"/>
      <c r="K377" s="205"/>
      <c r="L377" s="210"/>
      <c r="M377" s="211"/>
      <c r="N377" s="212"/>
      <c r="O377" s="212"/>
      <c r="P377" s="212"/>
      <c r="Q377" s="212"/>
      <c r="R377" s="212"/>
      <c r="S377" s="212"/>
      <c r="T377" s="213"/>
      <c r="AT377" s="214" t="s">
        <v>224</v>
      </c>
      <c r="AU377" s="214" t="s">
        <v>88</v>
      </c>
      <c r="AV377" s="14" t="s">
        <v>88</v>
      </c>
      <c r="AW377" s="14" t="s">
        <v>36</v>
      </c>
      <c r="AX377" s="14" t="s">
        <v>82</v>
      </c>
      <c r="AY377" s="214" t="s">
        <v>214</v>
      </c>
    </row>
    <row r="378" spans="1:65" s="2" customFormat="1" ht="24.2" customHeight="1">
      <c r="A378" s="36"/>
      <c r="B378" s="37"/>
      <c r="C378" s="180" t="s">
        <v>615</v>
      </c>
      <c r="D378" s="180" t="s">
        <v>217</v>
      </c>
      <c r="E378" s="181" t="s">
        <v>625</v>
      </c>
      <c r="F378" s="182" t="s">
        <v>626</v>
      </c>
      <c r="G378" s="183" t="s">
        <v>361</v>
      </c>
      <c r="H378" s="240"/>
      <c r="I378" s="185"/>
      <c r="J378" s="186">
        <f>ROUND(I378*H378,2)</f>
        <v>0</v>
      </c>
      <c r="K378" s="182" t="s">
        <v>221</v>
      </c>
      <c r="L378" s="41"/>
      <c r="M378" s="187" t="s">
        <v>19</v>
      </c>
      <c r="N378" s="188" t="s">
        <v>47</v>
      </c>
      <c r="O378" s="66"/>
      <c r="P378" s="189">
        <f>O378*H378</f>
        <v>0</v>
      </c>
      <c r="Q378" s="189">
        <v>0</v>
      </c>
      <c r="R378" s="189">
        <f>Q378*H378</f>
        <v>0</v>
      </c>
      <c r="S378" s="189">
        <v>0</v>
      </c>
      <c r="T378" s="190">
        <f>S378*H378</f>
        <v>0</v>
      </c>
      <c r="U378" s="36"/>
      <c r="V378" s="36"/>
      <c r="W378" s="36"/>
      <c r="X378" s="36"/>
      <c r="Y378" s="36"/>
      <c r="Z378" s="36"/>
      <c r="AA378" s="36"/>
      <c r="AB378" s="36"/>
      <c r="AC378" s="36"/>
      <c r="AD378" s="36"/>
      <c r="AE378" s="36"/>
      <c r="AR378" s="191" t="s">
        <v>299</v>
      </c>
      <c r="AT378" s="191" t="s">
        <v>217</v>
      </c>
      <c r="AU378" s="191" t="s">
        <v>88</v>
      </c>
      <c r="AY378" s="19" t="s">
        <v>214</v>
      </c>
      <c r="BE378" s="192">
        <f>IF(N378="základní",J378,0)</f>
        <v>0</v>
      </c>
      <c r="BF378" s="192">
        <f>IF(N378="snížená",J378,0)</f>
        <v>0</v>
      </c>
      <c r="BG378" s="192">
        <f>IF(N378="zákl. přenesená",J378,0)</f>
        <v>0</v>
      </c>
      <c r="BH378" s="192">
        <f>IF(N378="sníž. přenesená",J378,0)</f>
        <v>0</v>
      </c>
      <c r="BI378" s="192">
        <f>IF(N378="nulová",J378,0)</f>
        <v>0</v>
      </c>
      <c r="BJ378" s="19" t="s">
        <v>88</v>
      </c>
      <c r="BK378" s="192">
        <f>ROUND(I378*H378,2)</f>
        <v>0</v>
      </c>
      <c r="BL378" s="19" t="s">
        <v>299</v>
      </c>
      <c r="BM378" s="191" t="s">
        <v>627</v>
      </c>
    </row>
    <row r="379" spans="1:65" s="12" customFormat="1" ht="22.9" customHeight="1">
      <c r="B379" s="164"/>
      <c r="C379" s="165"/>
      <c r="D379" s="166" t="s">
        <v>74</v>
      </c>
      <c r="E379" s="178" t="s">
        <v>628</v>
      </c>
      <c r="F379" s="178" t="s">
        <v>629</v>
      </c>
      <c r="G379" s="165"/>
      <c r="H379" s="165"/>
      <c r="I379" s="168"/>
      <c r="J379" s="179">
        <f>BK379</f>
        <v>0</v>
      </c>
      <c r="K379" s="165"/>
      <c r="L379" s="170"/>
      <c r="M379" s="171"/>
      <c r="N379" s="172"/>
      <c r="O379" s="172"/>
      <c r="P379" s="173">
        <f>SUM(P380:P391)</f>
        <v>0</v>
      </c>
      <c r="Q379" s="172"/>
      <c r="R379" s="173">
        <f>SUM(R380:R391)</f>
        <v>0</v>
      </c>
      <c r="S379" s="172"/>
      <c r="T379" s="174">
        <f>SUM(T380:T391)</f>
        <v>0</v>
      </c>
      <c r="AR379" s="175" t="s">
        <v>88</v>
      </c>
      <c r="AT379" s="176" t="s">
        <v>74</v>
      </c>
      <c r="AU379" s="176" t="s">
        <v>82</v>
      </c>
      <c r="AY379" s="175" t="s">
        <v>214</v>
      </c>
      <c r="BK379" s="177">
        <f>SUM(BK380:BK391)</f>
        <v>0</v>
      </c>
    </row>
    <row r="380" spans="1:65" s="2" customFormat="1" ht="129.4" customHeight="1">
      <c r="A380" s="36"/>
      <c r="B380" s="37"/>
      <c r="C380" s="180" t="s">
        <v>619</v>
      </c>
      <c r="D380" s="180" t="s">
        <v>217</v>
      </c>
      <c r="E380" s="181" t="s">
        <v>631</v>
      </c>
      <c r="F380" s="182" t="s">
        <v>632</v>
      </c>
      <c r="G380" s="183" t="s">
        <v>283</v>
      </c>
      <c r="H380" s="184">
        <v>1</v>
      </c>
      <c r="I380" s="185"/>
      <c r="J380" s="186">
        <f t="shared" ref="J380:J391" si="0">ROUND(I380*H380,2)</f>
        <v>0</v>
      </c>
      <c r="K380" s="182" t="s">
        <v>19</v>
      </c>
      <c r="L380" s="41"/>
      <c r="M380" s="187" t="s">
        <v>19</v>
      </c>
      <c r="N380" s="188" t="s">
        <v>47</v>
      </c>
      <c r="O380" s="66"/>
      <c r="P380" s="189">
        <f t="shared" ref="P380:P391" si="1">O380*H380</f>
        <v>0</v>
      </c>
      <c r="Q380" s="189">
        <v>0</v>
      </c>
      <c r="R380" s="189">
        <f t="shared" ref="R380:R391" si="2">Q380*H380</f>
        <v>0</v>
      </c>
      <c r="S380" s="189">
        <v>0</v>
      </c>
      <c r="T380" s="190">
        <f t="shared" ref="T380:T391" si="3">S380*H380</f>
        <v>0</v>
      </c>
      <c r="U380" s="36"/>
      <c r="V380" s="36"/>
      <c r="W380" s="36"/>
      <c r="X380" s="36"/>
      <c r="Y380" s="36"/>
      <c r="Z380" s="36"/>
      <c r="AA380" s="36"/>
      <c r="AB380" s="36"/>
      <c r="AC380" s="36"/>
      <c r="AD380" s="36"/>
      <c r="AE380" s="36"/>
      <c r="AR380" s="191" t="s">
        <v>299</v>
      </c>
      <c r="AT380" s="191" t="s">
        <v>217</v>
      </c>
      <c r="AU380" s="191" t="s">
        <v>88</v>
      </c>
      <c r="AY380" s="19" t="s">
        <v>214</v>
      </c>
      <c r="BE380" s="192">
        <f t="shared" ref="BE380:BE391" si="4">IF(N380="základní",J380,0)</f>
        <v>0</v>
      </c>
      <c r="BF380" s="192">
        <f t="shared" ref="BF380:BF391" si="5">IF(N380="snížená",J380,0)</f>
        <v>0</v>
      </c>
      <c r="BG380" s="192">
        <f t="shared" ref="BG380:BG391" si="6">IF(N380="zákl. přenesená",J380,0)</f>
        <v>0</v>
      </c>
      <c r="BH380" s="192">
        <f t="shared" ref="BH380:BH391" si="7">IF(N380="sníž. přenesená",J380,0)</f>
        <v>0</v>
      </c>
      <c r="BI380" s="192">
        <f t="shared" ref="BI380:BI391" si="8">IF(N380="nulová",J380,0)</f>
        <v>0</v>
      </c>
      <c r="BJ380" s="19" t="s">
        <v>88</v>
      </c>
      <c r="BK380" s="192">
        <f t="shared" ref="BK380:BK391" si="9">ROUND(I380*H380,2)</f>
        <v>0</v>
      </c>
      <c r="BL380" s="19" t="s">
        <v>299</v>
      </c>
      <c r="BM380" s="191" t="s">
        <v>633</v>
      </c>
    </row>
    <row r="381" spans="1:65" s="2" customFormat="1" ht="129.4" customHeight="1">
      <c r="A381" s="36"/>
      <c r="B381" s="37"/>
      <c r="C381" s="180" t="s">
        <v>624</v>
      </c>
      <c r="D381" s="180" t="s">
        <v>217</v>
      </c>
      <c r="E381" s="181" t="s">
        <v>635</v>
      </c>
      <c r="F381" s="182" t="s">
        <v>632</v>
      </c>
      <c r="G381" s="183" t="s">
        <v>283</v>
      </c>
      <c r="H381" s="184">
        <v>1</v>
      </c>
      <c r="I381" s="185"/>
      <c r="J381" s="186">
        <f t="shared" si="0"/>
        <v>0</v>
      </c>
      <c r="K381" s="182" t="s">
        <v>19</v>
      </c>
      <c r="L381" s="41"/>
      <c r="M381" s="187" t="s">
        <v>19</v>
      </c>
      <c r="N381" s="188" t="s">
        <v>47</v>
      </c>
      <c r="O381" s="66"/>
      <c r="P381" s="189">
        <f t="shared" si="1"/>
        <v>0</v>
      </c>
      <c r="Q381" s="189">
        <v>0</v>
      </c>
      <c r="R381" s="189">
        <f t="shared" si="2"/>
        <v>0</v>
      </c>
      <c r="S381" s="189">
        <v>0</v>
      </c>
      <c r="T381" s="190">
        <f t="shared" si="3"/>
        <v>0</v>
      </c>
      <c r="U381" s="36"/>
      <c r="V381" s="36"/>
      <c r="W381" s="36"/>
      <c r="X381" s="36"/>
      <c r="Y381" s="36"/>
      <c r="Z381" s="36"/>
      <c r="AA381" s="36"/>
      <c r="AB381" s="36"/>
      <c r="AC381" s="36"/>
      <c r="AD381" s="36"/>
      <c r="AE381" s="36"/>
      <c r="AR381" s="191" t="s">
        <v>299</v>
      </c>
      <c r="AT381" s="191" t="s">
        <v>217</v>
      </c>
      <c r="AU381" s="191" t="s">
        <v>88</v>
      </c>
      <c r="AY381" s="19" t="s">
        <v>214</v>
      </c>
      <c r="BE381" s="192">
        <f t="shared" si="4"/>
        <v>0</v>
      </c>
      <c r="BF381" s="192">
        <f t="shared" si="5"/>
        <v>0</v>
      </c>
      <c r="BG381" s="192">
        <f t="shared" si="6"/>
        <v>0</v>
      </c>
      <c r="BH381" s="192">
        <f t="shared" si="7"/>
        <v>0</v>
      </c>
      <c r="BI381" s="192">
        <f t="shared" si="8"/>
        <v>0</v>
      </c>
      <c r="BJ381" s="19" t="s">
        <v>88</v>
      </c>
      <c r="BK381" s="192">
        <f t="shared" si="9"/>
        <v>0</v>
      </c>
      <c r="BL381" s="19" t="s">
        <v>299</v>
      </c>
      <c r="BM381" s="191" t="s">
        <v>636</v>
      </c>
    </row>
    <row r="382" spans="1:65" s="2" customFormat="1" ht="114.95" customHeight="1">
      <c r="A382" s="36"/>
      <c r="B382" s="37"/>
      <c r="C382" s="180" t="s">
        <v>630</v>
      </c>
      <c r="D382" s="180" t="s">
        <v>217</v>
      </c>
      <c r="E382" s="181" t="s">
        <v>1546</v>
      </c>
      <c r="F382" s="182" t="s">
        <v>639</v>
      </c>
      <c r="G382" s="183" t="s">
        <v>283</v>
      </c>
      <c r="H382" s="184">
        <v>1</v>
      </c>
      <c r="I382" s="185"/>
      <c r="J382" s="186">
        <f t="shared" si="0"/>
        <v>0</v>
      </c>
      <c r="K382" s="182" t="s">
        <v>19</v>
      </c>
      <c r="L382" s="41"/>
      <c r="M382" s="187" t="s">
        <v>19</v>
      </c>
      <c r="N382" s="188" t="s">
        <v>47</v>
      </c>
      <c r="O382" s="66"/>
      <c r="P382" s="189">
        <f t="shared" si="1"/>
        <v>0</v>
      </c>
      <c r="Q382" s="189">
        <v>0</v>
      </c>
      <c r="R382" s="189">
        <f t="shared" si="2"/>
        <v>0</v>
      </c>
      <c r="S382" s="189">
        <v>0</v>
      </c>
      <c r="T382" s="190">
        <f t="shared" si="3"/>
        <v>0</v>
      </c>
      <c r="U382" s="36"/>
      <c r="V382" s="36"/>
      <c r="W382" s="36"/>
      <c r="X382" s="36"/>
      <c r="Y382" s="36"/>
      <c r="Z382" s="36"/>
      <c r="AA382" s="36"/>
      <c r="AB382" s="36"/>
      <c r="AC382" s="36"/>
      <c r="AD382" s="36"/>
      <c r="AE382" s="36"/>
      <c r="AR382" s="191" t="s">
        <v>299</v>
      </c>
      <c r="AT382" s="191" t="s">
        <v>217</v>
      </c>
      <c r="AU382" s="191" t="s">
        <v>88</v>
      </c>
      <c r="AY382" s="19" t="s">
        <v>214</v>
      </c>
      <c r="BE382" s="192">
        <f t="shared" si="4"/>
        <v>0</v>
      </c>
      <c r="BF382" s="192">
        <f t="shared" si="5"/>
        <v>0</v>
      </c>
      <c r="BG382" s="192">
        <f t="shared" si="6"/>
        <v>0</v>
      </c>
      <c r="BH382" s="192">
        <f t="shared" si="7"/>
        <v>0</v>
      </c>
      <c r="BI382" s="192">
        <f t="shared" si="8"/>
        <v>0</v>
      </c>
      <c r="BJ382" s="19" t="s">
        <v>88</v>
      </c>
      <c r="BK382" s="192">
        <f t="shared" si="9"/>
        <v>0</v>
      </c>
      <c r="BL382" s="19" t="s">
        <v>299</v>
      </c>
      <c r="BM382" s="191" t="s">
        <v>1939</v>
      </c>
    </row>
    <row r="383" spans="1:65" s="2" customFormat="1" ht="114.95" customHeight="1">
      <c r="A383" s="36"/>
      <c r="B383" s="37"/>
      <c r="C383" s="180" t="s">
        <v>634</v>
      </c>
      <c r="D383" s="180" t="s">
        <v>217</v>
      </c>
      <c r="E383" s="181" t="s">
        <v>638</v>
      </c>
      <c r="F383" s="182" t="s">
        <v>639</v>
      </c>
      <c r="G383" s="183" t="s">
        <v>283</v>
      </c>
      <c r="H383" s="184">
        <v>1</v>
      </c>
      <c r="I383" s="185"/>
      <c r="J383" s="186">
        <f t="shared" si="0"/>
        <v>0</v>
      </c>
      <c r="K383" s="182" t="s">
        <v>19</v>
      </c>
      <c r="L383" s="41"/>
      <c r="M383" s="187" t="s">
        <v>19</v>
      </c>
      <c r="N383" s="188" t="s">
        <v>47</v>
      </c>
      <c r="O383" s="66"/>
      <c r="P383" s="189">
        <f t="shared" si="1"/>
        <v>0</v>
      </c>
      <c r="Q383" s="189">
        <v>0</v>
      </c>
      <c r="R383" s="189">
        <f t="shared" si="2"/>
        <v>0</v>
      </c>
      <c r="S383" s="189">
        <v>0</v>
      </c>
      <c r="T383" s="190">
        <f t="shared" si="3"/>
        <v>0</v>
      </c>
      <c r="U383" s="36"/>
      <c r="V383" s="36"/>
      <c r="W383" s="36"/>
      <c r="X383" s="36"/>
      <c r="Y383" s="36"/>
      <c r="Z383" s="36"/>
      <c r="AA383" s="36"/>
      <c r="AB383" s="36"/>
      <c r="AC383" s="36"/>
      <c r="AD383" s="36"/>
      <c r="AE383" s="36"/>
      <c r="AR383" s="191" t="s">
        <v>299</v>
      </c>
      <c r="AT383" s="191" t="s">
        <v>217</v>
      </c>
      <c r="AU383" s="191" t="s">
        <v>88</v>
      </c>
      <c r="AY383" s="19" t="s">
        <v>214</v>
      </c>
      <c r="BE383" s="192">
        <f t="shared" si="4"/>
        <v>0</v>
      </c>
      <c r="BF383" s="192">
        <f t="shared" si="5"/>
        <v>0</v>
      </c>
      <c r="BG383" s="192">
        <f t="shared" si="6"/>
        <v>0</v>
      </c>
      <c r="BH383" s="192">
        <f t="shared" si="7"/>
        <v>0</v>
      </c>
      <c r="BI383" s="192">
        <f t="shared" si="8"/>
        <v>0</v>
      </c>
      <c r="BJ383" s="19" t="s">
        <v>88</v>
      </c>
      <c r="BK383" s="192">
        <f t="shared" si="9"/>
        <v>0</v>
      </c>
      <c r="BL383" s="19" t="s">
        <v>299</v>
      </c>
      <c r="BM383" s="191" t="s">
        <v>640</v>
      </c>
    </row>
    <row r="384" spans="1:65" s="2" customFormat="1" ht="129.4" customHeight="1">
      <c r="A384" s="36"/>
      <c r="B384" s="37"/>
      <c r="C384" s="180" t="s">
        <v>637</v>
      </c>
      <c r="D384" s="180" t="s">
        <v>217</v>
      </c>
      <c r="E384" s="181" t="s">
        <v>642</v>
      </c>
      <c r="F384" s="182" t="s">
        <v>643</v>
      </c>
      <c r="G384" s="183" t="s">
        <v>283</v>
      </c>
      <c r="H384" s="184">
        <v>2</v>
      </c>
      <c r="I384" s="185"/>
      <c r="J384" s="186">
        <f t="shared" si="0"/>
        <v>0</v>
      </c>
      <c r="K384" s="182" t="s">
        <v>19</v>
      </c>
      <c r="L384" s="41"/>
      <c r="M384" s="187" t="s">
        <v>19</v>
      </c>
      <c r="N384" s="188" t="s">
        <v>47</v>
      </c>
      <c r="O384" s="66"/>
      <c r="P384" s="189">
        <f t="shared" si="1"/>
        <v>0</v>
      </c>
      <c r="Q384" s="189">
        <v>0</v>
      </c>
      <c r="R384" s="189">
        <f t="shared" si="2"/>
        <v>0</v>
      </c>
      <c r="S384" s="189">
        <v>0</v>
      </c>
      <c r="T384" s="190">
        <f t="shared" si="3"/>
        <v>0</v>
      </c>
      <c r="U384" s="36"/>
      <c r="V384" s="36"/>
      <c r="W384" s="36"/>
      <c r="X384" s="36"/>
      <c r="Y384" s="36"/>
      <c r="Z384" s="36"/>
      <c r="AA384" s="36"/>
      <c r="AB384" s="36"/>
      <c r="AC384" s="36"/>
      <c r="AD384" s="36"/>
      <c r="AE384" s="36"/>
      <c r="AR384" s="191" t="s">
        <v>299</v>
      </c>
      <c r="AT384" s="191" t="s">
        <v>217</v>
      </c>
      <c r="AU384" s="191" t="s">
        <v>88</v>
      </c>
      <c r="AY384" s="19" t="s">
        <v>214</v>
      </c>
      <c r="BE384" s="192">
        <f t="shared" si="4"/>
        <v>0</v>
      </c>
      <c r="BF384" s="192">
        <f t="shared" si="5"/>
        <v>0</v>
      </c>
      <c r="BG384" s="192">
        <f t="shared" si="6"/>
        <v>0</v>
      </c>
      <c r="BH384" s="192">
        <f t="shared" si="7"/>
        <v>0</v>
      </c>
      <c r="BI384" s="192">
        <f t="shared" si="8"/>
        <v>0</v>
      </c>
      <c r="BJ384" s="19" t="s">
        <v>88</v>
      </c>
      <c r="BK384" s="192">
        <f t="shared" si="9"/>
        <v>0</v>
      </c>
      <c r="BL384" s="19" t="s">
        <v>299</v>
      </c>
      <c r="BM384" s="191" t="s">
        <v>644</v>
      </c>
    </row>
    <row r="385" spans="1:65" s="2" customFormat="1" ht="129.4" customHeight="1">
      <c r="A385" s="36"/>
      <c r="B385" s="37"/>
      <c r="C385" s="180" t="s">
        <v>641</v>
      </c>
      <c r="D385" s="180" t="s">
        <v>217</v>
      </c>
      <c r="E385" s="181" t="s">
        <v>646</v>
      </c>
      <c r="F385" s="182" t="s">
        <v>643</v>
      </c>
      <c r="G385" s="183" t="s">
        <v>283</v>
      </c>
      <c r="H385" s="184">
        <v>2</v>
      </c>
      <c r="I385" s="185"/>
      <c r="J385" s="186">
        <f t="shared" si="0"/>
        <v>0</v>
      </c>
      <c r="K385" s="182" t="s">
        <v>19</v>
      </c>
      <c r="L385" s="41"/>
      <c r="M385" s="187" t="s">
        <v>19</v>
      </c>
      <c r="N385" s="188" t="s">
        <v>47</v>
      </c>
      <c r="O385" s="66"/>
      <c r="P385" s="189">
        <f t="shared" si="1"/>
        <v>0</v>
      </c>
      <c r="Q385" s="189">
        <v>0</v>
      </c>
      <c r="R385" s="189">
        <f t="shared" si="2"/>
        <v>0</v>
      </c>
      <c r="S385" s="189">
        <v>0</v>
      </c>
      <c r="T385" s="190">
        <f t="shared" si="3"/>
        <v>0</v>
      </c>
      <c r="U385" s="36"/>
      <c r="V385" s="36"/>
      <c r="W385" s="36"/>
      <c r="X385" s="36"/>
      <c r="Y385" s="36"/>
      <c r="Z385" s="36"/>
      <c r="AA385" s="36"/>
      <c r="AB385" s="36"/>
      <c r="AC385" s="36"/>
      <c r="AD385" s="36"/>
      <c r="AE385" s="36"/>
      <c r="AR385" s="191" t="s">
        <v>299</v>
      </c>
      <c r="AT385" s="191" t="s">
        <v>217</v>
      </c>
      <c r="AU385" s="191" t="s">
        <v>88</v>
      </c>
      <c r="AY385" s="19" t="s">
        <v>214</v>
      </c>
      <c r="BE385" s="192">
        <f t="shared" si="4"/>
        <v>0</v>
      </c>
      <c r="BF385" s="192">
        <f t="shared" si="5"/>
        <v>0</v>
      </c>
      <c r="BG385" s="192">
        <f t="shared" si="6"/>
        <v>0</v>
      </c>
      <c r="BH385" s="192">
        <f t="shared" si="7"/>
        <v>0</v>
      </c>
      <c r="BI385" s="192">
        <f t="shared" si="8"/>
        <v>0</v>
      </c>
      <c r="BJ385" s="19" t="s">
        <v>88</v>
      </c>
      <c r="BK385" s="192">
        <f t="shared" si="9"/>
        <v>0</v>
      </c>
      <c r="BL385" s="19" t="s">
        <v>299</v>
      </c>
      <c r="BM385" s="191" t="s">
        <v>647</v>
      </c>
    </row>
    <row r="386" spans="1:65" s="2" customFormat="1" ht="62.65" customHeight="1">
      <c r="A386" s="36"/>
      <c r="B386" s="37"/>
      <c r="C386" s="180" t="s">
        <v>645</v>
      </c>
      <c r="D386" s="180" t="s">
        <v>217</v>
      </c>
      <c r="E386" s="181" t="s">
        <v>649</v>
      </c>
      <c r="F386" s="182" t="s">
        <v>650</v>
      </c>
      <c r="G386" s="183" t="s">
        <v>283</v>
      </c>
      <c r="H386" s="184">
        <v>1</v>
      </c>
      <c r="I386" s="185"/>
      <c r="J386" s="186">
        <f t="shared" si="0"/>
        <v>0</v>
      </c>
      <c r="K386" s="182" t="s">
        <v>19</v>
      </c>
      <c r="L386" s="41"/>
      <c r="M386" s="187" t="s">
        <v>19</v>
      </c>
      <c r="N386" s="188" t="s">
        <v>47</v>
      </c>
      <c r="O386" s="66"/>
      <c r="P386" s="189">
        <f t="shared" si="1"/>
        <v>0</v>
      </c>
      <c r="Q386" s="189">
        <v>0</v>
      </c>
      <c r="R386" s="189">
        <f t="shared" si="2"/>
        <v>0</v>
      </c>
      <c r="S386" s="189">
        <v>0</v>
      </c>
      <c r="T386" s="190">
        <f t="shared" si="3"/>
        <v>0</v>
      </c>
      <c r="U386" s="36"/>
      <c r="V386" s="36"/>
      <c r="W386" s="36"/>
      <c r="X386" s="36"/>
      <c r="Y386" s="36"/>
      <c r="Z386" s="36"/>
      <c r="AA386" s="36"/>
      <c r="AB386" s="36"/>
      <c r="AC386" s="36"/>
      <c r="AD386" s="36"/>
      <c r="AE386" s="36"/>
      <c r="AR386" s="191" t="s">
        <v>299</v>
      </c>
      <c r="AT386" s="191" t="s">
        <v>217</v>
      </c>
      <c r="AU386" s="191" t="s">
        <v>88</v>
      </c>
      <c r="AY386" s="19" t="s">
        <v>214</v>
      </c>
      <c r="BE386" s="192">
        <f t="shared" si="4"/>
        <v>0</v>
      </c>
      <c r="BF386" s="192">
        <f t="shared" si="5"/>
        <v>0</v>
      </c>
      <c r="BG386" s="192">
        <f t="shared" si="6"/>
        <v>0</v>
      </c>
      <c r="BH386" s="192">
        <f t="shared" si="7"/>
        <v>0</v>
      </c>
      <c r="BI386" s="192">
        <f t="shared" si="8"/>
        <v>0</v>
      </c>
      <c r="BJ386" s="19" t="s">
        <v>88</v>
      </c>
      <c r="BK386" s="192">
        <f t="shared" si="9"/>
        <v>0</v>
      </c>
      <c r="BL386" s="19" t="s">
        <v>299</v>
      </c>
      <c r="BM386" s="191" t="s">
        <v>651</v>
      </c>
    </row>
    <row r="387" spans="1:65" s="2" customFormat="1" ht="62.65" customHeight="1">
      <c r="A387" s="36"/>
      <c r="B387" s="37"/>
      <c r="C387" s="180" t="s">
        <v>648</v>
      </c>
      <c r="D387" s="180" t="s">
        <v>217</v>
      </c>
      <c r="E387" s="181" t="s">
        <v>653</v>
      </c>
      <c r="F387" s="182" t="s">
        <v>650</v>
      </c>
      <c r="G387" s="183" t="s">
        <v>283</v>
      </c>
      <c r="H387" s="184">
        <v>1</v>
      </c>
      <c r="I387" s="185"/>
      <c r="J387" s="186">
        <f t="shared" si="0"/>
        <v>0</v>
      </c>
      <c r="K387" s="182" t="s">
        <v>19</v>
      </c>
      <c r="L387" s="41"/>
      <c r="M387" s="187" t="s">
        <v>19</v>
      </c>
      <c r="N387" s="188" t="s">
        <v>47</v>
      </c>
      <c r="O387" s="66"/>
      <c r="P387" s="189">
        <f t="shared" si="1"/>
        <v>0</v>
      </c>
      <c r="Q387" s="189">
        <v>0</v>
      </c>
      <c r="R387" s="189">
        <f t="shared" si="2"/>
        <v>0</v>
      </c>
      <c r="S387" s="189">
        <v>0</v>
      </c>
      <c r="T387" s="190">
        <f t="shared" si="3"/>
        <v>0</v>
      </c>
      <c r="U387" s="36"/>
      <c r="V387" s="36"/>
      <c r="W387" s="36"/>
      <c r="X387" s="36"/>
      <c r="Y387" s="36"/>
      <c r="Z387" s="36"/>
      <c r="AA387" s="36"/>
      <c r="AB387" s="36"/>
      <c r="AC387" s="36"/>
      <c r="AD387" s="36"/>
      <c r="AE387" s="36"/>
      <c r="AR387" s="191" t="s">
        <v>299</v>
      </c>
      <c r="AT387" s="191" t="s">
        <v>217</v>
      </c>
      <c r="AU387" s="191" t="s">
        <v>88</v>
      </c>
      <c r="AY387" s="19" t="s">
        <v>214</v>
      </c>
      <c r="BE387" s="192">
        <f t="shared" si="4"/>
        <v>0</v>
      </c>
      <c r="BF387" s="192">
        <f t="shared" si="5"/>
        <v>0</v>
      </c>
      <c r="BG387" s="192">
        <f t="shared" si="6"/>
        <v>0</v>
      </c>
      <c r="BH387" s="192">
        <f t="shared" si="7"/>
        <v>0</v>
      </c>
      <c r="BI387" s="192">
        <f t="shared" si="8"/>
        <v>0</v>
      </c>
      <c r="BJ387" s="19" t="s">
        <v>88</v>
      </c>
      <c r="BK387" s="192">
        <f t="shared" si="9"/>
        <v>0</v>
      </c>
      <c r="BL387" s="19" t="s">
        <v>299</v>
      </c>
      <c r="BM387" s="191" t="s">
        <v>654</v>
      </c>
    </row>
    <row r="388" spans="1:65" s="2" customFormat="1" ht="218.65" customHeight="1">
      <c r="A388" s="36"/>
      <c r="B388" s="37"/>
      <c r="C388" s="180" t="s">
        <v>652</v>
      </c>
      <c r="D388" s="180" t="s">
        <v>217</v>
      </c>
      <c r="E388" s="181" t="s">
        <v>656</v>
      </c>
      <c r="F388" s="182" t="s">
        <v>657</v>
      </c>
      <c r="G388" s="183" t="s">
        <v>283</v>
      </c>
      <c r="H388" s="184">
        <v>1</v>
      </c>
      <c r="I388" s="185"/>
      <c r="J388" s="186">
        <f t="shared" si="0"/>
        <v>0</v>
      </c>
      <c r="K388" s="182" t="s">
        <v>19</v>
      </c>
      <c r="L388" s="41"/>
      <c r="M388" s="187" t="s">
        <v>19</v>
      </c>
      <c r="N388" s="188" t="s">
        <v>47</v>
      </c>
      <c r="O388" s="66"/>
      <c r="P388" s="189">
        <f t="shared" si="1"/>
        <v>0</v>
      </c>
      <c r="Q388" s="189">
        <v>0</v>
      </c>
      <c r="R388" s="189">
        <f t="shared" si="2"/>
        <v>0</v>
      </c>
      <c r="S388" s="189">
        <v>0</v>
      </c>
      <c r="T388" s="190">
        <f t="shared" si="3"/>
        <v>0</v>
      </c>
      <c r="U388" s="36"/>
      <c r="V388" s="36"/>
      <c r="W388" s="36"/>
      <c r="X388" s="36"/>
      <c r="Y388" s="36"/>
      <c r="Z388" s="36"/>
      <c r="AA388" s="36"/>
      <c r="AB388" s="36"/>
      <c r="AC388" s="36"/>
      <c r="AD388" s="36"/>
      <c r="AE388" s="36"/>
      <c r="AR388" s="191" t="s">
        <v>299</v>
      </c>
      <c r="AT388" s="191" t="s">
        <v>217</v>
      </c>
      <c r="AU388" s="191" t="s">
        <v>88</v>
      </c>
      <c r="AY388" s="19" t="s">
        <v>214</v>
      </c>
      <c r="BE388" s="192">
        <f t="shared" si="4"/>
        <v>0</v>
      </c>
      <c r="BF388" s="192">
        <f t="shared" si="5"/>
        <v>0</v>
      </c>
      <c r="BG388" s="192">
        <f t="shared" si="6"/>
        <v>0</v>
      </c>
      <c r="BH388" s="192">
        <f t="shared" si="7"/>
        <v>0</v>
      </c>
      <c r="BI388" s="192">
        <f t="shared" si="8"/>
        <v>0</v>
      </c>
      <c r="BJ388" s="19" t="s">
        <v>88</v>
      </c>
      <c r="BK388" s="192">
        <f t="shared" si="9"/>
        <v>0</v>
      </c>
      <c r="BL388" s="19" t="s">
        <v>299</v>
      </c>
      <c r="BM388" s="191" t="s">
        <v>658</v>
      </c>
    </row>
    <row r="389" spans="1:65" s="2" customFormat="1" ht="204.95" customHeight="1">
      <c r="A389" s="36"/>
      <c r="B389" s="37"/>
      <c r="C389" s="180" t="s">
        <v>655</v>
      </c>
      <c r="D389" s="180" t="s">
        <v>217</v>
      </c>
      <c r="E389" s="181" t="s">
        <v>660</v>
      </c>
      <c r="F389" s="182" t="s">
        <v>661</v>
      </c>
      <c r="G389" s="183" t="s">
        <v>283</v>
      </c>
      <c r="H389" s="184">
        <v>1</v>
      </c>
      <c r="I389" s="185"/>
      <c r="J389" s="186">
        <f t="shared" si="0"/>
        <v>0</v>
      </c>
      <c r="K389" s="182" t="s">
        <v>19</v>
      </c>
      <c r="L389" s="41"/>
      <c r="M389" s="187" t="s">
        <v>19</v>
      </c>
      <c r="N389" s="188" t="s">
        <v>47</v>
      </c>
      <c r="O389" s="66"/>
      <c r="P389" s="189">
        <f t="shared" si="1"/>
        <v>0</v>
      </c>
      <c r="Q389" s="189">
        <v>0</v>
      </c>
      <c r="R389" s="189">
        <f t="shared" si="2"/>
        <v>0</v>
      </c>
      <c r="S389" s="189">
        <v>0</v>
      </c>
      <c r="T389" s="190">
        <f t="shared" si="3"/>
        <v>0</v>
      </c>
      <c r="U389" s="36"/>
      <c r="V389" s="36"/>
      <c r="W389" s="36"/>
      <c r="X389" s="36"/>
      <c r="Y389" s="36"/>
      <c r="Z389" s="36"/>
      <c r="AA389" s="36"/>
      <c r="AB389" s="36"/>
      <c r="AC389" s="36"/>
      <c r="AD389" s="36"/>
      <c r="AE389" s="36"/>
      <c r="AR389" s="191" t="s">
        <v>299</v>
      </c>
      <c r="AT389" s="191" t="s">
        <v>217</v>
      </c>
      <c r="AU389" s="191" t="s">
        <v>88</v>
      </c>
      <c r="AY389" s="19" t="s">
        <v>214</v>
      </c>
      <c r="BE389" s="192">
        <f t="shared" si="4"/>
        <v>0</v>
      </c>
      <c r="BF389" s="192">
        <f t="shared" si="5"/>
        <v>0</v>
      </c>
      <c r="BG389" s="192">
        <f t="shared" si="6"/>
        <v>0</v>
      </c>
      <c r="BH389" s="192">
        <f t="shared" si="7"/>
        <v>0</v>
      </c>
      <c r="BI389" s="192">
        <f t="shared" si="8"/>
        <v>0</v>
      </c>
      <c r="BJ389" s="19" t="s">
        <v>88</v>
      </c>
      <c r="BK389" s="192">
        <f t="shared" si="9"/>
        <v>0</v>
      </c>
      <c r="BL389" s="19" t="s">
        <v>299</v>
      </c>
      <c r="BM389" s="191" t="s">
        <v>662</v>
      </c>
    </row>
    <row r="390" spans="1:65" s="2" customFormat="1" ht="62.65" customHeight="1">
      <c r="A390" s="36"/>
      <c r="B390" s="37"/>
      <c r="C390" s="180" t="s">
        <v>659</v>
      </c>
      <c r="D390" s="180" t="s">
        <v>217</v>
      </c>
      <c r="E390" s="181" t="s">
        <v>664</v>
      </c>
      <c r="F390" s="182" t="s">
        <v>665</v>
      </c>
      <c r="G390" s="183" t="s">
        <v>283</v>
      </c>
      <c r="H390" s="184">
        <v>6</v>
      </c>
      <c r="I390" s="185"/>
      <c r="J390" s="186">
        <f t="shared" si="0"/>
        <v>0</v>
      </c>
      <c r="K390" s="182" t="s">
        <v>19</v>
      </c>
      <c r="L390" s="41"/>
      <c r="M390" s="187" t="s">
        <v>19</v>
      </c>
      <c r="N390" s="188" t="s">
        <v>47</v>
      </c>
      <c r="O390" s="66"/>
      <c r="P390" s="189">
        <f t="shared" si="1"/>
        <v>0</v>
      </c>
      <c r="Q390" s="189">
        <v>0</v>
      </c>
      <c r="R390" s="189">
        <f t="shared" si="2"/>
        <v>0</v>
      </c>
      <c r="S390" s="189">
        <v>0</v>
      </c>
      <c r="T390" s="190">
        <f t="shared" si="3"/>
        <v>0</v>
      </c>
      <c r="U390" s="36"/>
      <c r="V390" s="36"/>
      <c r="W390" s="36"/>
      <c r="X390" s="36"/>
      <c r="Y390" s="36"/>
      <c r="Z390" s="36"/>
      <c r="AA390" s="36"/>
      <c r="AB390" s="36"/>
      <c r="AC390" s="36"/>
      <c r="AD390" s="36"/>
      <c r="AE390" s="36"/>
      <c r="AR390" s="191" t="s">
        <v>299</v>
      </c>
      <c r="AT390" s="191" t="s">
        <v>217</v>
      </c>
      <c r="AU390" s="191" t="s">
        <v>88</v>
      </c>
      <c r="AY390" s="19" t="s">
        <v>214</v>
      </c>
      <c r="BE390" s="192">
        <f t="shared" si="4"/>
        <v>0</v>
      </c>
      <c r="BF390" s="192">
        <f t="shared" si="5"/>
        <v>0</v>
      </c>
      <c r="BG390" s="192">
        <f t="shared" si="6"/>
        <v>0</v>
      </c>
      <c r="BH390" s="192">
        <f t="shared" si="7"/>
        <v>0</v>
      </c>
      <c r="BI390" s="192">
        <f t="shared" si="8"/>
        <v>0</v>
      </c>
      <c r="BJ390" s="19" t="s">
        <v>88</v>
      </c>
      <c r="BK390" s="192">
        <f t="shared" si="9"/>
        <v>0</v>
      </c>
      <c r="BL390" s="19" t="s">
        <v>299</v>
      </c>
      <c r="BM390" s="191" t="s">
        <v>666</v>
      </c>
    </row>
    <row r="391" spans="1:65" s="2" customFormat="1" ht="24.2" customHeight="1">
      <c r="A391" s="36"/>
      <c r="B391" s="37"/>
      <c r="C391" s="180" t="s">
        <v>663</v>
      </c>
      <c r="D391" s="180" t="s">
        <v>217</v>
      </c>
      <c r="E391" s="181" t="s">
        <v>668</v>
      </c>
      <c r="F391" s="182" t="s">
        <v>669</v>
      </c>
      <c r="G391" s="183" t="s">
        <v>361</v>
      </c>
      <c r="H391" s="240"/>
      <c r="I391" s="185"/>
      <c r="J391" s="186">
        <f t="shared" si="0"/>
        <v>0</v>
      </c>
      <c r="K391" s="182" t="s">
        <v>221</v>
      </c>
      <c r="L391" s="41"/>
      <c r="M391" s="187" t="s">
        <v>19</v>
      </c>
      <c r="N391" s="188" t="s">
        <v>47</v>
      </c>
      <c r="O391" s="66"/>
      <c r="P391" s="189">
        <f t="shared" si="1"/>
        <v>0</v>
      </c>
      <c r="Q391" s="189">
        <v>0</v>
      </c>
      <c r="R391" s="189">
        <f t="shared" si="2"/>
        <v>0</v>
      </c>
      <c r="S391" s="189">
        <v>0</v>
      </c>
      <c r="T391" s="190">
        <f t="shared" si="3"/>
        <v>0</v>
      </c>
      <c r="U391" s="36"/>
      <c r="V391" s="36"/>
      <c r="W391" s="36"/>
      <c r="X391" s="36"/>
      <c r="Y391" s="36"/>
      <c r="Z391" s="36"/>
      <c r="AA391" s="36"/>
      <c r="AB391" s="36"/>
      <c r="AC391" s="36"/>
      <c r="AD391" s="36"/>
      <c r="AE391" s="36"/>
      <c r="AR391" s="191" t="s">
        <v>299</v>
      </c>
      <c r="AT391" s="191" t="s">
        <v>217</v>
      </c>
      <c r="AU391" s="191" t="s">
        <v>88</v>
      </c>
      <c r="AY391" s="19" t="s">
        <v>214</v>
      </c>
      <c r="BE391" s="192">
        <f t="shared" si="4"/>
        <v>0</v>
      </c>
      <c r="BF391" s="192">
        <f t="shared" si="5"/>
        <v>0</v>
      </c>
      <c r="BG391" s="192">
        <f t="shared" si="6"/>
        <v>0</v>
      </c>
      <c r="BH391" s="192">
        <f t="shared" si="7"/>
        <v>0</v>
      </c>
      <c r="BI391" s="192">
        <f t="shared" si="8"/>
        <v>0</v>
      </c>
      <c r="BJ391" s="19" t="s">
        <v>88</v>
      </c>
      <c r="BK391" s="192">
        <f t="shared" si="9"/>
        <v>0</v>
      </c>
      <c r="BL391" s="19" t="s">
        <v>299</v>
      </c>
      <c r="BM391" s="191" t="s">
        <v>670</v>
      </c>
    </row>
    <row r="392" spans="1:65" s="12" customFormat="1" ht="22.9" customHeight="1">
      <c r="B392" s="164"/>
      <c r="C392" s="165"/>
      <c r="D392" s="166" t="s">
        <v>74</v>
      </c>
      <c r="E392" s="178" t="s">
        <v>671</v>
      </c>
      <c r="F392" s="178" t="s">
        <v>672</v>
      </c>
      <c r="G392" s="165"/>
      <c r="H392" s="165"/>
      <c r="I392" s="168"/>
      <c r="J392" s="179">
        <f>BK392</f>
        <v>0</v>
      </c>
      <c r="K392" s="165"/>
      <c r="L392" s="170"/>
      <c r="M392" s="171"/>
      <c r="N392" s="172"/>
      <c r="O392" s="172"/>
      <c r="P392" s="173">
        <f>SUM(P393:P394)</f>
        <v>0</v>
      </c>
      <c r="Q392" s="172"/>
      <c r="R392" s="173">
        <f>SUM(R393:R394)</f>
        <v>0</v>
      </c>
      <c r="S392" s="172"/>
      <c r="T392" s="174">
        <f>SUM(T393:T394)</f>
        <v>0</v>
      </c>
      <c r="AR392" s="175" t="s">
        <v>88</v>
      </c>
      <c r="AT392" s="176" t="s">
        <v>74</v>
      </c>
      <c r="AU392" s="176" t="s">
        <v>82</v>
      </c>
      <c r="AY392" s="175" t="s">
        <v>214</v>
      </c>
      <c r="BK392" s="177">
        <f>SUM(BK393:BK394)</f>
        <v>0</v>
      </c>
    </row>
    <row r="393" spans="1:65" s="2" customFormat="1" ht="24.2" customHeight="1">
      <c r="A393" s="36"/>
      <c r="B393" s="37"/>
      <c r="C393" s="180" t="s">
        <v>667</v>
      </c>
      <c r="D393" s="180" t="s">
        <v>217</v>
      </c>
      <c r="E393" s="181" t="s">
        <v>674</v>
      </c>
      <c r="F393" s="182" t="s">
        <v>675</v>
      </c>
      <c r="G393" s="183" t="s">
        <v>283</v>
      </c>
      <c r="H393" s="184">
        <v>1</v>
      </c>
      <c r="I393" s="185"/>
      <c r="J393" s="186">
        <f>ROUND(I393*H393,2)</f>
        <v>0</v>
      </c>
      <c r="K393" s="182" t="s">
        <v>19</v>
      </c>
      <c r="L393" s="41"/>
      <c r="M393" s="187" t="s">
        <v>19</v>
      </c>
      <c r="N393" s="188" t="s">
        <v>47</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299</v>
      </c>
      <c r="AT393" s="191" t="s">
        <v>217</v>
      </c>
      <c r="AU393" s="191" t="s">
        <v>88</v>
      </c>
      <c r="AY393" s="19" t="s">
        <v>214</v>
      </c>
      <c r="BE393" s="192">
        <f>IF(N393="základní",J393,0)</f>
        <v>0</v>
      </c>
      <c r="BF393" s="192">
        <f>IF(N393="snížená",J393,0)</f>
        <v>0</v>
      </c>
      <c r="BG393" s="192">
        <f>IF(N393="zákl. přenesená",J393,0)</f>
        <v>0</v>
      </c>
      <c r="BH393" s="192">
        <f>IF(N393="sníž. přenesená",J393,0)</f>
        <v>0</v>
      </c>
      <c r="BI393" s="192">
        <f>IF(N393="nulová",J393,0)</f>
        <v>0</v>
      </c>
      <c r="BJ393" s="19" t="s">
        <v>88</v>
      </c>
      <c r="BK393" s="192">
        <f>ROUND(I393*H393,2)</f>
        <v>0</v>
      </c>
      <c r="BL393" s="19" t="s">
        <v>299</v>
      </c>
      <c r="BM393" s="191" t="s">
        <v>676</v>
      </c>
    </row>
    <row r="394" spans="1:65" s="2" customFormat="1" ht="24.2" customHeight="1">
      <c r="A394" s="36"/>
      <c r="B394" s="37"/>
      <c r="C394" s="180" t="s">
        <v>673</v>
      </c>
      <c r="D394" s="180" t="s">
        <v>217</v>
      </c>
      <c r="E394" s="181" t="s">
        <v>678</v>
      </c>
      <c r="F394" s="182" t="s">
        <v>679</v>
      </c>
      <c r="G394" s="183" t="s">
        <v>361</v>
      </c>
      <c r="H394" s="240"/>
      <c r="I394" s="185"/>
      <c r="J394" s="186">
        <f>ROUND(I394*H394,2)</f>
        <v>0</v>
      </c>
      <c r="K394" s="182" t="s">
        <v>221</v>
      </c>
      <c r="L394" s="41"/>
      <c r="M394" s="187" t="s">
        <v>19</v>
      </c>
      <c r="N394" s="188" t="s">
        <v>47</v>
      </c>
      <c r="O394" s="66"/>
      <c r="P394" s="189">
        <f>O394*H394</f>
        <v>0</v>
      </c>
      <c r="Q394" s="189">
        <v>0</v>
      </c>
      <c r="R394" s="189">
        <f>Q394*H394</f>
        <v>0</v>
      </c>
      <c r="S394" s="189">
        <v>0</v>
      </c>
      <c r="T394" s="190">
        <f>S394*H394</f>
        <v>0</v>
      </c>
      <c r="U394" s="36"/>
      <c r="V394" s="36"/>
      <c r="W394" s="36"/>
      <c r="X394" s="36"/>
      <c r="Y394" s="36"/>
      <c r="Z394" s="36"/>
      <c r="AA394" s="36"/>
      <c r="AB394" s="36"/>
      <c r="AC394" s="36"/>
      <c r="AD394" s="36"/>
      <c r="AE394" s="36"/>
      <c r="AR394" s="191" t="s">
        <v>299</v>
      </c>
      <c r="AT394" s="191" t="s">
        <v>217</v>
      </c>
      <c r="AU394" s="191" t="s">
        <v>88</v>
      </c>
      <c r="AY394" s="19" t="s">
        <v>214</v>
      </c>
      <c r="BE394" s="192">
        <f>IF(N394="základní",J394,0)</f>
        <v>0</v>
      </c>
      <c r="BF394" s="192">
        <f>IF(N394="snížená",J394,0)</f>
        <v>0</v>
      </c>
      <c r="BG394" s="192">
        <f>IF(N394="zákl. přenesená",J394,0)</f>
        <v>0</v>
      </c>
      <c r="BH394" s="192">
        <f>IF(N394="sníž. přenesená",J394,0)</f>
        <v>0</v>
      </c>
      <c r="BI394" s="192">
        <f>IF(N394="nulová",J394,0)</f>
        <v>0</v>
      </c>
      <c r="BJ394" s="19" t="s">
        <v>88</v>
      </c>
      <c r="BK394" s="192">
        <f>ROUND(I394*H394,2)</f>
        <v>0</v>
      </c>
      <c r="BL394" s="19" t="s">
        <v>299</v>
      </c>
      <c r="BM394" s="191" t="s">
        <v>680</v>
      </c>
    </row>
    <row r="395" spans="1:65" s="12" customFormat="1" ht="22.9" customHeight="1">
      <c r="B395" s="164"/>
      <c r="C395" s="165"/>
      <c r="D395" s="166" t="s">
        <v>74</v>
      </c>
      <c r="E395" s="178" t="s">
        <v>681</v>
      </c>
      <c r="F395" s="178" t="s">
        <v>682</v>
      </c>
      <c r="G395" s="165"/>
      <c r="H395" s="165"/>
      <c r="I395" s="168"/>
      <c r="J395" s="179">
        <f>BK395</f>
        <v>0</v>
      </c>
      <c r="K395" s="165"/>
      <c r="L395" s="170"/>
      <c r="M395" s="171"/>
      <c r="N395" s="172"/>
      <c r="O395" s="172"/>
      <c r="P395" s="173">
        <f>SUM(P396:P421)</f>
        <v>0</v>
      </c>
      <c r="Q395" s="172"/>
      <c r="R395" s="173">
        <f>SUM(R396:R421)</f>
        <v>0.30930350000000001</v>
      </c>
      <c r="S395" s="172"/>
      <c r="T395" s="174">
        <f>SUM(T396:T421)</f>
        <v>0</v>
      </c>
      <c r="AR395" s="175" t="s">
        <v>88</v>
      </c>
      <c r="AT395" s="176" t="s">
        <v>74</v>
      </c>
      <c r="AU395" s="176" t="s">
        <v>82</v>
      </c>
      <c r="AY395" s="175" t="s">
        <v>214</v>
      </c>
      <c r="BK395" s="177">
        <f>SUM(BK396:BK421)</f>
        <v>0</v>
      </c>
    </row>
    <row r="396" spans="1:65" s="2" customFormat="1" ht="14.45" customHeight="1">
      <c r="A396" s="36"/>
      <c r="B396" s="37"/>
      <c r="C396" s="180" t="s">
        <v>677</v>
      </c>
      <c r="D396" s="180" t="s">
        <v>217</v>
      </c>
      <c r="E396" s="181" t="s">
        <v>684</v>
      </c>
      <c r="F396" s="182" t="s">
        <v>685</v>
      </c>
      <c r="G396" s="183" t="s">
        <v>220</v>
      </c>
      <c r="H396" s="184">
        <v>8.1999999999999993</v>
      </c>
      <c r="I396" s="185"/>
      <c r="J396" s="186">
        <f>ROUND(I396*H396,2)</f>
        <v>0</v>
      </c>
      <c r="K396" s="182" t="s">
        <v>221</v>
      </c>
      <c r="L396" s="41"/>
      <c r="M396" s="187" t="s">
        <v>19</v>
      </c>
      <c r="N396" s="188" t="s">
        <v>47</v>
      </c>
      <c r="O396" s="66"/>
      <c r="P396" s="189">
        <f>O396*H396</f>
        <v>0</v>
      </c>
      <c r="Q396" s="189">
        <v>2.9999999999999997E-4</v>
      </c>
      <c r="R396" s="189">
        <f>Q396*H396</f>
        <v>2.4599999999999995E-3</v>
      </c>
      <c r="S396" s="189">
        <v>0</v>
      </c>
      <c r="T396" s="190">
        <f>S396*H396</f>
        <v>0</v>
      </c>
      <c r="U396" s="36"/>
      <c r="V396" s="36"/>
      <c r="W396" s="36"/>
      <c r="X396" s="36"/>
      <c r="Y396" s="36"/>
      <c r="Z396" s="36"/>
      <c r="AA396" s="36"/>
      <c r="AB396" s="36"/>
      <c r="AC396" s="36"/>
      <c r="AD396" s="36"/>
      <c r="AE396" s="36"/>
      <c r="AR396" s="191" t="s">
        <v>299</v>
      </c>
      <c r="AT396" s="191" t="s">
        <v>217</v>
      </c>
      <c r="AU396" s="191" t="s">
        <v>88</v>
      </c>
      <c r="AY396" s="19" t="s">
        <v>214</v>
      </c>
      <c r="BE396" s="192">
        <f>IF(N396="základní",J396,0)</f>
        <v>0</v>
      </c>
      <c r="BF396" s="192">
        <f>IF(N396="snížená",J396,0)</f>
        <v>0</v>
      </c>
      <c r="BG396" s="192">
        <f>IF(N396="zákl. přenesená",J396,0)</f>
        <v>0</v>
      </c>
      <c r="BH396" s="192">
        <f>IF(N396="sníž. přenesená",J396,0)</f>
        <v>0</v>
      </c>
      <c r="BI396" s="192">
        <f>IF(N396="nulová",J396,0)</f>
        <v>0</v>
      </c>
      <c r="BJ396" s="19" t="s">
        <v>88</v>
      </c>
      <c r="BK396" s="192">
        <f>ROUND(I396*H396,2)</f>
        <v>0</v>
      </c>
      <c r="BL396" s="19" t="s">
        <v>299</v>
      </c>
      <c r="BM396" s="191" t="s">
        <v>686</v>
      </c>
    </row>
    <row r="397" spans="1:65" s="13" customFormat="1" ht="11.25">
      <c r="B397" s="193"/>
      <c r="C397" s="194"/>
      <c r="D397" s="195" t="s">
        <v>224</v>
      </c>
      <c r="E397" s="196" t="s">
        <v>19</v>
      </c>
      <c r="F397" s="197" t="s">
        <v>257</v>
      </c>
      <c r="G397" s="194"/>
      <c r="H397" s="196" t="s">
        <v>19</v>
      </c>
      <c r="I397" s="198"/>
      <c r="J397" s="194"/>
      <c r="K397" s="194"/>
      <c r="L397" s="199"/>
      <c r="M397" s="200"/>
      <c r="N397" s="201"/>
      <c r="O397" s="201"/>
      <c r="P397" s="201"/>
      <c r="Q397" s="201"/>
      <c r="R397" s="201"/>
      <c r="S397" s="201"/>
      <c r="T397" s="202"/>
      <c r="AT397" s="203" t="s">
        <v>224</v>
      </c>
      <c r="AU397" s="203" t="s">
        <v>88</v>
      </c>
      <c r="AV397" s="13" t="s">
        <v>82</v>
      </c>
      <c r="AW397" s="13" t="s">
        <v>36</v>
      </c>
      <c r="AX397" s="13" t="s">
        <v>75</v>
      </c>
      <c r="AY397" s="203" t="s">
        <v>214</v>
      </c>
    </row>
    <row r="398" spans="1:65" s="14" customFormat="1" ht="11.25">
      <c r="B398" s="204"/>
      <c r="C398" s="205"/>
      <c r="D398" s="195" t="s">
        <v>224</v>
      </c>
      <c r="E398" s="206" t="s">
        <v>19</v>
      </c>
      <c r="F398" s="207" t="s">
        <v>1926</v>
      </c>
      <c r="G398" s="205"/>
      <c r="H398" s="208">
        <v>3.69</v>
      </c>
      <c r="I398" s="209"/>
      <c r="J398" s="205"/>
      <c r="K398" s="205"/>
      <c r="L398" s="210"/>
      <c r="M398" s="211"/>
      <c r="N398" s="212"/>
      <c r="O398" s="212"/>
      <c r="P398" s="212"/>
      <c r="Q398" s="212"/>
      <c r="R398" s="212"/>
      <c r="S398" s="212"/>
      <c r="T398" s="213"/>
      <c r="AT398" s="214" t="s">
        <v>224</v>
      </c>
      <c r="AU398" s="214" t="s">
        <v>88</v>
      </c>
      <c r="AV398" s="14" t="s">
        <v>88</v>
      </c>
      <c r="AW398" s="14" t="s">
        <v>36</v>
      </c>
      <c r="AX398" s="14" t="s">
        <v>75</v>
      </c>
      <c r="AY398" s="214" t="s">
        <v>214</v>
      </c>
    </row>
    <row r="399" spans="1:65" s="14" customFormat="1" ht="11.25">
      <c r="B399" s="204"/>
      <c r="C399" s="205"/>
      <c r="D399" s="195" t="s">
        <v>224</v>
      </c>
      <c r="E399" s="206" t="s">
        <v>19</v>
      </c>
      <c r="F399" s="207" t="s">
        <v>1927</v>
      </c>
      <c r="G399" s="205"/>
      <c r="H399" s="208">
        <v>4.51</v>
      </c>
      <c r="I399" s="209"/>
      <c r="J399" s="205"/>
      <c r="K399" s="205"/>
      <c r="L399" s="210"/>
      <c r="M399" s="211"/>
      <c r="N399" s="212"/>
      <c r="O399" s="212"/>
      <c r="P399" s="212"/>
      <c r="Q399" s="212"/>
      <c r="R399" s="212"/>
      <c r="S399" s="212"/>
      <c r="T399" s="213"/>
      <c r="AT399" s="214" t="s">
        <v>224</v>
      </c>
      <c r="AU399" s="214" t="s">
        <v>88</v>
      </c>
      <c r="AV399" s="14" t="s">
        <v>88</v>
      </c>
      <c r="AW399" s="14" t="s">
        <v>36</v>
      </c>
      <c r="AX399" s="14" t="s">
        <v>75</v>
      </c>
      <c r="AY399" s="214" t="s">
        <v>214</v>
      </c>
    </row>
    <row r="400" spans="1:65" s="15" customFormat="1" ht="11.25">
      <c r="B400" s="215"/>
      <c r="C400" s="216"/>
      <c r="D400" s="195" t="s">
        <v>224</v>
      </c>
      <c r="E400" s="217" t="s">
        <v>19</v>
      </c>
      <c r="F400" s="218" t="s">
        <v>228</v>
      </c>
      <c r="G400" s="216"/>
      <c r="H400" s="219">
        <v>8.1999999999999993</v>
      </c>
      <c r="I400" s="220"/>
      <c r="J400" s="216"/>
      <c r="K400" s="216"/>
      <c r="L400" s="221"/>
      <c r="M400" s="222"/>
      <c r="N400" s="223"/>
      <c r="O400" s="223"/>
      <c r="P400" s="223"/>
      <c r="Q400" s="223"/>
      <c r="R400" s="223"/>
      <c r="S400" s="223"/>
      <c r="T400" s="224"/>
      <c r="AT400" s="225" t="s">
        <v>224</v>
      </c>
      <c r="AU400" s="225" t="s">
        <v>88</v>
      </c>
      <c r="AV400" s="15" t="s">
        <v>222</v>
      </c>
      <c r="AW400" s="15" t="s">
        <v>36</v>
      </c>
      <c r="AX400" s="15" t="s">
        <v>82</v>
      </c>
      <c r="AY400" s="225" t="s">
        <v>214</v>
      </c>
    </row>
    <row r="401" spans="1:65" s="2" customFormat="1" ht="24.2" customHeight="1">
      <c r="A401" s="36"/>
      <c r="B401" s="37"/>
      <c r="C401" s="180" t="s">
        <v>683</v>
      </c>
      <c r="D401" s="180" t="s">
        <v>217</v>
      </c>
      <c r="E401" s="181" t="s">
        <v>688</v>
      </c>
      <c r="F401" s="182" t="s">
        <v>689</v>
      </c>
      <c r="G401" s="183" t="s">
        <v>220</v>
      </c>
      <c r="H401" s="184">
        <v>8.1999999999999993</v>
      </c>
      <c r="I401" s="185"/>
      <c r="J401" s="186">
        <f>ROUND(I401*H401,2)</f>
        <v>0</v>
      </c>
      <c r="K401" s="182" t="s">
        <v>19</v>
      </c>
      <c r="L401" s="41"/>
      <c r="M401" s="187" t="s">
        <v>19</v>
      </c>
      <c r="N401" s="188" t="s">
        <v>47</v>
      </c>
      <c r="O401" s="66"/>
      <c r="P401" s="189">
        <f>O401*H401</f>
        <v>0</v>
      </c>
      <c r="Q401" s="189">
        <v>8.9999999999999993E-3</v>
      </c>
      <c r="R401" s="189">
        <f>Q401*H401</f>
        <v>7.3799999999999991E-2</v>
      </c>
      <c r="S401" s="189">
        <v>0</v>
      </c>
      <c r="T401" s="190">
        <f>S401*H401</f>
        <v>0</v>
      </c>
      <c r="U401" s="36"/>
      <c r="V401" s="36"/>
      <c r="W401" s="36"/>
      <c r="X401" s="36"/>
      <c r="Y401" s="36"/>
      <c r="Z401" s="36"/>
      <c r="AA401" s="36"/>
      <c r="AB401" s="36"/>
      <c r="AC401" s="36"/>
      <c r="AD401" s="36"/>
      <c r="AE401" s="36"/>
      <c r="AR401" s="191" t="s">
        <v>299</v>
      </c>
      <c r="AT401" s="191" t="s">
        <v>217</v>
      </c>
      <c r="AU401" s="191" t="s">
        <v>88</v>
      </c>
      <c r="AY401" s="19" t="s">
        <v>214</v>
      </c>
      <c r="BE401" s="192">
        <f>IF(N401="základní",J401,0)</f>
        <v>0</v>
      </c>
      <c r="BF401" s="192">
        <f>IF(N401="snížená",J401,0)</f>
        <v>0</v>
      </c>
      <c r="BG401" s="192">
        <f>IF(N401="zákl. přenesená",J401,0)</f>
        <v>0</v>
      </c>
      <c r="BH401" s="192">
        <f>IF(N401="sníž. přenesená",J401,0)</f>
        <v>0</v>
      </c>
      <c r="BI401" s="192">
        <f>IF(N401="nulová",J401,0)</f>
        <v>0</v>
      </c>
      <c r="BJ401" s="19" t="s">
        <v>88</v>
      </c>
      <c r="BK401" s="192">
        <f>ROUND(I401*H401,2)</f>
        <v>0</v>
      </c>
      <c r="BL401" s="19" t="s">
        <v>299</v>
      </c>
      <c r="BM401" s="191" t="s">
        <v>690</v>
      </c>
    </row>
    <row r="402" spans="1:65" s="13" customFormat="1" ht="11.25">
      <c r="B402" s="193"/>
      <c r="C402" s="194"/>
      <c r="D402" s="195" t="s">
        <v>224</v>
      </c>
      <c r="E402" s="196" t="s">
        <v>19</v>
      </c>
      <c r="F402" s="197" t="s">
        <v>257</v>
      </c>
      <c r="G402" s="194"/>
      <c r="H402" s="196" t="s">
        <v>19</v>
      </c>
      <c r="I402" s="198"/>
      <c r="J402" s="194"/>
      <c r="K402" s="194"/>
      <c r="L402" s="199"/>
      <c r="M402" s="200"/>
      <c r="N402" s="201"/>
      <c r="O402" s="201"/>
      <c r="P402" s="201"/>
      <c r="Q402" s="201"/>
      <c r="R402" s="201"/>
      <c r="S402" s="201"/>
      <c r="T402" s="202"/>
      <c r="AT402" s="203" t="s">
        <v>224</v>
      </c>
      <c r="AU402" s="203" t="s">
        <v>88</v>
      </c>
      <c r="AV402" s="13" t="s">
        <v>82</v>
      </c>
      <c r="AW402" s="13" t="s">
        <v>36</v>
      </c>
      <c r="AX402" s="13" t="s">
        <v>75</v>
      </c>
      <c r="AY402" s="203" t="s">
        <v>214</v>
      </c>
    </row>
    <row r="403" spans="1:65" s="14" customFormat="1" ht="11.25">
      <c r="B403" s="204"/>
      <c r="C403" s="205"/>
      <c r="D403" s="195" t="s">
        <v>224</v>
      </c>
      <c r="E403" s="206" t="s">
        <v>19</v>
      </c>
      <c r="F403" s="207" t="s">
        <v>1926</v>
      </c>
      <c r="G403" s="205"/>
      <c r="H403" s="208">
        <v>3.69</v>
      </c>
      <c r="I403" s="209"/>
      <c r="J403" s="205"/>
      <c r="K403" s="205"/>
      <c r="L403" s="210"/>
      <c r="M403" s="211"/>
      <c r="N403" s="212"/>
      <c r="O403" s="212"/>
      <c r="P403" s="212"/>
      <c r="Q403" s="212"/>
      <c r="R403" s="212"/>
      <c r="S403" s="212"/>
      <c r="T403" s="213"/>
      <c r="AT403" s="214" t="s">
        <v>224</v>
      </c>
      <c r="AU403" s="214" t="s">
        <v>88</v>
      </c>
      <c r="AV403" s="14" t="s">
        <v>88</v>
      </c>
      <c r="AW403" s="14" t="s">
        <v>36</v>
      </c>
      <c r="AX403" s="14" t="s">
        <v>75</v>
      </c>
      <c r="AY403" s="214" t="s">
        <v>214</v>
      </c>
    </row>
    <row r="404" spans="1:65" s="14" customFormat="1" ht="11.25">
      <c r="B404" s="204"/>
      <c r="C404" s="205"/>
      <c r="D404" s="195" t="s">
        <v>224</v>
      </c>
      <c r="E404" s="206" t="s">
        <v>19</v>
      </c>
      <c r="F404" s="207" t="s">
        <v>1927</v>
      </c>
      <c r="G404" s="205"/>
      <c r="H404" s="208">
        <v>4.51</v>
      </c>
      <c r="I404" s="209"/>
      <c r="J404" s="205"/>
      <c r="K404" s="205"/>
      <c r="L404" s="210"/>
      <c r="M404" s="211"/>
      <c r="N404" s="212"/>
      <c r="O404" s="212"/>
      <c r="P404" s="212"/>
      <c r="Q404" s="212"/>
      <c r="R404" s="212"/>
      <c r="S404" s="212"/>
      <c r="T404" s="213"/>
      <c r="AT404" s="214" t="s">
        <v>224</v>
      </c>
      <c r="AU404" s="214" t="s">
        <v>88</v>
      </c>
      <c r="AV404" s="14" t="s">
        <v>88</v>
      </c>
      <c r="AW404" s="14" t="s">
        <v>36</v>
      </c>
      <c r="AX404" s="14" t="s">
        <v>75</v>
      </c>
      <c r="AY404" s="214" t="s">
        <v>214</v>
      </c>
    </row>
    <row r="405" spans="1:65" s="15" customFormat="1" ht="11.25">
      <c r="B405" s="215"/>
      <c r="C405" s="216"/>
      <c r="D405" s="195" t="s">
        <v>224</v>
      </c>
      <c r="E405" s="217" t="s">
        <v>19</v>
      </c>
      <c r="F405" s="218" t="s">
        <v>228</v>
      </c>
      <c r="G405" s="216"/>
      <c r="H405" s="219">
        <v>8.1999999999999993</v>
      </c>
      <c r="I405" s="220"/>
      <c r="J405" s="216"/>
      <c r="K405" s="216"/>
      <c r="L405" s="221"/>
      <c r="M405" s="222"/>
      <c r="N405" s="223"/>
      <c r="O405" s="223"/>
      <c r="P405" s="223"/>
      <c r="Q405" s="223"/>
      <c r="R405" s="223"/>
      <c r="S405" s="223"/>
      <c r="T405" s="224"/>
      <c r="AT405" s="225" t="s">
        <v>224</v>
      </c>
      <c r="AU405" s="225" t="s">
        <v>88</v>
      </c>
      <c r="AV405" s="15" t="s">
        <v>222</v>
      </c>
      <c r="AW405" s="15" t="s">
        <v>36</v>
      </c>
      <c r="AX405" s="15" t="s">
        <v>82</v>
      </c>
      <c r="AY405" s="225" t="s">
        <v>214</v>
      </c>
    </row>
    <row r="406" spans="1:65" s="2" customFormat="1" ht="14.45" customHeight="1">
      <c r="A406" s="36"/>
      <c r="B406" s="37"/>
      <c r="C406" s="230" t="s">
        <v>687</v>
      </c>
      <c r="D406" s="230" t="s">
        <v>336</v>
      </c>
      <c r="E406" s="231" t="s">
        <v>692</v>
      </c>
      <c r="F406" s="232" t="s">
        <v>693</v>
      </c>
      <c r="G406" s="233" t="s">
        <v>220</v>
      </c>
      <c r="H406" s="234">
        <v>9.43</v>
      </c>
      <c r="I406" s="235"/>
      <c r="J406" s="236">
        <f>ROUND(I406*H406,2)</f>
        <v>0</v>
      </c>
      <c r="K406" s="232" t="s">
        <v>19</v>
      </c>
      <c r="L406" s="237"/>
      <c r="M406" s="238" t="s">
        <v>19</v>
      </c>
      <c r="N406" s="239" t="s">
        <v>47</v>
      </c>
      <c r="O406" s="66"/>
      <c r="P406" s="189">
        <f>O406*H406</f>
        <v>0</v>
      </c>
      <c r="Q406" s="189">
        <v>2.3E-2</v>
      </c>
      <c r="R406" s="189">
        <f>Q406*H406</f>
        <v>0.21689</v>
      </c>
      <c r="S406" s="189">
        <v>0</v>
      </c>
      <c r="T406" s="190">
        <f>S406*H406</f>
        <v>0</v>
      </c>
      <c r="U406" s="36"/>
      <c r="V406" s="36"/>
      <c r="W406" s="36"/>
      <c r="X406" s="36"/>
      <c r="Y406" s="36"/>
      <c r="Z406" s="36"/>
      <c r="AA406" s="36"/>
      <c r="AB406" s="36"/>
      <c r="AC406" s="36"/>
      <c r="AD406" s="36"/>
      <c r="AE406" s="36"/>
      <c r="AR406" s="191" t="s">
        <v>339</v>
      </c>
      <c r="AT406" s="191" t="s">
        <v>336</v>
      </c>
      <c r="AU406" s="191" t="s">
        <v>88</v>
      </c>
      <c r="AY406" s="19" t="s">
        <v>214</v>
      </c>
      <c r="BE406" s="192">
        <f>IF(N406="základní",J406,0)</f>
        <v>0</v>
      </c>
      <c r="BF406" s="192">
        <f>IF(N406="snížená",J406,0)</f>
        <v>0</v>
      </c>
      <c r="BG406" s="192">
        <f>IF(N406="zákl. přenesená",J406,0)</f>
        <v>0</v>
      </c>
      <c r="BH406" s="192">
        <f>IF(N406="sníž. přenesená",J406,0)</f>
        <v>0</v>
      </c>
      <c r="BI406" s="192">
        <f>IF(N406="nulová",J406,0)</f>
        <v>0</v>
      </c>
      <c r="BJ406" s="19" t="s">
        <v>88</v>
      </c>
      <c r="BK406" s="192">
        <f>ROUND(I406*H406,2)</f>
        <v>0</v>
      </c>
      <c r="BL406" s="19" t="s">
        <v>299</v>
      </c>
      <c r="BM406" s="191" t="s">
        <v>694</v>
      </c>
    </row>
    <row r="407" spans="1:65" s="14" customFormat="1" ht="11.25">
      <c r="B407" s="204"/>
      <c r="C407" s="205"/>
      <c r="D407" s="195" t="s">
        <v>224</v>
      </c>
      <c r="E407" s="205"/>
      <c r="F407" s="207" t="s">
        <v>1940</v>
      </c>
      <c r="G407" s="205"/>
      <c r="H407" s="208">
        <v>9.43</v>
      </c>
      <c r="I407" s="209"/>
      <c r="J407" s="205"/>
      <c r="K407" s="205"/>
      <c r="L407" s="210"/>
      <c r="M407" s="211"/>
      <c r="N407" s="212"/>
      <c r="O407" s="212"/>
      <c r="P407" s="212"/>
      <c r="Q407" s="212"/>
      <c r="R407" s="212"/>
      <c r="S407" s="212"/>
      <c r="T407" s="213"/>
      <c r="AT407" s="214" t="s">
        <v>224</v>
      </c>
      <c r="AU407" s="214" t="s">
        <v>88</v>
      </c>
      <c r="AV407" s="14" t="s">
        <v>88</v>
      </c>
      <c r="AW407" s="14" t="s">
        <v>4</v>
      </c>
      <c r="AX407" s="14" t="s">
        <v>82</v>
      </c>
      <c r="AY407" s="214" t="s">
        <v>214</v>
      </c>
    </row>
    <row r="408" spans="1:65" s="2" customFormat="1" ht="24.2" customHeight="1">
      <c r="A408" s="36"/>
      <c r="B408" s="37"/>
      <c r="C408" s="180" t="s">
        <v>691</v>
      </c>
      <c r="D408" s="180" t="s">
        <v>217</v>
      </c>
      <c r="E408" s="181" t="s">
        <v>697</v>
      </c>
      <c r="F408" s="182" t="s">
        <v>698</v>
      </c>
      <c r="G408" s="183" t="s">
        <v>220</v>
      </c>
      <c r="H408" s="184">
        <v>8.1999999999999993</v>
      </c>
      <c r="I408" s="185"/>
      <c r="J408" s="186">
        <f>ROUND(I408*H408,2)</f>
        <v>0</v>
      </c>
      <c r="K408" s="182" t="s">
        <v>221</v>
      </c>
      <c r="L408" s="41"/>
      <c r="M408" s="187" t="s">
        <v>19</v>
      </c>
      <c r="N408" s="188" t="s">
        <v>47</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299</v>
      </c>
      <c r="AT408" s="191" t="s">
        <v>217</v>
      </c>
      <c r="AU408" s="191" t="s">
        <v>88</v>
      </c>
      <c r="AY408" s="19" t="s">
        <v>214</v>
      </c>
      <c r="BE408" s="192">
        <f>IF(N408="základní",J408,0)</f>
        <v>0</v>
      </c>
      <c r="BF408" s="192">
        <f>IF(N408="snížená",J408,0)</f>
        <v>0</v>
      </c>
      <c r="BG408" s="192">
        <f>IF(N408="zákl. přenesená",J408,0)</f>
        <v>0</v>
      </c>
      <c r="BH408" s="192">
        <f>IF(N408="sníž. přenesená",J408,0)</f>
        <v>0</v>
      </c>
      <c r="BI408" s="192">
        <f>IF(N408="nulová",J408,0)</f>
        <v>0</v>
      </c>
      <c r="BJ408" s="19" t="s">
        <v>88</v>
      </c>
      <c r="BK408" s="192">
        <f>ROUND(I408*H408,2)</f>
        <v>0</v>
      </c>
      <c r="BL408" s="19" t="s">
        <v>299</v>
      </c>
      <c r="BM408" s="191" t="s">
        <v>699</v>
      </c>
    </row>
    <row r="409" spans="1:65" s="13" customFormat="1" ht="11.25">
      <c r="B409" s="193"/>
      <c r="C409" s="194"/>
      <c r="D409" s="195" t="s">
        <v>224</v>
      </c>
      <c r="E409" s="196" t="s">
        <v>19</v>
      </c>
      <c r="F409" s="197" t="s">
        <v>257</v>
      </c>
      <c r="G409" s="194"/>
      <c r="H409" s="196" t="s">
        <v>19</v>
      </c>
      <c r="I409" s="198"/>
      <c r="J409" s="194"/>
      <c r="K409" s="194"/>
      <c r="L409" s="199"/>
      <c r="M409" s="200"/>
      <c r="N409" s="201"/>
      <c r="O409" s="201"/>
      <c r="P409" s="201"/>
      <c r="Q409" s="201"/>
      <c r="R409" s="201"/>
      <c r="S409" s="201"/>
      <c r="T409" s="202"/>
      <c r="AT409" s="203" t="s">
        <v>224</v>
      </c>
      <c r="AU409" s="203" t="s">
        <v>88</v>
      </c>
      <c r="AV409" s="13" t="s">
        <v>82</v>
      </c>
      <c r="AW409" s="13" t="s">
        <v>36</v>
      </c>
      <c r="AX409" s="13" t="s">
        <v>75</v>
      </c>
      <c r="AY409" s="203" t="s">
        <v>214</v>
      </c>
    </row>
    <row r="410" spans="1:65" s="14" customFormat="1" ht="11.25">
      <c r="B410" s="204"/>
      <c r="C410" s="205"/>
      <c r="D410" s="195" t="s">
        <v>224</v>
      </c>
      <c r="E410" s="206" t="s">
        <v>19</v>
      </c>
      <c r="F410" s="207" t="s">
        <v>1926</v>
      </c>
      <c r="G410" s="205"/>
      <c r="H410" s="208">
        <v>3.69</v>
      </c>
      <c r="I410" s="209"/>
      <c r="J410" s="205"/>
      <c r="K410" s="205"/>
      <c r="L410" s="210"/>
      <c r="M410" s="211"/>
      <c r="N410" s="212"/>
      <c r="O410" s="212"/>
      <c r="P410" s="212"/>
      <c r="Q410" s="212"/>
      <c r="R410" s="212"/>
      <c r="S410" s="212"/>
      <c r="T410" s="213"/>
      <c r="AT410" s="214" t="s">
        <v>224</v>
      </c>
      <c r="AU410" s="214" t="s">
        <v>88</v>
      </c>
      <c r="AV410" s="14" t="s">
        <v>88</v>
      </c>
      <c r="AW410" s="14" t="s">
        <v>36</v>
      </c>
      <c r="AX410" s="14" t="s">
        <v>75</v>
      </c>
      <c r="AY410" s="214" t="s">
        <v>214</v>
      </c>
    </row>
    <row r="411" spans="1:65" s="14" customFormat="1" ht="11.25">
      <c r="B411" s="204"/>
      <c r="C411" s="205"/>
      <c r="D411" s="195" t="s">
        <v>224</v>
      </c>
      <c r="E411" s="206" t="s">
        <v>19</v>
      </c>
      <c r="F411" s="207" t="s">
        <v>1927</v>
      </c>
      <c r="G411" s="205"/>
      <c r="H411" s="208">
        <v>4.51</v>
      </c>
      <c r="I411" s="209"/>
      <c r="J411" s="205"/>
      <c r="K411" s="205"/>
      <c r="L411" s="210"/>
      <c r="M411" s="211"/>
      <c r="N411" s="212"/>
      <c r="O411" s="212"/>
      <c r="P411" s="212"/>
      <c r="Q411" s="212"/>
      <c r="R411" s="212"/>
      <c r="S411" s="212"/>
      <c r="T411" s="213"/>
      <c r="AT411" s="214" t="s">
        <v>224</v>
      </c>
      <c r="AU411" s="214" t="s">
        <v>88</v>
      </c>
      <c r="AV411" s="14" t="s">
        <v>88</v>
      </c>
      <c r="AW411" s="14" t="s">
        <v>36</v>
      </c>
      <c r="AX411" s="14" t="s">
        <v>75</v>
      </c>
      <c r="AY411" s="214" t="s">
        <v>214</v>
      </c>
    </row>
    <row r="412" spans="1:65" s="15" customFormat="1" ht="11.25">
      <c r="B412" s="215"/>
      <c r="C412" s="216"/>
      <c r="D412" s="195" t="s">
        <v>224</v>
      </c>
      <c r="E412" s="217" t="s">
        <v>19</v>
      </c>
      <c r="F412" s="218" t="s">
        <v>228</v>
      </c>
      <c r="G412" s="216"/>
      <c r="H412" s="219">
        <v>8.1999999999999993</v>
      </c>
      <c r="I412" s="220"/>
      <c r="J412" s="216"/>
      <c r="K412" s="216"/>
      <c r="L412" s="221"/>
      <c r="M412" s="222"/>
      <c r="N412" s="223"/>
      <c r="O412" s="223"/>
      <c r="P412" s="223"/>
      <c r="Q412" s="223"/>
      <c r="R412" s="223"/>
      <c r="S412" s="223"/>
      <c r="T412" s="224"/>
      <c r="AT412" s="225" t="s">
        <v>224</v>
      </c>
      <c r="AU412" s="225" t="s">
        <v>88</v>
      </c>
      <c r="AV412" s="15" t="s">
        <v>222</v>
      </c>
      <c r="AW412" s="15" t="s">
        <v>36</v>
      </c>
      <c r="AX412" s="15" t="s">
        <v>82</v>
      </c>
      <c r="AY412" s="225" t="s">
        <v>214</v>
      </c>
    </row>
    <row r="413" spans="1:65" s="2" customFormat="1" ht="24.2" customHeight="1">
      <c r="A413" s="36"/>
      <c r="B413" s="37"/>
      <c r="C413" s="180" t="s">
        <v>696</v>
      </c>
      <c r="D413" s="180" t="s">
        <v>217</v>
      </c>
      <c r="E413" s="181" t="s">
        <v>701</v>
      </c>
      <c r="F413" s="182" t="s">
        <v>702</v>
      </c>
      <c r="G413" s="183" t="s">
        <v>220</v>
      </c>
      <c r="H413" s="184">
        <v>8.1999999999999993</v>
      </c>
      <c r="I413" s="185"/>
      <c r="J413" s="186">
        <f>ROUND(I413*H413,2)</f>
        <v>0</v>
      </c>
      <c r="K413" s="182" t="s">
        <v>221</v>
      </c>
      <c r="L413" s="41"/>
      <c r="M413" s="187" t="s">
        <v>19</v>
      </c>
      <c r="N413" s="188" t="s">
        <v>47</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299</v>
      </c>
      <c r="AT413" s="191" t="s">
        <v>217</v>
      </c>
      <c r="AU413" s="191" t="s">
        <v>88</v>
      </c>
      <c r="AY413" s="19" t="s">
        <v>214</v>
      </c>
      <c r="BE413" s="192">
        <f>IF(N413="základní",J413,0)</f>
        <v>0</v>
      </c>
      <c r="BF413" s="192">
        <f>IF(N413="snížená",J413,0)</f>
        <v>0</v>
      </c>
      <c r="BG413" s="192">
        <f>IF(N413="zákl. přenesená",J413,0)</f>
        <v>0</v>
      </c>
      <c r="BH413" s="192">
        <f>IF(N413="sníž. přenesená",J413,0)</f>
        <v>0</v>
      </c>
      <c r="BI413" s="192">
        <f>IF(N413="nulová",J413,0)</f>
        <v>0</v>
      </c>
      <c r="BJ413" s="19" t="s">
        <v>88</v>
      </c>
      <c r="BK413" s="192">
        <f>ROUND(I413*H413,2)</f>
        <v>0</v>
      </c>
      <c r="BL413" s="19" t="s">
        <v>299</v>
      </c>
      <c r="BM413" s="191" t="s">
        <v>703</v>
      </c>
    </row>
    <row r="414" spans="1:65" s="2" customFormat="1" ht="14.45" customHeight="1">
      <c r="A414" s="36"/>
      <c r="B414" s="37"/>
      <c r="C414" s="180" t="s">
        <v>700</v>
      </c>
      <c r="D414" s="180" t="s">
        <v>217</v>
      </c>
      <c r="E414" s="181" t="s">
        <v>705</v>
      </c>
      <c r="F414" s="182" t="s">
        <v>706</v>
      </c>
      <c r="G414" s="183" t="s">
        <v>220</v>
      </c>
      <c r="H414" s="184">
        <v>8.1999999999999993</v>
      </c>
      <c r="I414" s="185"/>
      <c r="J414" s="186">
        <f>ROUND(I414*H414,2)</f>
        <v>0</v>
      </c>
      <c r="K414" s="182" t="s">
        <v>221</v>
      </c>
      <c r="L414" s="41"/>
      <c r="M414" s="187" t="s">
        <v>19</v>
      </c>
      <c r="N414" s="188" t="s">
        <v>47</v>
      </c>
      <c r="O414" s="66"/>
      <c r="P414" s="189">
        <f>O414*H414</f>
        <v>0</v>
      </c>
      <c r="Q414" s="189">
        <v>0</v>
      </c>
      <c r="R414" s="189">
        <f>Q414*H414</f>
        <v>0</v>
      </c>
      <c r="S414" s="189">
        <v>0</v>
      </c>
      <c r="T414" s="190">
        <f>S414*H414</f>
        <v>0</v>
      </c>
      <c r="U414" s="36"/>
      <c r="V414" s="36"/>
      <c r="W414" s="36"/>
      <c r="X414" s="36"/>
      <c r="Y414" s="36"/>
      <c r="Z414" s="36"/>
      <c r="AA414" s="36"/>
      <c r="AB414" s="36"/>
      <c r="AC414" s="36"/>
      <c r="AD414" s="36"/>
      <c r="AE414" s="36"/>
      <c r="AR414" s="191" t="s">
        <v>299</v>
      </c>
      <c r="AT414" s="191" t="s">
        <v>217</v>
      </c>
      <c r="AU414" s="191" t="s">
        <v>88</v>
      </c>
      <c r="AY414" s="19" t="s">
        <v>214</v>
      </c>
      <c r="BE414" s="192">
        <f>IF(N414="základní",J414,0)</f>
        <v>0</v>
      </c>
      <c r="BF414" s="192">
        <f>IF(N414="snížená",J414,0)</f>
        <v>0</v>
      </c>
      <c r="BG414" s="192">
        <f>IF(N414="zákl. přenesená",J414,0)</f>
        <v>0</v>
      </c>
      <c r="BH414" s="192">
        <f>IF(N414="sníž. přenesená",J414,0)</f>
        <v>0</v>
      </c>
      <c r="BI414" s="192">
        <f>IF(N414="nulová",J414,0)</f>
        <v>0</v>
      </c>
      <c r="BJ414" s="19" t="s">
        <v>88</v>
      </c>
      <c r="BK414" s="192">
        <f>ROUND(I414*H414,2)</f>
        <v>0</v>
      </c>
      <c r="BL414" s="19" t="s">
        <v>299</v>
      </c>
      <c r="BM414" s="191" t="s">
        <v>1941</v>
      </c>
    </row>
    <row r="415" spans="1:65" s="15" customFormat="1" ht="11.25">
      <c r="B415" s="215"/>
      <c r="C415" s="216"/>
      <c r="D415" s="195" t="s">
        <v>224</v>
      </c>
      <c r="E415" s="217" t="s">
        <v>19</v>
      </c>
      <c r="F415" s="218" t="s">
        <v>228</v>
      </c>
      <c r="G415" s="216"/>
      <c r="H415" s="219">
        <v>8.1999999999999993</v>
      </c>
      <c r="I415" s="220"/>
      <c r="J415" s="216"/>
      <c r="K415" s="216"/>
      <c r="L415" s="221"/>
      <c r="M415" s="222"/>
      <c r="N415" s="223"/>
      <c r="O415" s="223"/>
      <c r="P415" s="223"/>
      <c r="Q415" s="223"/>
      <c r="R415" s="223"/>
      <c r="S415" s="223"/>
      <c r="T415" s="224"/>
      <c r="AT415" s="225" t="s">
        <v>224</v>
      </c>
      <c r="AU415" s="225" t="s">
        <v>88</v>
      </c>
      <c r="AV415" s="15" t="s">
        <v>222</v>
      </c>
      <c r="AW415" s="15" t="s">
        <v>36</v>
      </c>
      <c r="AX415" s="15" t="s">
        <v>75</v>
      </c>
      <c r="AY415" s="225" t="s">
        <v>214</v>
      </c>
    </row>
    <row r="416" spans="1:65" s="2" customFormat="1" ht="14.45" customHeight="1">
      <c r="A416" s="36"/>
      <c r="B416" s="37"/>
      <c r="C416" s="180" t="s">
        <v>704</v>
      </c>
      <c r="D416" s="180" t="s">
        <v>217</v>
      </c>
      <c r="E416" s="181" t="s">
        <v>709</v>
      </c>
      <c r="F416" s="182" t="s">
        <v>710</v>
      </c>
      <c r="G416" s="183" t="s">
        <v>220</v>
      </c>
      <c r="H416" s="184">
        <v>10.769</v>
      </c>
      <c r="I416" s="185"/>
      <c r="J416" s="186">
        <f>ROUND(I416*H416,2)</f>
        <v>0</v>
      </c>
      <c r="K416" s="182" t="s">
        <v>221</v>
      </c>
      <c r="L416" s="41"/>
      <c r="M416" s="187" t="s">
        <v>19</v>
      </c>
      <c r="N416" s="188" t="s">
        <v>47</v>
      </c>
      <c r="O416" s="66"/>
      <c r="P416" s="189">
        <f>O416*H416</f>
        <v>0</v>
      </c>
      <c r="Q416" s="189">
        <v>1.5E-3</v>
      </c>
      <c r="R416" s="189">
        <f>Q416*H416</f>
        <v>1.6153500000000001E-2</v>
      </c>
      <c r="S416" s="189">
        <v>0</v>
      </c>
      <c r="T416" s="190">
        <f>S416*H416</f>
        <v>0</v>
      </c>
      <c r="U416" s="36"/>
      <c r="V416" s="36"/>
      <c r="W416" s="36"/>
      <c r="X416" s="36"/>
      <c r="Y416" s="36"/>
      <c r="Z416" s="36"/>
      <c r="AA416" s="36"/>
      <c r="AB416" s="36"/>
      <c r="AC416" s="36"/>
      <c r="AD416" s="36"/>
      <c r="AE416" s="36"/>
      <c r="AR416" s="191" t="s">
        <v>299</v>
      </c>
      <c r="AT416" s="191" t="s">
        <v>217</v>
      </c>
      <c r="AU416" s="191" t="s">
        <v>88</v>
      </c>
      <c r="AY416" s="19" t="s">
        <v>214</v>
      </c>
      <c r="BE416" s="192">
        <f>IF(N416="základní",J416,0)</f>
        <v>0</v>
      </c>
      <c r="BF416" s="192">
        <f>IF(N416="snížená",J416,0)</f>
        <v>0</v>
      </c>
      <c r="BG416" s="192">
        <f>IF(N416="zákl. přenesená",J416,0)</f>
        <v>0</v>
      </c>
      <c r="BH416" s="192">
        <f>IF(N416="sníž. přenesená",J416,0)</f>
        <v>0</v>
      </c>
      <c r="BI416" s="192">
        <f>IF(N416="nulová",J416,0)</f>
        <v>0</v>
      </c>
      <c r="BJ416" s="19" t="s">
        <v>88</v>
      </c>
      <c r="BK416" s="192">
        <f>ROUND(I416*H416,2)</f>
        <v>0</v>
      </c>
      <c r="BL416" s="19" t="s">
        <v>299</v>
      </c>
      <c r="BM416" s="191" t="s">
        <v>711</v>
      </c>
    </row>
    <row r="417" spans="1:65" s="13" customFormat="1" ht="11.25">
      <c r="B417" s="193"/>
      <c r="C417" s="194"/>
      <c r="D417" s="195" t="s">
        <v>224</v>
      </c>
      <c r="E417" s="196" t="s">
        <v>19</v>
      </c>
      <c r="F417" s="197" t="s">
        <v>257</v>
      </c>
      <c r="G417" s="194"/>
      <c r="H417" s="196" t="s">
        <v>19</v>
      </c>
      <c r="I417" s="198"/>
      <c r="J417" s="194"/>
      <c r="K417" s="194"/>
      <c r="L417" s="199"/>
      <c r="M417" s="200"/>
      <c r="N417" s="201"/>
      <c r="O417" s="201"/>
      <c r="P417" s="201"/>
      <c r="Q417" s="201"/>
      <c r="R417" s="201"/>
      <c r="S417" s="201"/>
      <c r="T417" s="202"/>
      <c r="AT417" s="203" t="s">
        <v>224</v>
      </c>
      <c r="AU417" s="203" t="s">
        <v>88</v>
      </c>
      <c r="AV417" s="13" t="s">
        <v>82</v>
      </c>
      <c r="AW417" s="13" t="s">
        <v>36</v>
      </c>
      <c r="AX417" s="13" t="s">
        <v>75</v>
      </c>
      <c r="AY417" s="203" t="s">
        <v>214</v>
      </c>
    </row>
    <row r="418" spans="1:65" s="14" customFormat="1" ht="11.25">
      <c r="B418" s="204"/>
      <c r="C418" s="205"/>
      <c r="D418" s="195" t="s">
        <v>224</v>
      </c>
      <c r="E418" s="206" t="s">
        <v>19</v>
      </c>
      <c r="F418" s="207" t="s">
        <v>1942</v>
      </c>
      <c r="G418" s="205"/>
      <c r="H418" s="208">
        <v>4.9219999999999997</v>
      </c>
      <c r="I418" s="209"/>
      <c r="J418" s="205"/>
      <c r="K418" s="205"/>
      <c r="L418" s="210"/>
      <c r="M418" s="211"/>
      <c r="N418" s="212"/>
      <c r="O418" s="212"/>
      <c r="P418" s="212"/>
      <c r="Q418" s="212"/>
      <c r="R418" s="212"/>
      <c r="S418" s="212"/>
      <c r="T418" s="213"/>
      <c r="AT418" s="214" t="s">
        <v>224</v>
      </c>
      <c r="AU418" s="214" t="s">
        <v>88</v>
      </c>
      <c r="AV418" s="14" t="s">
        <v>88</v>
      </c>
      <c r="AW418" s="14" t="s">
        <v>36</v>
      </c>
      <c r="AX418" s="14" t="s">
        <v>75</v>
      </c>
      <c r="AY418" s="214" t="s">
        <v>214</v>
      </c>
    </row>
    <row r="419" spans="1:65" s="14" customFormat="1" ht="11.25">
      <c r="B419" s="204"/>
      <c r="C419" s="205"/>
      <c r="D419" s="195" t="s">
        <v>224</v>
      </c>
      <c r="E419" s="206" t="s">
        <v>19</v>
      </c>
      <c r="F419" s="207" t="s">
        <v>1943</v>
      </c>
      <c r="G419" s="205"/>
      <c r="H419" s="208">
        <v>5.8470000000000004</v>
      </c>
      <c r="I419" s="209"/>
      <c r="J419" s="205"/>
      <c r="K419" s="205"/>
      <c r="L419" s="210"/>
      <c r="M419" s="211"/>
      <c r="N419" s="212"/>
      <c r="O419" s="212"/>
      <c r="P419" s="212"/>
      <c r="Q419" s="212"/>
      <c r="R419" s="212"/>
      <c r="S419" s="212"/>
      <c r="T419" s="213"/>
      <c r="AT419" s="214" t="s">
        <v>224</v>
      </c>
      <c r="AU419" s="214" t="s">
        <v>88</v>
      </c>
      <c r="AV419" s="14" t="s">
        <v>88</v>
      </c>
      <c r="AW419" s="14" t="s">
        <v>36</v>
      </c>
      <c r="AX419" s="14" t="s">
        <v>75</v>
      </c>
      <c r="AY419" s="214" t="s">
        <v>214</v>
      </c>
    </row>
    <row r="420" spans="1:65" s="15" customFormat="1" ht="11.25">
      <c r="B420" s="215"/>
      <c r="C420" s="216"/>
      <c r="D420" s="195" t="s">
        <v>224</v>
      </c>
      <c r="E420" s="217" t="s">
        <v>19</v>
      </c>
      <c r="F420" s="218" t="s">
        <v>228</v>
      </c>
      <c r="G420" s="216"/>
      <c r="H420" s="219">
        <v>10.769</v>
      </c>
      <c r="I420" s="220"/>
      <c r="J420" s="216"/>
      <c r="K420" s="216"/>
      <c r="L420" s="221"/>
      <c r="M420" s="222"/>
      <c r="N420" s="223"/>
      <c r="O420" s="223"/>
      <c r="P420" s="223"/>
      <c r="Q420" s="223"/>
      <c r="R420" s="223"/>
      <c r="S420" s="223"/>
      <c r="T420" s="224"/>
      <c r="AT420" s="225" t="s">
        <v>224</v>
      </c>
      <c r="AU420" s="225" t="s">
        <v>88</v>
      </c>
      <c r="AV420" s="15" t="s">
        <v>222</v>
      </c>
      <c r="AW420" s="15" t="s">
        <v>36</v>
      </c>
      <c r="AX420" s="15" t="s">
        <v>82</v>
      </c>
      <c r="AY420" s="225" t="s">
        <v>214</v>
      </c>
    </row>
    <row r="421" spans="1:65" s="2" customFormat="1" ht="24.2" customHeight="1">
      <c r="A421" s="36"/>
      <c r="B421" s="37"/>
      <c r="C421" s="180" t="s">
        <v>708</v>
      </c>
      <c r="D421" s="180" t="s">
        <v>217</v>
      </c>
      <c r="E421" s="181" t="s">
        <v>715</v>
      </c>
      <c r="F421" s="182" t="s">
        <v>716</v>
      </c>
      <c r="G421" s="183" t="s">
        <v>361</v>
      </c>
      <c r="H421" s="240"/>
      <c r="I421" s="185"/>
      <c r="J421" s="186">
        <f>ROUND(I421*H421,2)</f>
        <v>0</v>
      </c>
      <c r="K421" s="182" t="s">
        <v>221</v>
      </c>
      <c r="L421" s="41"/>
      <c r="M421" s="187" t="s">
        <v>19</v>
      </c>
      <c r="N421" s="188" t="s">
        <v>47</v>
      </c>
      <c r="O421" s="66"/>
      <c r="P421" s="189">
        <f>O421*H421</f>
        <v>0</v>
      </c>
      <c r="Q421" s="189">
        <v>0</v>
      </c>
      <c r="R421" s="189">
        <f>Q421*H421</f>
        <v>0</v>
      </c>
      <c r="S421" s="189">
        <v>0</v>
      </c>
      <c r="T421" s="190">
        <f>S421*H421</f>
        <v>0</v>
      </c>
      <c r="U421" s="36"/>
      <c r="V421" s="36"/>
      <c r="W421" s="36"/>
      <c r="X421" s="36"/>
      <c r="Y421" s="36"/>
      <c r="Z421" s="36"/>
      <c r="AA421" s="36"/>
      <c r="AB421" s="36"/>
      <c r="AC421" s="36"/>
      <c r="AD421" s="36"/>
      <c r="AE421" s="36"/>
      <c r="AR421" s="191" t="s">
        <v>299</v>
      </c>
      <c r="AT421" s="191" t="s">
        <v>217</v>
      </c>
      <c r="AU421" s="191" t="s">
        <v>88</v>
      </c>
      <c r="AY421" s="19" t="s">
        <v>214</v>
      </c>
      <c r="BE421" s="192">
        <f>IF(N421="základní",J421,0)</f>
        <v>0</v>
      </c>
      <c r="BF421" s="192">
        <f>IF(N421="snížená",J421,0)</f>
        <v>0</v>
      </c>
      <c r="BG421" s="192">
        <f>IF(N421="zákl. přenesená",J421,0)</f>
        <v>0</v>
      </c>
      <c r="BH421" s="192">
        <f>IF(N421="sníž. přenesená",J421,0)</f>
        <v>0</v>
      </c>
      <c r="BI421" s="192">
        <f>IF(N421="nulová",J421,0)</f>
        <v>0</v>
      </c>
      <c r="BJ421" s="19" t="s">
        <v>88</v>
      </c>
      <c r="BK421" s="192">
        <f>ROUND(I421*H421,2)</f>
        <v>0</v>
      </c>
      <c r="BL421" s="19" t="s">
        <v>299</v>
      </c>
      <c r="BM421" s="191" t="s">
        <v>717</v>
      </c>
    </row>
    <row r="422" spans="1:65" s="12" customFormat="1" ht="22.9" customHeight="1">
      <c r="B422" s="164"/>
      <c r="C422" s="165"/>
      <c r="D422" s="166" t="s">
        <v>74</v>
      </c>
      <c r="E422" s="178" t="s">
        <v>718</v>
      </c>
      <c r="F422" s="178" t="s">
        <v>719</v>
      </c>
      <c r="G422" s="165"/>
      <c r="H422" s="165"/>
      <c r="I422" s="168"/>
      <c r="J422" s="179">
        <f>BK422</f>
        <v>0</v>
      </c>
      <c r="K422" s="165"/>
      <c r="L422" s="170"/>
      <c r="M422" s="171"/>
      <c r="N422" s="172"/>
      <c r="O422" s="172"/>
      <c r="P422" s="173">
        <f>SUM(P423:P434)</f>
        <v>0</v>
      </c>
      <c r="Q422" s="172"/>
      <c r="R422" s="173">
        <f>SUM(R423:R434)</f>
        <v>2.0550307999999999</v>
      </c>
      <c r="S422" s="172"/>
      <c r="T422" s="174">
        <f>SUM(T423:T434)</f>
        <v>0</v>
      </c>
      <c r="AR422" s="175" t="s">
        <v>88</v>
      </c>
      <c r="AT422" s="176" t="s">
        <v>74</v>
      </c>
      <c r="AU422" s="176" t="s">
        <v>82</v>
      </c>
      <c r="AY422" s="175" t="s">
        <v>214</v>
      </c>
      <c r="BK422" s="177">
        <f>SUM(BK423:BK434)</f>
        <v>0</v>
      </c>
    </row>
    <row r="423" spans="1:65" s="2" customFormat="1" ht="37.9" customHeight="1">
      <c r="A423" s="36"/>
      <c r="B423" s="37"/>
      <c r="C423" s="180" t="s">
        <v>714</v>
      </c>
      <c r="D423" s="180" t="s">
        <v>217</v>
      </c>
      <c r="E423" s="181" t="s">
        <v>721</v>
      </c>
      <c r="F423" s="182" t="s">
        <v>722</v>
      </c>
      <c r="G423" s="183" t="s">
        <v>220</v>
      </c>
      <c r="H423" s="184">
        <v>129.41</v>
      </c>
      <c r="I423" s="185"/>
      <c r="J423" s="186">
        <f>ROUND(I423*H423,2)</f>
        <v>0</v>
      </c>
      <c r="K423" s="182" t="s">
        <v>19</v>
      </c>
      <c r="L423" s="41"/>
      <c r="M423" s="187" t="s">
        <v>19</v>
      </c>
      <c r="N423" s="188" t="s">
        <v>47</v>
      </c>
      <c r="O423" s="66"/>
      <c r="P423" s="189">
        <f>O423*H423</f>
        <v>0</v>
      </c>
      <c r="Q423" s="189">
        <v>0</v>
      </c>
      <c r="R423" s="189">
        <f>Q423*H423</f>
        <v>0</v>
      </c>
      <c r="S423" s="189">
        <v>0</v>
      </c>
      <c r="T423" s="190">
        <f>S423*H423</f>
        <v>0</v>
      </c>
      <c r="U423" s="36"/>
      <c r="V423" s="36"/>
      <c r="W423" s="36"/>
      <c r="X423" s="36"/>
      <c r="Y423" s="36"/>
      <c r="Z423" s="36"/>
      <c r="AA423" s="36"/>
      <c r="AB423" s="36"/>
      <c r="AC423" s="36"/>
      <c r="AD423" s="36"/>
      <c r="AE423" s="36"/>
      <c r="AR423" s="191" t="s">
        <v>299</v>
      </c>
      <c r="AT423" s="191" t="s">
        <v>217</v>
      </c>
      <c r="AU423" s="191" t="s">
        <v>88</v>
      </c>
      <c r="AY423" s="19" t="s">
        <v>214</v>
      </c>
      <c r="BE423" s="192">
        <f>IF(N423="základní",J423,0)</f>
        <v>0</v>
      </c>
      <c r="BF423" s="192">
        <f>IF(N423="snížená",J423,0)</f>
        <v>0</v>
      </c>
      <c r="BG423" s="192">
        <f>IF(N423="zákl. přenesená",J423,0)</f>
        <v>0</v>
      </c>
      <c r="BH423" s="192">
        <f>IF(N423="sníž. přenesená",J423,0)</f>
        <v>0</v>
      </c>
      <c r="BI423" s="192">
        <f>IF(N423="nulová",J423,0)</f>
        <v>0</v>
      </c>
      <c r="BJ423" s="19" t="s">
        <v>88</v>
      </c>
      <c r="BK423" s="192">
        <f>ROUND(I423*H423,2)</f>
        <v>0</v>
      </c>
      <c r="BL423" s="19" t="s">
        <v>299</v>
      </c>
      <c r="BM423" s="191" t="s">
        <v>1944</v>
      </c>
    </row>
    <row r="424" spans="1:65" s="15" customFormat="1" ht="11.25">
      <c r="B424" s="215"/>
      <c r="C424" s="216"/>
      <c r="D424" s="195" t="s">
        <v>224</v>
      </c>
      <c r="E424" s="217" t="s">
        <v>19</v>
      </c>
      <c r="F424" s="218" t="s">
        <v>228</v>
      </c>
      <c r="G424" s="216"/>
      <c r="H424" s="219">
        <v>129.41</v>
      </c>
      <c r="I424" s="220"/>
      <c r="J424" s="216"/>
      <c r="K424" s="216"/>
      <c r="L424" s="221"/>
      <c r="M424" s="222"/>
      <c r="N424" s="223"/>
      <c r="O424" s="223"/>
      <c r="P424" s="223"/>
      <c r="Q424" s="223"/>
      <c r="R424" s="223"/>
      <c r="S424" s="223"/>
      <c r="T424" s="224"/>
      <c r="AT424" s="225" t="s">
        <v>224</v>
      </c>
      <c r="AU424" s="225" t="s">
        <v>88</v>
      </c>
      <c r="AV424" s="15" t="s">
        <v>222</v>
      </c>
      <c r="AW424" s="15" t="s">
        <v>36</v>
      </c>
      <c r="AX424" s="15" t="s">
        <v>75</v>
      </c>
      <c r="AY424" s="225" t="s">
        <v>214</v>
      </c>
    </row>
    <row r="425" spans="1:65" s="2" customFormat="1" ht="14.45" customHeight="1">
      <c r="A425" s="36"/>
      <c r="B425" s="37"/>
      <c r="C425" s="180" t="s">
        <v>720</v>
      </c>
      <c r="D425" s="180" t="s">
        <v>217</v>
      </c>
      <c r="E425" s="181" t="s">
        <v>725</v>
      </c>
      <c r="F425" s="182" t="s">
        <v>726</v>
      </c>
      <c r="G425" s="183" t="s">
        <v>220</v>
      </c>
      <c r="H425" s="184">
        <v>129.41</v>
      </c>
      <c r="I425" s="185"/>
      <c r="J425" s="186">
        <f>ROUND(I425*H425,2)</f>
        <v>0</v>
      </c>
      <c r="K425" s="182" t="s">
        <v>19</v>
      </c>
      <c r="L425" s="41"/>
      <c r="M425" s="187" t="s">
        <v>19</v>
      </c>
      <c r="N425" s="188" t="s">
        <v>47</v>
      </c>
      <c r="O425" s="66"/>
      <c r="P425" s="189">
        <f>O425*H425</f>
        <v>0</v>
      </c>
      <c r="Q425" s="189">
        <v>0</v>
      </c>
      <c r="R425" s="189">
        <f>Q425*H425</f>
        <v>0</v>
      </c>
      <c r="S425" s="189">
        <v>0</v>
      </c>
      <c r="T425" s="190">
        <f>S425*H425</f>
        <v>0</v>
      </c>
      <c r="U425" s="36"/>
      <c r="V425" s="36"/>
      <c r="W425" s="36"/>
      <c r="X425" s="36"/>
      <c r="Y425" s="36"/>
      <c r="Z425" s="36"/>
      <c r="AA425" s="36"/>
      <c r="AB425" s="36"/>
      <c r="AC425" s="36"/>
      <c r="AD425" s="36"/>
      <c r="AE425" s="36"/>
      <c r="AR425" s="191" t="s">
        <v>299</v>
      </c>
      <c r="AT425" s="191" t="s">
        <v>217</v>
      </c>
      <c r="AU425" s="191" t="s">
        <v>88</v>
      </c>
      <c r="AY425" s="19" t="s">
        <v>214</v>
      </c>
      <c r="BE425" s="192">
        <f>IF(N425="základní",J425,0)</f>
        <v>0</v>
      </c>
      <c r="BF425" s="192">
        <f>IF(N425="snížená",J425,0)</f>
        <v>0</v>
      </c>
      <c r="BG425" s="192">
        <f>IF(N425="zákl. přenesená",J425,0)</f>
        <v>0</v>
      </c>
      <c r="BH425" s="192">
        <f>IF(N425="sníž. přenesená",J425,0)</f>
        <v>0</v>
      </c>
      <c r="BI425" s="192">
        <f>IF(N425="nulová",J425,0)</f>
        <v>0</v>
      </c>
      <c r="BJ425" s="19" t="s">
        <v>88</v>
      </c>
      <c r="BK425" s="192">
        <f>ROUND(I425*H425,2)</f>
        <v>0</v>
      </c>
      <c r="BL425" s="19" t="s">
        <v>299</v>
      </c>
      <c r="BM425" s="191" t="s">
        <v>1945</v>
      </c>
    </row>
    <row r="426" spans="1:65" s="15" customFormat="1" ht="11.25">
      <c r="B426" s="215"/>
      <c r="C426" s="216"/>
      <c r="D426" s="195" t="s">
        <v>224</v>
      </c>
      <c r="E426" s="217" t="s">
        <v>19</v>
      </c>
      <c r="F426" s="218" t="s">
        <v>228</v>
      </c>
      <c r="G426" s="216"/>
      <c r="H426" s="219">
        <v>129.41</v>
      </c>
      <c r="I426" s="220"/>
      <c r="J426" s="216"/>
      <c r="K426" s="216"/>
      <c r="L426" s="221"/>
      <c r="M426" s="222"/>
      <c r="N426" s="223"/>
      <c r="O426" s="223"/>
      <c r="P426" s="223"/>
      <c r="Q426" s="223"/>
      <c r="R426" s="223"/>
      <c r="S426" s="223"/>
      <c r="T426" s="224"/>
      <c r="AT426" s="225" t="s">
        <v>224</v>
      </c>
      <c r="AU426" s="225" t="s">
        <v>88</v>
      </c>
      <c r="AV426" s="15" t="s">
        <v>222</v>
      </c>
      <c r="AW426" s="15" t="s">
        <v>36</v>
      </c>
      <c r="AX426" s="15" t="s">
        <v>75</v>
      </c>
      <c r="AY426" s="225" t="s">
        <v>214</v>
      </c>
    </row>
    <row r="427" spans="1:65" s="2" customFormat="1" ht="14.45" customHeight="1">
      <c r="A427" s="36"/>
      <c r="B427" s="37"/>
      <c r="C427" s="180" t="s">
        <v>724</v>
      </c>
      <c r="D427" s="180" t="s">
        <v>217</v>
      </c>
      <c r="E427" s="181" t="s">
        <v>729</v>
      </c>
      <c r="F427" s="182" t="s">
        <v>730</v>
      </c>
      <c r="G427" s="183" t="s">
        <v>220</v>
      </c>
      <c r="H427" s="184">
        <v>129.41</v>
      </c>
      <c r="I427" s="185"/>
      <c r="J427" s="186">
        <f>ROUND(I427*H427,2)</f>
        <v>0</v>
      </c>
      <c r="K427" s="182" t="s">
        <v>19</v>
      </c>
      <c r="L427" s="41"/>
      <c r="M427" s="187" t="s">
        <v>19</v>
      </c>
      <c r="N427" s="188" t="s">
        <v>47</v>
      </c>
      <c r="O427" s="66"/>
      <c r="P427" s="189">
        <f>O427*H427</f>
        <v>0</v>
      </c>
      <c r="Q427" s="189">
        <v>1.4999999999999999E-2</v>
      </c>
      <c r="R427" s="189">
        <f>Q427*H427</f>
        <v>1.9411499999999999</v>
      </c>
      <c r="S427" s="189">
        <v>0</v>
      </c>
      <c r="T427" s="190">
        <f>S427*H427</f>
        <v>0</v>
      </c>
      <c r="U427" s="36"/>
      <c r="V427" s="36"/>
      <c r="W427" s="36"/>
      <c r="X427" s="36"/>
      <c r="Y427" s="36"/>
      <c r="Z427" s="36"/>
      <c r="AA427" s="36"/>
      <c r="AB427" s="36"/>
      <c r="AC427" s="36"/>
      <c r="AD427" s="36"/>
      <c r="AE427" s="36"/>
      <c r="AR427" s="191" t="s">
        <v>299</v>
      </c>
      <c r="AT427" s="191" t="s">
        <v>217</v>
      </c>
      <c r="AU427" s="191" t="s">
        <v>88</v>
      </c>
      <c r="AY427" s="19" t="s">
        <v>214</v>
      </c>
      <c r="BE427" s="192">
        <f>IF(N427="základní",J427,0)</f>
        <v>0</v>
      </c>
      <c r="BF427" s="192">
        <f>IF(N427="snížená",J427,0)</f>
        <v>0</v>
      </c>
      <c r="BG427" s="192">
        <f>IF(N427="zákl. přenesená",J427,0)</f>
        <v>0</v>
      </c>
      <c r="BH427" s="192">
        <f>IF(N427="sníž. přenesená",J427,0)</f>
        <v>0</v>
      </c>
      <c r="BI427" s="192">
        <f>IF(N427="nulová",J427,0)</f>
        <v>0</v>
      </c>
      <c r="BJ427" s="19" t="s">
        <v>88</v>
      </c>
      <c r="BK427" s="192">
        <f>ROUND(I427*H427,2)</f>
        <v>0</v>
      </c>
      <c r="BL427" s="19" t="s">
        <v>299</v>
      </c>
      <c r="BM427" s="191" t="s">
        <v>1946</v>
      </c>
    </row>
    <row r="428" spans="1:65" s="15" customFormat="1" ht="11.25">
      <c r="B428" s="215"/>
      <c r="C428" s="216"/>
      <c r="D428" s="195" t="s">
        <v>224</v>
      </c>
      <c r="E428" s="217" t="s">
        <v>19</v>
      </c>
      <c r="F428" s="218" t="s">
        <v>228</v>
      </c>
      <c r="G428" s="216"/>
      <c r="H428" s="219">
        <v>129.41</v>
      </c>
      <c r="I428" s="220"/>
      <c r="J428" s="216"/>
      <c r="K428" s="216"/>
      <c r="L428" s="221"/>
      <c r="M428" s="222"/>
      <c r="N428" s="223"/>
      <c r="O428" s="223"/>
      <c r="P428" s="223"/>
      <c r="Q428" s="223"/>
      <c r="R428" s="223"/>
      <c r="S428" s="223"/>
      <c r="T428" s="224"/>
      <c r="AT428" s="225" t="s">
        <v>224</v>
      </c>
      <c r="AU428" s="225" t="s">
        <v>88</v>
      </c>
      <c r="AV428" s="15" t="s">
        <v>222</v>
      </c>
      <c r="AW428" s="15" t="s">
        <v>36</v>
      </c>
      <c r="AX428" s="15" t="s">
        <v>75</v>
      </c>
      <c r="AY428" s="225" t="s">
        <v>214</v>
      </c>
    </row>
    <row r="429" spans="1:65" s="2" customFormat="1" ht="14.45" customHeight="1">
      <c r="A429" s="36"/>
      <c r="B429" s="37"/>
      <c r="C429" s="180" t="s">
        <v>728</v>
      </c>
      <c r="D429" s="180" t="s">
        <v>217</v>
      </c>
      <c r="E429" s="181" t="s">
        <v>733</v>
      </c>
      <c r="F429" s="182" t="s">
        <v>734</v>
      </c>
      <c r="G429" s="183" t="s">
        <v>220</v>
      </c>
      <c r="H429" s="184">
        <v>129.41</v>
      </c>
      <c r="I429" s="185"/>
      <c r="J429" s="186">
        <f>ROUND(I429*H429,2)</f>
        <v>0</v>
      </c>
      <c r="K429" s="182" t="s">
        <v>221</v>
      </c>
      <c r="L429" s="41"/>
      <c r="M429" s="187" t="s">
        <v>19</v>
      </c>
      <c r="N429" s="188" t="s">
        <v>47</v>
      </c>
      <c r="O429" s="66"/>
      <c r="P429" s="189">
        <f>O429*H429</f>
        <v>0</v>
      </c>
      <c r="Q429" s="189">
        <v>0</v>
      </c>
      <c r="R429" s="189">
        <f>Q429*H429</f>
        <v>0</v>
      </c>
      <c r="S429" s="189">
        <v>0</v>
      </c>
      <c r="T429" s="190">
        <f>S429*H429</f>
        <v>0</v>
      </c>
      <c r="U429" s="36"/>
      <c r="V429" s="36"/>
      <c r="W429" s="36"/>
      <c r="X429" s="36"/>
      <c r="Y429" s="36"/>
      <c r="Z429" s="36"/>
      <c r="AA429" s="36"/>
      <c r="AB429" s="36"/>
      <c r="AC429" s="36"/>
      <c r="AD429" s="36"/>
      <c r="AE429" s="36"/>
      <c r="AR429" s="191" t="s">
        <v>299</v>
      </c>
      <c r="AT429" s="191" t="s">
        <v>217</v>
      </c>
      <c r="AU429" s="191" t="s">
        <v>88</v>
      </c>
      <c r="AY429" s="19" t="s">
        <v>214</v>
      </c>
      <c r="BE429" s="192">
        <f>IF(N429="základní",J429,0)</f>
        <v>0</v>
      </c>
      <c r="BF429" s="192">
        <f>IF(N429="snížená",J429,0)</f>
        <v>0</v>
      </c>
      <c r="BG429" s="192">
        <f>IF(N429="zákl. přenesená",J429,0)</f>
        <v>0</v>
      </c>
      <c r="BH429" s="192">
        <f>IF(N429="sníž. přenesená",J429,0)</f>
        <v>0</v>
      </c>
      <c r="BI429" s="192">
        <f>IF(N429="nulová",J429,0)</f>
        <v>0</v>
      </c>
      <c r="BJ429" s="19" t="s">
        <v>88</v>
      </c>
      <c r="BK429" s="192">
        <f>ROUND(I429*H429,2)</f>
        <v>0</v>
      </c>
      <c r="BL429" s="19" t="s">
        <v>299</v>
      </c>
      <c r="BM429" s="191" t="s">
        <v>1947</v>
      </c>
    </row>
    <row r="430" spans="1:65" s="15" customFormat="1" ht="11.25">
      <c r="B430" s="215"/>
      <c r="C430" s="216"/>
      <c r="D430" s="195" t="s">
        <v>224</v>
      </c>
      <c r="E430" s="217" t="s">
        <v>19</v>
      </c>
      <c r="F430" s="218" t="s">
        <v>228</v>
      </c>
      <c r="G430" s="216"/>
      <c r="H430" s="219">
        <v>129.41</v>
      </c>
      <c r="I430" s="220"/>
      <c r="J430" s="216"/>
      <c r="K430" s="216"/>
      <c r="L430" s="221"/>
      <c r="M430" s="222"/>
      <c r="N430" s="223"/>
      <c r="O430" s="223"/>
      <c r="P430" s="223"/>
      <c r="Q430" s="223"/>
      <c r="R430" s="223"/>
      <c r="S430" s="223"/>
      <c r="T430" s="224"/>
      <c r="AT430" s="225" t="s">
        <v>224</v>
      </c>
      <c r="AU430" s="225" t="s">
        <v>88</v>
      </c>
      <c r="AV430" s="15" t="s">
        <v>222</v>
      </c>
      <c r="AW430" s="15" t="s">
        <v>36</v>
      </c>
      <c r="AX430" s="15" t="s">
        <v>75</v>
      </c>
      <c r="AY430" s="225" t="s">
        <v>214</v>
      </c>
    </row>
    <row r="431" spans="1:65" s="2" customFormat="1" ht="14.45" customHeight="1">
      <c r="A431" s="36"/>
      <c r="B431" s="37"/>
      <c r="C431" s="230" t="s">
        <v>732</v>
      </c>
      <c r="D431" s="230" t="s">
        <v>336</v>
      </c>
      <c r="E431" s="231" t="s">
        <v>737</v>
      </c>
      <c r="F431" s="232" t="s">
        <v>738</v>
      </c>
      <c r="G431" s="233" t="s">
        <v>220</v>
      </c>
      <c r="H431" s="234">
        <v>142.351</v>
      </c>
      <c r="I431" s="235"/>
      <c r="J431" s="236">
        <f>ROUND(I431*H431,2)</f>
        <v>0</v>
      </c>
      <c r="K431" s="232" t="s">
        <v>221</v>
      </c>
      <c r="L431" s="237"/>
      <c r="M431" s="238" t="s">
        <v>19</v>
      </c>
      <c r="N431" s="239" t="s">
        <v>47</v>
      </c>
      <c r="O431" s="66"/>
      <c r="P431" s="189">
        <f>O431*H431</f>
        <v>0</v>
      </c>
      <c r="Q431" s="189">
        <v>8.0000000000000004E-4</v>
      </c>
      <c r="R431" s="189">
        <f>Q431*H431</f>
        <v>0.1138808</v>
      </c>
      <c r="S431" s="189">
        <v>0</v>
      </c>
      <c r="T431" s="190">
        <f>S431*H431</f>
        <v>0</v>
      </c>
      <c r="U431" s="36"/>
      <c r="V431" s="36"/>
      <c r="W431" s="36"/>
      <c r="X431" s="36"/>
      <c r="Y431" s="36"/>
      <c r="Z431" s="36"/>
      <c r="AA431" s="36"/>
      <c r="AB431" s="36"/>
      <c r="AC431" s="36"/>
      <c r="AD431" s="36"/>
      <c r="AE431" s="36"/>
      <c r="AR431" s="191" t="s">
        <v>339</v>
      </c>
      <c r="AT431" s="191" t="s">
        <v>336</v>
      </c>
      <c r="AU431" s="191" t="s">
        <v>88</v>
      </c>
      <c r="AY431" s="19" t="s">
        <v>214</v>
      </c>
      <c r="BE431" s="192">
        <f>IF(N431="základní",J431,0)</f>
        <v>0</v>
      </c>
      <c r="BF431" s="192">
        <f>IF(N431="snížená",J431,0)</f>
        <v>0</v>
      </c>
      <c r="BG431" s="192">
        <f>IF(N431="zákl. přenesená",J431,0)</f>
        <v>0</v>
      </c>
      <c r="BH431" s="192">
        <f>IF(N431="sníž. přenesená",J431,0)</f>
        <v>0</v>
      </c>
      <c r="BI431" s="192">
        <f>IF(N431="nulová",J431,0)</f>
        <v>0</v>
      </c>
      <c r="BJ431" s="19" t="s">
        <v>88</v>
      </c>
      <c r="BK431" s="192">
        <f>ROUND(I431*H431,2)</f>
        <v>0</v>
      </c>
      <c r="BL431" s="19" t="s">
        <v>299</v>
      </c>
      <c r="BM431" s="191" t="s">
        <v>1948</v>
      </c>
    </row>
    <row r="432" spans="1:65" s="15" customFormat="1" ht="11.25">
      <c r="B432" s="215"/>
      <c r="C432" s="216"/>
      <c r="D432" s="195" t="s">
        <v>224</v>
      </c>
      <c r="E432" s="217" t="s">
        <v>19</v>
      </c>
      <c r="F432" s="218" t="s">
        <v>228</v>
      </c>
      <c r="G432" s="216"/>
      <c r="H432" s="219">
        <v>129.41</v>
      </c>
      <c r="I432" s="220"/>
      <c r="J432" s="216"/>
      <c r="K432" s="216"/>
      <c r="L432" s="221"/>
      <c r="M432" s="222"/>
      <c r="N432" s="223"/>
      <c r="O432" s="223"/>
      <c r="P432" s="223"/>
      <c r="Q432" s="223"/>
      <c r="R432" s="223"/>
      <c r="S432" s="223"/>
      <c r="T432" s="224"/>
      <c r="AT432" s="225" t="s">
        <v>224</v>
      </c>
      <c r="AU432" s="225" t="s">
        <v>88</v>
      </c>
      <c r="AV432" s="15" t="s">
        <v>222</v>
      </c>
      <c r="AW432" s="15" t="s">
        <v>36</v>
      </c>
      <c r="AX432" s="15" t="s">
        <v>75</v>
      </c>
      <c r="AY432" s="225" t="s">
        <v>214</v>
      </c>
    </row>
    <row r="433" spans="1:65" s="14" customFormat="1" ht="11.25">
      <c r="B433" s="204"/>
      <c r="C433" s="205"/>
      <c r="D433" s="195" t="s">
        <v>224</v>
      </c>
      <c r="E433" s="205"/>
      <c r="F433" s="207" t="s">
        <v>1949</v>
      </c>
      <c r="G433" s="205"/>
      <c r="H433" s="208">
        <v>142.351</v>
      </c>
      <c r="I433" s="209"/>
      <c r="J433" s="205"/>
      <c r="K433" s="205"/>
      <c r="L433" s="210"/>
      <c r="M433" s="211"/>
      <c r="N433" s="212"/>
      <c r="O433" s="212"/>
      <c r="P433" s="212"/>
      <c r="Q433" s="212"/>
      <c r="R433" s="212"/>
      <c r="S433" s="212"/>
      <c r="T433" s="213"/>
      <c r="AT433" s="214" t="s">
        <v>224</v>
      </c>
      <c r="AU433" s="214" t="s">
        <v>88</v>
      </c>
      <c r="AV433" s="14" t="s">
        <v>88</v>
      </c>
      <c r="AW433" s="14" t="s">
        <v>4</v>
      </c>
      <c r="AX433" s="14" t="s">
        <v>82</v>
      </c>
      <c r="AY433" s="214" t="s">
        <v>214</v>
      </c>
    </row>
    <row r="434" spans="1:65" s="2" customFormat="1" ht="24.2" customHeight="1">
      <c r="A434" s="36"/>
      <c r="B434" s="37"/>
      <c r="C434" s="180" t="s">
        <v>736</v>
      </c>
      <c r="D434" s="180" t="s">
        <v>217</v>
      </c>
      <c r="E434" s="181" t="s">
        <v>742</v>
      </c>
      <c r="F434" s="182" t="s">
        <v>743</v>
      </c>
      <c r="G434" s="183" t="s">
        <v>361</v>
      </c>
      <c r="H434" s="240"/>
      <c r="I434" s="185"/>
      <c r="J434" s="186">
        <f>ROUND(I434*H434,2)</f>
        <v>0</v>
      </c>
      <c r="K434" s="182" t="s">
        <v>221</v>
      </c>
      <c r="L434" s="41"/>
      <c r="M434" s="187" t="s">
        <v>19</v>
      </c>
      <c r="N434" s="188" t="s">
        <v>47</v>
      </c>
      <c r="O434" s="66"/>
      <c r="P434" s="189">
        <f>O434*H434</f>
        <v>0</v>
      </c>
      <c r="Q434" s="189">
        <v>0</v>
      </c>
      <c r="R434" s="189">
        <f>Q434*H434</f>
        <v>0</v>
      </c>
      <c r="S434" s="189">
        <v>0</v>
      </c>
      <c r="T434" s="190">
        <f>S434*H434</f>
        <v>0</v>
      </c>
      <c r="U434" s="36"/>
      <c r="V434" s="36"/>
      <c r="W434" s="36"/>
      <c r="X434" s="36"/>
      <c r="Y434" s="36"/>
      <c r="Z434" s="36"/>
      <c r="AA434" s="36"/>
      <c r="AB434" s="36"/>
      <c r="AC434" s="36"/>
      <c r="AD434" s="36"/>
      <c r="AE434" s="36"/>
      <c r="AR434" s="191" t="s">
        <v>299</v>
      </c>
      <c r="AT434" s="191" t="s">
        <v>217</v>
      </c>
      <c r="AU434" s="191" t="s">
        <v>88</v>
      </c>
      <c r="AY434" s="19" t="s">
        <v>214</v>
      </c>
      <c r="BE434" s="192">
        <f>IF(N434="základní",J434,0)</f>
        <v>0</v>
      </c>
      <c r="BF434" s="192">
        <f>IF(N434="snížená",J434,0)</f>
        <v>0</v>
      </c>
      <c r="BG434" s="192">
        <f>IF(N434="zákl. přenesená",J434,0)</f>
        <v>0</v>
      </c>
      <c r="BH434" s="192">
        <f>IF(N434="sníž. přenesená",J434,0)</f>
        <v>0</v>
      </c>
      <c r="BI434" s="192">
        <f>IF(N434="nulová",J434,0)</f>
        <v>0</v>
      </c>
      <c r="BJ434" s="19" t="s">
        <v>88</v>
      </c>
      <c r="BK434" s="192">
        <f>ROUND(I434*H434,2)</f>
        <v>0</v>
      </c>
      <c r="BL434" s="19" t="s">
        <v>299</v>
      </c>
      <c r="BM434" s="191" t="s">
        <v>1950</v>
      </c>
    </row>
    <row r="435" spans="1:65" s="12" customFormat="1" ht="22.9" customHeight="1">
      <c r="B435" s="164"/>
      <c r="C435" s="165"/>
      <c r="D435" s="166" t="s">
        <v>74</v>
      </c>
      <c r="E435" s="178" t="s">
        <v>745</v>
      </c>
      <c r="F435" s="178" t="s">
        <v>746</v>
      </c>
      <c r="G435" s="165"/>
      <c r="H435" s="165"/>
      <c r="I435" s="168"/>
      <c r="J435" s="179">
        <f>BK435</f>
        <v>0</v>
      </c>
      <c r="K435" s="165"/>
      <c r="L435" s="170"/>
      <c r="M435" s="171"/>
      <c r="N435" s="172"/>
      <c r="O435" s="172"/>
      <c r="P435" s="173">
        <f>SUM(P436:P465)</f>
        <v>0</v>
      </c>
      <c r="Q435" s="172"/>
      <c r="R435" s="173">
        <f>SUM(R436:R465)</f>
        <v>1.1041456000000001</v>
      </c>
      <c r="S435" s="172"/>
      <c r="T435" s="174">
        <f>SUM(T436:T465)</f>
        <v>0</v>
      </c>
      <c r="AR435" s="175" t="s">
        <v>88</v>
      </c>
      <c r="AT435" s="176" t="s">
        <v>74</v>
      </c>
      <c r="AU435" s="176" t="s">
        <v>82</v>
      </c>
      <c r="AY435" s="175" t="s">
        <v>214</v>
      </c>
      <c r="BK435" s="177">
        <f>SUM(BK436:BK465)</f>
        <v>0</v>
      </c>
    </row>
    <row r="436" spans="1:65" s="2" customFormat="1" ht="14.45" customHeight="1">
      <c r="A436" s="36"/>
      <c r="B436" s="37"/>
      <c r="C436" s="180" t="s">
        <v>741</v>
      </c>
      <c r="D436" s="180" t="s">
        <v>217</v>
      </c>
      <c r="E436" s="181" t="s">
        <v>748</v>
      </c>
      <c r="F436" s="182" t="s">
        <v>749</v>
      </c>
      <c r="G436" s="183" t="s">
        <v>220</v>
      </c>
      <c r="H436" s="184">
        <v>16.164000000000001</v>
      </c>
      <c r="I436" s="185"/>
      <c r="J436" s="186">
        <f>ROUND(I436*H436,2)</f>
        <v>0</v>
      </c>
      <c r="K436" s="182" t="s">
        <v>221</v>
      </c>
      <c r="L436" s="41"/>
      <c r="M436" s="187" t="s">
        <v>19</v>
      </c>
      <c r="N436" s="188" t="s">
        <v>47</v>
      </c>
      <c r="O436" s="66"/>
      <c r="P436" s="189">
        <f>O436*H436</f>
        <v>0</v>
      </c>
      <c r="Q436" s="189">
        <v>1.5E-3</v>
      </c>
      <c r="R436" s="189">
        <f>Q436*H436</f>
        <v>2.4246000000000004E-2</v>
      </c>
      <c r="S436" s="189">
        <v>0</v>
      </c>
      <c r="T436" s="190">
        <f>S436*H436</f>
        <v>0</v>
      </c>
      <c r="U436" s="36"/>
      <c r="V436" s="36"/>
      <c r="W436" s="36"/>
      <c r="X436" s="36"/>
      <c r="Y436" s="36"/>
      <c r="Z436" s="36"/>
      <c r="AA436" s="36"/>
      <c r="AB436" s="36"/>
      <c r="AC436" s="36"/>
      <c r="AD436" s="36"/>
      <c r="AE436" s="36"/>
      <c r="AR436" s="191" t="s">
        <v>299</v>
      </c>
      <c r="AT436" s="191" t="s">
        <v>217</v>
      </c>
      <c r="AU436" s="191" t="s">
        <v>88</v>
      </c>
      <c r="AY436" s="19" t="s">
        <v>214</v>
      </c>
      <c r="BE436" s="192">
        <f>IF(N436="základní",J436,0)</f>
        <v>0</v>
      </c>
      <c r="BF436" s="192">
        <f>IF(N436="snížená",J436,0)</f>
        <v>0</v>
      </c>
      <c r="BG436" s="192">
        <f>IF(N436="zákl. přenesená",J436,0)</f>
        <v>0</v>
      </c>
      <c r="BH436" s="192">
        <f>IF(N436="sníž. přenesená",J436,0)</f>
        <v>0</v>
      </c>
      <c r="BI436" s="192">
        <f>IF(N436="nulová",J436,0)</f>
        <v>0</v>
      </c>
      <c r="BJ436" s="19" t="s">
        <v>88</v>
      </c>
      <c r="BK436" s="192">
        <f>ROUND(I436*H436,2)</f>
        <v>0</v>
      </c>
      <c r="BL436" s="19" t="s">
        <v>299</v>
      </c>
      <c r="BM436" s="191" t="s">
        <v>750</v>
      </c>
    </row>
    <row r="437" spans="1:65" s="13" customFormat="1" ht="11.25">
      <c r="B437" s="193"/>
      <c r="C437" s="194"/>
      <c r="D437" s="195" t="s">
        <v>224</v>
      </c>
      <c r="E437" s="196" t="s">
        <v>19</v>
      </c>
      <c r="F437" s="197" t="s">
        <v>751</v>
      </c>
      <c r="G437" s="194"/>
      <c r="H437" s="196" t="s">
        <v>19</v>
      </c>
      <c r="I437" s="198"/>
      <c r="J437" s="194"/>
      <c r="K437" s="194"/>
      <c r="L437" s="199"/>
      <c r="M437" s="200"/>
      <c r="N437" s="201"/>
      <c r="O437" s="201"/>
      <c r="P437" s="201"/>
      <c r="Q437" s="201"/>
      <c r="R437" s="201"/>
      <c r="S437" s="201"/>
      <c r="T437" s="202"/>
      <c r="AT437" s="203" t="s">
        <v>224</v>
      </c>
      <c r="AU437" s="203" t="s">
        <v>88</v>
      </c>
      <c r="AV437" s="13" t="s">
        <v>82</v>
      </c>
      <c r="AW437" s="13" t="s">
        <v>36</v>
      </c>
      <c r="AX437" s="13" t="s">
        <v>75</v>
      </c>
      <c r="AY437" s="203" t="s">
        <v>214</v>
      </c>
    </row>
    <row r="438" spans="1:65" s="14" customFormat="1" ht="11.25">
      <c r="B438" s="204"/>
      <c r="C438" s="205"/>
      <c r="D438" s="195" t="s">
        <v>224</v>
      </c>
      <c r="E438" s="206" t="s">
        <v>19</v>
      </c>
      <c r="F438" s="207" t="s">
        <v>1951</v>
      </c>
      <c r="G438" s="205"/>
      <c r="H438" s="208">
        <v>7.9820000000000002</v>
      </c>
      <c r="I438" s="209"/>
      <c r="J438" s="205"/>
      <c r="K438" s="205"/>
      <c r="L438" s="210"/>
      <c r="M438" s="211"/>
      <c r="N438" s="212"/>
      <c r="O438" s="212"/>
      <c r="P438" s="212"/>
      <c r="Q438" s="212"/>
      <c r="R438" s="212"/>
      <c r="S438" s="212"/>
      <c r="T438" s="213"/>
      <c r="AT438" s="214" t="s">
        <v>224</v>
      </c>
      <c r="AU438" s="214" t="s">
        <v>88</v>
      </c>
      <c r="AV438" s="14" t="s">
        <v>88</v>
      </c>
      <c r="AW438" s="14" t="s">
        <v>36</v>
      </c>
      <c r="AX438" s="14" t="s">
        <v>75</v>
      </c>
      <c r="AY438" s="214" t="s">
        <v>214</v>
      </c>
    </row>
    <row r="439" spans="1:65" s="14" customFormat="1" ht="11.25">
      <c r="B439" s="204"/>
      <c r="C439" s="205"/>
      <c r="D439" s="195" t="s">
        <v>224</v>
      </c>
      <c r="E439" s="206" t="s">
        <v>19</v>
      </c>
      <c r="F439" s="207" t="s">
        <v>1952</v>
      </c>
      <c r="G439" s="205"/>
      <c r="H439" s="208">
        <v>8.1820000000000004</v>
      </c>
      <c r="I439" s="209"/>
      <c r="J439" s="205"/>
      <c r="K439" s="205"/>
      <c r="L439" s="210"/>
      <c r="M439" s="211"/>
      <c r="N439" s="212"/>
      <c r="O439" s="212"/>
      <c r="P439" s="212"/>
      <c r="Q439" s="212"/>
      <c r="R439" s="212"/>
      <c r="S439" s="212"/>
      <c r="T439" s="213"/>
      <c r="AT439" s="214" t="s">
        <v>224</v>
      </c>
      <c r="AU439" s="214" t="s">
        <v>88</v>
      </c>
      <c r="AV439" s="14" t="s">
        <v>88</v>
      </c>
      <c r="AW439" s="14" t="s">
        <v>36</v>
      </c>
      <c r="AX439" s="14" t="s">
        <v>75</v>
      </c>
      <c r="AY439" s="214" t="s">
        <v>214</v>
      </c>
    </row>
    <row r="440" spans="1:65" s="15" customFormat="1" ht="11.25">
      <c r="B440" s="215"/>
      <c r="C440" s="216"/>
      <c r="D440" s="195" t="s">
        <v>224</v>
      </c>
      <c r="E440" s="217" t="s">
        <v>19</v>
      </c>
      <c r="F440" s="218" t="s">
        <v>228</v>
      </c>
      <c r="G440" s="216"/>
      <c r="H440" s="219">
        <v>16.164000000000001</v>
      </c>
      <c r="I440" s="220"/>
      <c r="J440" s="216"/>
      <c r="K440" s="216"/>
      <c r="L440" s="221"/>
      <c r="M440" s="222"/>
      <c r="N440" s="223"/>
      <c r="O440" s="223"/>
      <c r="P440" s="223"/>
      <c r="Q440" s="223"/>
      <c r="R440" s="223"/>
      <c r="S440" s="223"/>
      <c r="T440" s="224"/>
      <c r="AT440" s="225" t="s">
        <v>224</v>
      </c>
      <c r="AU440" s="225" t="s">
        <v>88</v>
      </c>
      <c r="AV440" s="15" t="s">
        <v>222</v>
      </c>
      <c r="AW440" s="15" t="s">
        <v>36</v>
      </c>
      <c r="AX440" s="15" t="s">
        <v>82</v>
      </c>
      <c r="AY440" s="225" t="s">
        <v>214</v>
      </c>
    </row>
    <row r="441" spans="1:65" s="2" customFormat="1" ht="24.2" customHeight="1">
      <c r="A441" s="36"/>
      <c r="B441" s="37"/>
      <c r="C441" s="180" t="s">
        <v>747</v>
      </c>
      <c r="D441" s="180" t="s">
        <v>217</v>
      </c>
      <c r="E441" s="181" t="s">
        <v>755</v>
      </c>
      <c r="F441" s="182" t="s">
        <v>756</v>
      </c>
      <c r="G441" s="183" t="s">
        <v>220</v>
      </c>
      <c r="H441" s="184">
        <v>3.31</v>
      </c>
      <c r="I441" s="185"/>
      <c r="J441" s="186">
        <f>ROUND(I441*H441,2)</f>
        <v>0</v>
      </c>
      <c r="K441" s="182" t="s">
        <v>221</v>
      </c>
      <c r="L441" s="41"/>
      <c r="M441" s="187" t="s">
        <v>19</v>
      </c>
      <c r="N441" s="188" t="s">
        <v>47</v>
      </c>
      <c r="O441" s="66"/>
      <c r="P441" s="189">
        <f>O441*H441</f>
        <v>0</v>
      </c>
      <c r="Q441" s="189">
        <v>5.0499999999999998E-3</v>
      </c>
      <c r="R441" s="189">
        <f>Q441*H441</f>
        <v>1.6715500000000001E-2</v>
      </c>
      <c r="S441" s="189">
        <v>0</v>
      </c>
      <c r="T441" s="190">
        <f>S441*H441</f>
        <v>0</v>
      </c>
      <c r="U441" s="36"/>
      <c r="V441" s="36"/>
      <c r="W441" s="36"/>
      <c r="X441" s="36"/>
      <c r="Y441" s="36"/>
      <c r="Z441" s="36"/>
      <c r="AA441" s="36"/>
      <c r="AB441" s="36"/>
      <c r="AC441" s="36"/>
      <c r="AD441" s="36"/>
      <c r="AE441" s="36"/>
      <c r="AR441" s="191" t="s">
        <v>299</v>
      </c>
      <c r="AT441" s="191" t="s">
        <v>217</v>
      </c>
      <c r="AU441" s="191" t="s">
        <v>88</v>
      </c>
      <c r="AY441" s="19" t="s">
        <v>214</v>
      </c>
      <c r="BE441" s="192">
        <f>IF(N441="základní",J441,0)</f>
        <v>0</v>
      </c>
      <c r="BF441" s="192">
        <f>IF(N441="snížená",J441,0)</f>
        <v>0</v>
      </c>
      <c r="BG441" s="192">
        <f>IF(N441="zákl. přenesená",J441,0)</f>
        <v>0</v>
      </c>
      <c r="BH441" s="192">
        <f>IF(N441="sníž. přenesená",J441,0)</f>
        <v>0</v>
      </c>
      <c r="BI441" s="192">
        <f>IF(N441="nulová",J441,0)</f>
        <v>0</v>
      </c>
      <c r="BJ441" s="19" t="s">
        <v>88</v>
      </c>
      <c r="BK441" s="192">
        <f>ROUND(I441*H441,2)</f>
        <v>0</v>
      </c>
      <c r="BL441" s="19" t="s">
        <v>299</v>
      </c>
      <c r="BM441" s="191" t="s">
        <v>757</v>
      </c>
    </row>
    <row r="442" spans="1:65" s="13" customFormat="1" ht="11.25">
      <c r="B442" s="193"/>
      <c r="C442" s="194"/>
      <c r="D442" s="195" t="s">
        <v>224</v>
      </c>
      <c r="E442" s="196" t="s">
        <v>19</v>
      </c>
      <c r="F442" s="197" t="s">
        <v>758</v>
      </c>
      <c r="G442" s="194"/>
      <c r="H442" s="196" t="s">
        <v>19</v>
      </c>
      <c r="I442" s="198"/>
      <c r="J442" s="194"/>
      <c r="K442" s="194"/>
      <c r="L442" s="199"/>
      <c r="M442" s="200"/>
      <c r="N442" s="201"/>
      <c r="O442" s="201"/>
      <c r="P442" s="201"/>
      <c r="Q442" s="201"/>
      <c r="R442" s="201"/>
      <c r="S442" s="201"/>
      <c r="T442" s="202"/>
      <c r="AT442" s="203" t="s">
        <v>224</v>
      </c>
      <c r="AU442" s="203" t="s">
        <v>88</v>
      </c>
      <c r="AV442" s="13" t="s">
        <v>82</v>
      </c>
      <c r="AW442" s="13" t="s">
        <v>36</v>
      </c>
      <c r="AX442" s="13" t="s">
        <v>75</v>
      </c>
      <c r="AY442" s="203" t="s">
        <v>214</v>
      </c>
    </row>
    <row r="443" spans="1:65" s="14" customFormat="1" ht="11.25">
      <c r="B443" s="204"/>
      <c r="C443" s="205"/>
      <c r="D443" s="195" t="s">
        <v>224</v>
      </c>
      <c r="E443" s="206" t="s">
        <v>19</v>
      </c>
      <c r="F443" s="207" t="s">
        <v>1953</v>
      </c>
      <c r="G443" s="205"/>
      <c r="H443" s="208">
        <v>1.93</v>
      </c>
      <c r="I443" s="209"/>
      <c r="J443" s="205"/>
      <c r="K443" s="205"/>
      <c r="L443" s="210"/>
      <c r="M443" s="211"/>
      <c r="N443" s="212"/>
      <c r="O443" s="212"/>
      <c r="P443" s="212"/>
      <c r="Q443" s="212"/>
      <c r="R443" s="212"/>
      <c r="S443" s="212"/>
      <c r="T443" s="213"/>
      <c r="AT443" s="214" t="s">
        <v>224</v>
      </c>
      <c r="AU443" s="214" t="s">
        <v>88</v>
      </c>
      <c r="AV443" s="14" t="s">
        <v>88</v>
      </c>
      <c r="AW443" s="14" t="s">
        <v>36</v>
      </c>
      <c r="AX443" s="14" t="s">
        <v>75</v>
      </c>
      <c r="AY443" s="214" t="s">
        <v>214</v>
      </c>
    </row>
    <row r="444" spans="1:65" s="14" customFormat="1" ht="11.25">
      <c r="B444" s="204"/>
      <c r="C444" s="205"/>
      <c r="D444" s="195" t="s">
        <v>224</v>
      </c>
      <c r="E444" s="206" t="s">
        <v>19</v>
      </c>
      <c r="F444" s="207" t="s">
        <v>1954</v>
      </c>
      <c r="G444" s="205"/>
      <c r="H444" s="208">
        <v>1.38</v>
      </c>
      <c r="I444" s="209"/>
      <c r="J444" s="205"/>
      <c r="K444" s="205"/>
      <c r="L444" s="210"/>
      <c r="M444" s="211"/>
      <c r="N444" s="212"/>
      <c r="O444" s="212"/>
      <c r="P444" s="212"/>
      <c r="Q444" s="212"/>
      <c r="R444" s="212"/>
      <c r="S444" s="212"/>
      <c r="T444" s="213"/>
      <c r="AT444" s="214" t="s">
        <v>224</v>
      </c>
      <c r="AU444" s="214" t="s">
        <v>88</v>
      </c>
      <c r="AV444" s="14" t="s">
        <v>88</v>
      </c>
      <c r="AW444" s="14" t="s">
        <v>36</v>
      </c>
      <c r="AX444" s="14" t="s">
        <v>75</v>
      </c>
      <c r="AY444" s="214" t="s">
        <v>214</v>
      </c>
    </row>
    <row r="445" spans="1:65" s="15" customFormat="1" ht="11.25">
      <c r="B445" s="215"/>
      <c r="C445" s="216"/>
      <c r="D445" s="195" t="s">
        <v>224</v>
      </c>
      <c r="E445" s="217" t="s">
        <v>19</v>
      </c>
      <c r="F445" s="218" t="s">
        <v>228</v>
      </c>
      <c r="G445" s="216"/>
      <c r="H445" s="219">
        <v>3.3099999999999996</v>
      </c>
      <c r="I445" s="220"/>
      <c r="J445" s="216"/>
      <c r="K445" s="216"/>
      <c r="L445" s="221"/>
      <c r="M445" s="222"/>
      <c r="N445" s="223"/>
      <c r="O445" s="223"/>
      <c r="P445" s="223"/>
      <c r="Q445" s="223"/>
      <c r="R445" s="223"/>
      <c r="S445" s="223"/>
      <c r="T445" s="224"/>
      <c r="AT445" s="225" t="s">
        <v>224</v>
      </c>
      <c r="AU445" s="225" t="s">
        <v>88</v>
      </c>
      <c r="AV445" s="15" t="s">
        <v>222</v>
      </c>
      <c r="AW445" s="15" t="s">
        <v>36</v>
      </c>
      <c r="AX445" s="15" t="s">
        <v>82</v>
      </c>
      <c r="AY445" s="225" t="s">
        <v>214</v>
      </c>
    </row>
    <row r="446" spans="1:65" s="2" customFormat="1" ht="14.45" customHeight="1">
      <c r="A446" s="36"/>
      <c r="B446" s="37"/>
      <c r="C446" s="230" t="s">
        <v>754</v>
      </c>
      <c r="D446" s="230" t="s">
        <v>336</v>
      </c>
      <c r="E446" s="231" t="s">
        <v>762</v>
      </c>
      <c r="F446" s="232" t="s">
        <v>763</v>
      </c>
      <c r="G446" s="233" t="s">
        <v>220</v>
      </c>
      <c r="H446" s="234">
        <v>3.8069999999999999</v>
      </c>
      <c r="I446" s="235"/>
      <c r="J446" s="236">
        <f>ROUND(I446*H446,2)</f>
        <v>0</v>
      </c>
      <c r="K446" s="232" t="s">
        <v>19</v>
      </c>
      <c r="L446" s="237"/>
      <c r="M446" s="238" t="s">
        <v>19</v>
      </c>
      <c r="N446" s="239" t="s">
        <v>47</v>
      </c>
      <c r="O446" s="66"/>
      <c r="P446" s="189">
        <f>O446*H446</f>
        <v>0</v>
      </c>
      <c r="Q446" s="189">
        <v>9.7999999999999997E-3</v>
      </c>
      <c r="R446" s="189">
        <f>Q446*H446</f>
        <v>3.7308599999999997E-2</v>
      </c>
      <c r="S446" s="189">
        <v>0</v>
      </c>
      <c r="T446" s="190">
        <f>S446*H446</f>
        <v>0</v>
      </c>
      <c r="U446" s="36"/>
      <c r="V446" s="36"/>
      <c r="W446" s="36"/>
      <c r="X446" s="36"/>
      <c r="Y446" s="36"/>
      <c r="Z446" s="36"/>
      <c r="AA446" s="36"/>
      <c r="AB446" s="36"/>
      <c r="AC446" s="36"/>
      <c r="AD446" s="36"/>
      <c r="AE446" s="36"/>
      <c r="AR446" s="191" t="s">
        <v>339</v>
      </c>
      <c r="AT446" s="191" t="s">
        <v>336</v>
      </c>
      <c r="AU446" s="191" t="s">
        <v>88</v>
      </c>
      <c r="AY446" s="19" t="s">
        <v>214</v>
      </c>
      <c r="BE446" s="192">
        <f>IF(N446="základní",J446,0)</f>
        <v>0</v>
      </c>
      <c r="BF446" s="192">
        <f>IF(N446="snížená",J446,0)</f>
        <v>0</v>
      </c>
      <c r="BG446" s="192">
        <f>IF(N446="zákl. přenesená",J446,0)</f>
        <v>0</v>
      </c>
      <c r="BH446" s="192">
        <f>IF(N446="sníž. přenesená",J446,0)</f>
        <v>0</v>
      </c>
      <c r="BI446" s="192">
        <f>IF(N446="nulová",J446,0)</f>
        <v>0</v>
      </c>
      <c r="BJ446" s="19" t="s">
        <v>88</v>
      </c>
      <c r="BK446" s="192">
        <f>ROUND(I446*H446,2)</f>
        <v>0</v>
      </c>
      <c r="BL446" s="19" t="s">
        <v>299</v>
      </c>
      <c r="BM446" s="191" t="s">
        <v>764</v>
      </c>
    </row>
    <row r="447" spans="1:65" s="14" customFormat="1" ht="11.25">
      <c r="B447" s="204"/>
      <c r="C447" s="205"/>
      <c r="D447" s="195" t="s">
        <v>224</v>
      </c>
      <c r="E447" s="205"/>
      <c r="F447" s="207" t="s">
        <v>1955</v>
      </c>
      <c r="G447" s="205"/>
      <c r="H447" s="208">
        <v>3.8069999999999999</v>
      </c>
      <c r="I447" s="209"/>
      <c r="J447" s="205"/>
      <c r="K447" s="205"/>
      <c r="L447" s="210"/>
      <c r="M447" s="211"/>
      <c r="N447" s="212"/>
      <c r="O447" s="212"/>
      <c r="P447" s="212"/>
      <c r="Q447" s="212"/>
      <c r="R447" s="212"/>
      <c r="S447" s="212"/>
      <c r="T447" s="213"/>
      <c r="AT447" s="214" t="s">
        <v>224</v>
      </c>
      <c r="AU447" s="214" t="s">
        <v>88</v>
      </c>
      <c r="AV447" s="14" t="s">
        <v>88</v>
      </c>
      <c r="AW447" s="14" t="s">
        <v>4</v>
      </c>
      <c r="AX447" s="14" t="s">
        <v>82</v>
      </c>
      <c r="AY447" s="214" t="s">
        <v>214</v>
      </c>
    </row>
    <row r="448" spans="1:65" s="2" customFormat="1" ht="24.2" customHeight="1">
      <c r="A448" s="36"/>
      <c r="B448" s="37"/>
      <c r="C448" s="180" t="s">
        <v>761</v>
      </c>
      <c r="D448" s="180" t="s">
        <v>217</v>
      </c>
      <c r="E448" s="181" t="s">
        <v>767</v>
      </c>
      <c r="F448" s="182" t="s">
        <v>768</v>
      </c>
      <c r="G448" s="183" t="s">
        <v>220</v>
      </c>
      <c r="H448" s="184">
        <v>31</v>
      </c>
      <c r="I448" s="185"/>
      <c r="J448" s="186">
        <f>ROUND(I448*H448,2)</f>
        <v>0</v>
      </c>
      <c r="K448" s="182" t="s">
        <v>221</v>
      </c>
      <c r="L448" s="41"/>
      <c r="M448" s="187" t="s">
        <v>19</v>
      </c>
      <c r="N448" s="188" t="s">
        <v>47</v>
      </c>
      <c r="O448" s="66"/>
      <c r="P448" s="189">
        <f>O448*H448</f>
        <v>0</v>
      </c>
      <c r="Q448" s="189">
        <v>8.9999999999999993E-3</v>
      </c>
      <c r="R448" s="189">
        <f>Q448*H448</f>
        <v>0.27899999999999997</v>
      </c>
      <c r="S448" s="189">
        <v>0</v>
      </c>
      <c r="T448" s="190">
        <f>S448*H448</f>
        <v>0</v>
      </c>
      <c r="U448" s="36"/>
      <c r="V448" s="36"/>
      <c r="W448" s="36"/>
      <c r="X448" s="36"/>
      <c r="Y448" s="36"/>
      <c r="Z448" s="36"/>
      <c r="AA448" s="36"/>
      <c r="AB448" s="36"/>
      <c r="AC448" s="36"/>
      <c r="AD448" s="36"/>
      <c r="AE448" s="36"/>
      <c r="AR448" s="191" t="s">
        <v>299</v>
      </c>
      <c r="AT448" s="191" t="s">
        <v>217</v>
      </c>
      <c r="AU448" s="191" t="s">
        <v>88</v>
      </c>
      <c r="AY448" s="19" t="s">
        <v>214</v>
      </c>
      <c r="BE448" s="192">
        <f>IF(N448="základní",J448,0)</f>
        <v>0</v>
      </c>
      <c r="BF448" s="192">
        <f>IF(N448="snížená",J448,0)</f>
        <v>0</v>
      </c>
      <c r="BG448" s="192">
        <f>IF(N448="zákl. přenesená",J448,0)</f>
        <v>0</v>
      </c>
      <c r="BH448" s="192">
        <f>IF(N448="sníž. přenesená",J448,0)</f>
        <v>0</v>
      </c>
      <c r="BI448" s="192">
        <f>IF(N448="nulová",J448,0)</f>
        <v>0</v>
      </c>
      <c r="BJ448" s="19" t="s">
        <v>88</v>
      </c>
      <c r="BK448" s="192">
        <f>ROUND(I448*H448,2)</f>
        <v>0</v>
      </c>
      <c r="BL448" s="19" t="s">
        <v>299</v>
      </c>
      <c r="BM448" s="191" t="s">
        <v>769</v>
      </c>
    </row>
    <row r="449" spans="1:65" s="13" customFormat="1" ht="11.25">
      <c r="B449" s="193"/>
      <c r="C449" s="194"/>
      <c r="D449" s="195" t="s">
        <v>224</v>
      </c>
      <c r="E449" s="196" t="s">
        <v>19</v>
      </c>
      <c r="F449" s="197" t="s">
        <v>758</v>
      </c>
      <c r="G449" s="194"/>
      <c r="H449" s="196" t="s">
        <v>19</v>
      </c>
      <c r="I449" s="198"/>
      <c r="J449" s="194"/>
      <c r="K449" s="194"/>
      <c r="L449" s="199"/>
      <c r="M449" s="200"/>
      <c r="N449" s="201"/>
      <c r="O449" s="201"/>
      <c r="P449" s="201"/>
      <c r="Q449" s="201"/>
      <c r="R449" s="201"/>
      <c r="S449" s="201"/>
      <c r="T449" s="202"/>
      <c r="AT449" s="203" t="s">
        <v>224</v>
      </c>
      <c r="AU449" s="203" t="s">
        <v>88</v>
      </c>
      <c r="AV449" s="13" t="s">
        <v>82</v>
      </c>
      <c r="AW449" s="13" t="s">
        <v>36</v>
      </c>
      <c r="AX449" s="13" t="s">
        <v>75</v>
      </c>
      <c r="AY449" s="203" t="s">
        <v>214</v>
      </c>
    </row>
    <row r="450" spans="1:65" s="14" customFormat="1" ht="11.25">
      <c r="B450" s="204"/>
      <c r="C450" s="205"/>
      <c r="D450" s="195" t="s">
        <v>224</v>
      </c>
      <c r="E450" s="206" t="s">
        <v>19</v>
      </c>
      <c r="F450" s="207" t="s">
        <v>1956</v>
      </c>
      <c r="G450" s="205"/>
      <c r="H450" s="208">
        <v>14.8</v>
      </c>
      <c r="I450" s="209"/>
      <c r="J450" s="205"/>
      <c r="K450" s="205"/>
      <c r="L450" s="210"/>
      <c r="M450" s="211"/>
      <c r="N450" s="212"/>
      <c r="O450" s="212"/>
      <c r="P450" s="212"/>
      <c r="Q450" s="212"/>
      <c r="R450" s="212"/>
      <c r="S450" s="212"/>
      <c r="T450" s="213"/>
      <c r="AT450" s="214" t="s">
        <v>224</v>
      </c>
      <c r="AU450" s="214" t="s">
        <v>88</v>
      </c>
      <c r="AV450" s="14" t="s">
        <v>88</v>
      </c>
      <c r="AW450" s="14" t="s">
        <v>36</v>
      </c>
      <c r="AX450" s="14" t="s">
        <v>75</v>
      </c>
      <c r="AY450" s="214" t="s">
        <v>214</v>
      </c>
    </row>
    <row r="451" spans="1:65" s="14" customFormat="1" ht="11.25">
      <c r="B451" s="204"/>
      <c r="C451" s="205"/>
      <c r="D451" s="195" t="s">
        <v>224</v>
      </c>
      <c r="E451" s="206" t="s">
        <v>19</v>
      </c>
      <c r="F451" s="207" t="s">
        <v>1957</v>
      </c>
      <c r="G451" s="205"/>
      <c r="H451" s="208">
        <v>16.2</v>
      </c>
      <c r="I451" s="209"/>
      <c r="J451" s="205"/>
      <c r="K451" s="205"/>
      <c r="L451" s="210"/>
      <c r="M451" s="211"/>
      <c r="N451" s="212"/>
      <c r="O451" s="212"/>
      <c r="P451" s="212"/>
      <c r="Q451" s="212"/>
      <c r="R451" s="212"/>
      <c r="S451" s="212"/>
      <c r="T451" s="213"/>
      <c r="AT451" s="214" t="s">
        <v>224</v>
      </c>
      <c r="AU451" s="214" t="s">
        <v>88</v>
      </c>
      <c r="AV451" s="14" t="s">
        <v>88</v>
      </c>
      <c r="AW451" s="14" t="s">
        <v>36</v>
      </c>
      <c r="AX451" s="14" t="s">
        <v>75</v>
      </c>
      <c r="AY451" s="214" t="s">
        <v>214</v>
      </c>
    </row>
    <row r="452" spans="1:65" s="15" customFormat="1" ht="11.25">
      <c r="B452" s="215"/>
      <c r="C452" s="216"/>
      <c r="D452" s="195" t="s">
        <v>224</v>
      </c>
      <c r="E452" s="217" t="s">
        <v>19</v>
      </c>
      <c r="F452" s="218" t="s">
        <v>228</v>
      </c>
      <c r="G452" s="216"/>
      <c r="H452" s="219">
        <v>31</v>
      </c>
      <c r="I452" s="220"/>
      <c r="J452" s="216"/>
      <c r="K452" s="216"/>
      <c r="L452" s="221"/>
      <c r="M452" s="222"/>
      <c r="N452" s="223"/>
      <c r="O452" s="223"/>
      <c r="P452" s="223"/>
      <c r="Q452" s="223"/>
      <c r="R452" s="223"/>
      <c r="S452" s="223"/>
      <c r="T452" s="224"/>
      <c r="AT452" s="225" t="s">
        <v>224</v>
      </c>
      <c r="AU452" s="225" t="s">
        <v>88</v>
      </c>
      <c r="AV452" s="15" t="s">
        <v>222</v>
      </c>
      <c r="AW452" s="15" t="s">
        <v>36</v>
      </c>
      <c r="AX452" s="15" t="s">
        <v>82</v>
      </c>
      <c r="AY452" s="225" t="s">
        <v>214</v>
      </c>
    </row>
    <row r="453" spans="1:65" s="2" customFormat="1" ht="14.45" customHeight="1">
      <c r="A453" s="36"/>
      <c r="B453" s="37"/>
      <c r="C453" s="230" t="s">
        <v>766</v>
      </c>
      <c r="D453" s="230" t="s">
        <v>336</v>
      </c>
      <c r="E453" s="231" t="s">
        <v>773</v>
      </c>
      <c r="F453" s="232" t="s">
        <v>774</v>
      </c>
      <c r="G453" s="233" t="s">
        <v>220</v>
      </c>
      <c r="H453" s="234">
        <v>37.200000000000003</v>
      </c>
      <c r="I453" s="235"/>
      <c r="J453" s="236">
        <f>ROUND(I453*H453,2)</f>
        <v>0</v>
      </c>
      <c r="K453" s="232" t="s">
        <v>19</v>
      </c>
      <c r="L453" s="237"/>
      <c r="M453" s="238" t="s">
        <v>19</v>
      </c>
      <c r="N453" s="239" t="s">
        <v>47</v>
      </c>
      <c r="O453" s="66"/>
      <c r="P453" s="189">
        <f>O453*H453</f>
        <v>0</v>
      </c>
      <c r="Q453" s="189">
        <v>0.02</v>
      </c>
      <c r="R453" s="189">
        <f>Q453*H453</f>
        <v>0.74400000000000011</v>
      </c>
      <c r="S453" s="189">
        <v>0</v>
      </c>
      <c r="T453" s="190">
        <f>S453*H453</f>
        <v>0</v>
      </c>
      <c r="U453" s="36"/>
      <c r="V453" s="36"/>
      <c r="W453" s="36"/>
      <c r="X453" s="36"/>
      <c r="Y453" s="36"/>
      <c r="Z453" s="36"/>
      <c r="AA453" s="36"/>
      <c r="AB453" s="36"/>
      <c r="AC453" s="36"/>
      <c r="AD453" s="36"/>
      <c r="AE453" s="36"/>
      <c r="AR453" s="191" t="s">
        <v>339</v>
      </c>
      <c r="AT453" s="191" t="s">
        <v>336</v>
      </c>
      <c r="AU453" s="191" t="s">
        <v>88</v>
      </c>
      <c r="AY453" s="19" t="s">
        <v>214</v>
      </c>
      <c r="BE453" s="192">
        <f>IF(N453="základní",J453,0)</f>
        <v>0</v>
      </c>
      <c r="BF453" s="192">
        <f>IF(N453="snížená",J453,0)</f>
        <v>0</v>
      </c>
      <c r="BG453" s="192">
        <f>IF(N453="zákl. přenesená",J453,0)</f>
        <v>0</v>
      </c>
      <c r="BH453" s="192">
        <f>IF(N453="sníž. přenesená",J453,0)</f>
        <v>0</v>
      </c>
      <c r="BI453" s="192">
        <f>IF(N453="nulová",J453,0)</f>
        <v>0</v>
      </c>
      <c r="BJ453" s="19" t="s">
        <v>88</v>
      </c>
      <c r="BK453" s="192">
        <f>ROUND(I453*H453,2)</f>
        <v>0</v>
      </c>
      <c r="BL453" s="19" t="s">
        <v>299</v>
      </c>
      <c r="BM453" s="191" t="s">
        <v>775</v>
      </c>
    </row>
    <row r="454" spans="1:65" s="14" customFormat="1" ht="11.25">
      <c r="B454" s="204"/>
      <c r="C454" s="205"/>
      <c r="D454" s="195" t="s">
        <v>224</v>
      </c>
      <c r="E454" s="205"/>
      <c r="F454" s="207" t="s">
        <v>1958</v>
      </c>
      <c r="G454" s="205"/>
      <c r="H454" s="208">
        <v>37.200000000000003</v>
      </c>
      <c r="I454" s="209"/>
      <c r="J454" s="205"/>
      <c r="K454" s="205"/>
      <c r="L454" s="210"/>
      <c r="M454" s="211"/>
      <c r="N454" s="212"/>
      <c r="O454" s="212"/>
      <c r="P454" s="212"/>
      <c r="Q454" s="212"/>
      <c r="R454" s="212"/>
      <c r="S454" s="212"/>
      <c r="T454" s="213"/>
      <c r="AT454" s="214" t="s">
        <v>224</v>
      </c>
      <c r="AU454" s="214" t="s">
        <v>88</v>
      </c>
      <c r="AV454" s="14" t="s">
        <v>88</v>
      </c>
      <c r="AW454" s="14" t="s">
        <v>4</v>
      </c>
      <c r="AX454" s="14" t="s">
        <v>82</v>
      </c>
      <c r="AY454" s="214" t="s">
        <v>214</v>
      </c>
    </row>
    <row r="455" spans="1:65" s="2" customFormat="1" ht="14.45" customHeight="1">
      <c r="A455" s="36"/>
      <c r="B455" s="37"/>
      <c r="C455" s="180" t="s">
        <v>772</v>
      </c>
      <c r="D455" s="180" t="s">
        <v>217</v>
      </c>
      <c r="E455" s="181" t="s">
        <v>778</v>
      </c>
      <c r="F455" s="182" t="s">
        <v>779</v>
      </c>
      <c r="G455" s="183" t="s">
        <v>220</v>
      </c>
      <c r="H455" s="184">
        <v>34.31</v>
      </c>
      <c r="I455" s="185"/>
      <c r="J455" s="186">
        <f>ROUND(I455*H455,2)</f>
        <v>0</v>
      </c>
      <c r="K455" s="182" t="s">
        <v>221</v>
      </c>
      <c r="L455" s="41"/>
      <c r="M455" s="187" t="s">
        <v>19</v>
      </c>
      <c r="N455" s="188" t="s">
        <v>47</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299</v>
      </c>
      <c r="AT455" s="191" t="s">
        <v>217</v>
      </c>
      <c r="AU455" s="191" t="s">
        <v>88</v>
      </c>
      <c r="AY455" s="19" t="s">
        <v>214</v>
      </c>
      <c r="BE455" s="192">
        <f>IF(N455="základní",J455,0)</f>
        <v>0</v>
      </c>
      <c r="BF455" s="192">
        <f>IF(N455="snížená",J455,0)</f>
        <v>0</v>
      </c>
      <c r="BG455" s="192">
        <f>IF(N455="zákl. přenesená",J455,0)</f>
        <v>0</v>
      </c>
      <c r="BH455" s="192">
        <f>IF(N455="sníž. přenesená",J455,0)</f>
        <v>0</v>
      </c>
      <c r="BI455" s="192">
        <f>IF(N455="nulová",J455,0)</f>
        <v>0</v>
      </c>
      <c r="BJ455" s="19" t="s">
        <v>88</v>
      </c>
      <c r="BK455" s="192">
        <f>ROUND(I455*H455,2)</f>
        <v>0</v>
      </c>
      <c r="BL455" s="19" t="s">
        <v>299</v>
      </c>
      <c r="BM455" s="191" t="s">
        <v>780</v>
      </c>
    </row>
    <row r="456" spans="1:65" s="13" customFormat="1" ht="11.25">
      <c r="B456" s="193"/>
      <c r="C456" s="194"/>
      <c r="D456" s="195" t="s">
        <v>224</v>
      </c>
      <c r="E456" s="196" t="s">
        <v>19</v>
      </c>
      <c r="F456" s="197" t="s">
        <v>758</v>
      </c>
      <c r="G456" s="194"/>
      <c r="H456" s="196" t="s">
        <v>19</v>
      </c>
      <c r="I456" s="198"/>
      <c r="J456" s="194"/>
      <c r="K456" s="194"/>
      <c r="L456" s="199"/>
      <c r="M456" s="200"/>
      <c r="N456" s="201"/>
      <c r="O456" s="201"/>
      <c r="P456" s="201"/>
      <c r="Q456" s="201"/>
      <c r="R456" s="201"/>
      <c r="S456" s="201"/>
      <c r="T456" s="202"/>
      <c r="AT456" s="203" t="s">
        <v>224</v>
      </c>
      <c r="AU456" s="203" t="s">
        <v>88</v>
      </c>
      <c r="AV456" s="13" t="s">
        <v>82</v>
      </c>
      <c r="AW456" s="13" t="s">
        <v>36</v>
      </c>
      <c r="AX456" s="13" t="s">
        <v>75</v>
      </c>
      <c r="AY456" s="203" t="s">
        <v>214</v>
      </c>
    </row>
    <row r="457" spans="1:65" s="14" customFormat="1" ht="11.25">
      <c r="B457" s="204"/>
      <c r="C457" s="205"/>
      <c r="D457" s="195" t="s">
        <v>224</v>
      </c>
      <c r="E457" s="206" t="s">
        <v>19</v>
      </c>
      <c r="F457" s="207" t="s">
        <v>1959</v>
      </c>
      <c r="G457" s="205"/>
      <c r="H457" s="208">
        <v>16.73</v>
      </c>
      <c r="I457" s="209"/>
      <c r="J457" s="205"/>
      <c r="K457" s="205"/>
      <c r="L457" s="210"/>
      <c r="M457" s="211"/>
      <c r="N457" s="212"/>
      <c r="O457" s="212"/>
      <c r="P457" s="212"/>
      <c r="Q457" s="212"/>
      <c r="R457" s="212"/>
      <c r="S457" s="212"/>
      <c r="T457" s="213"/>
      <c r="AT457" s="214" t="s">
        <v>224</v>
      </c>
      <c r="AU457" s="214" t="s">
        <v>88</v>
      </c>
      <c r="AV457" s="14" t="s">
        <v>88</v>
      </c>
      <c r="AW457" s="14" t="s">
        <v>36</v>
      </c>
      <c r="AX457" s="14" t="s">
        <v>75</v>
      </c>
      <c r="AY457" s="214" t="s">
        <v>214</v>
      </c>
    </row>
    <row r="458" spans="1:65" s="14" customFormat="1" ht="11.25">
      <c r="B458" s="204"/>
      <c r="C458" s="205"/>
      <c r="D458" s="195" t="s">
        <v>224</v>
      </c>
      <c r="E458" s="206" t="s">
        <v>19</v>
      </c>
      <c r="F458" s="207" t="s">
        <v>1960</v>
      </c>
      <c r="G458" s="205"/>
      <c r="H458" s="208">
        <v>17.579999999999998</v>
      </c>
      <c r="I458" s="209"/>
      <c r="J458" s="205"/>
      <c r="K458" s="205"/>
      <c r="L458" s="210"/>
      <c r="M458" s="211"/>
      <c r="N458" s="212"/>
      <c r="O458" s="212"/>
      <c r="P458" s="212"/>
      <c r="Q458" s="212"/>
      <c r="R458" s="212"/>
      <c r="S458" s="212"/>
      <c r="T458" s="213"/>
      <c r="AT458" s="214" t="s">
        <v>224</v>
      </c>
      <c r="AU458" s="214" t="s">
        <v>88</v>
      </c>
      <c r="AV458" s="14" t="s">
        <v>88</v>
      </c>
      <c r="AW458" s="14" t="s">
        <v>36</v>
      </c>
      <c r="AX458" s="14" t="s">
        <v>75</v>
      </c>
      <c r="AY458" s="214" t="s">
        <v>214</v>
      </c>
    </row>
    <row r="459" spans="1:65" s="15" customFormat="1" ht="11.25">
      <c r="B459" s="215"/>
      <c r="C459" s="216"/>
      <c r="D459" s="195" t="s">
        <v>224</v>
      </c>
      <c r="E459" s="217" t="s">
        <v>19</v>
      </c>
      <c r="F459" s="218" t="s">
        <v>228</v>
      </c>
      <c r="G459" s="216"/>
      <c r="H459" s="219">
        <v>34.31</v>
      </c>
      <c r="I459" s="220"/>
      <c r="J459" s="216"/>
      <c r="K459" s="216"/>
      <c r="L459" s="221"/>
      <c r="M459" s="222"/>
      <c r="N459" s="223"/>
      <c r="O459" s="223"/>
      <c r="P459" s="223"/>
      <c r="Q459" s="223"/>
      <c r="R459" s="223"/>
      <c r="S459" s="223"/>
      <c r="T459" s="224"/>
      <c r="AT459" s="225" t="s">
        <v>224</v>
      </c>
      <c r="AU459" s="225" t="s">
        <v>88</v>
      </c>
      <c r="AV459" s="15" t="s">
        <v>222</v>
      </c>
      <c r="AW459" s="15" t="s">
        <v>36</v>
      </c>
      <c r="AX459" s="15" t="s">
        <v>82</v>
      </c>
      <c r="AY459" s="225" t="s">
        <v>214</v>
      </c>
    </row>
    <row r="460" spans="1:65" s="2" customFormat="1" ht="14.45" customHeight="1">
      <c r="A460" s="36"/>
      <c r="B460" s="37"/>
      <c r="C460" s="180" t="s">
        <v>777</v>
      </c>
      <c r="D460" s="180" t="s">
        <v>217</v>
      </c>
      <c r="E460" s="181" t="s">
        <v>782</v>
      </c>
      <c r="F460" s="182" t="s">
        <v>783</v>
      </c>
      <c r="G460" s="183" t="s">
        <v>220</v>
      </c>
      <c r="H460" s="184">
        <v>34.31</v>
      </c>
      <c r="I460" s="185"/>
      <c r="J460" s="186">
        <f>ROUND(I460*H460,2)</f>
        <v>0</v>
      </c>
      <c r="K460" s="182" t="s">
        <v>221</v>
      </c>
      <c r="L460" s="41"/>
      <c r="M460" s="187" t="s">
        <v>19</v>
      </c>
      <c r="N460" s="188" t="s">
        <v>47</v>
      </c>
      <c r="O460" s="66"/>
      <c r="P460" s="189">
        <f>O460*H460</f>
        <v>0</v>
      </c>
      <c r="Q460" s="189">
        <v>0</v>
      </c>
      <c r="R460" s="189">
        <f>Q460*H460</f>
        <v>0</v>
      </c>
      <c r="S460" s="189">
        <v>0</v>
      </c>
      <c r="T460" s="190">
        <f>S460*H460</f>
        <v>0</v>
      </c>
      <c r="U460" s="36"/>
      <c r="V460" s="36"/>
      <c r="W460" s="36"/>
      <c r="X460" s="36"/>
      <c r="Y460" s="36"/>
      <c r="Z460" s="36"/>
      <c r="AA460" s="36"/>
      <c r="AB460" s="36"/>
      <c r="AC460" s="36"/>
      <c r="AD460" s="36"/>
      <c r="AE460" s="36"/>
      <c r="AR460" s="191" t="s">
        <v>299</v>
      </c>
      <c r="AT460" s="191" t="s">
        <v>217</v>
      </c>
      <c r="AU460" s="191" t="s">
        <v>88</v>
      </c>
      <c r="AY460" s="19" t="s">
        <v>214</v>
      </c>
      <c r="BE460" s="192">
        <f>IF(N460="základní",J460,0)</f>
        <v>0</v>
      </c>
      <c r="BF460" s="192">
        <f>IF(N460="snížená",J460,0)</f>
        <v>0</v>
      </c>
      <c r="BG460" s="192">
        <f>IF(N460="zákl. přenesená",J460,0)</f>
        <v>0</v>
      </c>
      <c r="BH460" s="192">
        <f>IF(N460="sníž. přenesená",J460,0)</f>
        <v>0</v>
      </c>
      <c r="BI460" s="192">
        <f>IF(N460="nulová",J460,0)</f>
        <v>0</v>
      </c>
      <c r="BJ460" s="19" t="s">
        <v>88</v>
      </c>
      <c r="BK460" s="192">
        <f>ROUND(I460*H460,2)</f>
        <v>0</v>
      </c>
      <c r="BL460" s="19" t="s">
        <v>299</v>
      </c>
      <c r="BM460" s="191" t="s">
        <v>1961</v>
      </c>
    </row>
    <row r="461" spans="1:65" s="15" customFormat="1" ht="11.25">
      <c r="B461" s="215"/>
      <c r="C461" s="216"/>
      <c r="D461" s="195" t="s">
        <v>224</v>
      </c>
      <c r="E461" s="217" t="s">
        <v>19</v>
      </c>
      <c r="F461" s="218" t="s">
        <v>228</v>
      </c>
      <c r="G461" s="216"/>
      <c r="H461" s="219">
        <v>34.31</v>
      </c>
      <c r="I461" s="220"/>
      <c r="J461" s="216"/>
      <c r="K461" s="216"/>
      <c r="L461" s="221"/>
      <c r="M461" s="222"/>
      <c r="N461" s="223"/>
      <c r="O461" s="223"/>
      <c r="P461" s="223"/>
      <c r="Q461" s="223"/>
      <c r="R461" s="223"/>
      <c r="S461" s="223"/>
      <c r="T461" s="224"/>
      <c r="AT461" s="225" t="s">
        <v>224</v>
      </c>
      <c r="AU461" s="225" t="s">
        <v>88</v>
      </c>
      <c r="AV461" s="15" t="s">
        <v>222</v>
      </c>
      <c r="AW461" s="15" t="s">
        <v>36</v>
      </c>
      <c r="AX461" s="15" t="s">
        <v>75</v>
      </c>
      <c r="AY461" s="225" t="s">
        <v>214</v>
      </c>
    </row>
    <row r="462" spans="1:65" s="2" customFormat="1" ht="24.2" customHeight="1">
      <c r="A462" s="36"/>
      <c r="B462" s="37"/>
      <c r="C462" s="180" t="s">
        <v>781</v>
      </c>
      <c r="D462" s="180" t="s">
        <v>217</v>
      </c>
      <c r="E462" s="181" t="s">
        <v>786</v>
      </c>
      <c r="F462" s="182" t="s">
        <v>787</v>
      </c>
      <c r="G462" s="183" t="s">
        <v>248</v>
      </c>
      <c r="H462" s="184">
        <v>2</v>
      </c>
      <c r="I462" s="185"/>
      <c r="J462" s="186">
        <f>ROUND(I462*H462,2)</f>
        <v>0</v>
      </c>
      <c r="K462" s="182" t="s">
        <v>19</v>
      </c>
      <c r="L462" s="41"/>
      <c r="M462" s="187" t="s">
        <v>19</v>
      </c>
      <c r="N462" s="188" t="s">
        <v>47</v>
      </c>
      <c r="O462" s="66"/>
      <c r="P462" s="189">
        <f>O462*H462</f>
        <v>0</v>
      </c>
      <c r="Q462" s="189">
        <v>5.8E-4</v>
      </c>
      <c r="R462" s="189">
        <f>Q462*H462</f>
        <v>1.16E-3</v>
      </c>
      <c r="S462" s="189">
        <v>0</v>
      </c>
      <c r="T462" s="190">
        <f>S462*H462</f>
        <v>0</v>
      </c>
      <c r="U462" s="36"/>
      <c r="V462" s="36"/>
      <c r="W462" s="36"/>
      <c r="X462" s="36"/>
      <c r="Y462" s="36"/>
      <c r="Z462" s="36"/>
      <c r="AA462" s="36"/>
      <c r="AB462" s="36"/>
      <c r="AC462" s="36"/>
      <c r="AD462" s="36"/>
      <c r="AE462" s="36"/>
      <c r="AR462" s="191" t="s">
        <v>299</v>
      </c>
      <c r="AT462" s="191" t="s">
        <v>217</v>
      </c>
      <c r="AU462" s="191" t="s">
        <v>88</v>
      </c>
      <c r="AY462" s="19" t="s">
        <v>214</v>
      </c>
      <c r="BE462" s="192">
        <f>IF(N462="základní",J462,0)</f>
        <v>0</v>
      </c>
      <c r="BF462" s="192">
        <f>IF(N462="snížená",J462,0)</f>
        <v>0</v>
      </c>
      <c r="BG462" s="192">
        <f>IF(N462="zákl. přenesená",J462,0)</f>
        <v>0</v>
      </c>
      <c r="BH462" s="192">
        <f>IF(N462="sníž. přenesená",J462,0)</f>
        <v>0</v>
      </c>
      <c r="BI462" s="192">
        <f>IF(N462="nulová",J462,0)</f>
        <v>0</v>
      </c>
      <c r="BJ462" s="19" t="s">
        <v>88</v>
      </c>
      <c r="BK462" s="192">
        <f>ROUND(I462*H462,2)</f>
        <v>0</v>
      </c>
      <c r="BL462" s="19" t="s">
        <v>299</v>
      </c>
      <c r="BM462" s="191" t="s">
        <v>788</v>
      </c>
    </row>
    <row r="463" spans="1:65" s="2" customFormat="1" ht="14.45" customHeight="1">
      <c r="A463" s="36"/>
      <c r="B463" s="37"/>
      <c r="C463" s="180" t="s">
        <v>785</v>
      </c>
      <c r="D463" s="180" t="s">
        <v>217</v>
      </c>
      <c r="E463" s="181" t="s">
        <v>790</v>
      </c>
      <c r="F463" s="182" t="s">
        <v>791</v>
      </c>
      <c r="G463" s="183" t="s">
        <v>220</v>
      </c>
      <c r="H463" s="184">
        <v>34.31</v>
      </c>
      <c r="I463" s="185"/>
      <c r="J463" s="186">
        <f>ROUND(I463*H463,2)</f>
        <v>0</v>
      </c>
      <c r="K463" s="182" t="s">
        <v>221</v>
      </c>
      <c r="L463" s="41"/>
      <c r="M463" s="187" t="s">
        <v>19</v>
      </c>
      <c r="N463" s="188" t="s">
        <v>47</v>
      </c>
      <c r="O463" s="66"/>
      <c r="P463" s="189">
        <f>O463*H463</f>
        <v>0</v>
      </c>
      <c r="Q463" s="189">
        <v>5.0000000000000002E-5</v>
      </c>
      <c r="R463" s="189">
        <f>Q463*H463</f>
        <v>1.7155000000000002E-3</v>
      </c>
      <c r="S463" s="189">
        <v>0</v>
      </c>
      <c r="T463" s="190">
        <f>S463*H463</f>
        <v>0</v>
      </c>
      <c r="U463" s="36"/>
      <c r="V463" s="36"/>
      <c r="W463" s="36"/>
      <c r="X463" s="36"/>
      <c r="Y463" s="36"/>
      <c r="Z463" s="36"/>
      <c r="AA463" s="36"/>
      <c r="AB463" s="36"/>
      <c r="AC463" s="36"/>
      <c r="AD463" s="36"/>
      <c r="AE463" s="36"/>
      <c r="AR463" s="191" t="s">
        <v>299</v>
      </c>
      <c r="AT463" s="191" t="s">
        <v>217</v>
      </c>
      <c r="AU463" s="191" t="s">
        <v>88</v>
      </c>
      <c r="AY463" s="19" t="s">
        <v>214</v>
      </c>
      <c r="BE463" s="192">
        <f>IF(N463="základní",J463,0)</f>
        <v>0</v>
      </c>
      <c r="BF463" s="192">
        <f>IF(N463="snížená",J463,0)</f>
        <v>0</v>
      </c>
      <c r="BG463" s="192">
        <f>IF(N463="zákl. přenesená",J463,0)</f>
        <v>0</v>
      </c>
      <c r="BH463" s="192">
        <f>IF(N463="sníž. přenesená",J463,0)</f>
        <v>0</v>
      </c>
      <c r="BI463" s="192">
        <f>IF(N463="nulová",J463,0)</f>
        <v>0</v>
      </c>
      <c r="BJ463" s="19" t="s">
        <v>88</v>
      </c>
      <c r="BK463" s="192">
        <f>ROUND(I463*H463,2)</f>
        <v>0</v>
      </c>
      <c r="BL463" s="19" t="s">
        <v>299</v>
      </c>
      <c r="BM463" s="191" t="s">
        <v>1962</v>
      </c>
    </row>
    <row r="464" spans="1:65" s="15" customFormat="1" ht="11.25">
      <c r="B464" s="215"/>
      <c r="C464" s="216"/>
      <c r="D464" s="195" t="s">
        <v>224</v>
      </c>
      <c r="E464" s="217" t="s">
        <v>19</v>
      </c>
      <c r="F464" s="218" t="s">
        <v>228</v>
      </c>
      <c r="G464" s="216"/>
      <c r="H464" s="219">
        <v>34.31</v>
      </c>
      <c r="I464" s="220"/>
      <c r="J464" s="216"/>
      <c r="K464" s="216"/>
      <c r="L464" s="221"/>
      <c r="M464" s="222"/>
      <c r="N464" s="223"/>
      <c r="O464" s="223"/>
      <c r="P464" s="223"/>
      <c r="Q464" s="223"/>
      <c r="R464" s="223"/>
      <c r="S464" s="223"/>
      <c r="T464" s="224"/>
      <c r="AT464" s="225" t="s">
        <v>224</v>
      </c>
      <c r="AU464" s="225" t="s">
        <v>88</v>
      </c>
      <c r="AV464" s="15" t="s">
        <v>222</v>
      </c>
      <c r="AW464" s="15" t="s">
        <v>36</v>
      </c>
      <c r="AX464" s="15" t="s">
        <v>75</v>
      </c>
      <c r="AY464" s="225" t="s">
        <v>214</v>
      </c>
    </row>
    <row r="465" spans="1:65" s="2" customFormat="1" ht="24.2" customHeight="1">
      <c r="A465" s="36"/>
      <c r="B465" s="37"/>
      <c r="C465" s="180" t="s">
        <v>789</v>
      </c>
      <c r="D465" s="180" t="s">
        <v>217</v>
      </c>
      <c r="E465" s="181" t="s">
        <v>794</v>
      </c>
      <c r="F465" s="182" t="s">
        <v>795</v>
      </c>
      <c r="G465" s="183" t="s">
        <v>361</v>
      </c>
      <c r="H465" s="240"/>
      <c r="I465" s="185"/>
      <c r="J465" s="186">
        <f>ROUND(I465*H465,2)</f>
        <v>0</v>
      </c>
      <c r="K465" s="182" t="s">
        <v>221</v>
      </c>
      <c r="L465" s="41"/>
      <c r="M465" s="187" t="s">
        <v>19</v>
      </c>
      <c r="N465" s="188" t="s">
        <v>47</v>
      </c>
      <c r="O465" s="66"/>
      <c r="P465" s="189">
        <f>O465*H465</f>
        <v>0</v>
      </c>
      <c r="Q465" s="189">
        <v>0</v>
      </c>
      <c r="R465" s="189">
        <f>Q465*H465</f>
        <v>0</v>
      </c>
      <c r="S465" s="189">
        <v>0</v>
      </c>
      <c r="T465" s="190">
        <f>S465*H465</f>
        <v>0</v>
      </c>
      <c r="U465" s="36"/>
      <c r="V465" s="36"/>
      <c r="W465" s="36"/>
      <c r="X465" s="36"/>
      <c r="Y465" s="36"/>
      <c r="Z465" s="36"/>
      <c r="AA465" s="36"/>
      <c r="AB465" s="36"/>
      <c r="AC465" s="36"/>
      <c r="AD465" s="36"/>
      <c r="AE465" s="36"/>
      <c r="AR465" s="191" t="s">
        <v>299</v>
      </c>
      <c r="AT465" s="191" t="s">
        <v>217</v>
      </c>
      <c r="AU465" s="191" t="s">
        <v>88</v>
      </c>
      <c r="AY465" s="19" t="s">
        <v>214</v>
      </c>
      <c r="BE465" s="192">
        <f>IF(N465="základní",J465,0)</f>
        <v>0</v>
      </c>
      <c r="BF465" s="192">
        <f>IF(N465="snížená",J465,0)</f>
        <v>0</v>
      </c>
      <c r="BG465" s="192">
        <f>IF(N465="zákl. přenesená",J465,0)</f>
        <v>0</v>
      </c>
      <c r="BH465" s="192">
        <f>IF(N465="sníž. přenesená",J465,0)</f>
        <v>0</v>
      </c>
      <c r="BI465" s="192">
        <f>IF(N465="nulová",J465,0)</f>
        <v>0</v>
      </c>
      <c r="BJ465" s="19" t="s">
        <v>88</v>
      </c>
      <c r="BK465" s="192">
        <f>ROUND(I465*H465,2)</f>
        <v>0</v>
      </c>
      <c r="BL465" s="19" t="s">
        <v>299</v>
      </c>
      <c r="BM465" s="191" t="s">
        <v>796</v>
      </c>
    </row>
    <row r="466" spans="1:65" s="12" customFormat="1" ht="22.9" customHeight="1">
      <c r="B466" s="164"/>
      <c r="C466" s="165"/>
      <c r="D466" s="166" t="s">
        <v>74</v>
      </c>
      <c r="E466" s="178" t="s">
        <v>797</v>
      </c>
      <c r="F466" s="178" t="s">
        <v>798</v>
      </c>
      <c r="G466" s="165"/>
      <c r="H466" s="165"/>
      <c r="I466" s="168"/>
      <c r="J466" s="179">
        <f>BK466</f>
        <v>0</v>
      </c>
      <c r="K466" s="165"/>
      <c r="L466" s="170"/>
      <c r="M466" s="171"/>
      <c r="N466" s="172"/>
      <c r="O466" s="172"/>
      <c r="P466" s="173">
        <f>SUM(P467:P511)</f>
        <v>0</v>
      </c>
      <c r="Q466" s="172"/>
      <c r="R466" s="173">
        <f>SUM(R467:R511)</f>
        <v>0.18399001999999998</v>
      </c>
      <c r="S466" s="172"/>
      <c r="T466" s="174">
        <f>SUM(T467:T511)</f>
        <v>0</v>
      </c>
      <c r="AR466" s="175" t="s">
        <v>88</v>
      </c>
      <c r="AT466" s="176" t="s">
        <v>74</v>
      </c>
      <c r="AU466" s="176" t="s">
        <v>82</v>
      </c>
      <c r="AY466" s="175" t="s">
        <v>214</v>
      </c>
      <c r="BK466" s="177">
        <f>SUM(BK467:BK511)</f>
        <v>0</v>
      </c>
    </row>
    <row r="467" spans="1:65" s="2" customFormat="1" ht="14.45" customHeight="1">
      <c r="A467" s="36"/>
      <c r="B467" s="37"/>
      <c r="C467" s="180" t="s">
        <v>793</v>
      </c>
      <c r="D467" s="180" t="s">
        <v>217</v>
      </c>
      <c r="E467" s="181" t="s">
        <v>800</v>
      </c>
      <c r="F467" s="182" t="s">
        <v>801</v>
      </c>
      <c r="G467" s="183" t="s">
        <v>220</v>
      </c>
      <c r="H467" s="184">
        <v>581.61699999999996</v>
      </c>
      <c r="I467" s="185"/>
      <c r="J467" s="186">
        <f>ROUND(I467*H467,2)</f>
        <v>0</v>
      </c>
      <c r="K467" s="182" t="s">
        <v>221</v>
      </c>
      <c r="L467" s="41"/>
      <c r="M467" s="187" t="s">
        <v>19</v>
      </c>
      <c r="N467" s="188" t="s">
        <v>47</v>
      </c>
      <c r="O467" s="66"/>
      <c r="P467" s="189">
        <f>O467*H467</f>
        <v>0</v>
      </c>
      <c r="Q467" s="189">
        <v>0</v>
      </c>
      <c r="R467" s="189">
        <f>Q467*H467</f>
        <v>0</v>
      </c>
      <c r="S467" s="189">
        <v>0</v>
      </c>
      <c r="T467" s="190">
        <f>S467*H467</f>
        <v>0</v>
      </c>
      <c r="U467" s="36"/>
      <c r="V467" s="36"/>
      <c r="W467" s="36"/>
      <c r="X467" s="36"/>
      <c r="Y467" s="36"/>
      <c r="Z467" s="36"/>
      <c r="AA467" s="36"/>
      <c r="AB467" s="36"/>
      <c r="AC467" s="36"/>
      <c r="AD467" s="36"/>
      <c r="AE467" s="36"/>
      <c r="AR467" s="191" t="s">
        <v>299</v>
      </c>
      <c r="AT467" s="191" t="s">
        <v>217</v>
      </c>
      <c r="AU467" s="191" t="s">
        <v>88</v>
      </c>
      <c r="AY467" s="19" t="s">
        <v>214</v>
      </c>
      <c r="BE467" s="192">
        <f>IF(N467="základní",J467,0)</f>
        <v>0</v>
      </c>
      <c r="BF467" s="192">
        <f>IF(N467="snížená",J467,0)</f>
        <v>0</v>
      </c>
      <c r="BG467" s="192">
        <f>IF(N467="zákl. přenesená",J467,0)</f>
        <v>0</v>
      </c>
      <c r="BH467" s="192">
        <f>IF(N467="sníž. přenesená",J467,0)</f>
        <v>0</v>
      </c>
      <c r="BI467" s="192">
        <f>IF(N467="nulová",J467,0)</f>
        <v>0</v>
      </c>
      <c r="BJ467" s="19" t="s">
        <v>88</v>
      </c>
      <c r="BK467" s="192">
        <f>ROUND(I467*H467,2)</f>
        <v>0</v>
      </c>
      <c r="BL467" s="19" t="s">
        <v>299</v>
      </c>
      <c r="BM467" s="191" t="s">
        <v>1963</v>
      </c>
    </row>
    <row r="468" spans="1:65" s="15" customFormat="1" ht="11.25">
      <c r="B468" s="215"/>
      <c r="C468" s="216"/>
      <c r="D468" s="195" t="s">
        <v>224</v>
      </c>
      <c r="E468" s="217" t="s">
        <v>19</v>
      </c>
      <c r="F468" s="218" t="s">
        <v>228</v>
      </c>
      <c r="G468" s="216"/>
      <c r="H468" s="219">
        <v>581.61699999999996</v>
      </c>
      <c r="I468" s="220"/>
      <c r="J468" s="216"/>
      <c r="K468" s="216"/>
      <c r="L468" s="221"/>
      <c r="M468" s="222"/>
      <c r="N468" s="223"/>
      <c r="O468" s="223"/>
      <c r="P468" s="223"/>
      <c r="Q468" s="223"/>
      <c r="R468" s="223"/>
      <c r="S468" s="223"/>
      <c r="T468" s="224"/>
      <c r="AT468" s="225" t="s">
        <v>224</v>
      </c>
      <c r="AU468" s="225" t="s">
        <v>88</v>
      </c>
      <c r="AV468" s="15" t="s">
        <v>222</v>
      </c>
      <c r="AW468" s="15" t="s">
        <v>36</v>
      </c>
      <c r="AX468" s="15" t="s">
        <v>75</v>
      </c>
      <c r="AY468" s="225" t="s">
        <v>214</v>
      </c>
    </row>
    <row r="469" spans="1:65" s="2" customFormat="1" ht="14.45" customHeight="1">
      <c r="A469" s="36"/>
      <c r="B469" s="37"/>
      <c r="C469" s="180" t="s">
        <v>799</v>
      </c>
      <c r="D469" s="180" t="s">
        <v>217</v>
      </c>
      <c r="E469" s="181" t="s">
        <v>804</v>
      </c>
      <c r="F469" s="182" t="s">
        <v>805</v>
      </c>
      <c r="G469" s="183" t="s">
        <v>220</v>
      </c>
      <c r="H469" s="184">
        <v>158.16</v>
      </c>
      <c r="I469" s="185"/>
      <c r="J469" s="186">
        <f>ROUND(I469*H469,2)</f>
        <v>0</v>
      </c>
      <c r="K469" s="182" t="s">
        <v>221</v>
      </c>
      <c r="L469" s="41"/>
      <c r="M469" s="187" t="s">
        <v>19</v>
      </c>
      <c r="N469" s="188" t="s">
        <v>47</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299</v>
      </c>
      <c r="AT469" s="191" t="s">
        <v>217</v>
      </c>
      <c r="AU469" s="191" t="s">
        <v>88</v>
      </c>
      <c r="AY469" s="19" t="s">
        <v>214</v>
      </c>
      <c r="BE469" s="192">
        <f>IF(N469="základní",J469,0)</f>
        <v>0</v>
      </c>
      <c r="BF469" s="192">
        <f>IF(N469="snížená",J469,0)</f>
        <v>0</v>
      </c>
      <c r="BG469" s="192">
        <f>IF(N469="zákl. přenesená",J469,0)</f>
        <v>0</v>
      </c>
      <c r="BH469" s="192">
        <f>IF(N469="sníž. přenesená",J469,0)</f>
        <v>0</v>
      </c>
      <c r="BI469" s="192">
        <f>IF(N469="nulová",J469,0)</f>
        <v>0</v>
      </c>
      <c r="BJ469" s="19" t="s">
        <v>88</v>
      </c>
      <c r="BK469" s="192">
        <f>ROUND(I469*H469,2)</f>
        <v>0</v>
      </c>
      <c r="BL469" s="19" t="s">
        <v>299</v>
      </c>
      <c r="BM469" s="191" t="s">
        <v>1964</v>
      </c>
    </row>
    <row r="470" spans="1:65" s="13" customFormat="1" ht="11.25">
      <c r="B470" s="193"/>
      <c r="C470" s="194"/>
      <c r="D470" s="195" t="s">
        <v>224</v>
      </c>
      <c r="E470" s="196" t="s">
        <v>19</v>
      </c>
      <c r="F470" s="197" t="s">
        <v>257</v>
      </c>
      <c r="G470" s="194"/>
      <c r="H470" s="196" t="s">
        <v>19</v>
      </c>
      <c r="I470" s="198"/>
      <c r="J470" s="194"/>
      <c r="K470" s="194"/>
      <c r="L470" s="199"/>
      <c r="M470" s="200"/>
      <c r="N470" s="201"/>
      <c r="O470" s="201"/>
      <c r="P470" s="201"/>
      <c r="Q470" s="201"/>
      <c r="R470" s="201"/>
      <c r="S470" s="201"/>
      <c r="T470" s="202"/>
      <c r="AT470" s="203" t="s">
        <v>224</v>
      </c>
      <c r="AU470" s="203" t="s">
        <v>88</v>
      </c>
      <c r="AV470" s="13" t="s">
        <v>82</v>
      </c>
      <c r="AW470" s="13" t="s">
        <v>36</v>
      </c>
      <c r="AX470" s="13" t="s">
        <v>75</v>
      </c>
      <c r="AY470" s="203" t="s">
        <v>214</v>
      </c>
    </row>
    <row r="471" spans="1:65" s="14" customFormat="1" ht="11.25">
      <c r="B471" s="204"/>
      <c r="C471" s="205"/>
      <c r="D471" s="195" t="s">
        <v>224</v>
      </c>
      <c r="E471" s="206" t="s">
        <v>19</v>
      </c>
      <c r="F471" s="207" t="s">
        <v>1870</v>
      </c>
      <c r="G471" s="205"/>
      <c r="H471" s="208">
        <v>20.55</v>
      </c>
      <c r="I471" s="209"/>
      <c r="J471" s="205"/>
      <c r="K471" s="205"/>
      <c r="L471" s="210"/>
      <c r="M471" s="211"/>
      <c r="N471" s="212"/>
      <c r="O471" s="212"/>
      <c r="P471" s="212"/>
      <c r="Q471" s="212"/>
      <c r="R471" s="212"/>
      <c r="S471" s="212"/>
      <c r="T471" s="213"/>
      <c r="AT471" s="214" t="s">
        <v>224</v>
      </c>
      <c r="AU471" s="214" t="s">
        <v>88</v>
      </c>
      <c r="AV471" s="14" t="s">
        <v>88</v>
      </c>
      <c r="AW471" s="14" t="s">
        <v>36</v>
      </c>
      <c r="AX471" s="14" t="s">
        <v>75</v>
      </c>
      <c r="AY471" s="214" t="s">
        <v>214</v>
      </c>
    </row>
    <row r="472" spans="1:65" s="14" customFormat="1" ht="11.25">
      <c r="B472" s="204"/>
      <c r="C472" s="205"/>
      <c r="D472" s="195" t="s">
        <v>224</v>
      </c>
      <c r="E472" s="206" t="s">
        <v>19</v>
      </c>
      <c r="F472" s="207" t="s">
        <v>1867</v>
      </c>
      <c r="G472" s="205"/>
      <c r="H472" s="208">
        <v>69.02</v>
      </c>
      <c r="I472" s="209"/>
      <c r="J472" s="205"/>
      <c r="K472" s="205"/>
      <c r="L472" s="210"/>
      <c r="M472" s="211"/>
      <c r="N472" s="212"/>
      <c r="O472" s="212"/>
      <c r="P472" s="212"/>
      <c r="Q472" s="212"/>
      <c r="R472" s="212"/>
      <c r="S472" s="212"/>
      <c r="T472" s="213"/>
      <c r="AT472" s="214" t="s">
        <v>224</v>
      </c>
      <c r="AU472" s="214" t="s">
        <v>88</v>
      </c>
      <c r="AV472" s="14" t="s">
        <v>88</v>
      </c>
      <c r="AW472" s="14" t="s">
        <v>36</v>
      </c>
      <c r="AX472" s="14" t="s">
        <v>75</v>
      </c>
      <c r="AY472" s="214" t="s">
        <v>214</v>
      </c>
    </row>
    <row r="473" spans="1:65" s="14" customFormat="1" ht="11.25">
      <c r="B473" s="204"/>
      <c r="C473" s="205"/>
      <c r="D473" s="195" t="s">
        <v>224</v>
      </c>
      <c r="E473" s="206" t="s">
        <v>19</v>
      </c>
      <c r="F473" s="207" t="s">
        <v>1868</v>
      </c>
      <c r="G473" s="205"/>
      <c r="H473" s="208">
        <v>68.59</v>
      </c>
      <c r="I473" s="209"/>
      <c r="J473" s="205"/>
      <c r="K473" s="205"/>
      <c r="L473" s="210"/>
      <c r="M473" s="211"/>
      <c r="N473" s="212"/>
      <c r="O473" s="212"/>
      <c r="P473" s="212"/>
      <c r="Q473" s="212"/>
      <c r="R473" s="212"/>
      <c r="S473" s="212"/>
      <c r="T473" s="213"/>
      <c r="AT473" s="214" t="s">
        <v>224</v>
      </c>
      <c r="AU473" s="214" t="s">
        <v>88</v>
      </c>
      <c r="AV473" s="14" t="s">
        <v>88</v>
      </c>
      <c r="AW473" s="14" t="s">
        <v>36</v>
      </c>
      <c r="AX473" s="14" t="s">
        <v>75</v>
      </c>
      <c r="AY473" s="214" t="s">
        <v>214</v>
      </c>
    </row>
    <row r="474" spans="1:65" s="2" customFormat="1" ht="14.45" customHeight="1">
      <c r="A474" s="36"/>
      <c r="B474" s="37"/>
      <c r="C474" s="230" t="s">
        <v>803</v>
      </c>
      <c r="D474" s="230" t="s">
        <v>336</v>
      </c>
      <c r="E474" s="231" t="s">
        <v>808</v>
      </c>
      <c r="F474" s="232" t="s">
        <v>809</v>
      </c>
      <c r="G474" s="233" t="s">
        <v>220</v>
      </c>
      <c r="H474" s="234">
        <v>166.06800000000001</v>
      </c>
      <c r="I474" s="235"/>
      <c r="J474" s="236">
        <f>ROUND(I474*H474,2)</f>
        <v>0</v>
      </c>
      <c r="K474" s="232" t="s">
        <v>221</v>
      </c>
      <c r="L474" s="237"/>
      <c r="M474" s="238" t="s">
        <v>19</v>
      </c>
      <c r="N474" s="239" t="s">
        <v>47</v>
      </c>
      <c r="O474" s="66"/>
      <c r="P474" s="189">
        <f>O474*H474</f>
        <v>0</v>
      </c>
      <c r="Q474" s="189">
        <v>0</v>
      </c>
      <c r="R474" s="189">
        <f>Q474*H474</f>
        <v>0</v>
      </c>
      <c r="S474" s="189">
        <v>0</v>
      </c>
      <c r="T474" s="190">
        <f>S474*H474</f>
        <v>0</v>
      </c>
      <c r="U474" s="36"/>
      <c r="V474" s="36"/>
      <c r="W474" s="36"/>
      <c r="X474" s="36"/>
      <c r="Y474" s="36"/>
      <c r="Z474" s="36"/>
      <c r="AA474" s="36"/>
      <c r="AB474" s="36"/>
      <c r="AC474" s="36"/>
      <c r="AD474" s="36"/>
      <c r="AE474" s="36"/>
      <c r="AR474" s="191" t="s">
        <v>339</v>
      </c>
      <c r="AT474" s="191" t="s">
        <v>336</v>
      </c>
      <c r="AU474" s="191" t="s">
        <v>88</v>
      </c>
      <c r="AY474" s="19" t="s">
        <v>214</v>
      </c>
      <c r="BE474" s="192">
        <f>IF(N474="základní",J474,0)</f>
        <v>0</v>
      </c>
      <c r="BF474" s="192">
        <f>IF(N474="snížená",J474,0)</f>
        <v>0</v>
      </c>
      <c r="BG474" s="192">
        <f>IF(N474="zákl. přenesená",J474,0)</f>
        <v>0</v>
      </c>
      <c r="BH474" s="192">
        <f>IF(N474="sníž. přenesená",J474,0)</f>
        <v>0</v>
      </c>
      <c r="BI474" s="192">
        <f>IF(N474="nulová",J474,0)</f>
        <v>0</v>
      </c>
      <c r="BJ474" s="19" t="s">
        <v>88</v>
      </c>
      <c r="BK474" s="192">
        <f>ROUND(I474*H474,2)</f>
        <v>0</v>
      </c>
      <c r="BL474" s="19" t="s">
        <v>299</v>
      </c>
      <c r="BM474" s="191" t="s">
        <v>1965</v>
      </c>
    </row>
    <row r="475" spans="1:65" s="14" customFormat="1" ht="11.25">
      <c r="B475" s="204"/>
      <c r="C475" s="205"/>
      <c r="D475" s="195" t="s">
        <v>224</v>
      </c>
      <c r="E475" s="205"/>
      <c r="F475" s="207" t="s">
        <v>1966</v>
      </c>
      <c r="G475" s="205"/>
      <c r="H475" s="208">
        <v>166.06800000000001</v>
      </c>
      <c r="I475" s="209"/>
      <c r="J475" s="205"/>
      <c r="K475" s="205"/>
      <c r="L475" s="210"/>
      <c r="M475" s="211"/>
      <c r="N475" s="212"/>
      <c r="O475" s="212"/>
      <c r="P475" s="212"/>
      <c r="Q475" s="212"/>
      <c r="R475" s="212"/>
      <c r="S475" s="212"/>
      <c r="T475" s="213"/>
      <c r="AT475" s="214" t="s">
        <v>224</v>
      </c>
      <c r="AU475" s="214" t="s">
        <v>88</v>
      </c>
      <c r="AV475" s="14" t="s">
        <v>88</v>
      </c>
      <c r="AW475" s="14" t="s">
        <v>4</v>
      </c>
      <c r="AX475" s="14" t="s">
        <v>82</v>
      </c>
      <c r="AY475" s="214" t="s">
        <v>214</v>
      </c>
    </row>
    <row r="476" spans="1:65" s="2" customFormat="1" ht="14.45" customHeight="1">
      <c r="A476" s="36"/>
      <c r="B476" s="37"/>
      <c r="C476" s="180" t="s">
        <v>807</v>
      </c>
      <c r="D476" s="180" t="s">
        <v>217</v>
      </c>
      <c r="E476" s="181" t="s">
        <v>813</v>
      </c>
      <c r="F476" s="182" t="s">
        <v>814</v>
      </c>
      <c r="G476" s="183" t="s">
        <v>220</v>
      </c>
      <c r="H476" s="184">
        <v>155.94</v>
      </c>
      <c r="I476" s="185"/>
      <c r="J476" s="186">
        <f>ROUND(I476*H476,2)</f>
        <v>0</v>
      </c>
      <c r="K476" s="182" t="s">
        <v>19</v>
      </c>
      <c r="L476" s="41"/>
      <c r="M476" s="187" t="s">
        <v>19</v>
      </c>
      <c r="N476" s="188" t="s">
        <v>47</v>
      </c>
      <c r="O476" s="66"/>
      <c r="P476" s="189">
        <f>O476*H476</f>
        <v>0</v>
      </c>
      <c r="Q476" s="189">
        <v>2.0000000000000001E-4</v>
      </c>
      <c r="R476" s="189">
        <f>Q476*H476</f>
        <v>3.1188E-2</v>
      </c>
      <c r="S476" s="189">
        <v>0</v>
      </c>
      <c r="T476" s="190">
        <f>S476*H476</f>
        <v>0</v>
      </c>
      <c r="U476" s="36"/>
      <c r="V476" s="36"/>
      <c r="W476" s="36"/>
      <c r="X476" s="36"/>
      <c r="Y476" s="36"/>
      <c r="Z476" s="36"/>
      <c r="AA476" s="36"/>
      <c r="AB476" s="36"/>
      <c r="AC476" s="36"/>
      <c r="AD476" s="36"/>
      <c r="AE476" s="36"/>
      <c r="AR476" s="191" t="s">
        <v>299</v>
      </c>
      <c r="AT476" s="191" t="s">
        <v>217</v>
      </c>
      <c r="AU476" s="191" t="s">
        <v>88</v>
      </c>
      <c r="AY476" s="19" t="s">
        <v>214</v>
      </c>
      <c r="BE476" s="192">
        <f>IF(N476="základní",J476,0)</f>
        <v>0</v>
      </c>
      <c r="BF476" s="192">
        <f>IF(N476="snížená",J476,0)</f>
        <v>0</v>
      </c>
      <c r="BG476" s="192">
        <f>IF(N476="zákl. přenesená",J476,0)</f>
        <v>0</v>
      </c>
      <c r="BH476" s="192">
        <f>IF(N476="sníž. přenesená",J476,0)</f>
        <v>0</v>
      </c>
      <c r="BI476" s="192">
        <f>IF(N476="nulová",J476,0)</f>
        <v>0</v>
      </c>
      <c r="BJ476" s="19" t="s">
        <v>88</v>
      </c>
      <c r="BK476" s="192">
        <f>ROUND(I476*H476,2)</f>
        <v>0</v>
      </c>
      <c r="BL476" s="19" t="s">
        <v>299</v>
      </c>
      <c r="BM476" s="191" t="s">
        <v>1967</v>
      </c>
    </row>
    <row r="477" spans="1:65" s="13" customFormat="1" ht="11.25">
      <c r="B477" s="193"/>
      <c r="C477" s="194"/>
      <c r="D477" s="195" t="s">
        <v>224</v>
      </c>
      <c r="E477" s="196" t="s">
        <v>19</v>
      </c>
      <c r="F477" s="197" t="s">
        <v>234</v>
      </c>
      <c r="G477" s="194"/>
      <c r="H477" s="196" t="s">
        <v>19</v>
      </c>
      <c r="I477" s="198"/>
      <c r="J477" s="194"/>
      <c r="K477" s="194"/>
      <c r="L477" s="199"/>
      <c r="M477" s="200"/>
      <c r="N477" s="201"/>
      <c r="O477" s="201"/>
      <c r="P477" s="201"/>
      <c r="Q477" s="201"/>
      <c r="R477" s="201"/>
      <c r="S477" s="201"/>
      <c r="T477" s="202"/>
      <c r="AT477" s="203" t="s">
        <v>224</v>
      </c>
      <c r="AU477" s="203" t="s">
        <v>88</v>
      </c>
      <c r="AV477" s="13" t="s">
        <v>82</v>
      </c>
      <c r="AW477" s="13" t="s">
        <v>36</v>
      </c>
      <c r="AX477" s="13" t="s">
        <v>75</v>
      </c>
      <c r="AY477" s="203" t="s">
        <v>214</v>
      </c>
    </row>
    <row r="478" spans="1:65" s="14" customFormat="1" ht="11.25">
      <c r="B478" s="204"/>
      <c r="C478" s="205"/>
      <c r="D478" s="195" t="s">
        <v>224</v>
      </c>
      <c r="E478" s="206" t="s">
        <v>19</v>
      </c>
      <c r="F478" s="207" t="s">
        <v>1861</v>
      </c>
      <c r="G478" s="205"/>
      <c r="H478" s="208">
        <v>101.44</v>
      </c>
      <c r="I478" s="209"/>
      <c r="J478" s="205"/>
      <c r="K478" s="205"/>
      <c r="L478" s="210"/>
      <c r="M478" s="211"/>
      <c r="N478" s="212"/>
      <c r="O478" s="212"/>
      <c r="P478" s="212"/>
      <c r="Q478" s="212"/>
      <c r="R478" s="212"/>
      <c r="S478" s="212"/>
      <c r="T478" s="213"/>
      <c r="AT478" s="214" t="s">
        <v>224</v>
      </c>
      <c r="AU478" s="214" t="s">
        <v>88</v>
      </c>
      <c r="AV478" s="14" t="s">
        <v>88</v>
      </c>
      <c r="AW478" s="14" t="s">
        <v>36</v>
      </c>
      <c r="AX478" s="14" t="s">
        <v>75</v>
      </c>
      <c r="AY478" s="214" t="s">
        <v>214</v>
      </c>
    </row>
    <row r="479" spans="1:65" s="14" customFormat="1" ht="11.25">
      <c r="B479" s="204"/>
      <c r="C479" s="205"/>
      <c r="D479" s="195" t="s">
        <v>224</v>
      </c>
      <c r="E479" s="206" t="s">
        <v>19</v>
      </c>
      <c r="F479" s="207" t="s">
        <v>1862</v>
      </c>
      <c r="G479" s="205"/>
      <c r="H479" s="208">
        <v>54.5</v>
      </c>
      <c r="I479" s="209"/>
      <c r="J479" s="205"/>
      <c r="K479" s="205"/>
      <c r="L479" s="210"/>
      <c r="M479" s="211"/>
      <c r="N479" s="212"/>
      <c r="O479" s="212"/>
      <c r="P479" s="212"/>
      <c r="Q479" s="212"/>
      <c r="R479" s="212"/>
      <c r="S479" s="212"/>
      <c r="T479" s="213"/>
      <c r="AT479" s="214" t="s">
        <v>224</v>
      </c>
      <c r="AU479" s="214" t="s">
        <v>88</v>
      </c>
      <c r="AV479" s="14" t="s">
        <v>88</v>
      </c>
      <c r="AW479" s="14" t="s">
        <v>36</v>
      </c>
      <c r="AX479" s="14" t="s">
        <v>75</v>
      </c>
      <c r="AY479" s="214" t="s">
        <v>214</v>
      </c>
    </row>
    <row r="480" spans="1:65" s="15" customFormat="1" ht="11.25">
      <c r="B480" s="215"/>
      <c r="C480" s="216"/>
      <c r="D480" s="195" t="s">
        <v>224</v>
      </c>
      <c r="E480" s="217" t="s">
        <v>19</v>
      </c>
      <c r="F480" s="218" t="s">
        <v>228</v>
      </c>
      <c r="G480" s="216"/>
      <c r="H480" s="219">
        <v>155.94</v>
      </c>
      <c r="I480" s="220"/>
      <c r="J480" s="216"/>
      <c r="K480" s="216"/>
      <c r="L480" s="221"/>
      <c r="M480" s="222"/>
      <c r="N480" s="223"/>
      <c r="O480" s="223"/>
      <c r="P480" s="223"/>
      <c r="Q480" s="223"/>
      <c r="R480" s="223"/>
      <c r="S480" s="223"/>
      <c r="T480" s="224"/>
      <c r="AT480" s="225" t="s">
        <v>224</v>
      </c>
      <c r="AU480" s="225" t="s">
        <v>88</v>
      </c>
      <c r="AV480" s="15" t="s">
        <v>222</v>
      </c>
      <c r="AW480" s="15" t="s">
        <v>36</v>
      </c>
      <c r="AX480" s="15" t="s">
        <v>82</v>
      </c>
      <c r="AY480" s="225" t="s">
        <v>214</v>
      </c>
    </row>
    <row r="481" spans="1:65" s="2" customFormat="1" ht="14.45" customHeight="1">
      <c r="A481" s="36"/>
      <c r="B481" s="37"/>
      <c r="C481" s="180" t="s">
        <v>812</v>
      </c>
      <c r="D481" s="180" t="s">
        <v>217</v>
      </c>
      <c r="E481" s="181" t="s">
        <v>817</v>
      </c>
      <c r="F481" s="182" t="s">
        <v>818</v>
      </c>
      <c r="G481" s="183" t="s">
        <v>220</v>
      </c>
      <c r="H481" s="184">
        <v>158.16</v>
      </c>
      <c r="I481" s="185"/>
      <c r="J481" s="186">
        <f>ROUND(I481*H481,2)</f>
        <v>0</v>
      </c>
      <c r="K481" s="182" t="s">
        <v>221</v>
      </c>
      <c r="L481" s="41"/>
      <c r="M481" s="187" t="s">
        <v>19</v>
      </c>
      <c r="N481" s="188" t="s">
        <v>47</v>
      </c>
      <c r="O481" s="66"/>
      <c r="P481" s="189">
        <f>O481*H481</f>
        <v>0</v>
      </c>
      <c r="Q481" s="189">
        <v>1.0000000000000001E-5</v>
      </c>
      <c r="R481" s="189">
        <f>Q481*H481</f>
        <v>1.5816000000000001E-3</v>
      </c>
      <c r="S481" s="189">
        <v>0</v>
      </c>
      <c r="T481" s="190">
        <f>S481*H481</f>
        <v>0</v>
      </c>
      <c r="U481" s="36"/>
      <c r="V481" s="36"/>
      <c r="W481" s="36"/>
      <c r="X481" s="36"/>
      <c r="Y481" s="36"/>
      <c r="Z481" s="36"/>
      <c r="AA481" s="36"/>
      <c r="AB481" s="36"/>
      <c r="AC481" s="36"/>
      <c r="AD481" s="36"/>
      <c r="AE481" s="36"/>
      <c r="AR481" s="191" t="s">
        <v>299</v>
      </c>
      <c r="AT481" s="191" t="s">
        <v>217</v>
      </c>
      <c r="AU481" s="191" t="s">
        <v>88</v>
      </c>
      <c r="AY481" s="19" t="s">
        <v>214</v>
      </c>
      <c r="BE481" s="192">
        <f>IF(N481="základní",J481,0)</f>
        <v>0</v>
      </c>
      <c r="BF481" s="192">
        <f>IF(N481="snížená",J481,0)</f>
        <v>0</v>
      </c>
      <c r="BG481" s="192">
        <f>IF(N481="zákl. přenesená",J481,0)</f>
        <v>0</v>
      </c>
      <c r="BH481" s="192">
        <f>IF(N481="sníž. přenesená",J481,0)</f>
        <v>0</v>
      </c>
      <c r="BI481" s="192">
        <f>IF(N481="nulová",J481,0)</f>
        <v>0</v>
      </c>
      <c r="BJ481" s="19" t="s">
        <v>88</v>
      </c>
      <c r="BK481" s="192">
        <f>ROUND(I481*H481,2)</f>
        <v>0</v>
      </c>
      <c r="BL481" s="19" t="s">
        <v>299</v>
      </c>
      <c r="BM481" s="191" t="s">
        <v>1968</v>
      </c>
    </row>
    <row r="482" spans="1:65" s="13" customFormat="1" ht="11.25">
      <c r="B482" s="193"/>
      <c r="C482" s="194"/>
      <c r="D482" s="195" t="s">
        <v>224</v>
      </c>
      <c r="E482" s="196" t="s">
        <v>19</v>
      </c>
      <c r="F482" s="197" t="s">
        <v>257</v>
      </c>
      <c r="G482" s="194"/>
      <c r="H482" s="196" t="s">
        <v>19</v>
      </c>
      <c r="I482" s="198"/>
      <c r="J482" s="194"/>
      <c r="K482" s="194"/>
      <c r="L482" s="199"/>
      <c r="M482" s="200"/>
      <c r="N482" s="201"/>
      <c r="O482" s="201"/>
      <c r="P482" s="201"/>
      <c r="Q482" s="201"/>
      <c r="R482" s="201"/>
      <c r="S482" s="201"/>
      <c r="T482" s="202"/>
      <c r="AT482" s="203" t="s">
        <v>224</v>
      </c>
      <c r="AU482" s="203" t="s">
        <v>88</v>
      </c>
      <c r="AV482" s="13" t="s">
        <v>82</v>
      </c>
      <c r="AW482" s="13" t="s">
        <v>36</v>
      </c>
      <c r="AX482" s="13" t="s">
        <v>75</v>
      </c>
      <c r="AY482" s="203" t="s">
        <v>214</v>
      </c>
    </row>
    <row r="483" spans="1:65" s="14" customFormat="1" ht="11.25">
      <c r="B483" s="204"/>
      <c r="C483" s="205"/>
      <c r="D483" s="195" t="s">
        <v>224</v>
      </c>
      <c r="E483" s="206" t="s">
        <v>19</v>
      </c>
      <c r="F483" s="207" t="s">
        <v>1870</v>
      </c>
      <c r="G483" s="205"/>
      <c r="H483" s="208">
        <v>20.55</v>
      </c>
      <c r="I483" s="209"/>
      <c r="J483" s="205"/>
      <c r="K483" s="205"/>
      <c r="L483" s="210"/>
      <c r="M483" s="211"/>
      <c r="N483" s="212"/>
      <c r="O483" s="212"/>
      <c r="P483" s="212"/>
      <c r="Q483" s="212"/>
      <c r="R483" s="212"/>
      <c r="S483" s="212"/>
      <c r="T483" s="213"/>
      <c r="AT483" s="214" t="s">
        <v>224</v>
      </c>
      <c r="AU483" s="214" t="s">
        <v>88</v>
      </c>
      <c r="AV483" s="14" t="s">
        <v>88</v>
      </c>
      <c r="AW483" s="14" t="s">
        <v>36</v>
      </c>
      <c r="AX483" s="14" t="s">
        <v>75</v>
      </c>
      <c r="AY483" s="214" t="s">
        <v>214</v>
      </c>
    </row>
    <row r="484" spans="1:65" s="14" customFormat="1" ht="11.25">
      <c r="B484" s="204"/>
      <c r="C484" s="205"/>
      <c r="D484" s="195" t="s">
        <v>224</v>
      </c>
      <c r="E484" s="206" t="s">
        <v>19</v>
      </c>
      <c r="F484" s="207" t="s">
        <v>1867</v>
      </c>
      <c r="G484" s="205"/>
      <c r="H484" s="208">
        <v>69.02</v>
      </c>
      <c r="I484" s="209"/>
      <c r="J484" s="205"/>
      <c r="K484" s="205"/>
      <c r="L484" s="210"/>
      <c r="M484" s="211"/>
      <c r="N484" s="212"/>
      <c r="O484" s="212"/>
      <c r="P484" s="212"/>
      <c r="Q484" s="212"/>
      <c r="R484" s="212"/>
      <c r="S484" s="212"/>
      <c r="T484" s="213"/>
      <c r="AT484" s="214" t="s">
        <v>224</v>
      </c>
      <c r="AU484" s="214" t="s">
        <v>88</v>
      </c>
      <c r="AV484" s="14" t="s">
        <v>88</v>
      </c>
      <c r="AW484" s="14" t="s">
        <v>36</v>
      </c>
      <c r="AX484" s="14" t="s">
        <v>75</v>
      </c>
      <c r="AY484" s="214" t="s">
        <v>214</v>
      </c>
    </row>
    <row r="485" spans="1:65" s="14" customFormat="1" ht="11.25">
      <c r="B485" s="204"/>
      <c r="C485" s="205"/>
      <c r="D485" s="195" t="s">
        <v>224</v>
      </c>
      <c r="E485" s="206" t="s">
        <v>19</v>
      </c>
      <c r="F485" s="207" t="s">
        <v>1868</v>
      </c>
      <c r="G485" s="205"/>
      <c r="H485" s="208">
        <v>68.59</v>
      </c>
      <c r="I485" s="209"/>
      <c r="J485" s="205"/>
      <c r="K485" s="205"/>
      <c r="L485" s="210"/>
      <c r="M485" s="211"/>
      <c r="N485" s="212"/>
      <c r="O485" s="212"/>
      <c r="P485" s="212"/>
      <c r="Q485" s="212"/>
      <c r="R485" s="212"/>
      <c r="S485" s="212"/>
      <c r="T485" s="213"/>
      <c r="AT485" s="214" t="s">
        <v>224</v>
      </c>
      <c r="AU485" s="214" t="s">
        <v>88</v>
      </c>
      <c r="AV485" s="14" t="s">
        <v>88</v>
      </c>
      <c r="AW485" s="14" t="s">
        <v>36</v>
      </c>
      <c r="AX485" s="14" t="s">
        <v>75</v>
      </c>
      <c r="AY485" s="214" t="s">
        <v>214</v>
      </c>
    </row>
    <row r="486" spans="1:65" s="2" customFormat="1" ht="14.45" customHeight="1">
      <c r="A486" s="36"/>
      <c r="B486" s="37"/>
      <c r="C486" s="180" t="s">
        <v>816</v>
      </c>
      <c r="D486" s="180" t="s">
        <v>217</v>
      </c>
      <c r="E486" s="181" t="s">
        <v>821</v>
      </c>
      <c r="F486" s="182" t="s">
        <v>822</v>
      </c>
      <c r="G486" s="183" t="s">
        <v>220</v>
      </c>
      <c r="H486" s="184">
        <v>581.61699999999996</v>
      </c>
      <c r="I486" s="185"/>
      <c r="J486" s="186">
        <f>ROUND(I486*H486,2)</f>
        <v>0</v>
      </c>
      <c r="K486" s="182" t="s">
        <v>19</v>
      </c>
      <c r="L486" s="41"/>
      <c r="M486" s="187" t="s">
        <v>19</v>
      </c>
      <c r="N486" s="188" t="s">
        <v>47</v>
      </c>
      <c r="O486" s="66"/>
      <c r="P486" s="189">
        <f>O486*H486</f>
        <v>0</v>
      </c>
      <c r="Q486" s="189">
        <v>2.5999999999999998E-4</v>
      </c>
      <c r="R486" s="189">
        <f>Q486*H486</f>
        <v>0.15122041999999997</v>
      </c>
      <c r="S486" s="189">
        <v>0</v>
      </c>
      <c r="T486" s="190">
        <f>S486*H486</f>
        <v>0</v>
      </c>
      <c r="U486" s="36"/>
      <c r="V486" s="36"/>
      <c r="W486" s="36"/>
      <c r="X486" s="36"/>
      <c r="Y486" s="36"/>
      <c r="Z486" s="36"/>
      <c r="AA486" s="36"/>
      <c r="AB486" s="36"/>
      <c r="AC486" s="36"/>
      <c r="AD486" s="36"/>
      <c r="AE486" s="36"/>
      <c r="AR486" s="191" t="s">
        <v>299</v>
      </c>
      <c r="AT486" s="191" t="s">
        <v>217</v>
      </c>
      <c r="AU486" s="191" t="s">
        <v>88</v>
      </c>
      <c r="AY486" s="19" t="s">
        <v>214</v>
      </c>
      <c r="BE486" s="192">
        <f>IF(N486="základní",J486,0)</f>
        <v>0</v>
      </c>
      <c r="BF486" s="192">
        <f>IF(N486="snížená",J486,0)</f>
        <v>0</v>
      </c>
      <c r="BG486" s="192">
        <f>IF(N486="zákl. přenesená",J486,0)</f>
        <v>0</v>
      </c>
      <c r="BH486" s="192">
        <f>IF(N486="sníž. přenesená",J486,0)</f>
        <v>0</v>
      </c>
      <c r="BI486" s="192">
        <f>IF(N486="nulová",J486,0)</f>
        <v>0</v>
      </c>
      <c r="BJ486" s="19" t="s">
        <v>88</v>
      </c>
      <c r="BK486" s="192">
        <f>ROUND(I486*H486,2)</f>
        <v>0</v>
      </c>
      <c r="BL486" s="19" t="s">
        <v>299</v>
      </c>
      <c r="BM486" s="191" t="s">
        <v>823</v>
      </c>
    </row>
    <row r="487" spans="1:65" s="13" customFormat="1" ht="11.25">
      <c r="B487" s="193"/>
      <c r="C487" s="194"/>
      <c r="D487" s="195" t="s">
        <v>224</v>
      </c>
      <c r="E487" s="196" t="s">
        <v>19</v>
      </c>
      <c r="F487" s="197" t="s">
        <v>234</v>
      </c>
      <c r="G487" s="194"/>
      <c r="H487" s="196" t="s">
        <v>19</v>
      </c>
      <c r="I487" s="198"/>
      <c r="J487" s="194"/>
      <c r="K487" s="194"/>
      <c r="L487" s="199"/>
      <c r="M487" s="200"/>
      <c r="N487" s="201"/>
      <c r="O487" s="201"/>
      <c r="P487" s="201"/>
      <c r="Q487" s="201"/>
      <c r="R487" s="201"/>
      <c r="S487" s="201"/>
      <c r="T487" s="202"/>
      <c r="AT487" s="203" t="s">
        <v>224</v>
      </c>
      <c r="AU487" s="203" t="s">
        <v>88</v>
      </c>
      <c r="AV487" s="13" t="s">
        <v>82</v>
      </c>
      <c r="AW487" s="13" t="s">
        <v>36</v>
      </c>
      <c r="AX487" s="13" t="s">
        <v>75</v>
      </c>
      <c r="AY487" s="203" t="s">
        <v>214</v>
      </c>
    </row>
    <row r="488" spans="1:65" s="14" customFormat="1" ht="11.25">
      <c r="B488" s="204"/>
      <c r="C488" s="205"/>
      <c r="D488" s="195" t="s">
        <v>224</v>
      </c>
      <c r="E488" s="206" t="s">
        <v>19</v>
      </c>
      <c r="F488" s="207" t="s">
        <v>1861</v>
      </c>
      <c r="G488" s="205"/>
      <c r="H488" s="208">
        <v>101.44</v>
      </c>
      <c r="I488" s="209"/>
      <c r="J488" s="205"/>
      <c r="K488" s="205"/>
      <c r="L488" s="210"/>
      <c r="M488" s="211"/>
      <c r="N488" s="212"/>
      <c r="O488" s="212"/>
      <c r="P488" s="212"/>
      <c r="Q488" s="212"/>
      <c r="R488" s="212"/>
      <c r="S488" s="212"/>
      <c r="T488" s="213"/>
      <c r="AT488" s="214" t="s">
        <v>224</v>
      </c>
      <c r="AU488" s="214" t="s">
        <v>88</v>
      </c>
      <c r="AV488" s="14" t="s">
        <v>88</v>
      </c>
      <c r="AW488" s="14" t="s">
        <v>36</v>
      </c>
      <c r="AX488" s="14" t="s">
        <v>75</v>
      </c>
      <c r="AY488" s="214" t="s">
        <v>214</v>
      </c>
    </row>
    <row r="489" spans="1:65" s="14" customFormat="1" ht="11.25">
      <c r="B489" s="204"/>
      <c r="C489" s="205"/>
      <c r="D489" s="195" t="s">
        <v>224</v>
      </c>
      <c r="E489" s="206" t="s">
        <v>19</v>
      </c>
      <c r="F489" s="207" t="s">
        <v>1862</v>
      </c>
      <c r="G489" s="205"/>
      <c r="H489" s="208">
        <v>54.5</v>
      </c>
      <c r="I489" s="209"/>
      <c r="J489" s="205"/>
      <c r="K489" s="205"/>
      <c r="L489" s="210"/>
      <c r="M489" s="211"/>
      <c r="N489" s="212"/>
      <c r="O489" s="212"/>
      <c r="P489" s="212"/>
      <c r="Q489" s="212"/>
      <c r="R489" s="212"/>
      <c r="S489" s="212"/>
      <c r="T489" s="213"/>
      <c r="AT489" s="214" t="s">
        <v>224</v>
      </c>
      <c r="AU489" s="214" t="s">
        <v>88</v>
      </c>
      <c r="AV489" s="14" t="s">
        <v>88</v>
      </c>
      <c r="AW489" s="14" t="s">
        <v>36</v>
      </c>
      <c r="AX489" s="14" t="s">
        <v>75</v>
      </c>
      <c r="AY489" s="214" t="s">
        <v>214</v>
      </c>
    </row>
    <row r="490" spans="1:65" s="13" customFormat="1" ht="11.25">
      <c r="B490" s="193"/>
      <c r="C490" s="194"/>
      <c r="D490" s="195" t="s">
        <v>224</v>
      </c>
      <c r="E490" s="196" t="s">
        <v>19</v>
      </c>
      <c r="F490" s="197" t="s">
        <v>824</v>
      </c>
      <c r="G490" s="194"/>
      <c r="H490" s="196" t="s">
        <v>19</v>
      </c>
      <c r="I490" s="198"/>
      <c r="J490" s="194"/>
      <c r="K490" s="194"/>
      <c r="L490" s="199"/>
      <c r="M490" s="200"/>
      <c r="N490" s="201"/>
      <c r="O490" s="201"/>
      <c r="P490" s="201"/>
      <c r="Q490" s="201"/>
      <c r="R490" s="201"/>
      <c r="S490" s="201"/>
      <c r="T490" s="202"/>
      <c r="AT490" s="203" t="s">
        <v>224</v>
      </c>
      <c r="AU490" s="203" t="s">
        <v>88</v>
      </c>
      <c r="AV490" s="13" t="s">
        <v>82</v>
      </c>
      <c r="AW490" s="13" t="s">
        <v>36</v>
      </c>
      <c r="AX490" s="13" t="s">
        <v>75</v>
      </c>
      <c r="AY490" s="203" t="s">
        <v>214</v>
      </c>
    </row>
    <row r="491" spans="1:65" s="13" customFormat="1" ht="11.25">
      <c r="B491" s="193"/>
      <c r="C491" s="194"/>
      <c r="D491" s="195" t="s">
        <v>224</v>
      </c>
      <c r="E491" s="196" t="s">
        <v>19</v>
      </c>
      <c r="F491" s="197" t="s">
        <v>257</v>
      </c>
      <c r="G491" s="194"/>
      <c r="H491" s="196" t="s">
        <v>19</v>
      </c>
      <c r="I491" s="198"/>
      <c r="J491" s="194"/>
      <c r="K491" s="194"/>
      <c r="L491" s="199"/>
      <c r="M491" s="200"/>
      <c r="N491" s="201"/>
      <c r="O491" s="201"/>
      <c r="P491" s="201"/>
      <c r="Q491" s="201"/>
      <c r="R491" s="201"/>
      <c r="S491" s="201"/>
      <c r="T491" s="202"/>
      <c r="AT491" s="203" t="s">
        <v>224</v>
      </c>
      <c r="AU491" s="203" t="s">
        <v>88</v>
      </c>
      <c r="AV491" s="13" t="s">
        <v>82</v>
      </c>
      <c r="AW491" s="13" t="s">
        <v>36</v>
      </c>
      <c r="AX491" s="13" t="s">
        <v>75</v>
      </c>
      <c r="AY491" s="203" t="s">
        <v>214</v>
      </c>
    </row>
    <row r="492" spans="1:65" s="13" customFormat="1" ht="11.25">
      <c r="B492" s="193"/>
      <c r="C492" s="194"/>
      <c r="D492" s="195" t="s">
        <v>224</v>
      </c>
      <c r="E492" s="196" t="s">
        <v>19</v>
      </c>
      <c r="F492" s="197" t="s">
        <v>433</v>
      </c>
      <c r="G492" s="194"/>
      <c r="H492" s="196" t="s">
        <v>19</v>
      </c>
      <c r="I492" s="198"/>
      <c r="J492" s="194"/>
      <c r="K492" s="194"/>
      <c r="L492" s="199"/>
      <c r="M492" s="200"/>
      <c r="N492" s="201"/>
      <c r="O492" s="201"/>
      <c r="P492" s="201"/>
      <c r="Q492" s="201"/>
      <c r="R492" s="201"/>
      <c r="S492" s="201"/>
      <c r="T492" s="202"/>
      <c r="AT492" s="203" t="s">
        <v>224</v>
      </c>
      <c r="AU492" s="203" t="s">
        <v>88</v>
      </c>
      <c r="AV492" s="13" t="s">
        <v>82</v>
      </c>
      <c r="AW492" s="13" t="s">
        <v>36</v>
      </c>
      <c r="AX492" s="13" t="s">
        <v>75</v>
      </c>
      <c r="AY492" s="203" t="s">
        <v>214</v>
      </c>
    </row>
    <row r="493" spans="1:65" s="14" customFormat="1" ht="11.25">
      <c r="B493" s="204"/>
      <c r="C493" s="205"/>
      <c r="D493" s="195" t="s">
        <v>224</v>
      </c>
      <c r="E493" s="206" t="s">
        <v>19</v>
      </c>
      <c r="F493" s="207" t="s">
        <v>1969</v>
      </c>
      <c r="G493" s="205"/>
      <c r="H493" s="208">
        <v>36.4</v>
      </c>
      <c r="I493" s="209"/>
      <c r="J493" s="205"/>
      <c r="K493" s="205"/>
      <c r="L493" s="210"/>
      <c r="M493" s="211"/>
      <c r="N493" s="212"/>
      <c r="O493" s="212"/>
      <c r="P493" s="212"/>
      <c r="Q493" s="212"/>
      <c r="R493" s="212"/>
      <c r="S493" s="212"/>
      <c r="T493" s="213"/>
      <c r="AT493" s="214" t="s">
        <v>224</v>
      </c>
      <c r="AU493" s="214" t="s">
        <v>88</v>
      </c>
      <c r="AV493" s="14" t="s">
        <v>88</v>
      </c>
      <c r="AW493" s="14" t="s">
        <v>36</v>
      </c>
      <c r="AX493" s="14" t="s">
        <v>75</v>
      </c>
      <c r="AY493" s="214" t="s">
        <v>214</v>
      </c>
    </row>
    <row r="494" spans="1:65" s="14" customFormat="1" ht="11.25">
      <c r="B494" s="204"/>
      <c r="C494" s="205"/>
      <c r="D494" s="195" t="s">
        <v>224</v>
      </c>
      <c r="E494" s="206" t="s">
        <v>19</v>
      </c>
      <c r="F494" s="207" t="s">
        <v>1970</v>
      </c>
      <c r="G494" s="205"/>
      <c r="H494" s="208">
        <v>58.954999999999998</v>
      </c>
      <c r="I494" s="209"/>
      <c r="J494" s="205"/>
      <c r="K494" s="205"/>
      <c r="L494" s="210"/>
      <c r="M494" s="211"/>
      <c r="N494" s="212"/>
      <c r="O494" s="212"/>
      <c r="P494" s="212"/>
      <c r="Q494" s="212"/>
      <c r="R494" s="212"/>
      <c r="S494" s="212"/>
      <c r="T494" s="213"/>
      <c r="AT494" s="214" t="s">
        <v>224</v>
      </c>
      <c r="AU494" s="214" t="s">
        <v>88</v>
      </c>
      <c r="AV494" s="14" t="s">
        <v>88</v>
      </c>
      <c r="AW494" s="14" t="s">
        <v>36</v>
      </c>
      <c r="AX494" s="14" t="s">
        <v>75</v>
      </c>
      <c r="AY494" s="214" t="s">
        <v>214</v>
      </c>
    </row>
    <row r="495" spans="1:65" s="14" customFormat="1" ht="11.25">
      <c r="B495" s="204"/>
      <c r="C495" s="205"/>
      <c r="D495" s="195" t="s">
        <v>224</v>
      </c>
      <c r="E495" s="206" t="s">
        <v>19</v>
      </c>
      <c r="F495" s="207" t="s">
        <v>1971</v>
      </c>
      <c r="G495" s="205"/>
      <c r="H495" s="208">
        <v>26.984999999999999</v>
      </c>
      <c r="I495" s="209"/>
      <c r="J495" s="205"/>
      <c r="K495" s="205"/>
      <c r="L495" s="210"/>
      <c r="M495" s="211"/>
      <c r="N495" s="212"/>
      <c r="O495" s="212"/>
      <c r="P495" s="212"/>
      <c r="Q495" s="212"/>
      <c r="R495" s="212"/>
      <c r="S495" s="212"/>
      <c r="T495" s="213"/>
      <c r="AT495" s="214" t="s">
        <v>224</v>
      </c>
      <c r="AU495" s="214" t="s">
        <v>88</v>
      </c>
      <c r="AV495" s="14" t="s">
        <v>88</v>
      </c>
      <c r="AW495" s="14" t="s">
        <v>36</v>
      </c>
      <c r="AX495" s="14" t="s">
        <v>75</v>
      </c>
      <c r="AY495" s="214" t="s">
        <v>214</v>
      </c>
    </row>
    <row r="496" spans="1:65" s="14" customFormat="1" ht="11.25">
      <c r="B496" s="204"/>
      <c r="C496" s="205"/>
      <c r="D496" s="195" t="s">
        <v>224</v>
      </c>
      <c r="E496" s="206" t="s">
        <v>19</v>
      </c>
      <c r="F496" s="207" t="s">
        <v>1972</v>
      </c>
      <c r="G496" s="205"/>
      <c r="H496" s="208">
        <v>34.299999999999997</v>
      </c>
      <c r="I496" s="209"/>
      <c r="J496" s="205"/>
      <c r="K496" s="205"/>
      <c r="L496" s="210"/>
      <c r="M496" s="211"/>
      <c r="N496" s="212"/>
      <c r="O496" s="212"/>
      <c r="P496" s="212"/>
      <c r="Q496" s="212"/>
      <c r="R496" s="212"/>
      <c r="S496" s="212"/>
      <c r="T496" s="213"/>
      <c r="AT496" s="214" t="s">
        <v>224</v>
      </c>
      <c r="AU496" s="214" t="s">
        <v>88</v>
      </c>
      <c r="AV496" s="14" t="s">
        <v>88</v>
      </c>
      <c r="AW496" s="14" t="s">
        <v>36</v>
      </c>
      <c r="AX496" s="14" t="s">
        <v>75</v>
      </c>
      <c r="AY496" s="214" t="s">
        <v>214</v>
      </c>
    </row>
    <row r="497" spans="1:51" s="14" customFormat="1" ht="11.25">
      <c r="B497" s="204"/>
      <c r="C497" s="205"/>
      <c r="D497" s="195" t="s">
        <v>224</v>
      </c>
      <c r="E497" s="206" t="s">
        <v>19</v>
      </c>
      <c r="F497" s="207" t="s">
        <v>1899</v>
      </c>
      <c r="G497" s="205"/>
      <c r="H497" s="208">
        <v>6.3</v>
      </c>
      <c r="I497" s="209"/>
      <c r="J497" s="205"/>
      <c r="K497" s="205"/>
      <c r="L497" s="210"/>
      <c r="M497" s="211"/>
      <c r="N497" s="212"/>
      <c r="O497" s="212"/>
      <c r="P497" s="212"/>
      <c r="Q497" s="212"/>
      <c r="R497" s="212"/>
      <c r="S497" s="212"/>
      <c r="T497" s="213"/>
      <c r="AT497" s="214" t="s">
        <v>224</v>
      </c>
      <c r="AU497" s="214" t="s">
        <v>88</v>
      </c>
      <c r="AV497" s="14" t="s">
        <v>88</v>
      </c>
      <c r="AW497" s="14" t="s">
        <v>36</v>
      </c>
      <c r="AX497" s="14" t="s">
        <v>75</v>
      </c>
      <c r="AY497" s="214" t="s">
        <v>214</v>
      </c>
    </row>
    <row r="498" spans="1:51" s="14" customFormat="1" ht="11.25">
      <c r="B498" s="204"/>
      <c r="C498" s="205"/>
      <c r="D498" s="195" t="s">
        <v>224</v>
      </c>
      <c r="E498" s="206" t="s">
        <v>19</v>
      </c>
      <c r="F498" s="207" t="s">
        <v>1900</v>
      </c>
      <c r="G498" s="205"/>
      <c r="H498" s="208">
        <v>6.3</v>
      </c>
      <c r="I498" s="209"/>
      <c r="J498" s="205"/>
      <c r="K498" s="205"/>
      <c r="L498" s="210"/>
      <c r="M498" s="211"/>
      <c r="N498" s="212"/>
      <c r="O498" s="212"/>
      <c r="P498" s="212"/>
      <c r="Q498" s="212"/>
      <c r="R498" s="212"/>
      <c r="S498" s="212"/>
      <c r="T498" s="213"/>
      <c r="AT498" s="214" t="s">
        <v>224</v>
      </c>
      <c r="AU498" s="214" t="s">
        <v>88</v>
      </c>
      <c r="AV498" s="14" t="s">
        <v>88</v>
      </c>
      <c r="AW498" s="14" t="s">
        <v>36</v>
      </c>
      <c r="AX498" s="14" t="s">
        <v>75</v>
      </c>
      <c r="AY498" s="214" t="s">
        <v>214</v>
      </c>
    </row>
    <row r="499" spans="1:51" s="13" customFormat="1" ht="11.25">
      <c r="B499" s="193"/>
      <c r="C499" s="194"/>
      <c r="D499" s="195" t="s">
        <v>224</v>
      </c>
      <c r="E499" s="196" t="s">
        <v>19</v>
      </c>
      <c r="F499" s="197" t="s">
        <v>470</v>
      </c>
      <c r="G499" s="194"/>
      <c r="H499" s="196" t="s">
        <v>19</v>
      </c>
      <c r="I499" s="198"/>
      <c r="J499" s="194"/>
      <c r="K499" s="194"/>
      <c r="L499" s="199"/>
      <c r="M499" s="200"/>
      <c r="N499" s="201"/>
      <c r="O499" s="201"/>
      <c r="P499" s="201"/>
      <c r="Q499" s="201"/>
      <c r="R499" s="201"/>
      <c r="S499" s="201"/>
      <c r="T499" s="202"/>
      <c r="AT499" s="203" t="s">
        <v>224</v>
      </c>
      <c r="AU499" s="203" t="s">
        <v>88</v>
      </c>
      <c r="AV499" s="13" t="s">
        <v>82</v>
      </c>
      <c r="AW499" s="13" t="s">
        <v>36</v>
      </c>
      <c r="AX499" s="13" t="s">
        <v>75</v>
      </c>
      <c r="AY499" s="203" t="s">
        <v>214</v>
      </c>
    </row>
    <row r="500" spans="1:51" s="14" customFormat="1" ht="11.25">
      <c r="B500" s="204"/>
      <c r="C500" s="205"/>
      <c r="D500" s="195" t="s">
        <v>224</v>
      </c>
      <c r="E500" s="206" t="s">
        <v>19</v>
      </c>
      <c r="F500" s="207" t="s">
        <v>1906</v>
      </c>
      <c r="G500" s="205"/>
      <c r="H500" s="208">
        <v>53.235999999999997</v>
      </c>
      <c r="I500" s="209"/>
      <c r="J500" s="205"/>
      <c r="K500" s="205"/>
      <c r="L500" s="210"/>
      <c r="M500" s="211"/>
      <c r="N500" s="212"/>
      <c r="O500" s="212"/>
      <c r="P500" s="212"/>
      <c r="Q500" s="212"/>
      <c r="R500" s="212"/>
      <c r="S500" s="212"/>
      <c r="T500" s="213"/>
      <c r="AT500" s="214" t="s">
        <v>224</v>
      </c>
      <c r="AU500" s="214" t="s">
        <v>88</v>
      </c>
      <c r="AV500" s="14" t="s">
        <v>88</v>
      </c>
      <c r="AW500" s="14" t="s">
        <v>36</v>
      </c>
      <c r="AX500" s="14" t="s">
        <v>75</v>
      </c>
      <c r="AY500" s="214" t="s">
        <v>214</v>
      </c>
    </row>
    <row r="501" spans="1:51" s="13" customFormat="1" ht="11.25">
      <c r="B501" s="193"/>
      <c r="C501" s="194"/>
      <c r="D501" s="195" t="s">
        <v>224</v>
      </c>
      <c r="E501" s="196" t="s">
        <v>19</v>
      </c>
      <c r="F501" s="197" t="s">
        <v>472</v>
      </c>
      <c r="G501" s="194"/>
      <c r="H501" s="196" t="s">
        <v>19</v>
      </c>
      <c r="I501" s="198"/>
      <c r="J501" s="194"/>
      <c r="K501" s="194"/>
      <c r="L501" s="199"/>
      <c r="M501" s="200"/>
      <c r="N501" s="201"/>
      <c r="O501" s="201"/>
      <c r="P501" s="201"/>
      <c r="Q501" s="201"/>
      <c r="R501" s="201"/>
      <c r="S501" s="201"/>
      <c r="T501" s="202"/>
      <c r="AT501" s="203" t="s">
        <v>224</v>
      </c>
      <c r="AU501" s="203" t="s">
        <v>88</v>
      </c>
      <c r="AV501" s="13" t="s">
        <v>82</v>
      </c>
      <c r="AW501" s="13" t="s">
        <v>36</v>
      </c>
      <c r="AX501" s="13" t="s">
        <v>75</v>
      </c>
      <c r="AY501" s="203" t="s">
        <v>214</v>
      </c>
    </row>
    <row r="502" spans="1:51" s="14" customFormat="1" ht="11.25">
      <c r="B502" s="204"/>
      <c r="C502" s="205"/>
      <c r="D502" s="195" t="s">
        <v>224</v>
      </c>
      <c r="E502" s="206" t="s">
        <v>19</v>
      </c>
      <c r="F502" s="207" t="s">
        <v>1907</v>
      </c>
      <c r="G502" s="205"/>
      <c r="H502" s="208">
        <v>48.615000000000002</v>
      </c>
      <c r="I502" s="209"/>
      <c r="J502" s="205"/>
      <c r="K502" s="205"/>
      <c r="L502" s="210"/>
      <c r="M502" s="211"/>
      <c r="N502" s="212"/>
      <c r="O502" s="212"/>
      <c r="P502" s="212"/>
      <c r="Q502" s="212"/>
      <c r="R502" s="212"/>
      <c r="S502" s="212"/>
      <c r="T502" s="213"/>
      <c r="AT502" s="214" t="s">
        <v>224</v>
      </c>
      <c r="AU502" s="214" t="s">
        <v>88</v>
      </c>
      <c r="AV502" s="14" t="s">
        <v>88</v>
      </c>
      <c r="AW502" s="14" t="s">
        <v>36</v>
      </c>
      <c r="AX502" s="14" t="s">
        <v>75</v>
      </c>
      <c r="AY502" s="214" t="s">
        <v>214</v>
      </c>
    </row>
    <row r="503" spans="1:51" s="13" customFormat="1" ht="11.25">
      <c r="B503" s="193"/>
      <c r="C503" s="194"/>
      <c r="D503" s="195" t="s">
        <v>224</v>
      </c>
      <c r="E503" s="196" t="s">
        <v>19</v>
      </c>
      <c r="F503" s="197" t="s">
        <v>474</v>
      </c>
      <c r="G503" s="194"/>
      <c r="H503" s="196" t="s">
        <v>19</v>
      </c>
      <c r="I503" s="198"/>
      <c r="J503" s="194"/>
      <c r="K503" s="194"/>
      <c r="L503" s="199"/>
      <c r="M503" s="200"/>
      <c r="N503" s="201"/>
      <c r="O503" s="201"/>
      <c r="P503" s="201"/>
      <c r="Q503" s="201"/>
      <c r="R503" s="201"/>
      <c r="S503" s="201"/>
      <c r="T503" s="202"/>
      <c r="AT503" s="203" t="s">
        <v>224</v>
      </c>
      <c r="AU503" s="203" t="s">
        <v>88</v>
      </c>
      <c r="AV503" s="13" t="s">
        <v>82</v>
      </c>
      <c r="AW503" s="13" t="s">
        <v>36</v>
      </c>
      <c r="AX503" s="13" t="s">
        <v>75</v>
      </c>
      <c r="AY503" s="203" t="s">
        <v>214</v>
      </c>
    </row>
    <row r="504" spans="1:51" s="14" customFormat="1" ht="11.25">
      <c r="B504" s="204"/>
      <c r="C504" s="205"/>
      <c r="D504" s="195" t="s">
        <v>224</v>
      </c>
      <c r="E504" s="206" t="s">
        <v>19</v>
      </c>
      <c r="F504" s="207" t="s">
        <v>1908</v>
      </c>
      <c r="G504" s="205"/>
      <c r="H504" s="208">
        <v>10.199999999999999</v>
      </c>
      <c r="I504" s="209"/>
      <c r="J504" s="205"/>
      <c r="K504" s="205"/>
      <c r="L504" s="210"/>
      <c r="M504" s="211"/>
      <c r="N504" s="212"/>
      <c r="O504" s="212"/>
      <c r="P504" s="212"/>
      <c r="Q504" s="212"/>
      <c r="R504" s="212"/>
      <c r="S504" s="212"/>
      <c r="T504" s="213"/>
      <c r="AT504" s="214" t="s">
        <v>224</v>
      </c>
      <c r="AU504" s="214" t="s">
        <v>88</v>
      </c>
      <c r="AV504" s="14" t="s">
        <v>88</v>
      </c>
      <c r="AW504" s="14" t="s">
        <v>36</v>
      </c>
      <c r="AX504" s="14" t="s">
        <v>75</v>
      </c>
      <c r="AY504" s="214" t="s">
        <v>214</v>
      </c>
    </row>
    <row r="505" spans="1:51" s="14" customFormat="1" ht="11.25">
      <c r="B505" s="204"/>
      <c r="C505" s="205"/>
      <c r="D505" s="195" t="s">
        <v>224</v>
      </c>
      <c r="E505" s="206" t="s">
        <v>19</v>
      </c>
      <c r="F505" s="207" t="s">
        <v>1909</v>
      </c>
      <c r="G505" s="205"/>
      <c r="H505" s="208">
        <v>11.2</v>
      </c>
      <c r="I505" s="209"/>
      <c r="J505" s="205"/>
      <c r="K505" s="205"/>
      <c r="L505" s="210"/>
      <c r="M505" s="211"/>
      <c r="N505" s="212"/>
      <c r="O505" s="212"/>
      <c r="P505" s="212"/>
      <c r="Q505" s="212"/>
      <c r="R505" s="212"/>
      <c r="S505" s="212"/>
      <c r="T505" s="213"/>
      <c r="AT505" s="214" t="s">
        <v>224</v>
      </c>
      <c r="AU505" s="214" t="s">
        <v>88</v>
      </c>
      <c r="AV505" s="14" t="s">
        <v>88</v>
      </c>
      <c r="AW505" s="14" t="s">
        <v>36</v>
      </c>
      <c r="AX505" s="14" t="s">
        <v>75</v>
      </c>
      <c r="AY505" s="214" t="s">
        <v>214</v>
      </c>
    </row>
    <row r="506" spans="1:51" s="13" customFormat="1" ht="11.25">
      <c r="B506" s="193"/>
      <c r="C506" s="194"/>
      <c r="D506" s="195" t="s">
        <v>224</v>
      </c>
      <c r="E506" s="196" t="s">
        <v>19</v>
      </c>
      <c r="F506" s="197" t="s">
        <v>825</v>
      </c>
      <c r="G506" s="194"/>
      <c r="H506" s="196" t="s">
        <v>19</v>
      </c>
      <c r="I506" s="198"/>
      <c r="J506" s="194"/>
      <c r="K506" s="194"/>
      <c r="L506" s="199"/>
      <c r="M506" s="200"/>
      <c r="N506" s="201"/>
      <c r="O506" s="201"/>
      <c r="P506" s="201"/>
      <c r="Q506" s="201"/>
      <c r="R506" s="201"/>
      <c r="S506" s="201"/>
      <c r="T506" s="202"/>
      <c r="AT506" s="203" t="s">
        <v>224</v>
      </c>
      <c r="AU506" s="203" t="s">
        <v>88</v>
      </c>
      <c r="AV506" s="13" t="s">
        <v>82</v>
      </c>
      <c r="AW506" s="13" t="s">
        <v>36</v>
      </c>
      <c r="AX506" s="13" t="s">
        <v>75</v>
      </c>
      <c r="AY506" s="203" t="s">
        <v>214</v>
      </c>
    </row>
    <row r="507" spans="1:51" s="14" customFormat="1" ht="11.25">
      <c r="B507" s="204"/>
      <c r="C507" s="205"/>
      <c r="D507" s="195" t="s">
        <v>224</v>
      </c>
      <c r="E507" s="206" t="s">
        <v>19</v>
      </c>
      <c r="F507" s="207" t="s">
        <v>1916</v>
      </c>
      <c r="G507" s="205"/>
      <c r="H507" s="208">
        <v>75.558000000000007</v>
      </c>
      <c r="I507" s="209"/>
      <c r="J507" s="205"/>
      <c r="K507" s="205"/>
      <c r="L507" s="210"/>
      <c r="M507" s="211"/>
      <c r="N507" s="212"/>
      <c r="O507" s="212"/>
      <c r="P507" s="212"/>
      <c r="Q507" s="212"/>
      <c r="R507" s="212"/>
      <c r="S507" s="212"/>
      <c r="T507" s="213"/>
      <c r="AT507" s="214" t="s">
        <v>224</v>
      </c>
      <c r="AU507" s="214" t="s">
        <v>88</v>
      </c>
      <c r="AV507" s="14" t="s">
        <v>88</v>
      </c>
      <c r="AW507" s="14" t="s">
        <v>36</v>
      </c>
      <c r="AX507" s="14" t="s">
        <v>75</v>
      </c>
      <c r="AY507" s="214" t="s">
        <v>214</v>
      </c>
    </row>
    <row r="508" spans="1:51" s="14" customFormat="1" ht="11.25">
      <c r="B508" s="204"/>
      <c r="C508" s="205"/>
      <c r="D508" s="195" t="s">
        <v>224</v>
      </c>
      <c r="E508" s="206" t="s">
        <v>19</v>
      </c>
      <c r="F508" s="207" t="s">
        <v>1917</v>
      </c>
      <c r="G508" s="205"/>
      <c r="H508" s="208">
        <v>69.531000000000006</v>
      </c>
      <c r="I508" s="209"/>
      <c r="J508" s="205"/>
      <c r="K508" s="205"/>
      <c r="L508" s="210"/>
      <c r="M508" s="211"/>
      <c r="N508" s="212"/>
      <c r="O508" s="212"/>
      <c r="P508" s="212"/>
      <c r="Q508" s="212"/>
      <c r="R508" s="212"/>
      <c r="S508" s="212"/>
      <c r="T508" s="213"/>
      <c r="AT508" s="214" t="s">
        <v>224</v>
      </c>
      <c r="AU508" s="214" t="s">
        <v>88</v>
      </c>
      <c r="AV508" s="14" t="s">
        <v>88</v>
      </c>
      <c r="AW508" s="14" t="s">
        <v>36</v>
      </c>
      <c r="AX508" s="14" t="s">
        <v>75</v>
      </c>
      <c r="AY508" s="214" t="s">
        <v>214</v>
      </c>
    </row>
    <row r="509" spans="1:51" s="14" customFormat="1" ht="11.25">
      <c r="B509" s="204"/>
      <c r="C509" s="205"/>
      <c r="D509" s="195" t="s">
        <v>224</v>
      </c>
      <c r="E509" s="206" t="s">
        <v>19</v>
      </c>
      <c r="F509" s="207" t="s">
        <v>1918</v>
      </c>
      <c r="G509" s="205"/>
      <c r="H509" s="208">
        <v>22.407</v>
      </c>
      <c r="I509" s="209"/>
      <c r="J509" s="205"/>
      <c r="K509" s="205"/>
      <c r="L509" s="210"/>
      <c r="M509" s="211"/>
      <c r="N509" s="212"/>
      <c r="O509" s="212"/>
      <c r="P509" s="212"/>
      <c r="Q509" s="212"/>
      <c r="R509" s="212"/>
      <c r="S509" s="212"/>
      <c r="T509" s="213"/>
      <c r="AT509" s="214" t="s">
        <v>224</v>
      </c>
      <c r="AU509" s="214" t="s">
        <v>88</v>
      </c>
      <c r="AV509" s="14" t="s">
        <v>88</v>
      </c>
      <c r="AW509" s="14" t="s">
        <v>36</v>
      </c>
      <c r="AX509" s="14" t="s">
        <v>75</v>
      </c>
      <c r="AY509" s="214" t="s">
        <v>214</v>
      </c>
    </row>
    <row r="510" spans="1:51" s="14" customFormat="1" ht="11.25">
      <c r="B510" s="204"/>
      <c r="C510" s="205"/>
      <c r="D510" s="195" t="s">
        <v>224</v>
      </c>
      <c r="E510" s="206" t="s">
        <v>19</v>
      </c>
      <c r="F510" s="207" t="s">
        <v>1973</v>
      </c>
      <c r="G510" s="205"/>
      <c r="H510" s="208">
        <v>-34.31</v>
      </c>
      <c r="I510" s="209"/>
      <c r="J510" s="205"/>
      <c r="K510" s="205"/>
      <c r="L510" s="210"/>
      <c r="M510" s="211"/>
      <c r="N510" s="212"/>
      <c r="O510" s="212"/>
      <c r="P510" s="212"/>
      <c r="Q510" s="212"/>
      <c r="R510" s="212"/>
      <c r="S510" s="212"/>
      <c r="T510" s="213"/>
      <c r="AT510" s="214" t="s">
        <v>224</v>
      </c>
      <c r="AU510" s="214" t="s">
        <v>88</v>
      </c>
      <c r="AV510" s="14" t="s">
        <v>88</v>
      </c>
      <c r="AW510" s="14" t="s">
        <v>36</v>
      </c>
      <c r="AX510" s="14" t="s">
        <v>75</v>
      </c>
      <c r="AY510" s="214" t="s">
        <v>214</v>
      </c>
    </row>
    <row r="511" spans="1:51" s="15" customFormat="1" ht="11.25">
      <c r="B511" s="215"/>
      <c r="C511" s="216"/>
      <c r="D511" s="195" t="s">
        <v>224</v>
      </c>
      <c r="E511" s="217" t="s">
        <v>19</v>
      </c>
      <c r="F511" s="218" t="s">
        <v>228</v>
      </c>
      <c r="G511" s="216"/>
      <c r="H511" s="219">
        <v>581.61699999999996</v>
      </c>
      <c r="I511" s="220"/>
      <c r="J511" s="216"/>
      <c r="K511" s="216"/>
      <c r="L511" s="221"/>
      <c r="M511" s="241"/>
      <c r="N511" s="242"/>
      <c r="O511" s="242"/>
      <c r="P511" s="242"/>
      <c r="Q511" s="242"/>
      <c r="R511" s="242"/>
      <c r="S511" s="242"/>
      <c r="T511" s="243"/>
      <c r="AT511" s="225" t="s">
        <v>224</v>
      </c>
      <c r="AU511" s="225" t="s">
        <v>88</v>
      </c>
      <c r="AV511" s="15" t="s">
        <v>222</v>
      </c>
      <c r="AW511" s="15" t="s">
        <v>36</v>
      </c>
      <c r="AX511" s="15" t="s">
        <v>82</v>
      </c>
      <c r="AY511" s="225" t="s">
        <v>214</v>
      </c>
    </row>
    <row r="512" spans="1:51" s="2" customFormat="1" ht="6.95" customHeight="1">
      <c r="A512" s="36"/>
      <c r="B512" s="49"/>
      <c r="C512" s="50"/>
      <c r="D512" s="50"/>
      <c r="E512" s="50"/>
      <c r="F512" s="50"/>
      <c r="G512" s="50"/>
      <c r="H512" s="50"/>
      <c r="I512" s="50"/>
      <c r="J512" s="50"/>
      <c r="K512" s="50"/>
      <c r="L512" s="41"/>
      <c r="M512" s="36"/>
      <c r="O512" s="36"/>
      <c r="P512" s="36"/>
      <c r="Q512" s="36"/>
      <c r="R512" s="36"/>
      <c r="S512" s="36"/>
      <c r="T512" s="36"/>
      <c r="U512" s="36"/>
      <c r="V512" s="36"/>
      <c r="W512" s="36"/>
      <c r="X512" s="36"/>
      <c r="Y512" s="36"/>
      <c r="Z512" s="36"/>
      <c r="AA512" s="36"/>
      <c r="AB512" s="36"/>
      <c r="AC512" s="36"/>
      <c r="AD512" s="36"/>
      <c r="AE512" s="36"/>
    </row>
  </sheetData>
  <sheetProtection algorithmName="SHA-512" hashValue="ImJsmRYRBo4YxGowQgPumskFmnYJpdENzx4J/pKGA00Uk2owPOSM0NHnJuBbqNPphJOV3DC+Nzg5qktlRjzOVw==" saltValue="3vPTDqFHd/vepJSGgEj12IpHEW4+BroWkglg0kgVgRLqaI1My1n8iv5MtE2GNvTKmzgpxiIVpbtD0p4mw/H/xQ==" spinCount="100000" sheet="1" objects="1" scenarios="1" formatColumns="0" formatRows="0" autoFilter="0"/>
  <autoFilter ref="C101:K511" xr:uid="{00000000-0009-0000-0000-000016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147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1859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828</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ROUND((SUM(BE90:BE143)),  2)</f>
        <v>0</v>
      </c>
      <c r="G35" s="36"/>
      <c r="H35" s="36"/>
      <c r="I35" s="126">
        <v>0.21</v>
      </c>
      <c r="J35" s="125">
        <f>ROUND(((SUM(BE90:BE143))*I35),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ROUND((SUM(BF90:BF143)),  2)</f>
        <v>0</v>
      </c>
      <c r="G36" s="36"/>
      <c r="H36" s="36"/>
      <c r="I36" s="126">
        <v>0.15</v>
      </c>
      <c r="J36" s="125">
        <f>ROUND(((SUM(BF90:BF143))*I36),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ROUND((SUM(BG90:BG143)),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ROUND((SUM(BH90:BH143)),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ROUND((SUM(BI90:BI143)),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1859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D.1.4.a - UT</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829</v>
      </c>
      <c r="E64" s="145"/>
      <c r="F64" s="145"/>
      <c r="G64" s="145"/>
      <c r="H64" s="145"/>
      <c r="I64" s="145"/>
      <c r="J64" s="146">
        <f>J91</f>
        <v>0</v>
      </c>
      <c r="K64" s="143"/>
      <c r="L64" s="147"/>
    </row>
    <row r="65" spans="1:31" s="9" customFormat="1" ht="24.95" customHeight="1">
      <c r="B65" s="142"/>
      <c r="C65" s="143"/>
      <c r="D65" s="144" t="s">
        <v>830</v>
      </c>
      <c r="E65" s="145"/>
      <c r="F65" s="145"/>
      <c r="G65" s="145"/>
      <c r="H65" s="145"/>
      <c r="I65" s="145"/>
      <c r="J65" s="146">
        <f>J97</f>
        <v>0</v>
      </c>
      <c r="K65" s="143"/>
      <c r="L65" s="147"/>
    </row>
    <row r="66" spans="1:31" s="9" customFormat="1" ht="24.95" customHeight="1">
      <c r="B66" s="142"/>
      <c r="C66" s="143"/>
      <c r="D66" s="144" t="s">
        <v>831</v>
      </c>
      <c r="E66" s="145"/>
      <c r="F66" s="145"/>
      <c r="G66" s="145"/>
      <c r="H66" s="145"/>
      <c r="I66" s="145"/>
      <c r="J66" s="146">
        <f>J117</f>
        <v>0</v>
      </c>
      <c r="K66" s="143"/>
      <c r="L66" s="147"/>
    </row>
    <row r="67" spans="1:31" s="9" customFormat="1" ht="24.95" customHeight="1">
      <c r="B67" s="142"/>
      <c r="C67" s="143"/>
      <c r="D67" s="144" t="s">
        <v>832</v>
      </c>
      <c r="E67" s="145"/>
      <c r="F67" s="145"/>
      <c r="G67" s="145"/>
      <c r="H67" s="145"/>
      <c r="I67" s="145"/>
      <c r="J67" s="146">
        <f>J131</f>
        <v>0</v>
      </c>
      <c r="K67" s="143"/>
      <c r="L67" s="147"/>
    </row>
    <row r="68" spans="1:31" s="9" customFormat="1" ht="24.95" customHeight="1">
      <c r="B68" s="142"/>
      <c r="C68" s="143"/>
      <c r="D68" s="144" t="s">
        <v>833</v>
      </c>
      <c r="E68" s="145"/>
      <c r="F68" s="145"/>
      <c r="G68" s="145"/>
      <c r="H68" s="145"/>
      <c r="I68" s="145"/>
      <c r="J68" s="146">
        <f>J137</f>
        <v>0</v>
      </c>
      <c r="K68" s="143"/>
      <c r="L68" s="147"/>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199</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5" t="str">
        <f>E7</f>
        <v>Podkrovní byty Táborská 378/44, 372/36, 375/38, 377/42, 376/40 Praha 4, k.ú. Nusle</v>
      </c>
      <c r="F78" s="396"/>
      <c r="G78" s="396"/>
      <c r="H78" s="396"/>
      <c r="I78" s="38"/>
      <c r="J78" s="38"/>
      <c r="K78" s="38"/>
      <c r="L78" s="115"/>
      <c r="S78" s="36"/>
      <c r="T78" s="36"/>
      <c r="U78" s="36"/>
      <c r="V78" s="36"/>
      <c r="W78" s="36"/>
      <c r="X78" s="36"/>
      <c r="Y78" s="36"/>
      <c r="Z78" s="36"/>
      <c r="AA78" s="36"/>
      <c r="AB78" s="36"/>
      <c r="AC78" s="36"/>
      <c r="AD78" s="36"/>
      <c r="AE78" s="36"/>
    </row>
    <row r="79" spans="1:31" s="1" customFormat="1" ht="12" customHeight="1">
      <c r="B79" s="23"/>
      <c r="C79" s="31" t="s">
        <v>174</v>
      </c>
      <c r="D79" s="24"/>
      <c r="E79" s="24"/>
      <c r="F79" s="24"/>
      <c r="G79" s="24"/>
      <c r="H79" s="24"/>
      <c r="I79" s="24"/>
      <c r="J79" s="24"/>
      <c r="K79" s="24"/>
      <c r="L79" s="22"/>
    </row>
    <row r="80" spans="1:31" s="2" customFormat="1" ht="16.5" customHeight="1">
      <c r="A80" s="36"/>
      <c r="B80" s="37"/>
      <c r="C80" s="38"/>
      <c r="D80" s="38"/>
      <c r="E80" s="395" t="s">
        <v>1859</v>
      </c>
      <c r="F80" s="397"/>
      <c r="G80" s="397"/>
      <c r="H80" s="397"/>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176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69" t="str">
        <f>E11</f>
        <v>D.1.4.a - UT</v>
      </c>
      <c r="F82" s="397"/>
      <c r="G82" s="397"/>
      <c r="H82" s="397"/>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 xml:space="preserve"> </v>
      </c>
      <c r="G84" s="38"/>
      <c r="H84" s="38"/>
      <c r="I84" s="31" t="s">
        <v>23</v>
      </c>
      <c r="J84" s="61" t="str">
        <f>IF(J14="","",J14)</f>
        <v>16. 4. 2021</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25.7" customHeight="1">
      <c r="A86" s="36"/>
      <c r="B86" s="37"/>
      <c r="C86" s="31" t="s">
        <v>25</v>
      </c>
      <c r="D86" s="38"/>
      <c r="E86" s="38"/>
      <c r="F86" s="29" t="str">
        <f>E17</f>
        <v>Městská část Praha 4, Anatala Staška 2059/80b</v>
      </c>
      <c r="G86" s="38"/>
      <c r="H86" s="38"/>
      <c r="I86" s="31" t="s">
        <v>32</v>
      </c>
      <c r="J86" s="34" t="str">
        <f>E23</f>
        <v>SUNCAD, s.r.o., Špotzova 6, Praha 6</v>
      </c>
      <c r="K86" s="38"/>
      <c r="L86" s="115"/>
      <c r="S86" s="36"/>
      <c r="T86" s="36"/>
      <c r="U86" s="36"/>
      <c r="V86" s="36"/>
      <c r="W86" s="36"/>
      <c r="X86" s="36"/>
      <c r="Y86" s="36"/>
      <c r="Z86" s="36"/>
      <c r="AA86" s="36"/>
      <c r="AB86" s="36"/>
      <c r="AC86" s="36"/>
      <c r="AD86" s="36"/>
      <c r="AE86" s="36"/>
    </row>
    <row r="87" spans="1:65" s="2" customFormat="1" ht="15.2" customHeight="1">
      <c r="A87" s="36"/>
      <c r="B87" s="37"/>
      <c r="C87" s="31" t="s">
        <v>30</v>
      </c>
      <c r="D87" s="38"/>
      <c r="E87" s="38"/>
      <c r="F87" s="29" t="str">
        <f>IF(E20="","",E20)</f>
        <v>Vyplň údaj</v>
      </c>
      <c r="G87" s="38"/>
      <c r="H87" s="38"/>
      <c r="I87" s="31" t="s">
        <v>37</v>
      </c>
      <c r="J87" s="34" t="str">
        <f>E26</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200</v>
      </c>
      <c r="D89" s="156" t="s">
        <v>60</v>
      </c>
      <c r="E89" s="156" t="s">
        <v>56</v>
      </c>
      <c r="F89" s="156" t="s">
        <v>57</v>
      </c>
      <c r="G89" s="156" t="s">
        <v>201</v>
      </c>
      <c r="H89" s="156" t="s">
        <v>202</v>
      </c>
      <c r="I89" s="156" t="s">
        <v>203</v>
      </c>
      <c r="J89" s="156" t="s">
        <v>180</v>
      </c>
      <c r="K89" s="157" t="s">
        <v>204</v>
      </c>
      <c r="L89" s="158"/>
      <c r="M89" s="70" t="s">
        <v>19</v>
      </c>
      <c r="N89" s="71" t="s">
        <v>45</v>
      </c>
      <c r="O89" s="71" t="s">
        <v>205</v>
      </c>
      <c r="P89" s="71" t="s">
        <v>206</v>
      </c>
      <c r="Q89" s="71" t="s">
        <v>207</v>
      </c>
      <c r="R89" s="71" t="s">
        <v>208</v>
      </c>
      <c r="S89" s="71" t="s">
        <v>209</v>
      </c>
      <c r="T89" s="72" t="s">
        <v>210</v>
      </c>
      <c r="U89" s="153"/>
      <c r="V89" s="153"/>
      <c r="W89" s="153"/>
      <c r="X89" s="153"/>
      <c r="Y89" s="153"/>
      <c r="Z89" s="153"/>
      <c r="AA89" s="153"/>
      <c r="AB89" s="153"/>
      <c r="AC89" s="153"/>
      <c r="AD89" s="153"/>
      <c r="AE89" s="153"/>
    </row>
    <row r="90" spans="1:65" s="2" customFormat="1" ht="22.9" customHeight="1">
      <c r="A90" s="36"/>
      <c r="B90" s="37"/>
      <c r="C90" s="77" t="s">
        <v>211</v>
      </c>
      <c r="D90" s="38"/>
      <c r="E90" s="38"/>
      <c r="F90" s="38"/>
      <c r="G90" s="38"/>
      <c r="H90" s="38"/>
      <c r="I90" s="38"/>
      <c r="J90" s="159">
        <f>BK90</f>
        <v>0</v>
      </c>
      <c r="K90" s="38"/>
      <c r="L90" s="41"/>
      <c r="M90" s="73"/>
      <c r="N90" s="160"/>
      <c r="O90" s="74"/>
      <c r="P90" s="161">
        <f>P91+P97+P117+P131+P137</f>
        <v>0</v>
      </c>
      <c r="Q90" s="74"/>
      <c r="R90" s="161">
        <f>R91+R97+R117+R131+R137</f>
        <v>0</v>
      </c>
      <c r="S90" s="74"/>
      <c r="T90" s="162">
        <f>T91+T97+T117+T131+T137</f>
        <v>0</v>
      </c>
      <c r="U90" s="36"/>
      <c r="V90" s="36"/>
      <c r="W90" s="36"/>
      <c r="X90" s="36"/>
      <c r="Y90" s="36"/>
      <c r="Z90" s="36"/>
      <c r="AA90" s="36"/>
      <c r="AB90" s="36"/>
      <c r="AC90" s="36"/>
      <c r="AD90" s="36"/>
      <c r="AE90" s="36"/>
      <c r="AT90" s="19" t="s">
        <v>74</v>
      </c>
      <c r="AU90" s="19" t="s">
        <v>181</v>
      </c>
      <c r="BK90" s="163">
        <f>BK91+BK97+BK117+BK131+BK137</f>
        <v>0</v>
      </c>
    </row>
    <row r="91" spans="1:65" s="12" customFormat="1" ht="25.9" customHeight="1">
      <c r="B91" s="164"/>
      <c r="C91" s="165"/>
      <c r="D91" s="166" t="s">
        <v>74</v>
      </c>
      <c r="E91" s="167" t="s">
        <v>82</v>
      </c>
      <c r="F91" s="167" t="s">
        <v>834</v>
      </c>
      <c r="G91" s="165"/>
      <c r="H91" s="165"/>
      <c r="I91" s="168"/>
      <c r="J91" s="169">
        <f>BK91</f>
        <v>0</v>
      </c>
      <c r="K91" s="165"/>
      <c r="L91" s="170"/>
      <c r="M91" s="171"/>
      <c r="N91" s="172"/>
      <c r="O91" s="172"/>
      <c r="P91" s="173">
        <f>SUM(P92:P96)</f>
        <v>0</v>
      </c>
      <c r="Q91" s="172"/>
      <c r="R91" s="173">
        <f>SUM(R92:R96)</f>
        <v>0</v>
      </c>
      <c r="S91" s="172"/>
      <c r="T91" s="174">
        <f>SUM(T92:T96)</f>
        <v>0</v>
      </c>
      <c r="AR91" s="175" t="s">
        <v>82</v>
      </c>
      <c r="AT91" s="176" t="s">
        <v>74</v>
      </c>
      <c r="AU91" s="176" t="s">
        <v>75</v>
      </c>
      <c r="AY91" s="175" t="s">
        <v>214</v>
      </c>
      <c r="BK91" s="177">
        <f>SUM(BK92:BK96)</f>
        <v>0</v>
      </c>
    </row>
    <row r="92" spans="1:65" s="2" customFormat="1" ht="14.45" customHeight="1">
      <c r="A92" s="36"/>
      <c r="B92" s="37"/>
      <c r="C92" s="180" t="s">
        <v>82</v>
      </c>
      <c r="D92" s="180" t="s">
        <v>217</v>
      </c>
      <c r="E92" s="181" t="s">
        <v>835</v>
      </c>
      <c r="F92" s="182" t="s">
        <v>836</v>
      </c>
      <c r="G92" s="183" t="s">
        <v>331</v>
      </c>
      <c r="H92" s="184">
        <v>125</v>
      </c>
      <c r="I92" s="185"/>
      <c r="J92" s="186">
        <f>ROUND(I92*H92,2)</f>
        <v>0</v>
      </c>
      <c r="K92" s="182" t="s">
        <v>19</v>
      </c>
      <c r="L92" s="41"/>
      <c r="M92" s="187" t="s">
        <v>19</v>
      </c>
      <c r="N92" s="188" t="s">
        <v>46</v>
      </c>
      <c r="O92" s="66"/>
      <c r="P92" s="189">
        <f>O92*H92</f>
        <v>0</v>
      </c>
      <c r="Q92" s="189">
        <v>0</v>
      </c>
      <c r="R92" s="189">
        <f>Q92*H92</f>
        <v>0</v>
      </c>
      <c r="S92" s="189">
        <v>0</v>
      </c>
      <c r="T92" s="190">
        <f>S92*H92</f>
        <v>0</v>
      </c>
      <c r="U92" s="36"/>
      <c r="V92" s="36"/>
      <c r="W92" s="36"/>
      <c r="X92" s="36"/>
      <c r="Y92" s="36"/>
      <c r="Z92" s="36"/>
      <c r="AA92" s="36"/>
      <c r="AB92" s="36"/>
      <c r="AC92" s="36"/>
      <c r="AD92" s="36"/>
      <c r="AE92" s="36"/>
      <c r="AR92" s="191" t="s">
        <v>222</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82</v>
      </c>
      <c r="BK92" s="192">
        <f>ROUND(I92*H92,2)</f>
        <v>0</v>
      </c>
      <c r="BL92" s="19" t="s">
        <v>222</v>
      </c>
      <c r="BM92" s="191" t="s">
        <v>88</v>
      </c>
    </row>
    <row r="93" spans="1:65" s="2" customFormat="1" ht="14.45" customHeight="1">
      <c r="A93" s="36"/>
      <c r="B93" s="37"/>
      <c r="C93" s="180" t="s">
        <v>88</v>
      </c>
      <c r="D93" s="180" t="s">
        <v>217</v>
      </c>
      <c r="E93" s="181" t="s">
        <v>837</v>
      </c>
      <c r="F93" s="182" t="s">
        <v>838</v>
      </c>
      <c r="G93" s="183" t="s">
        <v>331</v>
      </c>
      <c r="H93" s="184">
        <v>30</v>
      </c>
      <c r="I93" s="185"/>
      <c r="J93" s="186">
        <f>ROUND(I93*H93,2)</f>
        <v>0</v>
      </c>
      <c r="K93" s="182" t="s">
        <v>19</v>
      </c>
      <c r="L93" s="41"/>
      <c r="M93" s="187" t="s">
        <v>19</v>
      </c>
      <c r="N93" s="188" t="s">
        <v>46</v>
      </c>
      <c r="O93" s="66"/>
      <c r="P93" s="189">
        <f>O93*H93</f>
        <v>0</v>
      </c>
      <c r="Q93" s="189">
        <v>0</v>
      </c>
      <c r="R93" s="189">
        <f>Q93*H93</f>
        <v>0</v>
      </c>
      <c r="S93" s="189">
        <v>0</v>
      </c>
      <c r="T93" s="190">
        <f>S93*H93</f>
        <v>0</v>
      </c>
      <c r="U93" s="36"/>
      <c r="V93" s="36"/>
      <c r="W93" s="36"/>
      <c r="X93" s="36"/>
      <c r="Y93" s="36"/>
      <c r="Z93" s="36"/>
      <c r="AA93" s="36"/>
      <c r="AB93" s="36"/>
      <c r="AC93" s="36"/>
      <c r="AD93" s="36"/>
      <c r="AE93" s="36"/>
      <c r="AR93" s="191" t="s">
        <v>222</v>
      </c>
      <c r="AT93" s="191" t="s">
        <v>217</v>
      </c>
      <c r="AU93" s="191" t="s">
        <v>82</v>
      </c>
      <c r="AY93" s="19" t="s">
        <v>214</v>
      </c>
      <c r="BE93" s="192">
        <f>IF(N93="základní",J93,0)</f>
        <v>0</v>
      </c>
      <c r="BF93" s="192">
        <f>IF(N93="snížená",J93,0)</f>
        <v>0</v>
      </c>
      <c r="BG93" s="192">
        <f>IF(N93="zákl. přenesená",J93,0)</f>
        <v>0</v>
      </c>
      <c r="BH93" s="192">
        <f>IF(N93="sníž. přenesená",J93,0)</f>
        <v>0</v>
      </c>
      <c r="BI93" s="192">
        <f>IF(N93="nulová",J93,0)</f>
        <v>0</v>
      </c>
      <c r="BJ93" s="19" t="s">
        <v>82</v>
      </c>
      <c r="BK93" s="192">
        <f>ROUND(I93*H93,2)</f>
        <v>0</v>
      </c>
      <c r="BL93" s="19" t="s">
        <v>222</v>
      </c>
      <c r="BM93" s="191" t="s">
        <v>222</v>
      </c>
    </row>
    <row r="94" spans="1:65" s="2" customFormat="1" ht="14.45" customHeight="1">
      <c r="A94" s="36"/>
      <c r="B94" s="37"/>
      <c r="C94" s="180" t="s">
        <v>101</v>
      </c>
      <c r="D94" s="180" t="s">
        <v>217</v>
      </c>
      <c r="E94" s="181" t="s">
        <v>839</v>
      </c>
      <c r="F94" s="182" t="s">
        <v>840</v>
      </c>
      <c r="G94" s="183" t="s">
        <v>331</v>
      </c>
      <c r="H94" s="184">
        <v>4</v>
      </c>
      <c r="I94" s="185"/>
      <c r="J94" s="186">
        <f>ROUND(I94*H94,2)</f>
        <v>0</v>
      </c>
      <c r="K94" s="182" t="s">
        <v>19</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222</v>
      </c>
      <c r="AT94" s="191" t="s">
        <v>217</v>
      </c>
      <c r="AU94" s="191" t="s">
        <v>82</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222</v>
      </c>
      <c r="BM94" s="191" t="s">
        <v>215</v>
      </c>
    </row>
    <row r="95" spans="1:65" s="2" customFormat="1" ht="14.45" customHeight="1">
      <c r="A95" s="36"/>
      <c r="B95" s="37"/>
      <c r="C95" s="180" t="s">
        <v>222</v>
      </c>
      <c r="D95" s="180" t="s">
        <v>217</v>
      </c>
      <c r="E95" s="181" t="s">
        <v>720</v>
      </c>
      <c r="F95" s="182" t="s">
        <v>841</v>
      </c>
      <c r="G95" s="183" t="s">
        <v>361</v>
      </c>
      <c r="H95" s="240"/>
      <c r="I95" s="185"/>
      <c r="J95" s="186">
        <f>ROUND(I95*H95,2)</f>
        <v>0</v>
      </c>
      <c r="K95" s="182" t="s">
        <v>19</v>
      </c>
      <c r="L95" s="41"/>
      <c r="M95" s="187" t="s">
        <v>19</v>
      </c>
      <c r="N95" s="188" t="s">
        <v>46</v>
      </c>
      <c r="O95" s="66"/>
      <c r="P95" s="189">
        <f>O95*H95</f>
        <v>0</v>
      </c>
      <c r="Q95" s="189">
        <v>0</v>
      </c>
      <c r="R95" s="189">
        <f>Q95*H95</f>
        <v>0</v>
      </c>
      <c r="S95" s="189">
        <v>0</v>
      </c>
      <c r="T95" s="190">
        <f>S95*H95</f>
        <v>0</v>
      </c>
      <c r="U95" s="36"/>
      <c r="V95" s="36"/>
      <c r="W95" s="36"/>
      <c r="X95" s="36"/>
      <c r="Y95" s="36"/>
      <c r="Z95" s="36"/>
      <c r="AA95" s="36"/>
      <c r="AB95" s="36"/>
      <c r="AC95" s="36"/>
      <c r="AD95" s="36"/>
      <c r="AE95" s="36"/>
      <c r="AR95" s="191" t="s">
        <v>222</v>
      </c>
      <c r="AT95" s="191" t="s">
        <v>217</v>
      </c>
      <c r="AU95" s="191" t="s">
        <v>82</v>
      </c>
      <c r="AY95" s="19" t="s">
        <v>214</v>
      </c>
      <c r="BE95" s="192">
        <f>IF(N95="základní",J95,0)</f>
        <v>0</v>
      </c>
      <c r="BF95" s="192">
        <f>IF(N95="snížená",J95,0)</f>
        <v>0</v>
      </c>
      <c r="BG95" s="192">
        <f>IF(N95="zákl. přenesená",J95,0)</f>
        <v>0</v>
      </c>
      <c r="BH95" s="192">
        <f>IF(N95="sníž. přenesená",J95,0)</f>
        <v>0</v>
      </c>
      <c r="BI95" s="192">
        <f>IF(N95="nulová",J95,0)</f>
        <v>0</v>
      </c>
      <c r="BJ95" s="19" t="s">
        <v>82</v>
      </c>
      <c r="BK95" s="192">
        <f>ROUND(I95*H95,2)</f>
        <v>0</v>
      </c>
      <c r="BL95" s="19" t="s">
        <v>222</v>
      </c>
      <c r="BM95" s="191" t="s">
        <v>262</v>
      </c>
    </row>
    <row r="96" spans="1:65" s="2" customFormat="1" ht="14.45" customHeight="1">
      <c r="A96" s="36"/>
      <c r="B96" s="37"/>
      <c r="C96" s="180" t="s">
        <v>245</v>
      </c>
      <c r="D96" s="180" t="s">
        <v>217</v>
      </c>
      <c r="E96" s="181" t="s">
        <v>842</v>
      </c>
      <c r="F96" s="182" t="s">
        <v>843</v>
      </c>
      <c r="G96" s="183" t="s">
        <v>302</v>
      </c>
      <c r="H96" s="184">
        <v>0.6</v>
      </c>
      <c r="I96" s="185"/>
      <c r="J96" s="186">
        <f>ROUND(I96*H96,2)</f>
        <v>0</v>
      </c>
      <c r="K96" s="182" t="s">
        <v>19</v>
      </c>
      <c r="L96" s="41"/>
      <c r="M96" s="187" t="s">
        <v>19</v>
      </c>
      <c r="N96" s="188" t="s">
        <v>46</v>
      </c>
      <c r="O96" s="66"/>
      <c r="P96" s="189">
        <f>O96*H96</f>
        <v>0</v>
      </c>
      <c r="Q96" s="189">
        <v>0</v>
      </c>
      <c r="R96" s="189">
        <f>Q96*H96</f>
        <v>0</v>
      </c>
      <c r="S96" s="189">
        <v>0</v>
      </c>
      <c r="T96" s="190">
        <f>S96*H96</f>
        <v>0</v>
      </c>
      <c r="U96" s="36"/>
      <c r="V96" s="36"/>
      <c r="W96" s="36"/>
      <c r="X96" s="36"/>
      <c r="Y96" s="36"/>
      <c r="Z96" s="36"/>
      <c r="AA96" s="36"/>
      <c r="AB96" s="36"/>
      <c r="AC96" s="36"/>
      <c r="AD96" s="36"/>
      <c r="AE96" s="36"/>
      <c r="AR96" s="191" t="s">
        <v>222</v>
      </c>
      <c r="AT96" s="191" t="s">
        <v>217</v>
      </c>
      <c r="AU96" s="191" t="s">
        <v>82</v>
      </c>
      <c r="AY96" s="19" t="s">
        <v>214</v>
      </c>
      <c r="BE96" s="192">
        <f>IF(N96="základní",J96,0)</f>
        <v>0</v>
      </c>
      <c r="BF96" s="192">
        <f>IF(N96="snížená",J96,0)</f>
        <v>0</v>
      </c>
      <c r="BG96" s="192">
        <f>IF(N96="zákl. přenesená",J96,0)</f>
        <v>0</v>
      </c>
      <c r="BH96" s="192">
        <f>IF(N96="sníž. přenesená",J96,0)</f>
        <v>0</v>
      </c>
      <c r="BI96" s="192">
        <f>IF(N96="nulová",J96,0)</f>
        <v>0</v>
      </c>
      <c r="BJ96" s="19" t="s">
        <v>82</v>
      </c>
      <c r="BK96" s="192">
        <f>ROUND(I96*H96,2)</f>
        <v>0</v>
      </c>
      <c r="BL96" s="19" t="s">
        <v>222</v>
      </c>
      <c r="BM96" s="191" t="s">
        <v>270</v>
      </c>
    </row>
    <row r="97" spans="1:65" s="12" customFormat="1" ht="25.9" customHeight="1">
      <c r="B97" s="164"/>
      <c r="C97" s="165"/>
      <c r="D97" s="166" t="s">
        <v>74</v>
      </c>
      <c r="E97" s="167" t="s">
        <v>88</v>
      </c>
      <c r="F97" s="167" t="s">
        <v>844</v>
      </c>
      <c r="G97" s="165"/>
      <c r="H97" s="165"/>
      <c r="I97" s="168"/>
      <c r="J97" s="169">
        <f>BK97</f>
        <v>0</v>
      </c>
      <c r="K97" s="165"/>
      <c r="L97" s="170"/>
      <c r="M97" s="171"/>
      <c r="N97" s="172"/>
      <c r="O97" s="172"/>
      <c r="P97" s="173">
        <f>SUM(P98:P116)</f>
        <v>0</v>
      </c>
      <c r="Q97" s="172"/>
      <c r="R97" s="173">
        <f>SUM(R98:R116)</f>
        <v>0</v>
      </c>
      <c r="S97" s="172"/>
      <c r="T97" s="174">
        <f>SUM(T98:T116)</f>
        <v>0</v>
      </c>
      <c r="AR97" s="175" t="s">
        <v>82</v>
      </c>
      <c r="AT97" s="176" t="s">
        <v>74</v>
      </c>
      <c r="AU97" s="176" t="s">
        <v>75</v>
      </c>
      <c r="AY97" s="175" t="s">
        <v>214</v>
      </c>
      <c r="BK97" s="177">
        <f>SUM(BK98:BK116)</f>
        <v>0</v>
      </c>
    </row>
    <row r="98" spans="1:65" s="2" customFormat="1" ht="14.45" customHeight="1">
      <c r="A98" s="36"/>
      <c r="B98" s="37"/>
      <c r="C98" s="180" t="s">
        <v>82</v>
      </c>
      <c r="D98" s="180" t="s">
        <v>217</v>
      </c>
      <c r="E98" s="181" t="s">
        <v>845</v>
      </c>
      <c r="F98" s="182" t="s">
        <v>846</v>
      </c>
      <c r="G98" s="183" t="s">
        <v>248</v>
      </c>
      <c r="H98" s="184">
        <v>6</v>
      </c>
      <c r="I98" s="185"/>
      <c r="J98" s="186">
        <f t="shared" ref="J98:J116" si="0">ROUND(I98*H98,2)</f>
        <v>0</v>
      </c>
      <c r="K98" s="182" t="s">
        <v>19</v>
      </c>
      <c r="L98" s="41"/>
      <c r="M98" s="187" t="s">
        <v>19</v>
      </c>
      <c r="N98" s="188" t="s">
        <v>46</v>
      </c>
      <c r="O98" s="66"/>
      <c r="P98" s="189">
        <f t="shared" ref="P98:P116" si="1">O98*H98</f>
        <v>0</v>
      </c>
      <c r="Q98" s="189">
        <v>0</v>
      </c>
      <c r="R98" s="189">
        <f t="shared" ref="R98:R116" si="2">Q98*H98</f>
        <v>0</v>
      </c>
      <c r="S98" s="189">
        <v>0</v>
      </c>
      <c r="T98" s="190">
        <f t="shared" ref="T98:T116" si="3">S98*H98</f>
        <v>0</v>
      </c>
      <c r="U98" s="36"/>
      <c r="V98" s="36"/>
      <c r="W98" s="36"/>
      <c r="X98" s="36"/>
      <c r="Y98" s="36"/>
      <c r="Z98" s="36"/>
      <c r="AA98" s="36"/>
      <c r="AB98" s="36"/>
      <c r="AC98" s="36"/>
      <c r="AD98" s="36"/>
      <c r="AE98" s="36"/>
      <c r="AR98" s="191" t="s">
        <v>222</v>
      </c>
      <c r="AT98" s="191" t="s">
        <v>217</v>
      </c>
      <c r="AU98" s="191" t="s">
        <v>82</v>
      </c>
      <c r="AY98" s="19" t="s">
        <v>214</v>
      </c>
      <c r="BE98" s="192">
        <f t="shared" ref="BE98:BE116" si="4">IF(N98="základní",J98,0)</f>
        <v>0</v>
      </c>
      <c r="BF98" s="192">
        <f t="shared" ref="BF98:BF116" si="5">IF(N98="snížená",J98,0)</f>
        <v>0</v>
      </c>
      <c r="BG98" s="192">
        <f t="shared" ref="BG98:BG116" si="6">IF(N98="zákl. přenesená",J98,0)</f>
        <v>0</v>
      </c>
      <c r="BH98" s="192">
        <f t="shared" ref="BH98:BH116" si="7">IF(N98="sníž. přenesená",J98,0)</f>
        <v>0</v>
      </c>
      <c r="BI98" s="192">
        <f t="shared" ref="BI98:BI116" si="8">IF(N98="nulová",J98,0)</f>
        <v>0</v>
      </c>
      <c r="BJ98" s="19" t="s">
        <v>82</v>
      </c>
      <c r="BK98" s="192">
        <f t="shared" ref="BK98:BK116" si="9">ROUND(I98*H98,2)</f>
        <v>0</v>
      </c>
      <c r="BL98" s="19" t="s">
        <v>222</v>
      </c>
      <c r="BM98" s="191" t="s">
        <v>280</v>
      </c>
    </row>
    <row r="99" spans="1:65" s="2" customFormat="1" ht="14.45" customHeight="1">
      <c r="A99" s="36"/>
      <c r="B99" s="37"/>
      <c r="C99" s="180" t="s">
        <v>88</v>
      </c>
      <c r="D99" s="180" t="s">
        <v>217</v>
      </c>
      <c r="E99" s="181" t="s">
        <v>847</v>
      </c>
      <c r="F99" s="182" t="s">
        <v>848</v>
      </c>
      <c r="G99" s="183" t="s">
        <v>248</v>
      </c>
      <c r="H99" s="184">
        <v>4</v>
      </c>
      <c r="I99" s="185"/>
      <c r="J99" s="186">
        <f t="shared" si="0"/>
        <v>0</v>
      </c>
      <c r="K99" s="182" t="s">
        <v>19</v>
      </c>
      <c r="L99" s="41"/>
      <c r="M99" s="187" t="s">
        <v>19</v>
      </c>
      <c r="N99" s="188" t="s">
        <v>46</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222</v>
      </c>
      <c r="AT99" s="191" t="s">
        <v>217</v>
      </c>
      <c r="AU99" s="191" t="s">
        <v>82</v>
      </c>
      <c r="AY99" s="19" t="s">
        <v>214</v>
      </c>
      <c r="BE99" s="192">
        <f t="shared" si="4"/>
        <v>0</v>
      </c>
      <c r="BF99" s="192">
        <f t="shared" si="5"/>
        <v>0</v>
      </c>
      <c r="BG99" s="192">
        <f t="shared" si="6"/>
        <v>0</v>
      </c>
      <c r="BH99" s="192">
        <f t="shared" si="7"/>
        <v>0</v>
      </c>
      <c r="BI99" s="192">
        <f t="shared" si="8"/>
        <v>0</v>
      </c>
      <c r="BJ99" s="19" t="s">
        <v>82</v>
      </c>
      <c r="BK99" s="192">
        <f t="shared" si="9"/>
        <v>0</v>
      </c>
      <c r="BL99" s="19" t="s">
        <v>222</v>
      </c>
      <c r="BM99" s="191" t="s">
        <v>290</v>
      </c>
    </row>
    <row r="100" spans="1:65" s="2" customFormat="1" ht="14.45" customHeight="1">
      <c r="A100" s="36"/>
      <c r="B100" s="37"/>
      <c r="C100" s="180" t="s">
        <v>101</v>
      </c>
      <c r="D100" s="180" t="s">
        <v>217</v>
      </c>
      <c r="E100" s="181" t="s">
        <v>849</v>
      </c>
      <c r="F100" s="182" t="s">
        <v>850</v>
      </c>
      <c r="G100" s="183" t="s">
        <v>248</v>
      </c>
      <c r="H100" s="184">
        <v>2</v>
      </c>
      <c r="I100" s="185"/>
      <c r="J100" s="186">
        <f t="shared" si="0"/>
        <v>0</v>
      </c>
      <c r="K100" s="182" t="s">
        <v>19</v>
      </c>
      <c r="L100" s="41"/>
      <c r="M100" s="187" t="s">
        <v>19</v>
      </c>
      <c r="N100" s="188" t="s">
        <v>46</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222</v>
      </c>
      <c r="AT100" s="191" t="s">
        <v>217</v>
      </c>
      <c r="AU100" s="191" t="s">
        <v>82</v>
      </c>
      <c r="AY100" s="19" t="s">
        <v>214</v>
      </c>
      <c r="BE100" s="192">
        <f t="shared" si="4"/>
        <v>0</v>
      </c>
      <c r="BF100" s="192">
        <f t="shared" si="5"/>
        <v>0</v>
      </c>
      <c r="BG100" s="192">
        <f t="shared" si="6"/>
        <v>0</v>
      </c>
      <c r="BH100" s="192">
        <f t="shared" si="7"/>
        <v>0</v>
      </c>
      <c r="BI100" s="192">
        <f t="shared" si="8"/>
        <v>0</v>
      </c>
      <c r="BJ100" s="19" t="s">
        <v>82</v>
      </c>
      <c r="BK100" s="192">
        <f t="shared" si="9"/>
        <v>0</v>
      </c>
      <c r="BL100" s="19" t="s">
        <v>222</v>
      </c>
      <c r="BM100" s="191" t="s">
        <v>299</v>
      </c>
    </row>
    <row r="101" spans="1:65" s="2" customFormat="1" ht="14.45" customHeight="1">
      <c r="A101" s="36"/>
      <c r="B101" s="37"/>
      <c r="C101" s="180" t="s">
        <v>222</v>
      </c>
      <c r="D101" s="180" t="s">
        <v>217</v>
      </c>
      <c r="E101" s="181" t="s">
        <v>851</v>
      </c>
      <c r="F101" s="182" t="s">
        <v>852</v>
      </c>
      <c r="G101" s="183" t="s">
        <v>248</v>
      </c>
      <c r="H101" s="184">
        <v>2</v>
      </c>
      <c r="I101" s="185"/>
      <c r="J101" s="186">
        <f t="shared" si="0"/>
        <v>0</v>
      </c>
      <c r="K101" s="182" t="s">
        <v>19</v>
      </c>
      <c r="L101" s="41"/>
      <c r="M101" s="187" t="s">
        <v>19</v>
      </c>
      <c r="N101" s="188" t="s">
        <v>46</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222</v>
      </c>
      <c r="AT101" s="191" t="s">
        <v>217</v>
      </c>
      <c r="AU101" s="191" t="s">
        <v>82</v>
      </c>
      <c r="AY101" s="19" t="s">
        <v>214</v>
      </c>
      <c r="BE101" s="192">
        <f t="shared" si="4"/>
        <v>0</v>
      </c>
      <c r="BF101" s="192">
        <f t="shared" si="5"/>
        <v>0</v>
      </c>
      <c r="BG101" s="192">
        <f t="shared" si="6"/>
        <v>0</v>
      </c>
      <c r="BH101" s="192">
        <f t="shared" si="7"/>
        <v>0</v>
      </c>
      <c r="BI101" s="192">
        <f t="shared" si="8"/>
        <v>0</v>
      </c>
      <c r="BJ101" s="19" t="s">
        <v>82</v>
      </c>
      <c r="BK101" s="192">
        <f t="shared" si="9"/>
        <v>0</v>
      </c>
      <c r="BL101" s="19" t="s">
        <v>222</v>
      </c>
      <c r="BM101" s="191" t="s">
        <v>308</v>
      </c>
    </row>
    <row r="102" spans="1:65" s="2" customFormat="1" ht="24.2" customHeight="1">
      <c r="A102" s="36"/>
      <c r="B102" s="37"/>
      <c r="C102" s="180" t="s">
        <v>245</v>
      </c>
      <c r="D102" s="180" t="s">
        <v>217</v>
      </c>
      <c r="E102" s="181" t="s">
        <v>853</v>
      </c>
      <c r="F102" s="182" t="s">
        <v>854</v>
      </c>
      <c r="G102" s="183" t="s">
        <v>248</v>
      </c>
      <c r="H102" s="184">
        <v>2</v>
      </c>
      <c r="I102" s="185"/>
      <c r="J102" s="186">
        <f t="shared" si="0"/>
        <v>0</v>
      </c>
      <c r="K102" s="182" t="s">
        <v>19</v>
      </c>
      <c r="L102" s="41"/>
      <c r="M102" s="187" t="s">
        <v>19</v>
      </c>
      <c r="N102" s="188" t="s">
        <v>46</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222</v>
      </c>
      <c r="AT102" s="191" t="s">
        <v>217</v>
      </c>
      <c r="AU102" s="191" t="s">
        <v>82</v>
      </c>
      <c r="AY102" s="19" t="s">
        <v>214</v>
      </c>
      <c r="BE102" s="192">
        <f t="shared" si="4"/>
        <v>0</v>
      </c>
      <c r="BF102" s="192">
        <f t="shared" si="5"/>
        <v>0</v>
      </c>
      <c r="BG102" s="192">
        <f t="shared" si="6"/>
        <v>0</v>
      </c>
      <c r="BH102" s="192">
        <f t="shared" si="7"/>
        <v>0</v>
      </c>
      <c r="BI102" s="192">
        <f t="shared" si="8"/>
        <v>0</v>
      </c>
      <c r="BJ102" s="19" t="s">
        <v>82</v>
      </c>
      <c r="BK102" s="192">
        <f t="shared" si="9"/>
        <v>0</v>
      </c>
      <c r="BL102" s="19" t="s">
        <v>222</v>
      </c>
      <c r="BM102" s="191" t="s">
        <v>322</v>
      </c>
    </row>
    <row r="103" spans="1:65" s="2" customFormat="1" ht="14.45" customHeight="1">
      <c r="A103" s="36"/>
      <c r="B103" s="37"/>
      <c r="C103" s="180" t="s">
        <v>215</v>
      </c>
      <c r="D103" s="180" t="s">
        <v>217</v>
      </c>
      <c r="E103" s="181" t="s">
        <v>855</v>
      </c>
      <c r="F103" s="182" t="s">
        <v>856</v>
      </c>
      <c r="G103" s="183" t="s">
        <v>248</v>
      </c>
      <c r="H103" s="184">
        <v>2</v>
      </c>
      <c r="I103" s="185"/>
      <c r="J103" s="186">
        <f t="shared" si="0"/>
        <v>0</v>
      </c>
      <c r="K103" s="182" t="s">
        <v>19</v>
      </c>
      <c r="L103" s="41"/>
      <c r="M103" s="187" t="s">
        <v>19</v>
      </c>
      <c r="N103" s="188" t="s">
        <v>46</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222</v>
      </c>
      <c r="AT103" s="191" t="s">
        <v>217</v>
      </c>
      <c r="AU103" s="191" t="s">
        <v>82</v>
      </c>
      <c r="AY103" s="19" t="s">
        <v>214</v>
      </c>
      <c r="BE103" s="192">
        <f t="shared" si="4"/>
        <v>0</v>
      </c>
      <c r="BF103" s="192">
        <f t="shared" si="5"/>
        <v>0</v>
      </c>
      <c r="BG103" s="192">
        <f t="shared" si="6"/>
        <v>0</v>
      </c>
      <c r="BH103" s="192">
        <f t="shared" si="7"/>
        <v>0</v>
      </c>
      <c r="BI103" s="192">
        <f t="shared" si="8"/>
        <v>0</v>
      </c>
      <c r="BJ103" s="19" t="s">
        <v>82</v>
      </c>
      <c r="BK103" s="192">
        <f t="shared" si="9"/>
        <v>0</v>
      </c>
      <c r="BL103" s="19" t="s">
        <v>222</v>
      </c>
      <c r="BM103" s="191" t="s">
        <v>335</v>
      </c>
    </row>
    <row r="104" spans="1:65" s="2" customFormat="1" ht="24.2" customHeight="1">
      <c r="A104" s="36"/>
      <c r="B104" s="37"/>
      <c r="C104" s="180" t="s">
        <v>253</v>
      </c>
      <c r="D104" s="180" t="s">
        <v>217</v>
      </c>
      <c r="E104" s="181" t="s">
        <v>857</v>
      </c>
      <c r="F104" s="182" t="s">
        <v>858</v>
      </c>
      <c r="G104" s="183" t="s">
        <v>248</v>
      </c>
      <c r="H104" s="184">
        <v>2</v>
      </c>
      <c r="I104" s="185"/>
      <c r="J104" s="186">
        <f t="shared" si="0"/>
        <v>0</v>
      </c>
      <c r="K104" s="182" t="s">
        <v>19</v>
      </c>
      <c r="L104" s="41"/>
      <c r="M104" s="187" t="s">
        <v>19</v>
      </c>
      <c r="N104" s="188" t="s">
        <v>46</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222</v>
      </c>
      <c r="AT104" s="191" t="s">
        <v>217</v>
      </c>
      <c r="AU104" s="191" t="s">
        <v>82</v>
      </c>
      <c r="AY104" s="19" t="s">
        <v>214</v>
      </c>
      <c r="BE104" s="192">
        <f t="shared" si="4"/>
        <v>0</v>
      </c>
      <c r="BF104" s="192">
        <f t="shared" si="5"/>
        <v>0</v>
      </c>
      <c r="BG104" s="192">
        <f t="shared" si="6"/>
        <v>0</v>
      </c>
      <c r="BH104" s="192">
        <f t="shared" si="7"/>
        <v>0</v>
      </c>
      <c r="BI104" s="192">
        <f t="shared" si="8"/>
        <v>0</v>
      </c>
      <c r="BJ104" s="19" t="s">
        <v>82</v>
      </c>
      <c r="BK104" s="192">
        <f t="shared" si="9"/>
        <v>0</v>
      </c>
      <c r="BL104" s="19" t="s">
        <v>222</v>
      </c>
      <c r="BM104" s="191" t="s">
        <v>347</v>
      </c>
    </row>
    <row r="105" spans="1:65" s="2" customFormat="1" ht="14.45" customHeight="1">
      <c r="A105" s="36"/>
      <c r="B105" s="37"/>
      <c r="C105" s="180" t="s">
        <v>262</v>
      </c>
      <c r="D105" s="180" t="s">
        <v>217</v>
      </c>
      <c r="E105" s="181" t="s">
        <v>859</v>
      </c>
      <c r="F105" s="182" t="s">
        <v>860</v>
      </c>
      <c r="G105" s="183" t="s">
        <v>248</v>
      </c>
      <c r="H105" s="184">
        <v>2</v>
      </c>
      <c r="I105" s="185"/>
      <c r="J105" s="186">
        <f t="shared" si="0"/>
        <v>0</v>
      </c>
      <c r="K105" s="182" t="s">
        <v>19</v>
      </c>
      <c r="L105" s="41"/>
      <c r="M105" s="187" t="s">
        <v>19</v>
      </c>
      <c r="N105" s="188" t="s">
        <v>46</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222</v>
      </c>
      <c r="AT105" s="191" t="s">
        <v>217</v>
      </c>
      <c r="AU105" s="191" t="s">
        <v>82</v>
      </c>
      <c r="AY105" s="19" t="s">
        <v>214</v>
      </c>
      <c r="BE105" s="192">
        <f t="shared" si="4"/>
        <v>0</v>
      </c>
      <c r="BF105" s="192">
        <f t="shared" si="5"/>
        <v>0</v>
      </c>
      <c r="BG105" s="192">
        <f t="shared" si="6"/>
        <v>0</v>
      </c>
      <c r="BH105" s="192">
        <f t="shared" si="7"/>
        <v>0</v>
      </c>
      <c r="BI105" s="192">
        <f t="shared" si="8"/>
        <v>0</v>
      </c>
      <c r="BJ105" s="19" t="s">
        <v>82</v>
      </c>
      <c r="BK105" s="192">
        <f t="shared" si="9"/>
        <v>0</v>
      </c>
      <c r="BL105" s="19" t="s">
        <v>222</v>
      </c>
      <c r="BM105" s="191" t="s">
        <v>358</v>
      </c>
    </row>
    <row r="106" spans="1:65" s="2" customFormat="1" ht="14.45" customHeight="1">
      <c r="A106" s="36"/>
      <c r="B106" s="37"/>
      <c r="C106" s="180" t="s">
        <v>260</v>
      </c>
      <c r="D106" s="180" t="s">
        <v>217</v>
      </c>
      <c r="E106" s="181" t="s">
        <v>861</v>
      </c>
      <c r="F106" s="182" t="s">
        <v>862</v>
      </c>
      <c r="G106" s="183" t="s">
        <v>248</v>
      </c>
      <c r="H106" s="184">
        <v>2</v>
      </c>
      <c r="I106" s="185"/>
      <c r="J106" s="186">
        <f t="shared" si="0"/>
        <v>0</v>
      </c>
      <c r="K106" s="182" t="s">
        <v>19</v>
      </c>
      <c r="L106" s="41"/>
      <c r="M106" s="187" t="s">
        <v>19</v>
      </c>
      <c r="N106" s="188" t="s">
        <v>46</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222</v>
      </c>
      <c r="AT106" s="191" t="s">
        <v>217</v>
      </c>
      <c r="AU106" s="191" t="s">
        <v>82</v>
      </c>
      <c r="AY106" s="19" t="s">
        <v>214</v>
      </c>
      <c r="BE106" s="192">
        <f t="shared" si="4"/>
        <v>0</v>
      </c>
      <c r="BF106" s="192">
        <f t="shared" si="5"/>
        <v>0</v>
      </c>
      <c r="BG106" s="192">
        <f t="shared" si="6"/>
        <v>0</v>
      </c>
      <c r="BH106" s="192">
        <f t="shared" si="7"/>
        <v>0</v>
      </c>
      <c r="BI106" s="192">
        <f t="shared" si="8"/>
        <v>0</v>
      </c>
      <c r="BJ106" s="19" t="s">
        <v>82</v>
      </c>
      <c r="BK106" s="192">
        <f t="shared" si="9"/>
        <v>0</v>
      </c>
      <c r="BL106" s="19" t="s">
        <v>222</v>
      </c>
      <c r="BM106" s="191" t="s">
        <v>369</v>
      </c>
    </row>
    <row r="107" spans="1:65" s="2" customFormat="1" ht="14.45" customHeight="1">
      <c r="A107" s="36"/>
      <c r="B107" s="37"/>
      <c r="C107" s="180" t="s">
        <v>270</v>
      </c>
      <c r="D107" s="180" t="s">
        <v>217</v>
      </c>
      <c r="E107" s="181" t="s">
        <v>863</v>
      </c>
      <c r="F107" s="182" t="s">
        <v>864</v>
      </c>
      <c r="G107" s="183" t="s">
        <v>248</v>
      </c>
      <c r="H107" s="184">
        <v>2</v>
      </c>
      <c r="I107" s="185"/>
      <c r="J107" s="186">
        <f t="shared" si="0"/>
        <v>0</v>
      </c>
      <c r="K107" s="182" t="s">
        <v>19</v>
      </c>
      <c r="L107" s="41"/>
      <c r="M107" s="187" t="s">
        <v>19</v>
      </c>
      <c r="N107" s="188" t="s">
        <v>46</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222</v>
      </c>
      <c r="AT107" s="191" t="s">
        <v>217</v>
      </c>
      <c r="AU107" s="191" t="s">
        <v>82</v>
      </c>
      <c r="AY107" s="19" t="s">
        <v>214</v>
      </c>
      <c r="BE107" s="192">
        <f t="shared" si="4"/>
        <v>0</v>
      </c>
      <c r="BF107" s="192">
        <f t="shared" si="5"/>
        <v>0</v>
      </c>
      <c r="BG107" s="192">
        <f t="shared" si="6"/>
        <v>0</v>
      </c>
      <c r="BH107" s="192">
        <f t="shared" si="7"/>
        <v>0</v>
      </c>
      <c r="BI107" s="192">
        <f t="shared" si="8"/>
        <v>0</v>
      </c>
      <c r="BJ107" s="19" t="s">
        <v>82</v>
      </c>
      <c r="BK107" s="192">
        <f t="shared" si="9"/>
        <v>0</v>
      </c>
      <c r="BL107" s="19" t="s">
        <v>222</v>
      </c>
      <c r="BM107" s="191" t="s">
        <v>379</v>
      </c>
    </row>
    <row r="108" spans="1:65" s="2" customFormat="1" ht="14.45" customHeight="1">
      <c r="A108" s="36"/>
      <c r="B108" s="37"/>
      <c r="C108" s="180" t="s">
        <v>276</v>
      </c>
      <c r="D108" s="180" t="s">
        <v>217</v>
      </c>
      <c r="E108" s="181" t="s">
        <v>865</v>
      </c>
      <c r="F108" s="182" t="s">
        <v>866</v>
      </c>
      <c r="G108" s="183" t="s">
        <v>248</v>
      </c>
      <c r="H108" s="184">
        <v>1</v>
      </c>
      <c r="I108" s="185"/>
      <c r="J108" s="186">
        <f t="shared" si="0"/>
        <v>0</v>
      </c>
      <c r="K108" s="182" t="s">
        <v>19</v>
      </c>
      <c r="L108" s="41"/>
      <c r="M108" s="187" t="s">
        <v>19</v>
      </c>
      <c r="N108" s="188" t="s">
        <v>46</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222</v>
      </c>
      <c r="AT108" s="191" t="s">
        <v>217</v>
      </c>
      <c r="AU108" s="191" t="s">
        <v>82</v>
      </c>
      <c r="AY108" s="19" t="s">
        <v>214</v>
      </c>
      <c r="BE108" s="192">
        <f t="shared" si="4"/>
        <v>0</v>
      </c>
      <c r="BF108" s="192">
        <f t="shared" si="5"/>
        <v>0</v>
      </c>
      <c r="BG108" s="192">
        <f t="shared" si="6"/>
        <v>0</v>
      </c>
      <c r="BH108" s="192">
        <f t="shared" si="7"/>
        <v>0</v>
      </c>
      <c r="BI108" s="192">
        <f t="shared" si="8"/>
        <v>0</v>
      </c>
      <c r="BJ108" s="19" t="s">
        <v>82</v>
      </c>
      <c r="BK108" s="192">
        <f t="shared" si="9"/>
        <v>0</v>
      </c>
      <c r="BL108" s="19" t="s">
        <v>222</v>
      </c>
      <c r="BM108" s="191" t="s">
        <v>339</v>
      </c>
    </row>
    <row r="109" spans="1:65" s="2" customFormat="1" ht="14.45" customHeight="1">
      <c r="A109" s="36"/>
      <c r="B109" s="37"/>
      <c r="C109" s="180" t="s">
        <v>280</v>
      </c>
      <c r="D109" s="180" t="s">
        <v>217</v>
      </c>
      <c r="E109" s="181" t="s">
        <v>867</v>
      </c>
      <c r="F109" s="182" t="s">
        <v>868</v>
      </c>
      <c r="G109" s="183" t="s">
        <v>248</v>
      </c>
      <c r="H109" s="184">
        <v>8</v>
      </c>
      <c r="I109" s="185"/>
      <c r="J109" s="186">
        <f t="shared" si="0"/>
        <v>0</v>
      </c>
      <c r="K109" s="182" t="s">
        <v>19</v>
      </c>
      <c r="L109" s="41"/>
      <c r="M109" s="187" t="s">
        <v>19</v>
      </c>
      <c r="N109" s="188" t="s">
        <v>46</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222</v>
      </c>
      <c r="AT109" s="191" t="s">
        <v>217</v>
      </c>
      <c r="AU109" s="191" t="s">
        <v>82</v>
      </c>
      <c r="AY109" s="19" t="s">
        <v>214</v>
      </c>
      <c r="BE109" s="192">
        <f t="shared" si="4"/>
        <v>0</v>
      </c>
      <c r="BF109" s="192">
        <f t="shared" si="5"/>
        <v>0</v>
      </c>
      <c r="BG109" s="192">
        <f t="shared" si="6"/>
        <v>0</v>
      </c>
      <c r="BH109" s="192">
        <f t="shared" si="7"/>
        <v>0</v>
      </c>
      <c r="BI109" s="192">
        <f t="shared" si="8"/>
        <v>0</v>
      </c>
      <c r="BJ109" s="19" t="s">
        <v>82</v>
      </c>
      <c r="BK109" s="192">
        <f t="shared" si="9"/>
        <v>0</v>
      </c>
      <c r="BL109" s="19" t="s">
        <v>222</v>
      </c>
      <c r="BM109" s="191" t="s">
        <v>397</v>
      </c>
    </row>
    <row r="110" spans="1:65" s="2" customFormat="1" ht="14.45" customHeight="1">
      <c r="A110" s="36"/>
      <c r="B110" s="37"/>
      <c r="C110" s="180" t="s">
        <v>286</v>
      </c>
      <c r="D110" s="180" t="s">
        <v>217</v>
      </c>
      <c r="E110" s="181" t="s">
        <v>869</v>
      </c>
      <c r="F110" s="182" t="s">
        <v>870</v>
      </c>
      <c r="G110" s="183" t="s">
        <v>248</v>
      </c>
      <c r="H110" s="184">
        <v>3</v>
      </c>
      <c r="I110" s="185"/>
      <c r="J110" s="186">
        <f t="shared" si="0"/>
        <v>0</v>
      </c>
      <c r="K110" s="182" t="s">
        <v>19</v>
      </c>
      <c r="L110" s="41"/>
      <c r="M110" s="187" t="s">
        <v>19</v>
      </c>
      <c r="N110" s="188" t="s">
        <v>46</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222</v>
      </c>
      <c r="AT110" s="191" t="s">
        <v>217</v>
      </c>
      <c r="AU110" s="191" t="s">
        <v>82</v>
      </c>
      <c r="AY110" s="19" t="s">
        <v>214</v>
      </c>
      <c r="BE110" s="192">
        <f t="shared" si="4"/>
        <v>0</v>
      </c>
      <c r="BF110" s="192">
        <f t="shared" si="5"/>
        <v>0</v>
      </c>
      <c r="BG110" s="192">
        <f t="shared" si="6"/>
        <v>0</v>
      </c>
      <c r="BH110" s="192">
        <f t="shared" si="7"/>
        <v>0</v>
      </c>
      <c r="BI110" s="192">
        <f t="shared" si="8"/>
        <v>0</v>
      </c>
      <c r="BJ110" s="19" t="s">
        <v>82</v>
      </c>
      <c r="BK110" s="192">
        <f t="shared" si="9"/>
        <v>0</v>
      </c>
      <c r="BL110" s="19" t="s">
        <v>222</v>
      </c>
      <c r="BM110" s="191" t="s">
        <v>405</v>
      </c>
    </row>
    <row r="111" spans="1:65" s="2" customFormat="1" ht="14.45" customHeight="1">
      <c r="A111" s="36"/>
      <c r="B111" s="37"/>
      <c r="C111" s="180" t="s">
        <v>290</v>
      </c>
      <c r="D111" s="180" t="s">
        <v>217</v>
      </c>
      <c r="E111" s="181" t="s">
        <v>871</v>
      </c>
      <c r="F111" s="182" t="s">
        <v>872</v>
      </c>
      <c r="G111" s="183" t="s">
        <v>248</v>
      </c>
      <c r="H111" s="184">
        <v>2</v>
      </c>
      <c r="I111" s="185"/>
      <c r="J111" s="186">
        <f t="shared" si="0"/>
        <v>0</v>
      </c>
      <c r="K111" s="182" t="s">
        <v>19</v>
      </c>
      <c r="L111" s="41"/>
      <c r="M111" s="187" t="s">
        <v>19</v>
      </c>
      <c r="N111" s="188" t="s">
        <v>46</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222</v>
      </c>
      <c r="AT111" s="191" t="s">
        <v>217</v>
      </c>
      <c r="AU111" s="191" t="s">
        <v>82</v>
      </c>
      <c r="AY111" s="19" t="s">
        <v>214</v>
      </c>
      <c r="BE111" s="192">
        <f t="shared" si="4"/>
        <v>0</v>
      </c>
      <c r="BF111" s="192">
        <f t="shared" si="5"/>
        <v>0</v>
      </c>
      <c r="BG111" s="192">
        <f t="shared" si="6"/>
        <v>0</v>
      </c>
      <c r="BH111" s="192">
        <f t="shared" si="7"/>
        <v>0</v>
      </c>
      <c r="BI111" s="192">
        <f t="shared" si="8"/>
        <v>0</v>
      </c>
      <c r="BJ111" s="19" t="s">
        <v>82</v>
      </c>
      <c r="BK111" s="192">
        <f t="shared" si="9"/>
        <v>0</v>
      </c>
      <c r="BL111" s="19" t="s">
        <v>222</v>
      </c>
      <c r="BM111" s="191" t="s">
        <v>417</v>
      </c>
    </row>
    <row r="112" spans="1:65" s="2" customFormat="1" ht="14.45" customHeight="1">
      <c r="A112" s="36"/>
      <c r="B112" s="37"/>
      <c r="C112" s="180" t="s">
        <v>8</v>
      </c>
      <c r="D112" s="180" t="s">
        <v>217</v>
      </c>
      <c r="E112" s="181" t="s">
        <v>873</v>
      </c>
      <c r="F112" s="182" t="s">
        <v>874</v>
      </c>
      <c r="G112" s="183" t="s">
        <v>248</v>
      </c>
      <c r="H112" s="184">
        <v>2</v>
      </c>
      <c r="I112" s="185"/>
      <c r="J112" s="186">
        <f t="shared" si="0"/>
        <v>0</v>
      </c>
      <c r="K112" s="182" t="s">
        <v>19</v>
      </c>
      <c r="L112" s="41"/>
      <c r="M112" s="187" t="s">
        <v>19</v>
      </c>
      <c r="N112" s="188" t="s">
        <v>46</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222</v>
      </c>
      <c r="AT112" s="191" t="s">
        <v>217</v>
      </c>
      <c r="AU112" s="191" t="s">
        <v>82</v>
      </c>
      <c r="AY112" s="19" t="s">
        <v>214</v>
      </c>
      <c r="BE112" s="192">
        <f t="shared" si="4"/>
        <v>0</v>
      </c>
      <c r="BF112" s="192">
        <f t="shared" si="5"/>
        <v>0</v>
      </c>
      <c r="BG112" s="192">
        <f t="shared" si="6"/>
        <v>0</v>
      </c>
      <c r="BH112" s="192">
        <f t="shared" si="7"/>
        <v>0</v>
      </c>
      <c r="BI112" s="192">
        <f t="shared" si="8"/>
        <v>0</v>
      </c>
      <c r="BJ112" s="19" t="s">
        <v>82</v>
      </c>
      <c r="BK112" s="192">
        <f t="shared" si="9"/>
        <v>0</v>
      </c>
      <c r="BL112" s="19" t="s">
        <v>222</v>
      </c>
      <c r="BM112" s="191" t="s">
        <v>429</v>
      </c>
    </row>
    <row r="113" spans="1:65" s="2" customFormat="1" ht="14.45" customHeight="1">
      <c r="A113" s="36"/>
      <c r="B113" s="37"/>
      <c r="C113" s="180" t="s">
        <v>299</v>
      </c>
      <c r="D113" s="180" t="s">
        <v>217</v>
      </c>
      <c r="E113" s="181" t="s">
        <v>875</v>
      </c>
      <c r="F113" s="182" t="s">
        <v>876</v>
      </c>
      <c r="G113" s="183" t="s">
        <v>248</v>
      </c>
      <c r="H113" s="184">
        <v>13</v>
      </c>
      <c r="I113" s="185"/>
      <c r="J113" s="186">
        <f t="shared" si="0"/>
        <v>0</v>
      </c>
      <c r="K113" s="182" t="s">
        <v>19</v>
      </c>
      <c r="L113" s="41"/>
      <c r="M113" s="187" t="s">
        <v>19</v>
      </c>
      <c r="N113" s="188" t="s">
        <v>46</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222</v>
      </c>
      <c r="AT113" s="191" t="s">
        <v>217</v>
      </c>
      <c r="AU113" s="191" t="s">
        <v>82</v>
      </c>
      <c r="AY113" s="19" t="s">
        <v>214</v>
      </c>
      <c r="BE113" s="192">
        <f t="shared" si="4"/>
        <v>0</v>
      </c>
      <c r="BF113" s="192">
        <f t="shared" si="5"/>
        <v>0</v>
      </c>
      <c r="BG113" s="192">
        <f t="shared" si="6"/>
        <v>0</v>
      </c>
      <c r="BH113" s="192">
        <f t="shared" si="7"/>
        <v>0</v>
      </c>
      <c r="BI113" s="192">
        <f t="shared" si="8"/>
        <v>0</v>
      </c>
      <c r="BJ113" s="19" t="s">
        <v>82</v>
      </c>
      <c r="BK113" s="192">
        <f t="shared" si="9"/>
        <v>0</v>
      </c>
      <c r="BL113" s="19" t="s">
        <v>222</v>
      </c>
      <c r="BM113" s="191" t="s">
        <v>443</v>
      </c>
    </row>
    <row r="114" spans="1:65" s="2" customFormat="1" ht="14.45" customHeight="1">
      <c r="A114" s="36"/>
      <c r="B114" s="37"/>
      <c r="C114" s="180" t="s">
        <v>304</v>
      </c>
      <c r="D114" s="180" t="s">
        <v>217</v>
      </c>
      <c r="E114" s="181" t="s">
        <v>877</v>
      </c>
      <c r="F114" s="182" t="s">
        <v>878</v>
      </c>
      <c r="G114" s="183" t="s">
        <v>248</v>
      </c>
      <c r="H114" s="184">
        <v>1</v>
      </c>
      <c r="I114" s="185"/>
      <c r="J114" s="186">
        <f t="shared" si="0"/>
        <v>0</v>
      </c>
      <c r="K114" s="182" t="s">
        <v>19</v>
      </c>
      <c r="L114" s="41"/>
      <c r="M114" s="187" t="s">
        <v>19</v>
      </c>
      <c r="N114" s="188" t="s">
        <v>46</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222</v>
      </c>
      <c r="AT114" s="191" t="s">
        <v>217</v>
      </c>
      <c r="AU114" s="191" t="s">
        <v>82</v>
      </c>
      <c r="AY114" s="19" t="s">
        <v>214</v>
      </c>
      <c r="BE114" s="192">
        <f t="shared" si="4"/>
        <v>0</v>
      </c>
      <c r="BF114" s="192">
        <f t="shared" si="5"/>
        <v>0</v>
      </c>
      <c r="BG114" s="192">
        <f t="shared" si="6"/>
        <v>0</v>
      </c>
      <c r="BH114" s="192">
        <f t="shared" si="7"/>
        <v>0</v>
      </c>
      <c r="BI114" s="192">
        <f t="shared" si="8"/>
        <v>0</v>
      </c>
      <c r="BJ114" s="19" t="s">
        <v>82</v>
      </c>
      <c r="BK114" s="192">
        <f t="shared" si="9"/>
        <v>0</v>
      </c>
      <c r="BL114" s="19" t="s">
        <v>222</v>
      </c>
      <c r="BM114" s="191" t="s">
        <v>455</v>
      </c>
    </row>
    <row r="115" spans="1:65" s="2" customFormat="1" ht="14.45" customHeight="1">
      <c r="A115" s="36"/>
      <c r="B115" s="37"/>
      <c r="C115" s="180" t="s">
        <v>308</v>
      </c>
      <c r="D115" s="180" t="s">
        <v>217</v>
      </c>
      <c r="E115" s="181" t="s">
        <v>879</v>
      </c>
      <c r="F115" s="182" t="s">
        <v>880</v>
      </c>
      <c r="G115" s="183" t="s">
        <v>361</v>
      </c>
      <c r="H115" s="240"/>
      <c r="I115" s="185"/>
      <c r="J115" s="186">
        <f t="shared" si="0"/>
        <v>0</v>
      </c>
      <c r="K115" s="182" t="s">
        <v>19</v>
      </c>
      <c r="L115" s="41"/>
      <c r="M115" s="187" t="s">
        <v>19</v>
      </c>
      <c r="N115" s="188" t="s">
        <v>46</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222</v>
      </c>
      <c r="AT115" s="191" t="s">
        <v>217</v>
      </c>
      <c r="AU115" s="191" t="s">
        <v>82</v>
      </c>
      <c r="AY115" s="19" t="s">
        <v>214</v>
      </c>
      <c r="BE115" s="192">
        <f t="shared" si="4"/>
        <v>0</v>
      </c>
      <c r="BF115" s="192">
        <f t="shared" si="5"/>
        <v>0</v>
      </c>
      <c r="BG115" s="192">
        <f t="shared" si="6"/>
        <v>0</v>
      </c>
      <c r="BH115" s="192">
        <f t="shared" si="7"/>
        <v>0</v>
      </c>
      <c r="BI115" s="192">
        <f t="shared" si="8"/>
        <v>0</v>
      </c>
      <c r="BJ115" s="19" t="s">
        <v>82</v>
      </c>
      <c r="BK115" s="192">
        <f t="shared" si="9"/>
        <v>0</v>
      </c>
      <c r="BL115" s="19" t="s">
        <v>222</v>
      </c>
      <c r="BM115" s="191" t="s">
        <v>466</v>
      </c>
    </row>
    <row r="116" spans="1:65" s="2" customFormat="1" ht="14.45" customHeight="1">
      <c r="A116" s="36"/>
      <c r="B116" s="37"/>
      <c r="C116" s="180" t="s">
        <v>314</v>
      </c>
      <c r="D116" s="180" t="s">
        <v>217</v>
      </c>
      <c r="E116" s="181" t="s">
        <v>881</v>
      </c>
      <c r="F116" s="182" t="s">
        <v>882</v>
      </c>
      <c r="G116" s="183" t="s">
        <v>302</v>
      </c>
      <c r="H116" s="184">
        <v>0.2</v>
      </c>
      <c r="I116" s="185"/>
      <c r="J116" s="186">
        <f t="shared" si="0"/>
        <v>0</v>
      </c>
      <c r="K116" s="182" t="s">
        <v>19</v>
      </c>
      <c r="L116" s="41"/>
      <c r="M116" s="187" t="s">
        <v>19</v>
      </c>
      <c r="N116" s="188" t="s">
        <v>46</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222</v>
      </c>
      <c r="AT116" s="191" t="s">
        <v>217</v>
      </c>
      <c r="AU116" s="191" t="s">
        <v>82</v>
      </c>
      <c r="AY116" s="19" t="s">
        <v>214</v>
      </c>
      <c r="BE116" s="192">
        <f t="shared" si="4"/>
        <v>0</v>
      </c>
      <c r="BF116" s="192">
        <f t="shared" si="5"/>
        <v>0</v>
      </c>
      <c r="BG116" s="192">
        <f t="shared" si="6"/>
        <v>0</v>
      </c>
      <c r="BH116" s="192">
        <f t="shared" si="7"/>
        <v>0</v>
      </c>
      <c r="BI116" s="192">
        <f t="shared" si="8"/>
        <v>0</v>
      </c>
      <c r="BJ116" s="19" t="s">
        <v>82</v>
      </c>
      <c r="BK116" s="192">
        <f t="shared" si="9"/>
        <v>0</v>
      </c>
      <c r="BL116" s="19" t="s">
        <v>222</v>
      </c>
      <c r="BM116" s="191" t="s">
        <v>480</v>
      </c>
    </row>
    <row r="117" spans="1:65" s="12" customFormat="1" ht="25.9" customHeight="1">
      <c r="B117" s="164"/>
      <c r="C117" s="165"/>
      <c r="D117" s="166" t="s">
        <v>74</v>
      </c>
      <c r="E117" s="167" t="s">
        <v>101</v>
      </c>
      <c r="F117" s="167" t="s">
        <v>883</v>
      </c>
      <c r="G117" s="165"/>
      <c r="H117" s="165"/>
      <c r="I117" s="168"/>
      <c r="J117" s="169">
        <f>BK117</f>
        <v>0</v>
      </c>
      <c r="K117" s="165"/>
      <c r="L117" s="170"/>
      <c r="M117" s="171"/>
      <c r="N117" s="172"/>
      <c r="O117" s="172"/>
      <c r="P117" s="173">
        <f>SUM(P118:P130)</f>
        <v>0</v>
      </c>
      <c r="Q117" s="172"/>
      <c r="R117" s="173">
        <f>SUM(R118:R130)</f>
        <v>0</v>
      </c>
      <c r="S117" s="172"/>
      <c r="T117" s="174">
        <f>SUM(T118:T130)</f>
        <v>0</v>
      </c>
      <c r="AR117" s="175" t="s">
        <v>82</v>
      </c>
      <c r="AT117" s="176" t="s">
        <v>74</v>
      </c>
      <c r="AU117" s="176" t="s">
        <v>75</v>
      </c>
      <c r="AY117" s="175" t="s">
        <v>214</v>
      </c>
      <c r="BK117" s="177">
        <f>SUM(BK118:BK130)</f>
        <v>0</v>
      </c>
    </row>
    <row r="118" spans="1:65" s="2" customFormat="1" ht="14.45" customHeight="1">
      <c r="A118" s="36"/>
      <c r="B118" s="37"/>
      <c r="C118" s="180" t="s">
        <v>82</v>
      </c>
      <c r="D118" s="180" t="s">
        <v>217</v>
      </c>
      <c r="E118" s="181" t="s">
        <v>884</v>
      </c>
      <c r="F118" s="182" t="s">
        <v>1974</v>
      </c>
      <c r="G118" s="183" t="s">
        <v>248</v>
      </c>
      <c r="H118" s="184">
        <v>1</v>
      </c>
      <c r="I118" s="185"/>
      <c r="J118" s="186">
        <f t="shared" ref="J118:J130" si="10">ROUND(I118*H118,2)</f>
        <v>0</v>
      </c>
      <c r="K118" s="182" t="s">
        <v>19</v>
      </c>
      <c r="L118" s="41"/>
      <c r="M118" s="187" t="s">
        <v>19</v>
      </c>
      <c r="N118" s="188" t="s">
        <v>46</v>
      </c>
      <c r="O118" s="66"/>
      <c r="P118" s="189">
        <f t="shared" ref="P118:P130" si="11">O118*H118</f>
        <v>0</v>
      </c>
      <c r="Q118" s="189">
        <v>0</v>
      </c>
      <c r="R118" s="189">
        <f t="shared" ref="R118:R130" si="12">Q118*H118</f>
        <v>0</v>
      </c>
      <c r="S118" s="189">
        <v>0</v>
      </c>
      <c r="T118" s="190">
        <f t="shared" ref="T118:T130" si="13">S118*H118</f>
        <v>0</v>
      </c>
      <c r="U118" s="36"/>
      <c r="V118" s="36"/>
      <c r="W118" s="36"/>
      <c r="X118" s="36"/>
      <c r="Y118" s="36"/>
      <c r="Z118" s="36"/>
      <c r="AA118" s="36"/>
      <c r="AB118" s="36"/>
      <c r="AC118" s="36"/>
      <c r="AD118" s="36"/>
      <c r="AE118" s="36"/>
      <c r="AR118" s="191" t="s">
        <v>222</v>
      </c>
      <c r="AT118" s="191" t="s">
        <v>217</v>
      </c>
      <c r="AU118" s="191" t="s">
        <v>82</v>
      </c>
      <c r="AY118" s="19" t="s">
        <v>214</v>
      </c>
      <c r="BE118" s="192">
        <f t="shared" ref="BE118:BE130" si="14">IF(N118="základní",J118,0)</f>
        <v>0</v>
      </c>
      <c r="BF118" s="192">
        <f t="shared" ref="BF118:BF130" si="15">IF(N118="snížená",J118,0)</f>
        <v>0</v>
      </c>
      <c r="BG118" s="192">
        <f t="shared" ref="BG118:BG130" si="16">IF(N118="zákl. přenesená",J118,0)</f>
        <v>0</v>
      </c>
      <c r="BH118" s="192">
        <f t="shared" ref="BH118:BH130" si="17">IF(N118="sníž. přenesená",J118,0)</f>
        <v>0</v>
      </c>
      <c r="BI118" s="192">
        <f t="shared" ref="BI118:BI130" si="18">IF(N118="nulová",J118,0)</f>
        <v>0</v>
      </c>
      <c r="BJ118" s="19" t="s">
        <v>82</v>
      </c>
      <c r="BK118" s="192">
        <f t="shared" ref="BK118:BK130" si="19">ROUND(I118*H118,2)</f>
        <v>0</v>
      </c>
      <c r="BL118" s="19" t="s">
        <v>222</v>
      </c>
      <c r="BM118" s="191" t="s">
        <v>491</v>
      </c>
    </row>
    <row r="119" spans="1:65" s="2" customFormat="1" ht="14.45" customHeight="1">
      <c r="A119" s="36"/>
      <c r="B119" s="37"/>
      <c r="C119" s="180" t="s">
        <v>88</v>
      </c>
      <c r="D119" s="180" t="s">
        <v>217</v>
      </c>
      <c r="E119" s="181" t="s">
        <v>886</v>
      </c>
      <c r="F119" s="182" t="s">
        <v>887</v>
      </c>
      <c r="G119" s="183" t="s">
        <v>248</v>
      </c>
      <c r="H119" s="184">
        <v>2</v>
      </c>
      <c r="I119" s="185"/>
      <c r="J119" s="186">
        <f t="shared" si="10"/>
        <v>0</v>
      </c>
      <c r="K119" s="182" t="s">
        <v>19</v>
      </c>
      <c r="L119" s="41"/>
      <c r="M119" s="187" t="s">
        <v>19</v>
      </c>
      <c r="N119" s="188" t="s">
        <v>46</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222</v>
      </c>
      <c r="AT119" s="191" t="s">
        <v>217</v>
      </c>
      <c r="AU119" s="191" t="s">
        <v>82</v>
      </c>
      <c r="AY119" s="19" t="s">
        <v>214</v>
      </c>
      <c r="BE119" s="192">
        <f t="shared" si="14"/>
        <v>0</v>
      </c>
      <c r="BF119" s="192">
        <f t="shared" si="15"/>
        <v>0</v>
      </c>
      <c r="BG119" s="192">
        <f t="shared" si="16"/>
        <v>0</v>
      </c>
      <c r="BH119" s="192">
        <f t="shared" si="17"/>
        <v>0</v>
      </c>
      <c r="BI119" s="192">
        <f t="shared" si="18"/>
        <v>0</v>
      </c>
      <c r="BJ119" s="19" t="s">
        <v>82</v>
      </c>
      <c r="BK119" s="192">
        <f t="shared" si="19"/>
        <v>0</v>
      </c>
      <c r="BL119" s="19" t="s">
        <v>222</v>
      </c>
      <c r="BM119" s="191" t="s">
        <v>502</v>
      </c>
    </row>
    <row r="120" spans="1:65" s="2" customFormat="1" ht="14.45" customHeight="1">
      <c r="A120" s="36"/>
      <c r="B120" s="37"/>
      <c r="C120" s="180" t="s">
        <v>101</v>
      </c>
      <c r="D120" s="180" t="s">
        <v>217</v>
      </c>
      <c r="E120" s="181" t="s">
        <v>888</v>
      </c>
      <c r="F120" s="182" t="s">
        <v>889</v>
      </c>
      <c r="G120" s="183" t="s">
        <v>248</v>
      </c>
      <c r="H120" s="184">
        <v>1</v>
      </c>
      <c r="I120" s="185"/>
      <c r="J120" s="186">
        <f t="shared" si="10"/>
        <v>0</v>
      </c>
      <c r="K120" s="182" t="s">
        <v>19</v>
      </c>
      <c r="L120" s="41"/>
      <c r="M120" s="187" t="s">
        <v>19</v>
      </c>
      <c r="N120" s="188" t="s">
        <v>46</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222</v>
      </c>
      <c r="AT120" s="191" t="s">
        <v>217</v>
      </c>
      <c r="AU120" s="191" t="s">
        <v>82</v>
      </c>
      <c r="AY120" s="19" t="s">
        <v>214</v>
      </c>
      <c r="BE120" s="192">
        <f t="shared" si="14"/>
        <v>0</v>
      </c>
      <c r="BF120" s="192">
        <f t="shared" si="15"/>
        <v>0</v>
      </c>
      <c r="BG120" s="192">
        <f t="shared" si="16"/>
        <v>0</v>
      </c>
      <c r="BH120" s="192">
        <f t="shared" si="17"/>
        <v>0</v>
      </c>
      <c r="BI120" s="192">
        <f t="shared" si="18"/>
        <v>0</v>
      </c>
      <c r="BJ120" s="19" t="s">
        <v>82</v>
      </c>
      <c r="BK120" s="192">
        <f t="shared" si="19"/>
        <v>0</v>
      </c>
      <c r="BL120" s="19" t="s">
        <v>222</v>
      </c>
      <c r="BM120" s="191" t="s">
        <v>511</v>
      </c>
    </row>
    <row r="121" spans="1:65" s="2" customFormat="1" ht="14.45" customHeight="1">
      <c r="A121" s="36"/>
      <c r="B121" s="37"/>
      <c r="C121" s="180" t="s">
        <v>222</v>
      </c>
      <c r="D121" s="180" t="s">
        <v>217</v>
      </c>
      <c r="E121" s="181" t="s">
        <v>890</v>
      </c>
      <c r="F121" s="182" t="s">
        <v>891</v>
      </c>
      <c r="G121" s="183" t="s">
        <v>248</v>
      </c>
      <c r="H121" s="184">
        <v>2</v>
      </c>
      <c r="I121" s="185"/>
      <c r="J121" s="186">
        <f t="shared" si="10"/>
        <v>0</v>
      </c>
      <c r="K121" s="182" t="s">
        <v>19</v>
      </c>
      <c r="L121" s="41"/>
      <c r="M121" s="187" t="s">
        <v>19</v>
      </c>
      <c r="N121" s="188" t="s">
        <v>46</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222</v>
      </c>
      <c r="AT121" s="191" t="s">
        <v>217</v>
      </c>
      <c r="AU121" s="191" t="s">
        <v>82</v>
      </c>
      <c r="AY121" s="19" t="s">
        <v>214</v>
      </c>
      <c r="BE121" s="192">
        <f t="shared" si="14"/>
        <v>0</v>
      </c>
      <c r="BF121" s="192">
        <f t="shared" si="15"/>
        <v>0</v>
      </c>
      <c r="BG121" s="192">
        <f t="shared" si="16"/>
        <v>0</v>
      </c>
      <c r="BH121" s="192">
        <f t="shared" si="17"/>
        <v>0</v>
      </c>
      <c r="BI121" s="192">
        <f t="shared" si="18"/>
        <v>0</v>
      </c>
      <c r="BJ121" s="19" t="s">
        <v>82</v>
      </c>
      <c r="BK121" s="192">
        <f t="shared" si="19"/>
        <v>0</v>
      </c>
      <c r="BL121" s="19" t="s">
        <v>222</v>
      </c>
      <c r="BM121" s="191" t="s">
        <v>519</v>
      </c>
    </row>
    <row r="122" spans="1:65" s="2" customFormat="1" ht="14.45" customHeight="1">
      <c r="A122" s="36"/>
      <c r="B122" s="37"/>
      <c r="C122" s="180" t="s">
        <v>245</v>
      </c>
      <c r="D122" s="180" t="s">
        <v>217</v>
      </c>
      <c r="E122" s="181" t="s">
        <v>894</v>
      </c>
      <c r="F122" s="182" t="s">
        <v>895</v>
      </c>
      <c r="G122" s="183" t="s">
        <v>248</v>
      </c>
      <c r="H122" s="184">
        <v>1</v>
      </c>
      <c r="I122" s="185"/>
      <c r="J122" s="186">
        <f t="shared" si="10"/>
        <v>0</v>
      </c>
      <c r="K122" s="182" t="s">
        <v>19</v>
      </c>
      <c r="L122" s="41"/>
      <c r="M122" s="187" t="s">
        <v>19</v>
      </c>
      <c r="N122" s="188" t="s">
        <v>46</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222</v>
      </c>
      <c r="AT122" s="191" t="s">
        <v>217</v>
      </c>
      <c r="AU122" s="191" t="s">
        <v>82</v>
      </c>
      <c r="AY122" s="19" t="s">
        <v>214</v>
      </c>
      <c r="BE122" s="192">
        <f t="shared" si="14"/>
        <v>0</v>
      </c>
      <c r="BF122" s="192">
        <f t="shared" si="15"/>
        <v>0</v>
      </c>
      <c r="BG122" s="192">
        <f t="shared" si="16"/>
        <v>0</v>
      </c>
      <c r="BH122" s="192">
        <f t="shared" si="17"/>
        <v>0</v>
      </c>
      <c r="BI122" s="192">
        <f t="shared" si="18"/>
        <v>0</v>
      </c>
      <c r="BJ122" s="19" t="s">
        <v>82</v>
      </c>
      <c r="BK122" s="192">
        <f t="shared" si="19"/>
        <v>0</v>
      </c>
      <c r="BL122" s="19" t="s">
        <v>222</v>
      </c>
      <c r="BM122" s="191" t="s">
        <v>527</v>
      </c>
    </row>
    <row r="123" spans="1:65" s="2" customFormat="1" ht="14.45" customHeight="1">
      <c r="A123" s="36"/>
      <c r="B123" s="37"/>
      <c r="C123" s="180" t="s">
        <v>215</v>
      </c>
      <c r="D123" s="180" t="s">
        <v>217</v>
      </c>
      <c r="E123" s="181" t="s">
        <v>1788</v>
      </c>
      <c r="F123" s="182" t="s">
        <v>1789</v>
      </c>
      <c r="G123" s="183" t="s">
        <v>248</v>
      </c>
      <c r="H123" s="184">
        <v>2</v>
      </c>
      <c r="I123" s="185"/>
      <c r="J123" s="186">
        <f t="shared" si="10"/>
        <v>0</v>
      </c>
      <c r="K123" s="182" t="s">
        <v>19</v>
      </c>
      <c r="L123" s="41"/>
      <c r="M123" s="187" t="s">
        <v>19</v>
      </c>
      <c r="N123" s="188" t="s">
        <v>46</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222</v>
      </c>
      <c r="AT123" s="191" t="s">
        <v>217</v>
      </c>
      <c r="AU123" s="191" t="s">
        <v>82</v>
      </c>
      <c r="AY123" s="19" t="s">
        <v>214</v>
      </c>
      <c r="BE123" s="192">
        <f t="shared" si="14"/>
        <v>0</v>
      </c>
      <c r="BF123" s="192">
        <f t="shared" si="15"/>
        <v>0</v>
      </c>
      <c r="BG123" s="192">
        <f t="shared" si="16"/>
        <v>0</v>
      </c>
      <c r="BH123" s="192">
        <f t="shared" si="17"/>
        <v>0</v>
      </c>
      <c r="BI123" s="192">
        <f t="shared" si="18"/>
        <v>0</v>
      </c>
      <c r="BJ123" s="19" t="s">
        <v>82</v>
      </c>
      <c r="BK123" s="192">
        <f t="shared" si="19"/>
        <v>0</v>
      </c>
      <c r="BL123" s="19" t="s">
        <v>222</v>
      </c>
      <c r="BM123" s="191" t="s">
        <v>534</v>
      </c>
    </row>
    <row r="124" spans="1:65" s="2" customFormat="1" ht="14.45" customHeight="1">
      <c r="A124" s="36"/>
      <c r="B124" s="37"/>
      <c r="C124" s="180" t="s">
        <v>253</v>
      </c>
      <c r="D124" s="180" t="s">
        <v>217</v>
      </c>
      <c r="E124" s="181" t="s">
        <v>896</v>
      </c>
      <c r="F124" s="182" t="s">
        <v>897</v>
      </c>
      <c r="G124" s="183" t="s">
        <v>248</v>
      </c>
      <c r="H124" s="184">
        <v>1</v>
      </c>
      <c r="I124" s="185"/>
      <c r="J124" s="186">
        <f t="shared" si="10"/>
        <v>0</v>
      </c>
      <c r="K124" s="182" t="s">
        <v>19</v>
      </c>
      <c r="L124" s="41"/>
      <c r="M124" s="187" t="s">
        <v>19</v>
      </c>
      <c r="N124" s="188" t="s">
        <v>46</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222</v>
      </c>
      <c r="AT124" s="191" t="s">
        <v>217</v>
      </c>
      <c r="AU124" s="191" t="s">
        <v>82</v>
      </c>
      <c r="AY124" s="19" t="s">
        <v>214</v>
      </c>
      <c r="BE124" s="192">
        <f t="shared" si="14"/>
        <v>0</v>
      </c>
      <c r="BF124" s="192">
        <f t="shared" si="15"/>
        <v>0</v>
      </c>
      <c r="BG124" s="192">
        <f t="shared" si="16"/>
        <v>0</v>
      </c>
      <c r="BH124" s="192">
        <f t="shared" si="17"/>
        <v>0</v>
      </c>
      <c r="BI124" s="192">
        <f t="shared" si="18"/>
        <v>0</v>
      </c>
      <c r="BJ124" s="19" t="s">
        <v>82</v>
      </c>
      <c r="BK124" s="192">
        <f t="shared" si="19"/>
        <v>0</v>
      </c>
      <c r="BL124" s="19" t="s">
        <v>222</v>
      </c>
      <c r="BM124" s="191" t="s">
        <v>542</v>
      </c>
    </row>
    <row r="125" spans="1:65" s="2" customFormat="1" ht="14.45" customHeight="1">
      <c r="A125" s="36"/>
      <c r="B125" s="37"/>
      <c r="C125" s="180" t="s">
        <v>262</v>
      </c>
      <c r="D125" s="180" t="s">
        <v>217</v>
      </c>
      <c r="E125" s="181" t="s">
        <v>1790</v>
      </c>
      <c r="F125" s="182" t="s">
        <v>1791</v>
      </c>
      <c r="G125" s="183" t="s">
        <v>248</v>
      </c>
      <c r="H125" s="184">
        <v>1</v>
      </c>
      <c r="I125" s="185"/>
      <c r="J125" s="186">
        <f t="shared" si="10"/>
        <v>0</v>
      </c>
      <c r="K125" s="182" t="s">
        <v>19</v>
      </c>
      <c r="L125" s="41"/>
      <c r="M125" s="187" t="s">
        <v>19</v>
      </c>
      <c r="N125" s="188" t="s">
        <v>46</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222</v>
      </c>
      <c r="AT125" s="191" t="s">
        <v>217</v>
      </c>
      <c r="AU125" s="191" t="s">
        <v>82</v>
      </c>
      <c r="AY125" s="19" t="s">
        <v>214</v>
      </c>
      <c r="BE125" s="192">
        <f t="shared" si="14"/>
        <v>0</v>
      </c>
      <c r="BF125" s="192">
        <f t="shared" si="15"/>
        <v>0</v>
      </c>
      <c r="BG125" s="192">
        <f t="shared" si="16"/>
        <v>0</v>
      </c>
      <c r="BH125" s="192">
        <f t="shared" si="17"/>
        <v>0</v>
      </c>
      <c r="BI125" s="192">
        <f t="shared" si="18"/>
        <v>0</v>
      </c>
      <c r="BJ125" s="19" t="s">
        <v>82</v>
      </c>
      <c r="BK125" s="192">
        <f t="shared" si="19"/>
        <v>0</v>
      </c>
      <c r="BL125" s="19" t="s">
        <v>222</v>
      </c>
      <c r="BM125" s="191" t="s">
        <v>555</v>
      </c>
    </row>
    <row r="126" spans="1:65" s="2" customFormat="1" ht="24.2" customHeight="1">
      <c r="A126" s="36"/>
      <c r="B126" s="37"/>
      <c r="C126" s="180" t="s">
        <v>260</v>
      </c>
      <c r="D126" s="180" t="s">
        <v>217</v>
      </c>
      <c r="E126" s="181" t="s">
        <v>898</v>
      </c>
      <c r="F126" s="182" t="s">
        <v>1975</v>
      </c>
      <c r="G126" s="183" t="s">
        <v>248</v>
      </c>
      <c r="H126" s="184">
        <v>1</v>
      </c>
      <c r="I126" s="185"/>
      <c r="J126" s="186">
        <f t="shared" si="10"/>
        <v>0</v>
      </c>
      <c r="K126" s="182" t="s">
        <v>19</v>
      </c>
      <c r="L126" s="41"/>
      <c r="M126" s="187" t="s">
        <v>19</v>
      </c>
      <c r="N126" s="188" t="s">
        <v>46</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222</v>
      </c>
      <c r="AT126" s="191" t="s">
        <v>217</v>
      </c>
      <c r="AU126" s="191" t="s">
        <v>82</v>
      </c>
      <c r="AY126" s="19" t="s">
        <v>214</v>
      </c>
      <c r="BE126" s="192">
        <f t="shared" si="14"/>
        <v>0</v>
      </c>
      <c r="BF126" s="192">
        <f t="shared" si="15"/>
        <v>0</v>
      </c>
      <c r="BG126" s="192">
        <f t="shared" si="16"/>
        <v>0</v>
      </c>
      <c r="BH126" s="192">
        <f t="shared" si="17"/>
        <v>0</v>
      </c>
      <c r="BI126" s="192">
        <f t="shared" si="18"/>
        <v>0</v>
      </c>
      <c r="BJ126" s="19" t="s">
        <v>82</v>
      </c>
      <c r="BK126" s="192">
        <f t="shared" si="19"/>
        <v>0</v>
      </c>
      <c r="BL126" s="19" t="s">
        <v>222</v>
      </c>
      <c r="BM126" s="191" t="s">
        <v>565</v>
      </c>
    </row>
    <row r="127" spans="1:65" s="2" customFormat="1" ht="24.2" customHeight="1">
      <c r="A127" s="36"/>
      <c r="B127" s="37"/>
      <c r="C127" s="180" t="s">
        <v>270</v>
      </c>
      <c r="D127" s="180" t="s">
        <v>217</v>
      </c>
      <c r="E127" s="181" t="s">
        <v>902</v>
      </c>
      <c r="F127" s="182" t="s">
        <v>899</v>
      </c>
      <c r="G127" s="183" t="s">
        <v>248</v>
      </c>
      <c r="H127" s="184">
        <v>1</v>
      </c>
      <c r="I127" s="185"/>
      <c r="J127" s="186">
        <f t="shared" si="10"/>
        <v>0</v>
      </c>
      <c r="K127" s="182" t="s">
        <v>19</v>
      </c>
      <c r="L127" s="41"/>
      <c r="M127" s="187" t="s">
        <v>19</v>
      </c>
      <c r="N127" s="188" t="s">
        <v>46</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222</v>
      </c>
      <c r="AT127" s="191" t="s">
        <v>217</v>
      </c>
      <c r="AU127" s="191" t="s">
        <v>82</v>
      </c>
      <c r="AY127" s="19" t="s">
        <v>214</v>
      </c>
      <c r="BE127" s="192">
        <f t="shared" si="14"/>
        <v>0</v>
      </c>
      <c r="BF127" s="192">
        <f t="shared" si="15"/>
        <v>0</v>
      </c>
      <c r="BG127" s="192">
        <f t="shared" si="16"/>
        <v>0</v>
      </c>
      <c r="BH127" s="192">
        <f t="shared" si="17"/>
        <v>0</v>
      </c>
      <c r="BI127" s="192">
        <f t="shared" si="18"/>
        <v>0</v>
      </c>
      <c r="BJ127" s="19" t="s">
        <v>82</v>
      </c>
      <c r="BK127" s="192">
        <f t="shared" si="19"/>
        <v>0</v>
      </c>
      <c r="BL127" s="19" t="s">
        <v>222</v>
      </c>
      <c r="BM127" s="191" t="s">
        <v>573</v>
      </c>
    </row>
    <row r="128" spans="1:65" s="2" customFormat="1" ht="14.45" customHeight="1">
      <c r="A128" s="36"/>
      <c r="B128" s="37"/>
      <c r="C128" s="180" t="s">
        <v>276</v>
      </c>
      <c r="D128" s="180" t="s">
        <v>217</v>
      </c>
      <c r="E128" s="181" t="s">
        <v>900</v>
      </c>
      <c r="F128" s="182" t="s">
        <v>901</v>
      </c>
      <c r="G128" s="183" t="s">
        <v>248</v>
      </c>
      <c r="H128" s="184">
        <v>2</v>
      </c>
      <c r="I128" s="185"/>
      <c r="J128" s="186">
        <f t="shared" si="10"/>
        <v>0</v>
      </c>
      <c r="K128" s="182" t="s">
        <v>19</v>
      </c>
      <c r="L128" s="41"/>
      <c r="M128" s="187" t="s">
        <v>19</v>
      </c>
      <c r="N128" s="188" t="s">
        <v>46</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222</v>
      </c>
      <c r="AT128" s="191" t="s">
        <v>217</v>
      </c>
      <c r="AU128" s="191" t="s">
        <v>82</v>
      </c>
      <c r="AY128" s="19" t="s">
        <v>214</v>
      </c>
      <c r="BE128" s="192">
        <f t="shared" si="14"/>
        <v>0</v>
      </c>
      <c r="BF128" s="192">
        <f t="shared" si="15"/>
        <v>0</v>
      </c>
      <c r="BG128" s="192">
        <f t="shared" si="16"/>
        <v>0</v>
      </c>
      <c r="BH128" s="192">
        <f t="shared" si="17"/>
        <v>0</v>
      </c>
      <c r="BI128" s="192">
        <f t="shared" si="18"/>
        <v>0</v>
      </c>
      <c r="BJ128" s="19" t="s">
        <v>82</v>
      </c>
      <c r="BK128" s="192">
        <f t="shared" si="19"/>
        <v>0</v>
      </c>
      <c r="BL128" s="19" t="s">
        <v>222</v>
      </c>
      <c r="BM128" s="191" t="s">
        <v>584</v>
      </c>
    </row>
    <row r="129" spans="1:65" s="2" customFormat="1" ht="14.45" customHeight="1">
      <c r="A129" s="36"/>
      <c r="B129" s="37"/>
      <c r="C129" s="180" t="s">
        <v>280</v>
      </c>
      <c r="D129" s="180" t="s">
        <v>217</v>
      </c>
      <c r="E129" s="181" t="s">
        <v>1976</v>
      </c>
      <c r="F129" s="182" t="s">
        <v>903</v>
      </c>
      <c r="G129" s="183" t="s">
        <v>361</v>
      </c>
      <c r="H129" s="240"/>
      <c r="I129" s="185"/>
      <c r="J129" s="186">
        <f t="shared" si="10"/>
        <v>0</v>
      </c>
      <c r="K129" s="182" t="s">
        <v>19</v>
      </c>
      <c r="L129" s="41"/>
      <c r="M129" s="187" t="s">
        <v>19</v>
      </c>
      <c r="N129" s="188" t="s">
        <v>46</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222</v>
      </c>
      <c r="AT129" s="191" t="s">
        <v>217</v>
      </c>
      <c r="AU129" s="191" t="s">
        <v>82</v>
      </c>
      <c r="AY129" s="19" t="s">
        <v>214</v>
      </c>
      <c r="BE129" s="192">
        <f t="shared" si="14"/>
        <v>0</v>
      </c>
      <c r="BF129" s="192">
        <f t="shared" si="15"/>
        <v>0</v>
      </c>
      <c r="BG129" s="192">
        <f t="shared" si="16"/>
        <v>0</v>
      </c>
      <c r="BH129" s="192">
        <f t="shared" si="17"/>
        <v>0</v>
      </c>
      <c r="BI129" s="192">
        <f t="shared" si="18"/>
        <v>0</v>
      </c>
      <c r="BJ129" s="19" t="s">
        <v>82</v>
      </c>
      <c r="BK129" s="192">
        <f t="shared" si="19"/>
        <v>0</v>
      </c>
      <c r="BL129" s="19" t="s">
        <v>222</v>
      </c>
      <c r="BM129" s="191" t="s">
        <v>592</v>
      </c>
    </row>
    <row r="130" spans="1:65" s="2" customFormat="1" ht="14.45" customHeight="1">
      <c r="A130" s="36"/>
      <c r="B130" s="37"/>
      <c r="C130" s="180" t="s">
        <v>286</v>
      </c>
      <c r="D130" s="180" t="s">
        <v>217</v>
      </c>
      <c r="E130" s="181" t="s">
        <v>904</v>
      </c>
      <c r="F130" s="182" t="s">
        <v>905</v>
      </c>
      <c r="G130" s="183" t="s">
        <v>302</v>
      </c>
      <c r="H130" s="184">
        <v>1</v>
      </c>
      <c r="I130" s="185"/>
      <c r="J130" s="186">
        <f t="shared" si="10"/>
        <v>0</v>
      </c>
      <c r="K130" s="182" t="s">
        <v>19</v>
      </c>
      <c r="L130" s="41"/>
      <c r="M130" s="187" t="s">
        <v>19</v>
      </c>
      <c r="N130" s="188" t="s">
        <v>46</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222</v>
      </c>
      <c r="AT130" s="191" t="s">
        <v>217</v>
      </c>
      <c r="AU130" s="191" t="s">
        <v>82</v>
      </c>
      <c r="AY130" s="19" t="s">
        <v>214</v>
      </c>
      <c r="BE130" s="192">
        <f t="shared" si="14"/>
        <v>0</v>
      </c>
      <c r="BF130" s="192">
        <f t="shared" si="15"/>
        <v>0</v>
      </c>
      <c r="BG130" s="192">
        <f t="shared" si="16"/>
        <v>0</v>
      </c>
      <c r="BH130" s="192">
        <f t="shared" si="17"/>
        <v>0</v>
      </c>
      <c r="BI130" s="192">
        <f t="shared" si="18"/>
        <v>0</v>
      </c>
      <c r="BJ130" s="19" t="s">
        <v>82</v>
      </c>
      <c r="BK130" s="192">
        <f t="shared" si="19"/>
        <v>0</v>
      </c>
      <c r="BL130" s="19" t="s">
        <v>222</v>
      </c>
      <c r="BM130" s="191" t="s">
        <v>602</v>
      </c>
    </row>
    <row r="131" spans="1:65" s="12" customFormat="1" ht="25.9" customHeight="1">
      <c r="B131" s="164"/>
      <c r="C131" s="165"/>
      <c r="D131" s="166" t="s">
        <v>74</v>
      </c>
      <c r="E131" s="167" t="s">
        <v>222</v>
      </c>
      <c r="F131" s="167" t="s">
        <v>906</v>
      </c>
      <c r="G131" s="165"/>
      <c r="H131" s="165"/>
      <c r="I131" s="168"/>
      <c r="J131" s="169">
        <f>BK131</f>
        <v>0</v>
      </c>
      <c r="K131" s="165"/>
      <c r="L131" s="170"/>
      <c r="M131" s="171"/>
      <c r="N131" s="172"/>
      <c r="O131" s="172"/>
      <c r="P131" s="173">
        <f>SUM(P132:P136)</f>
        <v>0</v>
      </c>
      <c r="Q131" s="172"/>
      <c r="R131" s="173">
        <f>SUM(R132:R136)</f>
        <v>0</v>
      </c>
      <c r="S131" s="172"/>
      <c r="T131" s="174">
        <f>SUM(T132:T136)</f>
        <v>0</v>
      </c>
      <c r="AR131" s="175" t="s">
        <v>82</v>
      </c>
      <c r="AT131" s="176" t="s">
        <v>74</v>
      </c>
      <c r="AU131" s="176" t="s">
        <v>75</v>
      </c>
      <c r="AY131" s="175" t="s">
        <v>214</v>
      </c>
      <c r="BK131" s="177">
        <f>SUM(BK132:BK136)</f>
        <v>0</v>
      </c>
    </row>
    <row r="132" spans="1:65" s="2" customFormat="1" ht="14.45" customHeight="1">
      <c r="A132" s="36"/>
      <c r="B132" s="37"/>
      <c r="C132" s="180" t="s">
        <v>82</v>
      </c>
      <c r="D132" s="180" t="s">
        <v>217</v>
      </c>
      <c r="E132" s="181" t="s">
        <v>907</v>
      </c>
      <c r="F132" s="182" t="s">
        <v>908</v>
      </c>
      <c r="G132" s="183" t="s">
        <v>331</v>
      </c>
      <c r="H132" s="184">
        <v>155</v>
      </c>
      <c r="I132" s="185"/>
      <c r="J132" s="186">
        <f>ROUND(I132*H132,2)</f>
        <v>0</v>
      </c>
      <c r="K132" s="182" t="s">
        <v>19</v>
      </c>
      <c r="L132" s="41"/>
      <c r="M132" s="187" t="s">
        <v>19</v>
      </c>
      <c r="N132" s="188" t="s">
        <v>46</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222</v>
      </c>
      <c r="AT132" s="191" t="s">
        <v>217</v>
      </c>
      <c r="AU132" s="191" t="s">
        <v>82</v>
      </c>
      <c r="AY132" s="19" t="s">
        <v>214</v>
      </c>
      <c r="BE132" s="192">
        <f>IF(N132="základní",J132,0)</f>
        <v>0</v>
      </c>
      <c r="BF132" s="192">
        <f>IF(N132="snížená",J132,0)</f>
        <v>0</v>
      </c>
      <c r="BG132" s="192">
        <f>IF(N132="zákl. přenesená",J132,0)</f>
        <v>0</v>
      </c>
      <c r="BH132" s="192">
        <f>IF(N132="sníž. přenesená",J132,0)</f>
        <v>0</v>
      </c>
      <c r="BI132" s="192">
        <f>IF(N132="nulová",J132,0)</f>
        <v>0</v>
      </c>
      <c r="BJ132" s="19" t="s">
        <v>82</v>
      </c>
      <c r="BK132" s="192">
        <f>ROUND(I132*H132,2)</f>
        <v>0</v>
      </c>
      <c r="BL132" s="19" t="s">
        <v>222</v>
      </c>
      <c r="BM132" s="191" t="s">
        <v>611</v>
      </c>
    </row>
    <row r="133" spans="1:65" s="2" customFormat="1" ht="14.45" customHeight="1">
      <c r="A133" s="36"/>
      <c r="B133" s="37"/>
      <c r="C133" s="180" t="s">
        <v>88</v>
      </c>
      <c r="D133" s="180" t="s">
        <v>217</v>
      </c>
      <c r="E133" s="181" t="s">
        <v>909</v>
      </c>
      <c r="F133" s="182" t="s">
        <v>910</v>
      </c>
      <c r="G133" s="183" t="s">
        <v>331</v>
      </c>
      <c r="H133" s="184">
        <v>4</v>
      </c>
      <c r="I133" s="185"/>
      <c r="J133" s="186">
        <f>ROUND(I133*H133,2)</f>
        <v>0</v>
      </c>
      <c r="K133" s="182" t="s">
        <v>19</v>
      </c>
      <c r="L133" s="41"/>
      <c r="M133" s="187" t="s">
        <v>19</v>
      </c>
      <c r="N133" s="188" t="s">
        <v>46</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222</v>
      </c>
      <c r="AT133" s="191" t="s">
        <v>217</v>
      </c>
      <c r="AU133" s="191" t="s">
        <v>82</v>
      </c>
      <c r="AY133" s="19" t="s">
        <v>214</v>
      </c>
      <c r="BE133" s="192">
        <f>IF(N133="základní",J133,0)</f>
        <v>0</v>
      </c>
      <c r="BF133" s="192">
        <f>IF(N133="snížená",J133,0)</f>
        <v>0</v>
      </c>
      <c r="BG133" s="192">
        <f>IF(N133="zákl. přenesená",J133,0)</f>
        <v>0</v>
      </c>
      <c r="BH133" s="192">
        <f>IF(N133="sníž. přenesená",J133,0)</f>
        <v>0</v>
      </c>
      <c r="BI133" s="192">
        <f>IF(N133="nulová",J133,0)</f>
        <v>0</v>
      </c>
      <c r="BJ133" s="19" t="s">
        <v>82</v>
      </c>
      <c r="BK133" s="192">
        <f>ROUND(I133*H133,2)</f>
        <v>0</v>
      </c>
      <c r="BL133" s="19" t="s">
        <v>222</v>
      </c>
      <c r="BM133" s="191" t="s">
        <v>619</v>
      </c>
    </row>
    <row r="134" spans="1:65" s="2" customFormat="1" ht="14.45" customHeight="1">
      <c r="A134" s="36"/>
      <c r="B134" s="37"/>
      <c r="C134" s="180" t="s">
        <v>101</v>
      </c>
      <c r="D134" s="180" t="s">
        <v>217</v>
      </c>
      <c r="E134" s="181" t="s">
        <v>911</v>
      </c>
      <c r="F134" s="182" t="s">
        <v>912</v>
      </c>
      <c r="G134" s="183" t="s">
        <v>248</v>
      </c>
      <c r="H134" s="184">
        <v>2</v>
      </c>
      <c r="I134" s="185"/>
      <c r="J134" s="186">
        <f>ROUND(I134*H134,2)</f>
        <v>0</v>
      </c>
      <c r="K134" s="182" t="s">
        <v>19</v>
      </c>
      <c r="L134" s="41"/>
      <c r="M134" s="187" t="s">
        <v>19</v>
      </c>
      <c r="N134" s="188" t="s">
        <v>46</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222</v>
      </c>
      <c r="AT134" s="191" t="s">
        <v>217</v>
      </c>
      <c r="AU134" s="191" t="s">
        <v>82</v>
      </c>
      <c r="AY134" s="19" t="s">
        <v>214</v>
      </c>
      <c r="BE134" s="192">
        <f>IF(N134="základní",J134,0)</f>
        <v>0</v>
      </c>
      <c r="BF134" s="192">
        <f>IF(N134="snížená",J134,0)</f>
        <v>0</v>
      </c>
      <c r="BG134" s="192">
        <f>IF(N134="zákl. přenesená",J134,0)</f>
        <v>0</v>
      </c>
      <c r="BH134" s="192">
        <f>IF(N134="sníž. přenesená",J134,0)</f>
        <v>0</v>
      </c>
      <c r="BI134" s="192">
        <f>IF(N134="nulová",J134,0)</f>
        <v>0</v>
      </c>
      <c r="BJ134" s="19" t="s">
        <v>82</v>
      </c>
      <c r="BK134" s="192">
        <f>ROUND(I134*H134,2)</f>
        <v>0</v>
      </c>
      <c r="BL134" s="19" t="s">
        <v>222</v>
      </c>
      <c r="BM134" s="191" t="s">
        <v>630</v>
      </c>
    </row>
    <row r="135" spans="1:65" s="2" customFormat="1" ht="14.45" customHeight="1">
      <c r="A135" s="36"/>
      <c r="B135" s="37"/>
      <c r="C135" s="180" t="s">
        <v>222</v>
      </c>
      <c r="D135" s="180" t="s">
        <v>217</v>
      </c>
      <c r="E135" s="181" t="s">
        <v>913</v>
      </c>
      <c r="F135" s="182" t="s">
        <v>914</v>
      </c>
      <c r="G135" s="183" t="s">
        <v>361</v>
      </c>
      <c r="H135" s="240"/>
      <c r="I135" s="185"/>
      <c r="J135" s="186">
        <f>ROUND(I135*H135,2)</f>
        <v>0</v>
      </c>
      <c r="K135" s="182" t="s">
        <v>19</v>
      </c>
      <c r="L135" s="41"/>
      <c r="M135" s="187" t="s">
        <v>19</v>
      </c>
      <c r="N135" s="188" t="s">
        <v>46</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222</v>
      </c>
      <c r="AT135" s="191" t="s">
        <v>217</v>
      </c>
      <c r="AU135" s="191" t="s">
        <v>82</v>
      </c>
      <c r="AY135" s="19" t="s">
        <v>214</v>
      </c>
      <c r="BE135" s="192">
        <f>IF(N135="základní",J135,0)</f>
        <v>0</v>
      </c>
      <c r="BF135" s="192">
        <f>IF(N135="snížená",J135,0)</f>
        <v>0</v>
      </c>
      <c r="BG135" s="192">
        <f>IF(N135="zákl. přenesená",J135,0)</f>
        <v>0</v>
      </c>
      <c r="BH135" s="192">
        <f>IF(N135="sníž. přenesená",J135,0)</f>
        <v>0</v>
      </c>
      <c r="BI135" s="192">
        <f>IF(N135="nulová",J135,0)</f>
        <v>0</v>
      </c>
      <c r="BJ135" s="19" t="s">
        <v>82</v>
      </c>
      <c r="BK135" s="192">
        <f>ROUND(I135*H135,2)</f>
        <v>0</v>
      </c>
      <c r="BL135" s="19" t="s">
        <v>222</v>
      </c>
      <c r="BM135" s="191" t="s">
        <v>637</v>
      </c>
    </row>
    <row r="136" spans="1:65" s="2" customFormat="1" ht="14.45" customHeight="1">
      <c r="A136" s="36"/>
      <c r="B136" s="37"/>
      <c r="C136" s="180" t="s">
        <v>245</v>
      </c>
      <c r="D136" s="180" t="s">
        <v>217</v>
      </c>
      <c r="E136" s="181" t="s">
        <v>915</v>
      </c>
      <c r="F136" s="182" t="s">
        <v>916</v>
      </c>
      <c r="G136" s="183" t="s">
        <v>302</v>
      </c>
      <c r="H136" s="184">
        <v>0.5</v>
      </c>
      <c r="I136" s="185"/>
      <c r="J136" s="186">
        <f>ROUND(I136*H136,2)</f>
        <v>0</v>
      </c>
      <c r="K136" s="182" t="s">
        <v>19</v>
      </c>
      <c r="L136" s="41"/>
      <c r="M136" s="187" t="s">
        <v>19</v>
      </c>
      <c r="N136" s="188" t="s">
        <v>46</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222</v>
      </c>
      <c r="AT136" s="191" t="s">
        <v>217</v>
      </c>
      <c r="AU136" s="191" t="s">
        <v>82</v>
      </c>
      <c r="AY136" s="19" t="s">
        <v>214</v>
      </c>
      <c r="BE136" s="192">
        <f>IF(N136="základní",J136,0)</f>
        <v>0</v>
      </c>
      <c r="BF136" s="192">
        <f>IF(N136="snížená",J136,0)</f>
        <v>0</v>
      </c>
      <c r="BG136" s="192">
        <f>IF(N136="zákl. přenesená",J136,0)</f>
        <v>0</v>
      </c>
      <c r="BH136" s="192">
        <f>IF(N136="sníž. přenesená",J136,0)</f>
        <v>0</v>
      </c>
      <c r="BI136" s="192">
        <f>IF(N136="nulová",J136,0)</f>
        <v>0</v>
      </c>
      <c r="BJ136" s="19" t="s">
        <v>82</v>
      </c>
      <c r="BK136" s="192">
        <f>ROUND(I136*H136,2)</f>
        <v>0</v>
      </c>
      <c r="BL136" s="19" t="s">
        <v>222</v>
      </c>
      <c r="BM136" s="191" t="s">
        <v>645</v>
      </c>
    </row>
    <row r="137" spans="1:65" s="12" customFormat="1" ht="25.9" customHeight="1">
      <c r="B137" s="164"/>
      <c r="C137" s="165"/>
      <c r="D137" s="166" t="s">
        <v>74</v>
      </c>
      <c r="E137" s="167" t="s">
        <v>245</v>
      </c>
      <c r="F137" s="167" t="s">
        <v>917</v>
      </c>
      <c r="G137" s="165"/>
      <c r="H137" s="165"/>
      <c r="I137" s="168"/>
      <c r="J137" s="169">
        <f>BK137</f>
        <v>0</v>
      </c>
      <c r="K137" s="165"/>
      <c r="L137" s="170"/>
      <c r="M137" s="171"/>
      <c r="N137" s="172"/>
      <c r="O137" s="172"/>
      <c r="P137" s="173">
        <f>SUM(P138:P143)</f>
        <v>0</v>
      </c>
      <c r="Q137" s="172"/>
      <c r="R137" s="173">
        <f>SUM(R138:R143)</f>
        <v>0</v>
      </c>
      <c r="S137" s="172"/>
      <c r="T137" s="174">
        <f>SUM(T138:T143)</f>
        <v>0</v>
      </c>
      <c r="AR137" s="175" t="s">
        <v>82</v>
      </c>
      <c r="AT137" s="176" t="s">
        <v>74</v>
      </c>
      <c r="AU137" s="176" t="s">
        <v>75</v>
      </c>
      <c r="AY137" s="175" t="s">
        <v>214</v>
      </c>
      <c r="BK137" s="177">
        <f>SUM(BK138:BK143)</f>
        <v>0</v>
      </c>
    </row>
    <row r="138" spans="1:65" s="2" customFormat="1" ht="14.45" customHeight="1">
      <c r="A138" s="36"/>
      <c r="B138" s="37"/>
      <c r="C138" s="180" t="s">
        <v>82</v>
      </c>
      <c r="D138" s="180" t="s">
        <v>217</v>
      </c>
      <c r="E138" s="181" t="s">
        <v>918</v>
      </c>
      <c r="F138" s="182" t="s">
        <v>919</v>
      </c>
      <c r="G138" s="183" t="s">
        <v>920</v>
      </c>
      <c r="H138" s="184">
        <v>10</v>
      </c>
      <c r="I138" s="185"/>
      <c r="J138" s="186">
        <f t="shared" ref="J138:J143" si="20">ROUND(I138*H138,2)</f>
        <v>0</v>
      </c>
      <c r="K138" s="182" t="s">
        <v>19</v>
      </c>
      <c r="L138" s="41"/>
      <c r="M138" s="187" t="s">
        <v>19</v>
      </c>
      <c r="N138" s="188" t="s">
        <v>46</v>
      </c>
      <c r="O138" s="66"/>
      <c r="P138" s="189">
        <f t="shared" ref="P138:P143" si="21">O138*H138</f>
        <v>0</v>
      </c>
      <c r="Q138" s="189">
        <v>0</v>
      </c>
      <c r="R138" s="189">
        <f t="shared" ref="R138:R143" si="22">Q138*H138</f>
        <v>0</v>
      </c>
      <c r="S138" s="189">
        <v>0</v>
      </c>
      <c r="T138" s="190">
        <f t="shared" ref="T138:T143" si="23">S138*H138</f>
        <v>0</v>
      </c>
      <c r="U138" s="36"/>
      <c r="V138" s="36"/>
      <c r="W138" s="36"/>
      <c r="X138" s="36"/>
      <c r="Y138" s="36"/>
      <c r="Z138" s="36"/>
      <c r="AA138" s="36"/>
      <c r="AB138" s="36"/>
      <c r="AC138" s="36"/>
      <c r="AD138" s="36"/>
      <c r="AE138" s="36"/>
      <c r="AR138" s="191" t="s">
        <v>222</v>
      </c>
      <c r="AT138" s="191" t="s">
        <v>217</v>
      </c>
      <c r="AU138" s="191" t="s">
        <v>82</v>
      </c>
      <c r="AY138" s="19" t="s">
        <v>214</v>
      </c>
      <c r="BE138" s="192">
        <f t="shared" ref="BE138:BE143" si="24">IF(N138="základní",J138,0)</f>
        <v>0</v>
      </c>
      <c r="BF138" s="192">
        <f t="shared" ref="BF138:BF143" si="25">IF(N138="snížená",J138,0)</f>
        <v>0</v>
      </c>
      <c r="BG138" s="192">
        <f t="shared" ref="BG138:BG143" si="26">IF(N138="zákl. přenesená",J138,0)</f>
        <v>0</v>
      </c>
      <c r="BH138" s="192">
        <f t="shared" ref="BH138:BH143" si="27">IF(N138="sníž. přenesená",J138,0)</f>
        <v>0</v>
      </c>
      <c r="BI138" s="192">
        <f t="shared" ref="BI138:BI143" si="28">IF(N138="nulová",J138,0)</f>
        <v>0</v>
      </c>
      <c r="BJ138" s="19" t="s">
        <v>82</v>
      </c>
      <c r="BK138" s="192">
        <f t="shared" ref="BK138:BK143" si="29">ROUND(I138*H138,2)</f>
        <v>0</v>
      </c>
      <c r="BL138" s="19" t="s">
        <v>222</v>
      </c>
      <c r="BM138" s="191" t="s">
        <v>652</v>
      </c>
    </row>
    <row r="139" spans="1:65" s="2" customFormat="1" ht="14.45" customHeight="1">
      <c r="A139" s="36"/>
      <c r="B139" s="37"/>
      <c r="C139" s="180" t="s">
        <v>88</v>
      </c>
      <c r="D139" s="180" t="s">
        <v>217</v>
      </c>
      <c r="E139" s="181" t="s">
        <v>921</v>
      </c>
      <c r="F139" s="182" t="s">
        <v>922</v>
      </c>
      <c r="G139" s="183" t="s">
        <v>923</v>
      </c>
      <c r="H139" s="184">
        <v>5</v>
      </c>
      <c r="I139" s="185"/>
      <c r="J139" s="186">
        <f t="shared" si="20"/>
        <v>0</v>
      </c>
      <c r="K139" s="182" t="s">
        <v>19</v>
      </c>
      <c r="L139" s="41"/>
      <c r="M139" s="187" t="s">
        <v>19</v>
      </c>
      <c r="N139" s="188" t="s">
        <v>46</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222</v>
      </c>
      <c r="AT139" s="191" t="s">
        <v>217</v>
      </c>
      <c r="AU139" s="191" t="s">
        <v>82</v>
      </c>
      <c r="AY139" s="19" t="s">
        <v>214</v>
      </c>
      <c r="BE139" s="192">
        <f t="shared" si="24"/>
        <v>0</v>
      </c>
      <c r="BF139" s="192">
        <f t="shared" si="25"/>
        <v>0</v>
      </c>
      <c r="BG139" s="192">
        <f t="shared" si="26"/>
        <v>0</v>
      </c>
      <c r="BH139" s="192">
        <f t="shared" si="27"/>
        <v>0</v>
      </c>
      <c r="BI139" s="192">
        <f t="shared" si="28"/>
        <v>0</v>
      </c>
      <c r="BJ139" s="19" t="s">
        <v>82</v>
      </c>
      <c r="BK139" s="192">
        <f t="shared" si="29"/>
        <v>0</v>
      </c>
      <c r="BL139" s="19" t="s">
        <v>222</v>
      </c>
      <c r="BM139" s="191" t="s">
        <v>659</v>
      </c>
    </row>
    <row r="140" spans="1:65" s="2" customFormat="1" ht="14.45" customHeight="1">
      <c r="A140" s="36"/>
      <c r="B140" s="37"/>
      <c r="C140" s="180" t="s">
        <v>101</v>
      </c>
      <c r="D140" s="180" t="s">
        <v>217</v>
      </c>
      <c r="E140" s="181" t="s">
        <v>924</v>
      </c>
      <c r="F140" s="182" t="s">
        <v>925</v>
      </c>
      <c r="G140" s="183" t="s">
        <v>923</v>
      </c>
      <c r="H140" s="184">
        <v>5</v>
      </c>
      <c r="I140" s="185"/>
      <c r="J140" s="186">
        <f t="shared" si="20"/>
        <v>0</v>
      </c>
      <c r="K140" s="182" t="s">
        <v>19</v>
      </c>
      <c r="L140" s="41"/>
      <c r="M140" s="187" t="s">
        <v>19</v>
      </c>
      <c r="N140" s="188" t="s">
        <v>46</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222</v>
      </c>
      <c r="AT140" s="191" t="s">
        <v>217</v>
      </c>
      <c r="AU140" s="191" t="s">
        <v>82</v>
      </c>
      <c r="AY140" s="19" t="s">
        <v>214</v>
      </c>
      <c r="BE140" s="192">
        <f t="shared" si="24"/>
        <v>0</v>
      </c>
      <c r="BF140" s="192">
        <f t="shared" si="25"/>
        <v>0</v>
      </c>
      <c r="BG140" s="192">
        <f t="shared" si="26"/>
        <v>0</v>
      </c>
      <c r="BH140" s="192">
        <f t="shared" si="27"/>
        <v>0</v>
      </c>
      <c r="BI140" s="192">
        <f t="shared" si="28"/>
        <v>0</v>
      </c>
      <c r="BJ140" s="19" t="s">
        <v>82</v>
      </c>
      <c r="BK140" s="192">
        <f t="shared" si="29"/>
        <v>0</v>
      </c>
      <c r="BL140" s="19" t="s">
        <v>222</v>
      </c>
      <c r="BM140" s="191" t="s">
        <v>667</v>
      </c>
    </row>
    <row r="141" spans="1:65" s="2" customFormat="1" ht="14.45" customHeight="1">
      <c r="A141" s="36"/>
      <c r="B141" s="37"/>
      <c r="C141" s="180" t="s">
        <v>222</v>
      </c>
      <c r="D141" s="180" t="s">
        <v>217</v>
      </c>
      <c r="E141" s="181" t="s">
        <v>926</v>
      </c>
      <c r="F141" s="182" t="s">
        <v>927</v>
      </c>
      <c r="G141" s="183" t="s">
        <v>923</v>
      </c>
      <c r="H141" s="184">
        <v>3</v>
      </c>
      <c r="I141" s="185"/>
      <c r="J141" s="186">
        <f t="shared" si="20"/>
        <v>0</v>
      </c>
      <c r="K141" s="182" t="s">
        <v>19</v>
      </c>
      <c r="L141" s="41"/>
      <c r="M141" s="187" t="s">
        <v>19</v>
      </c>
      <c r="N141" s="188" t="s">
        <v>46</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222</v>
      </c>
      <c r="AT141" s="191" t="s">
        <v>217</v>
      </c>
      <c r="AU141" s="191" t="s">
        <v>82</v>
      </c>
      <c r="AY141" s="19" t="s">
        <v>214</v>
      </c>
      <c r="BE141" s="192">
        <f t="shared" si="24"/>
        <v>0</v>
      </c>
      <c r="BF141" s="192">
        <f t="shared" si="25"/>
        <v>0</v>
      </c>
      <c r="BG141" s="192">
        <f t="shared" si="26"/>
        <v>0</v>
      </c>
      <c r="BH141" s="192">
        <f t="shared" si="27"/>
        <v>0</v>
      </c>
      <c r="BI141" s="192">
        <f t="shared" si="28"/>
        <v>0</v>
      </c>
      <c r="BJ141" s="19" t="s">
        <v>82</v>
      </c>
      <c r="BK141" s="192">
        <f t="shared" si="29"/>
        <v>0</v>
      </c>
      <c r="BL141" s="19" t="s">
        <v>222</v>
      </c>
      <c r="BM141" s="191" t="s">
        <v>677</v>
      </c>
    </row>
    <row r="142" spans="1:65" s="2" customFormat="1" ht="14.45" customHeight="1">
      <c r="A142" s="36"/>
      <c r="B142" s="37"/>
      <c r="C142" s="180" t="s">
        <v>245</v>
      </c>
      <c r="D142" s="180" t="s">
        <v>217</v>
      </c>
      <c r="E142" s="181" t="s">
        <v>928</v>
      </c>
      <c r="F142" s="182" t="s">
        <v>929</v>
      </c>
      <c r="G142" s="183" t="s">
        <v>923</v>
      </c>
      <c r="H142" s="184">
        <v>10</v>
      </c>
      <c r="I142" s="185"/>
      <c r="J142" s="186">
        <f t="shared" si="20"/>
        <v>0</v>
      </c>
      <c r="K142" s="182" t="s">
        <v>19</v>
      </c>
      <c r="L142" s="41"/>
      <c r="M142" s="187" t="s">
        <v>19</v>
      </c>
      <c r="N142" s="188" t="s">
        <v>46</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222</v>
      </c>
      <c r="AT142" s="191" t="s">
        <v>217</v>
      </c>
      <c r="AU142" s="191" t="s">
        <v>82</v>
      </c>
      <c r="AY142" s="19" t="s">
        <v>214</v>
      </c>
      <c r="BE142" s="192">
        <f t="shared" si="24"/>
        <v>0</v>
      </c>
      <c r="BF142" s="192">
        <f t="shared" si="25"/>
        <v>0</v>
      </c>
      <c r="BG142" s="192">
        <f t="shared" si="26"/>
        <v>0</v>
      </c>
      <c r="BH142" s="192">
        <f t="shared" si="27"/>
        <v>0</v>
      </c>
      <c r="BI142" s="192">
        <f t="shared" si="28"/>
        <v>0</v>
      </c>
      <c r="BJ142" s="19" t="s">
        <v>82</v>
      </c>
      <c r="BK142" s="192">
        <f t="shared" si="29"/>
        <v>0</v>
      </c>
      <c r="BL142" s="19" t="s">
        <v>222</v>
      </c>
      <c r="BM142" s="191" t="s">
        <v>687</v>
      </c>
    </row>
    <row r="143" spans="1:65" s="2" customFormat="1" ht="14.45" customHeight="1">
      <c r="A143" s="36"/>
      <c r="B143" s="37"/>
      <c r="C143" s="180" t="s">
        <v>215</v>
      </c>
      <c r="D143" s="180" t="s">
        <v>217</v>
      </c>
      <c r="E143" s="181" t="s">
        <v>930</v>
      </c>
      <c r="F143" s="182" t="s">
        <v>931</v>
      </c>
      <c r="G143" s="183" t="s">
        <v>923</v>
      </c>
      <c r="H143" s="184">
        <v>72</v>
      </c>
      <c r="I143" s="185"/>
      <c r="J143" s="186">
        <f t="shared" si="20"/>
        <v>0</v>
      </c>
      <c r="K143" s="182" t="s">
        <v>19</v>
      </c>
      <c r="L143" s="41"/>
      <c r="M143" s="244" t="s">
        <v>19</v>
      </c>
      <c r="N143" s="245" t="s">
        <v>46</v>
      </c>
      <c r="O143" s="246"/>
      <c r="P143" s="247">
        <f t="shared" si="21"/>
        <v>0</v>
      </c>
      <c r="Q143" s="247">
        <v>0</v>
      </c>
      <c r="R143" s="247">
        <f t="shared" si="22"/>
        <v>0</v>
      </c>
      <c r="S143" s="247">
        <v>0</v>
      </c>
      <c r="T143" s="248">
        <f t="shared" si="23"/>
        <v>0</v>
      </c>
      <c r="U143" s="36"/>
      <c r="V143" s="36"/>
      <c r="W143" s="36"/>
      <c r="X143" s="36"/>
      <c r="Y143" s="36"/>
      <c r="Z143" s="36"/>
      <c r="AA143" s="36"/>
      <c r="AB143" s="36"/>
      <c r="AC143" s="36"/>
      <c r="AD143" s="36"/>
      <c r="AE143" s="36"/>
      <c r="AR143" s="191" t="s">
        <v>222</v>
      </c>
      <c r="AT143" s="191" t="s">
        <v>217</v>
      </c>
      <c r="AU143" s="191" t="s">
        <v>82</v>
      </c>
      <c r="AY143" s="19" t="s">
        <v>214</v>
      </c>
      <c r="BE143" s="192">
        <f t="shared" si="24"/>
        <v>0</v>
      </c>
      <c r="BF143" s="192">
        <f t="shared" si="25"/>
        <v>0</v>
      </c>
      <c r="BG143" s="192">
        <f t="shared" si="26"/>
        <v>0</v>
      </c>
      <c r="BH143" s="192">
        <f t="shared" si="27"/>
        <v>0</v>
      </c>
      <c r="BI143" s="192">
        <f t="shared" si="28"/>
        <v>0</v>
      </c>
      <c r="BJ143" s="19" t="s">
        <v>82</v>
      </c>
      <c r="BK143" s="192">
        <f t="shared" si="29"/>
        <v>0</v>
      </c>
      <c r="BL143" s="19" t="s">
        <v>222</v>
      </c>
      <c r="BM143" s="191" t="s">
        <v>696</v>
      </c>
    </row>
    <row r="144" spans="1:65" s="2" customFormat="1" ht="6.95" customHeight="1">
      <c r="A144" s="36"/>
      <c r="B144" s="49"/>
      <c r="C144" s="50"/>
      <c r="D144" s="50"/>
      <c r="E144" s="50"/>
      <c r="F144" s="50"/>
      <c r="G144" s="50"/>
      <c r="H144" s="50"/>
      <c r="I144" s="50"/>
      <c r="J144" s="50"/>
      <c r="K144" s="50"/>
      <c r="L144" s="41"/>
      <c r="M144" s="36"/>
      <c r="O144" s="36"/>
      <c r="P144" s="36"/>
      <c r="Q144" s="36"/>
      <c r="R144" s="36"/>
      <c r="S144" s="36"/>
      <c r="T144" s="36"/>
      <c r="U144" s="36"/>
      <c r="V144" s="36"/>
      <c r="W144" s="36"/>
      <c r="X144" s="36"/>
      <c r="Y144" s="36"/>
      <c r="Z144" s="36"/>
      <c r="AA144" s="36"/>
      <c r="AB144" s="36"/>
      <c r="AC144" s="36"/>
      <c r="AD144" s="36"/>
      <c r="AE144" s="36"/>
    </row>
  </sheetData>
  <sheetProtection algorithmName="SHA-512" hashValue="njTz5Z0CSjIF9DQV2bNYLvNRHEme2SsD9tJLpO8/8n5u92ToGipwOWavwRr0d6PgJF+zRwZTBf+7UN/uy6/2hA==" saltValue="ZJ2GJtcOgKD2JNPsUv6Cnb7C24+gswXU5qzAIAs59ii+6BmFP2opdYfhBU9ZGWCK/4Unn/62fdcr5vtr6nGwtg==" spinCount="100000" sheet="1" objects="1" scenarios="1" formatColumns="0" formatRows="0" autoFilter="0"/>
  <autoFilter ref="C89:K143" xr:uid="{00000000-0009-0000-0000-000017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148</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1859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932</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ROUND((SUM(BE88:BE117)),  2)</f>
        <v>0</v>
      </c>
      <c r="G35" s="36"/>
      <c r="H35" s="36"/>
      <c r="I35" s="126">
        <v>0.21</v>
      </c>
      <c r="J35" s="125">
        <f>ROUND(((SUM(BE88:BE117))*I35),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ROUND((SUM(BF88:BF117)),  2)</f>
        <v>0</v>
      </c>
      <c r="G36" s="36"/>
      <c r="H36" s="36"/>
      <c r="I36" s="126">
        <v>0.15</v>
      </c>
      <c r="J36" s="125">
        <f>ROUND(((SUM(BF88:BF117))*I36),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ROUND((SUM(BG88:BG117)),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ROUND((SUM(BH88:BH117)),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ROUND((SUM(BI88:BI117)),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1859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D.1.4.c - Vzduchotechnika</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933</v>
      </c>
      <c r="E64" s="145"/>
      <c r="F64" s="145"/>
      <c r="G64" s="145"/>
      <c r="H64" s="145"/>
      <c r="I64" s="145"/>
      <c r="J64" s="146">
        <f>J89</f>
        <v>0</v>
      </c>
      <c r="K64" s="143"/>
      <c r="L64" s="147"/>
    </row>
    <row r="65" spans="1:31" s="9" customFormat="1" ht="24.95" customHeight="1">
      <c r="B65" s="142"/>
      <c r="C65" s="143"/>
      <c r="D65" s="144" t="s">
        <v>934</v>
      </c>
      <c r="E65" s="145"/>
      <c r="F65" s="145"/>
      <c r="G65" s="145"/>
      <c r="H65" s="145"/>
      <c r="I65" s="145"/>
      <c r="J65" s="146">
        <f>J112</f>
        <v>0</v>
      </c>
      <c r="K65" s="143"/>
      <c r="L65" s="147"/>
    </row>
    <row r="66" spans="1:31" s="9" customFormat="1" ht="24.95" customHeight="1">
      <c r="B66" s="142"/>
      <c r="C66" s="143"/>
      <c r="D66" s="144" t="s">
        <v>935</v>
      </c>
      <c r="E66" s="145"/>
      <c r="F66" s="145"/>
      <c r="G66" s="145"/>
      <c r="H66" s="145"/>
      <c r="I66" s="145"/>
      <c r="J66" s="146">
        <f>J115</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199</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5" t="str">
        <f>E7</f>
        <v>Podkrovní byty Táborská 378/44, 372/36, 375/38, 377/42, 376/40 Praha 4, k.ú. Nusle</v>
      </c>
      <c r="F76" s="396"/>
      <c r="G76" s="396"/>
      <c r="H76" s="396"/>
      <c r="I76" s="38"/>
      <c r="J76" s="38"/>
      <c r="K76" s="38"/>
      <c r="L76" s="115"/>
      <c r="S76" s="36"/>
      <c r="T76" s="36"/>
      <c r="U76" s="36"/>
      <c r="V76" s="36"/>
      <c r="W76" s="36"/>
      <c r="X76" s="36"/>
      <c r="Y76" s="36"/>
      <c r="Z76" s="36"/>
      <c r="AA76" s="36"/>
      <c r="AB76" s="36"/>
      <c r="AC76" s="36"/>
      <c r="AD76" s="36"/>
      <c r="AE76" s="36"/>
    </row>
    <row r="77" spans="1:31" s="1" customFormat="1" ht="12" customHeight="1">
      <c r="B77" s="23"/>
      <c r="C77" s="31" t="s">
        <v>174</v>
      </c>
      <c r="D77" s="24"/>
      <c r="E77" s="24"/>
      <c r="F77" s="24"/>
      <c r="G77" s="24"/>
      <c r="H77" s="24"/>
      <c r="I77" s="24"/>
      <c r="J77" s="24"/>
      <c r="K77" s="24"/>
      <c r="L77" s="22"/>
    </row>
    <row r="78" spans="1:31" s="2" customFormat="1" ht="16.5" customHeight="1">
      <c r="A78" s="36"/>
      <c r="B78" s="37"/>
      <c r="C78" s="38"/>
      <c r="D78" s="38"/>
      <c r="E78" s="395" t="s">
        <v>1859</v>
      </c>
      <c r="F78" s="397"/>
      <c r="G78" s="397"/>
      <c r="H78" s="397"/>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176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69" t="str">
        <f>E11</f>
        <v>D.1.4.c - Vzduchotechnika</v>
      </c>
      <c r="F80" s="397"/>
      <c r="G80" s="397"/>
      <c r="H80" s="397"/>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16. 4. 2021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Městská část Praha 4, Anatala Staška 2059/80b</v>
      </c>
      <c r="G84" s="38"/>
      <c r="H84" s="38"/>
      <c r="I84" s="31" t="s">
        <v>32</v>
      </c>
      <c r="J84" s="34" t="str">
        <f>E23</f>
        <v>SUNCAD, s.r.o., Špotzova 6, Praha 6</v>
      </c>
      <c r="K84" s="38"/>
      <c r="L84" s="115"/>
      <c r="S84" s="36"/>
      <c r="T84" s="36"/>
      <c r="U84" s="36"/>
      <c r="V84" s="36"/>
      <c r="W84" s="36"/>
      <c r="X84" s="36"/>
      <c r="Y84" s="36"/>
      <c r="Z84" s="36"/>
      <c r="AA84" s="36"/>
      <c r="AB84" s="36"/>
      <c r="AC84" s="36"/>
      <c r="AD84" s="36"/>
      <c r="AE84" s="36"/>
    </row>
    <row r="85" spans="1:65" s="2" customFormat="1" ht="15.2" customHeight="1">
      <c r="A85" s="36"/>
      <c r="B85" s="37"/>
      <c r="C85" s="31" t="s">
        <v>30</v>
      </c>
      <c r="D85" s="38"/>
      <c r="E85" s="38"/>
      <c r="F85" s="29" t="str">
        <f>IF(E20="","",E20)</f>
        <v>Vyplň údaj</v>
      </c>
      <c r="G85" s="38"/>
      <c r="H85" s="38"/>
      <c r="I85" s="31" t="s">
        <v>37</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200</v>
      </c>
      <c r="D87" s="156" t="s">
        <v>60</v>
      </c>
      <c r="E87" s="156" t="s">
        <v>56</v>
      </c>
      <c r="F87" s="156" t="s">
        <v>57</v>
      </c>
      <c r="G87" s="156" t="s">
        <v>201</v>
      </c>
      <c r="H87" s="156" t="s">
        <v>202</v>
      </c>
      <c r="I87" s="156" t="s">
        <v>203</v>
      </c>
      <c r="J87" s="156" t="s">
        <v>180</v>
      </c>
      <c r="K87" s="157" t="s">
        <v>204</v>
      </c>
      <c r="L87" s="158"/>
      <c r="M87" s="70" t="s">
        <v>19</v>
      </c>
      <c r="N87" s="71" t="s">
        <v>45</v>
      </c>
      <c r="O87" s="71" t="s">
        <v>205</v>
      </c>
      <c r="P87" s="71" t="s">
        <v>206</v>
      </c>
      <c r="Q87" s="71" t="s">
        <v>207</v>
      </c>
      <c r="R87" s="71" t="s">
        <v>208</v>
      </c>
      <c r="S87" s="71" t="s">
        <v>209</v>
      </c>
      <c r="T87" s="72" t="s">
        <v>210</v>
      </c>
      <c r="U87" s="153"/>
      <c r="V87" s="153"/>
      <c r="W87" s="153"/>
      <c r="X87" s="153"/>
      <c r="Y87" s="153"/>
      <c r="Z87" s="153"/>
      <c r="AA87" s="153"/>
      <c r="AB87" s="153"/>
      <c r="AC87" s="153"/>
      <c r="AD87" s="153"/>
      <c r="AE87" s="153"/>
    </row>
    <row r="88" spans="1:65" s="2" customFormat="1" ht="22.9" customHeight="1">
      <c r="A88" s="36"/>
      <c r="B88" s="37"/>
      <c r="C88" s="77" t="s">
        <v>211</v>
      </c>
      <c r="D88" s="38"/>
      <c r="E88" s="38"/>
      <c r="F88" s="38"/>
      <c r="G88" s="38"/>
      <c r="H88" s="38"/>
      <c r="I88" s="38"/>
      <c r="J88" s="159">
        <f>BK88</f>
        <v>0</v>
      </c>
      <c r="K88" s="38"/>
      <c r="L88" s="41"/>
      <c r="M88" s="73"/>
      <c r="N88" s="160"/>
      <c r="O88" s="74"/>
      <c r="P88" s="161">
        <f>P89+P112+P115</f>
        <v>0</v>
      </c>
      <c r="Q88" s="74"/>
      <c r="R88" s="161">
        <f>R89+R112+R115</f>
        <v>0</v>
      </c>
      <c r="S88" s="74"/>
      <c r="T88" s="162">
        <f>T89+T112+T115</f>
        <v>0</v>
      </c>
      <c r="U88" s="36"/>
      <c r="V88" s="36"/>
      <c r="W88" s="36"/>
      <c r="X88" s="36"/>
      <c r="Y88" s="36"/>
      <c r="Z88" s="36"/>
      <c r="AA88" s="36"/>
      <c r="AB88" s="36"/>
      <c r="AC88" s="36"/>
      <c r="AD88" s="36"/>
      <c r="AE88" s="36"/>
      <c r="AT88" s="19" t="s">
        <v>74</v>
      </c>
      <c r="AU88" s="19" t="s">
        <v>181</v>
      </c>
      <c r="BK88" s="163">
        <f>BK89+BK112+BK115</f>
        <v>0</v>
      </c>
    </row>
    <row r="89" spans="1:65" s="12" customFormat="1" ht="25.9" customHeight="1">
      <c r="B89" s="164"/>
      <c r="C89" s="165"/>
      <c r="D89" s="166" t="s">
        <v>74</v>
      </c>
      <c r="E89" s="167" t="s">
        <v>936</v>
      </c>
      <c r="F89" s="167" t="s">
        <v>937</v>
      </c>
      <c r="G89" s="165"/>
      <c r="H89" s="165"/>
      <c r="I89" s="168"/>
      <c r="J89" s="169">
        <f>BK89</f>
        <v>0</v>
      </c>
      <c r="K89" s="165"/>
      <c r="L89" s="170"/>
      <c r="M89" s="171"/>
      <c r="N89" s="172"/>
      <c r="O89" s="172"/>
      <c r="P89" s="173">
        <f>SUM(P90:P111)</f>
        <v>0</v>
      </c>
      <c r="Q89" s="172"/>
      <c r="R89" s="173">
        <f>SUM(R90:R111)</f>
        <v>0</v>
      </c>
      <c r="S89" s="172"/>
      <c r="T89" s="174">
        <f>SUM(T90:T111)</f>
        <v>0</v>
      </c>
      <c r="AR89" s="175" t="s">
        <v>82</v>
      </c>
      <c r="AT89" s="176" t="s">
        <v>74</v>
      </c>
      <c r="AU89" s="176" t="s">
        <v>75</v>
      </c>
      <c r="AY89" s="175" t="s">
        <v>214</v>
      </c>
      <c r="BK89" s="177">
        <f>SUM(BK90:BK111)</f>
        <v>0</v>
      </c>
    </row>
    <row r="90" spans="1:65" s="2" customFormat="1" ht="14.45" customHeight="1">
      <c r="A90" s="36"/>
      <c r="B90" s="37"/>
      <c r="C90" s="180" t="s">
        <v>82</v>
      </c>
      <c r="D90" s="180" t="s">
        <v>217</v>
      </c>
      <c r="E90" s="181" t="s">
        <v>938</v>
      </c>
      <c r="F90" s="182" t="s">
        <v>939</v>
      </c>
      <c r="G90" s="183" t="s">
        <v>283</v>
      </c>
      <c r="H90" s="184">
        <v>2</v>
      </c>
      <c r="I90" s="185"/>
      <c r="J90" s="186">
        <f>ROUND(I90*H90,2)</f>
        <v>0</v>
      </c>
      <c r="K90" s="182" t="s">
        <v>19</v>
      </c>
      <c r="L90" s="41"/>
      <c r="M90" s="187" t="s">
        <v>19</v>
      </c>
      <c r="N90" s="188" t="s">
        <v>47</v>
      </c>
      <c r="O90" s="66"/>
      <c r="P90" s="189">
        <f>O90*H90</f>
        <v>0</v>
      </c>
      <c r="Q90" s="189">
        <v>0</v>
      </c>
      <c r="R90" s="189">
        <f>Q90*H90</f>
        <v>0</v>
      </c>
      <c r="S90" s="189">
        <v>0</v>
      </c>
      <c r="T90" s="190">
        <f>S90*H90</f>
        <v>0</v>
      </c>
      <c r="U90" s="36"/>
      <c r="V90" s="36"/>
      <c r="W90" s="36"/>
      <c r="X90" s="36"/>
      <c r="Y90" s="36"/>
      <c r="Z90" s="36"/>
      <c r="AA90" s="36"/>
      <c r="AB90" s="36"/>
      <c r="AC90" s="36"/>
      <c r="AD90" s="36"/>
      <c r="AE90" s="36"/>
      <c r="AR90" s="191" t="s">
        <v>299</v>
      </c>
      <c r="AT90" s="191" t="s">
        <v>217</v>
      </c>
      <c r="AU90" s="191" t="s">
        <v>82</v>
      </c>
      <c r="AY90" s="19" t="s">
        <v>214</v>
      </c>
      <c r="BE90" s="192">
        <f>IF(N90="základní",J90,0)</f>
        <v>0</v>
      </c>
      <c r="BF90" s="192">
        <f>IF(N90="snížená",J90,0)</f>
        <v>0</v>
      </c>
      <c r="BG90" s="192">
        <f>IF(N90="zákl. přenesená",J90,0)</f>
        <v>0</v>
      </c>
      <c r="BH90" s="192">
        <f>IF(N90="sníž. přenesená",J90,0)</f>
        <v>0</v>
      </c>
      <c r="BI90" s="192">
        <f>IF(N90="nulová",J90,0)</f>
        <v>0</v>
      </c>
      <c r="BJ90" s="19" t="s">
        <v>88</v>
      </c>
      <c r="BK90" s="192">
        <f>ROUND(I90*H90,2)</f>
        <v>0</v>
      </c>
      <c r="BL90" s="19" t="s">
        <v>299</v>
      </c>
      <c r="BM90" s="191" t="s">
        <v>88</v>
      </c>
    </row>
    <row r="91" spans="1:65" s="2" customFormat="1" ht="29.25">
      <c r="A91" s="36"/>
      <c r="B91" s="37"/>
      <c r="C91" s="38"/>
      <c r="D91" s="195" t="s">
        <v>232</v>
      </c>
      <c r="E91" s="38"/>
      <c r="F91" s="226" t="s">
        <v>940</v>
      </c>
      <c r="G91" s="38"/>
      <c r="H91" s="38"/>
      <c r="I91" s="227"/>
      <c r="J91" s="38"/>
      <c r="K91" s="38"/>
      <c r="L91" s="41"/>
      <c r="M91" s="228"/>
      <c r="N91" s="229"/>
      <c r="O91" s="66"/>
      <c r="P91" s="66"/>
      <c r="Q91" s="66"/>
      <c r="R91" s="66"/>
      <c r="S91" s="66"/>
      <c r="T91" s="67"/>
      <c r="U91" s="36"/>
      <c r="V91" s="36"/>
      <c r="W91" s="36"/>
      <c r="X91" s="36"/>
      <c r="Y91" s="36"/>
      <c r="Z91" s="36"/>
      <c r="AA91" s="36"/>
      <c r="AB91" s="36"/>
      <c r="AC91" s="36"/>
      <c r="AD91" s="36"/>
      <c r="AE91" s="36"/>
      <c r="AT91" s="19" t="s">
        <v>232</v>
      </c>
      <c r="AU91" s="19" t="s">
        <v>82</v>
      </c>
    </row>
    <row r="92" spans="1:65" s="2" customFormat="1" ht="14.45" customHeight="1">
      <c r="A92" s="36"/>
      <c r="B92" s="37"/>
      <c r="C92" s="180" t="s">
        <v>88</v>
      </c>
      <c r="D92" s="180" t="s">
        <v>217</v>
      </c>
      <c r="E92" s="181" t="s">
        <v>941</v>
      </c>
      <c r="F92" s="182" t="s">
        <v>942</v>
      </c>
      <c r="G92" s="183" t="s">
        <v>943</v>
      </c>
      <c r="H92" s="184">
        <v>2</v>
      </c>
      <c r="I92" s="185"/>
      <c r="J92" s="186">
        <f>ROUND(I92*H92,2)</f>
        <v>0</v>
      </c>
      <c r="K92" s="182" t="s">
        <v>19</v>
      </c>
      <c r="L92" s="41"/>
      <c r="M92" s="187" t="s">
        <v>19</v>
      </c>
      <c r="N92" s="188" t="s">
        <v>47</v>
      </c>
      <c r="O92" s="66"/>
      <c r="P92" s="189">
        <f>O92*H92</f>
        <v>0</v>
      </c>
      <c r="Q92" s="189">
        <v>0</v>
      </c>
      <c r="R92" s="189">
        <f>Q92*H92</f>
        <v>0</v>
      </c>
      <c r="S92" s="189">
        <v>0</v>
      </c>
      <c r="T92" s="190">
        <f>S92*H92</f>
        <v>0</v>
      </c>
      <c r="U92" s="36"/>
      <c r="V92" s="36"/>
      <c r="W92" s="36"/>
      <c r="X92" s="36"/>
      <c r="Y92" s="36"/>
      <c r="Z92" s="36"/>
      <c r="AA92" s="36"/>
      <c r="AB92" s="36"/>
      <c r="AC92" s="36"/>
      <c r="AD92" s="36"/>
      <c r="AE92" s="36"/>
      <c r="AR92" s="191" t="s">
        <v>299</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88</v>
      </c>
      <c r="BK92" s="192">
        <f>ROUND(I92*H92,2)</f>
        <v>0</v>
      </c>
      <c r="BL92" s="19" t="s">
        <v>299</v>
      </c>
      <c r="BM92" s="191" t="s">
        <v>222</v>
      </c>
    </row>
    <row r="93" spans="1:65" s="2" customFormat="1" ht="19.5">
      <c r="A93" s="36"/>
      <c r="B93" s="37"/>
      <c r="C93" s="38"/>
      <c r="D93" s="195" t="s">
        <v>232</v>
      </c>
      <c r="E93" s="38"/>
      <c r="F93" s="226" t="s">
        <v>944</v>
      </c>
      <c r="G93" s="38"/>
      <c r="H93" s="38"/>
      <c r="I93" s="227"/>
      <c r="J93" s="38"/>
      <c r="K93" s="38"/>
      <c r="L93" s="41"/>
      <c r="M93" s="228"/>
      <c r="N93" s="229"/>
      <c r="O93" s="66"/>
      <c r="P93" s="66"/>
      <c r="Q93" s="66"/>
      <c r="R93" s="66"/>
      <c r="S93" s="66"/>
      <c r="T93" s="67"/>
      <c r="U93" s="36"/>
      <c r="V93" s="36"/>
      <c r="W93" s="36"/>
      <c r="X93" s="36"/>
      <c r="Y93" s="36"/>
      <c r="Z93" s="36"/>
      <c r="AA93" s="36"/>
      <c r="AB93" s="36"/>
      <c r="AC93" s="36"/>
      <c r="AD93" s="36"/>
      <c r="AE93" s="36"/>
      <c r="AT93" s="19" t="s">
        <v>232</v>
      </c>
      <c r="AU93" s="19" t="s">
        <v>82</v>
      </c>
    </row>
    <row r="94" spans="1:65" s="2" customFormat="1" ht="14.45" customHeight="1">
      <c r="A94" s="36"/>
      <c r="B94" s="37"/>
      <c r="C94" s="180" t="s">
        <v>101</v>
      </c>
      <c r="D94" s="180" t="s">
        <v>217</v>
      </c>
      <c r="E94" s="181" t="s">
        <v>945</v>
      </c>
      <c r="F94" s="182" t="s">
        <v>946</v>
      </c>
      <c r="G94" s="183" t="s">
        <v>943</v>
      </c>
      <c r="H94" s="184">
        <v>2</v>
      </c>
      <c r="I94" s="185"/>
      <c r="J94" s="186">
        <f t="shared" ref="J94:J111" si="0">ROUND(I94*H94,2)</f>
        <v>0</v>
      </c>
      <c r="K94" s="182" t="s">
        <v>19</v>
      </c>
      <c r="L94" s="41"/>
      <c r="M94" s="187" t="s">
        <v>19</v>
      </c>
      <c r="N94" s="188" t="s">
        <v>47</v>
      </c>
      <c r="O94" s="66"/>
      <c r="P94" s="189">
        <f t="shared" ref="P94:P111" si="1">O94*H94</f>
        <v>0</v>
      </c>
      <c r="Q94" s="189">
        <v>0</v>
      </c>
      <c r="R94" s="189">
        <f t="shared" ref="R94:R111" si="2">Q94*H94</f>
        <v>0</v>
      </c>
      <c r="S94" s="189">
        <v>0</v>
      </c>
      <c r="T94" s="190">
        <f t="shared" ref="T94:T111" si="3">S94*H94</f>
        <v>0</v>
      </c>
      <c r="U94" s="36"/>
      <c r="V94" s="36"/>
      <c r="W94" s="36"/>
      <c r="X94" s="36"/>
      <c r="Y94" s="36"/>
      <c r="Z94" s="36"/>
      <c r="AA94" s="36"/>
      <c r="AB94" s="36"/>
      <c r="AC94" s="36"/>
      <c r="AD94" s="36"/>
      <c r="AE94" s="36"/>
      <c r="AR94" s="191" t="s">
        <v>299</v>
      </c>
      <c r="AT94" s="191" t="s">
        <v>217</v>
      </c>
      <c r="AU94" s="191" t="s">
        <v>82</v>
      </c>
      <c r="AY94" s="19" t="s">
        <v>214</v>
      </c>
      <c r="BE94" s="192">
        <f t="shared" ref="BE94:BE111" si="4">IF(N94="základní",J94,0)</f>
        <v>0</v>
      </c>
      <c r="BF94" s="192">
        <f t="shared" ref="BF94:BF111" si="5">IF(N94="snížená",J94,0)</f>
        <v>0</v>
      </c>
      <c r="BG94" s="192">
        <f t="shared" ref="BG94:BG111" si="6">IF(N94="zákl. přenesená",J94,0)</f>
        <v>0</v>
      </c>
      <c r="BH94" s="192">
        <f t="shared" ref="BH94:BH111" si="7">IF(N94="sníž. přenesená",J94,0)</f>
        <v>0</v>
      </c>
      <c r="BI94" s="192">
        <f t="shared" ref="BI94:BI111" si="8">IF(N94="nulová",J94,0)</f>
        <v>0</v>
      </c>
      <c r="BJ94" s="19" t="s">
        <v>88</v>
      </c>
      <c r="BK94" s="192">
        <f t="shared" ref="BK94:BK111" si="9">ROUND(I94*H94,2)</f>
        <v>0</v>
      </c>
      <c r="BL94" s="19" t="s">
        <v>299</v>
      </c>
      <c r="BM94" s="191" t="s">
        <v>215</v>
      </c>
    </row>
    <row r="95" spans="1:65" s="2" customFormat="1" ht="14.45" customHeight="1">
      <c r="A95" s="36"/>
      <c r="B95" s="37"/>
      <c r="C95" s="180" t="s">
        <v>222</v>
      </c>
      <c r="D95" s="180" t="s">
        <v>217</v>
      </c>
      <c r="E95" s="181" t="s">
        <v>947</v>
      </c>
      <c r="F95" s="182" t="s">
        <v>948</v>
      </c>
      <c r="G95" s="183" t="s">
        <v>943</v>
      </c>
      <c r="H95" s="184">
        <v>2</v>
      </c>
      <c r="I95" s="185"/>
      <c r="J95" s="186">
        <f t="shared" si="0"/>
        <v>0</v>
      </c>
      <c r="K95" s="182" t="s">
        <v>19</v>
      </c>
      <c r="L95" s="41"/>
      <c r="M95" s="187" t="s">
        <v>19</v>
      </c>
      <c r="N95" s="188"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299</v>
      </c>
      <c r="AT95" s="191" t="s">
        <v>217</v>
      </c>
      <c r="AU95" s="191" t="s">
        <v>82</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262</v>
      </c>
    </row>
    <row r="96" spans="1:65" s="2" customFormat="1" ht="14.45" customHeight="1">
      <c r="A96" s="36"/>
      <c r="B96" s="37"/>
      <c r="C96" s="180" t="s">
        <v>245</v>
      </c>
      <c r="D96" s="180" t="s">
        <v>217</v>
      </c>
      <c r="E96" s="181" t="s">
        <v>949</v>
      </c>
      <c r="F96" s="182" t="s">
        <v>950</v>
      </c>
      <c r="G96" s="183" t="s">
        <v>943</v>
      </c>
      <c r="H96" s="184">
        <v>4</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82</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270</v>
      </c>
    </row>
    <row r="97" spans="1:65" s="2" customFormat="1" ht="14.45" customHeight="1">
      <c r="A97" s="36"/>
      <c r="B97" s="37"/>
      <c r="C97" s="180" t="s">
        <v>215</v>
      </c>
      <c r="D97" s="180" t="s">
        <v>217</v>
      </c>
      <c r="E97" s="181" t="s">
        <v>953</v>
      </c>
      <c r="F97" s="182" t="s">
        <v>954</v>
      </c>
      <c r="G97" s="183" t="s">
        <v>943</v>
      </c>
      <c r="H97" s="184">
        <v>2</v>
      </c>
      <c r="I97" s="185"/>
      <c r="J97" s="186">
        <f t="shared" si="0"/>
        <v>0</v>
      </c>
      <c r="K97" s="182" t="s">
        <v>19</v>
      </c>
      <c r="L97" s="41"/>
      <c r="M97" s="187" t="s">
        <v>19</v>
      </c>
      <c r="N97" s="188"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299</v>
      </c>
      <c r="AT97" s="191" t="s">
        <v>217</v>
      </c>
      <c r="AU97" s="191" t="s">
        <v>82</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280</v>
      </c>
    </row>
    <row r="98" spans="1:65" s="2" customFormat="1" ht="14.45" customHeight="1">
      <c r="A98" s="36"/>
      <c r="B98" s="37"/>
      <c r="C98" s="180" t="s">
        <v>253</v>
      </c>
      <c r="D98" s="180" t="s">
        <v>217</v>
      </c>
      <c r="E98" s="181" t="s">
        <v>955</v>
      </c>
      <c r="F98" s="182" t="s">
        <v>956</v>
      </c>
      <c r="G98" s="183" t="s">
        <v>943</v>
      </c>
      <c r="H98" s="184">
        <v>2</v>
      </c>
      <c r="I98" s="185"/>
      <c r="J98" s="186">
        <f t="shared" si="0"/>
        <v>0</v>
      </c>
      <c r="K98" s="182" t="s">
        <v>19</v>
      </c>
      <c r="L98" s="41"/>
      <c r="M98" s="187" t="s">
        <v>19</v>
      </c>
      <c r="N98" s="188"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299</v>
      </c>
      <c r="AT98" s="191" t="s">
        <v>217</v>
      </c>
      <c r="AU98" s="191" t="s">
        <v>82</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290</v>
      </c>
    </row>
    <row r="99" spans="1:65" s="2" customFormat="1" ht="14.45" customHeight="1">
      <c r="A99" s="36"/>
      <c r="B99" s="37"/>
      <c r="C99" s="180" t="s">
        <v>262</v>
      </c>
      <c r="D99" s="180" t="s">
        <v>217</v>
      </c>
      <c r="E99" s="181" t="s">
        <v>957</v>
      </c>
      <c r="F99" s="182" t="s">
        <v>958</v>
      </c>
      <c r="G99" s="183" t="s">
        <v>943</v>
      </c>
      <c r="H99" s="184">
        <v>2</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82</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299</v>
      </c>
    </row>
    <row r="100" spans="1:65" s="2" customFormat="1" ht="14.45" customHeight="1">
      <c r="A100" s="36"/>
      <c r="B100" s="37"/>
      <c r="C100" s="180" t="s">
        <v>260</v>
      </c>
      <c r="D100" s="180" t="s">
        <v>217</v>
      </c>
      <c r="E100" s="181" t="s">
        <v>959</v>
      </c>
      <c r="F100" s="182" t="s">
        <v>960</v>
      </c>
      <c r="G100" s="183" t="s">
        <v>961</v>
      </c>
      <c r="H100" s="184">
        <v>12</v>
      </c>
      <c r="I100" s="185"/>
      <c r="J100" s="186">
        <f t="shared" si="0"/>
        <v>0</v>
      </c>
      <c r="K100" s="182" t="s">
        <v>19</v>
      </c>
      <c r="L100" s="41"/>
      <c r="M100" s="187" t="s">
        <v>19</v>
      </c>
      <c r="N100" s="188"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299</v>
      </c>
      <c r="AT100" s="191" t="s">
        <v>217</v>
      </c>
      <c r="AU100" s="191" t="s">
        <v>82</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308</v>
      </c>
    </row>
    <row r="101" spans="1:65" s="2" customFormat="1" ht="14.45" customHeight="1">
      <c r="A101" s="36"/>
      <c r="B101" s="37"/>
      <c r="C101" s="180" t="s">
        <v>270</v>
      </c>
      <c r="D101" s="180" t="s">
        <v>217</v>
      </c>
      <c r="E101" s="181" t="s">
        <v>962</v>
      </c>
      <c r="F101" s="182" t="s">
        <v>963</v>
      </c>
      <c r="G101" s="183" t="s">
        <v>961</v>
      </c>
      <c r="H101" s="184">
        <v>15</v>
      </c>
      <c r="I101" s="185"/>
      <c r="J101" s="186">
        <f t="shared" si="0"/>
        <v>0</v>
      </c>
      <c r="K101" s="182" t="s">
        <v>19</v>
      </c>
      <c r="L101" s="41"/>
      <c r="M101" s="187" t="s">
        <v>19</v>
      </c>
      <c r="N101" s="188"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299</v>
      </c>
      <c r="AT101" s="191" t="s">
        <v>217</v>
      </c>
      <c r="AU101" s="191" t="s">
        <v>82</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322</v>
      </c>
    </row>
    <row r="102" spans="1:65" s="2" customFormat="1" ht="14.45" customHeight="1">
      <c r="A102" s="36"/>
      <c r="B102" s="37"/>
      <c r="C102" s="180" t="s">
        <v>276</v>
      </c>
      <c r="D102" s="180" t="s">
        <v>217</v>
      </c>
      <c r="E102" s="181" t="s">
        <v>964</v>
      </c>
      <c r="F102" s="182" t="s">
        <v>965</v>
      </c>
      <c r="G102" s="183" t="s">
        <v>961</v>
      </c>
      <c r="H102" s="184">
        <v>3</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82</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335</v>
      </c>
    </row>
    <row r="103" spans="1:65" s="2" customFormat="1" ht="14.45" customHeight="1">
      <c r="A103" s="36"/>
      <c r="B103" s="37"/>
      <c r="C103" s="180" t="s">
        <v>280</v>
      </c>
      <c r="D103" s="180" t="s">
        <v>217</v>
      </c>
      <c r="E103" s="181" t="s">
        <v>966</v>
      </c>
      <c r="F103" s="182" t="s">
        <v>967</v>
      </c>
      <c r="G103" s="183" t="s">
        <v>961</v>
      </c>
      <c r="H103" s="184">
        <v>1</v>
      </c>
      <c r="I103" s="185"/>
      <c r="J103" s="186">
        <f t="shared" si="0"/>
        <v>0</v>
      </c>
      <c r="K103" s="182" t="s">
        <v>19</v>
      </c>
      <c r="L103" s="41"/>
      <c r="M103" s="187" t="s">
        <v>19</v>
      </c>
      <c r="N103" s="188"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299</v>
      </c>
      <c r="AT103" s="191" t="s">
        <v>217</v>
      </c>
      <c r="AU103" s="191" t="s">
        <v>82</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347</v>
      </c>
    </row>
    <row r="104" spans="1:65" s="2" customFormat="1" ht="14.45" customHeight="1">
      <c r="A104" s="36"/>
      <c r="B104" s="37"/>
      <c r="C104" s="180" t="s">
        <v>286</v>
      </c>
      <c r="D104" s="180" t="s">
        <v>217</v>
      </c>
      <c r="E104" s="181" t="s">
        <v>1593</v>
      </c>
      <c r="F104" s="182" t="s">
        <v>1594</v>
      </c>
      <c r="G104" s="183" t="s">
        <v>220</v>
      </c>
      <c r="H104" s="184">
        <v>35</v>
      </c>
      <c r="I104" s="185"/>
      <c r="J104" s="186">
        <f t="shared" si="0"/>
        <v>0</v>
      </c>
      <c r="K104" s="182" t="s">
        <v>19</v>
      </c>
      <c r="L104" s="41"/>
      <c r="M104" s="187" t="s">
        <v>19</v>
      </c>
      <c r="N104" s="188"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299</v>
      </c>
      <c r="AT104" s="191" t="s">
        <v>217</v>
      </c>
      <c r="AU104" s="191" t="s">
        <v>82</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358</v>
      </c>
    </row>
    <row r="105" spans="1:65" s="2" customFormat="1" ht="14.45" customHeight="1">
      <c r="A105" s="36"/>
      <c r="B105" s="37"/>
      <c r="C105" s="180" t="s">
        <v>290</v>
      </c>
      <c r="D105" s="180" t="s">
        <v>217</v>
      </c>
      <c r="E105" s="181" t="s">
        <v>1595</v>
      </c>
      <c r="F105" s="182" t="s">
        <v>1596</v>
      </c>
      <c r="G105" s="183" t="s">
        <v>220</v>
      </c>
      <c r="H105" s="184">
        <v>6</v>
      </c>
      <c r="I105" s="185"/>
      <c r="J105" s="186">
        <f t="shared" si="0"/>
        <v>0</v>
      </c>
      <c r="K105" s="182" t="s">
        <v>19</v>
      </c>
      <c r="L105" s="41"/>
      <c r="M105" s="187" t="s">
        <v>19</v>
      </c>
      <c r="N105" s="188"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299</v>
      </c>
      <c r="AT105" s="191" t="s">
        <v>217</v>
      </c>
      <c r="AU105" s="191" t="s">
        <v>82</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369</v>
      </c>
    </row>
    <row r="106" spans="1:65" s="2" customFormat="1" ht="14.45" customHeight="1">
      <c r="A106" s="36"/>
      <c r="B106" s="37"/>
      <c r="C106" s="180" t="s">
        <v>8</v>
      </c>
      <c r="D106" s="180" t="s">
        <v>217</v>
      </c>
      <c r="E106" s="181" t="s">
        <v>972</v>
      </c>
      <c r="F106" s="182" t="s">
        <v>973</v>
      </c>
      <c r="G106" s="183" t="s">
        <v>961</v>
      </c>
      <c r="H106" s="184">
        <v>1</v>
      </c>
      <c r="I106" s="185"/>
      <c r="J106" s="186">
        <f t="shared" si="0"/>
        <v>0</v>
      </c>
      <c r="K106" s="182" t="s">
        <v>19</v>
      </c>
      <c r="L106" s="41"/>
      <c r="M106" s="187" t="s">
        <v>19</v>
      </c>
      <c r="N106" s="188"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299</v>
      </c>
      <c r="AT106" s="191" t="s">
        <v>217</v>
      </c>
      <c r="AU106" s="191" t="s">
        <v>82</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379</v>
      </c>
    </row>
    <row r="107" spans="1:65" s="2" customFormat="1" ht="14.45" customHeight="1">
      <c r="A107" s="36"/>
      <c r="B107" s="37"/>
      <c r="C107" s="180" t="s">
        <v>299</v>
      </c>
      <c r="D107" s="180" t="s">
        <v>217</v>
      </c>
      <c r="E107" s="181" t="s">
        <v>974</v>
      </c>
      <c r="F107" s="182" t="s">
        <v>975</v>
      </c>
      <c r="G107" s="183" t="s">
        <v>943</v>
      </c>
      <c r="H107" s="184">
        <v>2</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82</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339</v>
      </c>
    </row>
    <row r="108" spans="1:65" s="2" customFormat="1" ht="14.45" customHeight="1">
      <c r="A108" s="36"/>
      <c r="B108" s="37"/>
      <c r="C108" s="180" t="s">
        <v>304</v>
      </c>
      <c r="D108" s="180" t="s">
        <v>217</v>
      </c>
      <c r="E108" s="181" t="s">
        <v>976</v>
      </c>
      <c r="F108" s="182" t="s">
        <v>977</v>
      </c>
      <c r="G108" s="183" t="s">
        <v>943</v>
      </c>
      <c r="H108" s="184">
        <v>1</v>
      </c>
      <c r="I108" s="185"/>
      <c r="J108" s="186">
        <f t="shared" si="0"/>
        <v>0</v>
      </c>
      <c r="K108" s="182" t="s">
        <v>19</v>
      </c>
      <c r="L108" s="41"/>
      <c r="M108" s="187" t="s">
        <v>19</v>
      </c>
      <c r="N108" s="188"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299</v>
      </c>
      <c r="AT108" s="191" t="s">
        <v>217</v>
      </c>
      <c r="AU108" s="191" t="s">
        <v>82</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397</v>
      </c>
    </row>
    <row r="109" spans="1:65" s="2" customFormat="1" ht="14.45" customHeight="1">
      <c r="A109" s="36"/>
      <c r="B109" s="37"/>
      <c r="C109" s="180" t="s">
        <v>308</v>
      </c>
      <c r="D109" s="180" t="s">
        <v>217</v>
      </c>
      <c r="E109" s="181" t="s">
        <v>978</v>
      </c>
      <c r="F109" s="182" t="s">
        <v>979</v>
      </c>
      <c r="G109" s="183" t="s">
        <v>943</v>
      </c>
      <c r="H109" s="184">
        <v>2</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82</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405</v>
      </c>
    </row>
    <row r="110" spans="1:65" s="2" customFormat="1" ht="14.45" customHeight="1">
      <c r="A110" s="36"/>
      <c r="B110" s="37"/>
      <c r="C110" s="180" t="s">
        <v>314</v>
      </c>
      <c r="D110" s="180" t="s">
        <v>217</v>
      </c>
      <c r="E110" s="181" t="s">
        <v>980</v>
      </c>
      <c r="F110" s="182" t="s">
        <v>1792</v>
      </c>
      <c r="G110" s="183" t="s">
        <v>943</v>
      </c>
      <c r="H110" s="184">
        <v>2</v>
      </c>
      <c r="I110" s="185"/>
      <c r="J110" s="186">
        <f t="shared" si="0"/>
        <v>0</v>
      </c>
      <c r="K110" s="182" t="s">
        <v>19</v>
      </c>
      <c r="L110" s="41"/>
      <c r="M110" s="187" t="s">
        <v>19</v>
      </c>
      <c r="N110" s="188"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299</v>
      </c>
      <c r="AT110" s="191" t="s">
        <v>217</v>
      </c>
      <c r="AU110" s="191" t="s">
        <v>82</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417</v>
      </c>
    </row>
    <row r="111" spans="1:65" s="2" customFormat="1" ht="14.45" customHeight="1">
      <c r="A111" s="36"/>
      <c r="B111" s="37"/>
      <c r="C111" s="180" t="s">
        <v>322</v>
      </c>
      <c r="D111" s="180" t="s">
        <v>217</v>
      </c>
      <c r="E111" s="181" t="s">
        <v>982</v>
      </c>
      <c r="F111" s="182" t="s">
        <v>983</v>
      </c>
      <c r="G111" s="183" t="s">
        <v>943</v>
      </c>
      <c r="H111" s="184">
        <v>3</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82</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429</v>
      </c>
    </row>
    <row r="112" spans="1:65" s="12" customFormat="1" ht="25.9" customHeight="1">
      <c r="B112" s="164"/>
      <c r="C112" s="165"/>
      <c r="D112" s="166" t="s">
        <v>74</v>
      </c>
      <c r="E112" s="167" t="s">
        <v>984</v>
      </c>
      <c r="F112" s="167" t="s">
        <v>985</v>
      </c>
      <c r="G112" s="165"/>
      <c r="H112" s="165"/>
      <c r="I112" s="168"/>
      <c r="J112" s="169">
        <f>BK112</f>
        <v>0</v>
      </c>
      <c r="K112" s="165"/>
      <c r="L112" s="170"/>
      <c r="M112" s="171"/>
      <c r="N112" s="172"/>
      <c r="O112" s="172"/>
      <c r="P112" s="173">
        <f>SUM(P113:P114)</f>
        <v>0</v>
      </c>
      <c r="Q112" s="172"/>
      <c r="R112" s="173">
        <f>SUM(R113:R114)</f>
        <v>0</v>
      </c>
      <c r="S112" s="172"/>
      <c r="T112" s="174">
        <f>SUM(T113:T114)</f>
        <v>0</v>
      </c>
      <c r="AR112" s="175" t="s">
        <v>82</v>
      </c>
      <c r="AT112" s="176" t="s">
        <v>74</v>
      </c>
      <c r="AU112" s="176" t="s">
        <v>75</v>
      </c>
      <c r="AY112" s="175" t="s">
        <v>214</v>
      </c>
      <c r="BK112" s="177">
        <f>SUM(BK113:BK114)</f>
        <v>0</v>
      </c>
    </row>
    <row r="113" spans="1:65" s="2" customFormat="1" ht="14.45" customHeight="1">
      <c r="A113" s="36"/>
      <c r="B113" s="37"/>
      <c r="C113" s="180" t="s">
        <v>7</v>
      </c>
      <c r="D113" s="180" t="s">
        <v>217</v>
      </c>
      <c r="E113" s="181" t="s">
        <v>986</v>
      </c>
      <c r="F113" s="182" t="s">
        <v>987</v>
      </c>
      <c r="G113" s="183" t="s">
        <v>943</v>
      </c>
      <c r="H113" s="184">
        <v>2</v>
      </c>
      <c r="I113" s="185"/>
      <c r="J113" s="186">
        <f>ROUND(I113*H113,2)</f>
        <v>0</v>
      </c>
      <c r="K113" s="182" t="s">
        <v>19</v>
      </c>
      <c r="L113" s="41"/>
      <c r="M113" s="187" t="s">
        <v>19</v>
      </c>
      <c r="N113" s="188" t="s">
        <v>47</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299</v>
      </c>
      <c r="AT113" s="191" t="s">
        <v>217</v>
      </c>
      <c r="AU113" s="191" t="s">
        <v>82</v>
      </c>
      <c r="AY113" s="19" t="s">
        <v>214</v>
      </c>
      <c r="BE113" s="192">
        <f>IF(N113="základní",J113,0)</f>
        <v>0</v>
      </c>
      <c r="BF113" s="192">
        <f>IF(N113="snížená",J113,0)</f>
        <v>0</v>
      </c>
      <c r="BG113" s="192">
        <f>IF(N113="zákl. přenesená",J113,0)</f>
        <v>0</v>
      </c>
      <c r="BH113" s="192">
        <f>IF(N113="sníž. přenesená",J113,0)</f>
        <v>0</v>
      </c>
      <c r="BI113" s="192">
        <f>IF(N113="nulová",J113,0)</f>
        <v>0</v>
      </c>
      <c r="BJ113" s="19" t="s">
        <v>88</v>
      </c>
      <c r="BK113" s="192">
        <f>ROUND(I113*H113,2)</f>
        <v>0</v>
      </c>
      <c r="BL113" s="19" t="s">
        <v>299</v>
      </c>
      <c r="BM113" s="191" t="s">
        <v>443</v>
      </c>
    </row>
    <row r="114" spans="1:65" s="2" customFormat="1" ht="29.25">
      <c r="A114" s="36"/>
      <c r="B114" s="37"/>
      <c r="C114" s="38"/>
      <c r="D114" s="195" t="s">
        <v>232</v>
      </c>
      <c r="E114" s="38"/>
      <c r="F114" s="226" t="s">
        <v>988</v>
      </c>
      <c r="G114" s="38"/>
      <c r="H114" s="38"/>
      <c r="I114" s="227"/>
      <c r="J114" s="38"/>
      <c r="K114" s="38"/>
      <c r="L114" s="41"/>
      <c r="M114" s="228"/>
      <c r="N114" s="229"/>
      <c r="O114" s="66"/>
      <c r="P114" s="66"/>
      <c r="Q114" s="66"/>
      <c r="R114" s="66"/>
      <c r="S114" s="66"/>
      <c r="T114" s="67"/>
      <c r="U114" s="36"/>
      <c r="V114" s="36"/>
      <c r="W114" s="36"/>
      <c r="X114" s="36"/>
      <c r="Y114" s="36"/>
      <c r="Z114" s="36"/>
      <c r="AA114" s="36"/>
      <c r="AB114" s="36"/>
      <c r="AC114" s="36"/>
      <c r="AD114" s="36"/>
      <c r="AE114" s="36"/>
      <c r="AT114" s="19" t="s">
        <v>232</v>
      </c>
      <c r="AU114" s="19" t="s">
        <v>82</v>
      </c>
    </row>
    <row r="115" spans="1:65" s="12" customFormat="1" ht="25.9" customHeight="1">
      <c r="B115" s="164"/>
      <c r="C115" s="165"/>
      <c r="D115" s="166" t="s">
        <v>74</v>
      </c>
      <c r="E115" s="167" t="s">
        <v>989</v>
      </c>
      <c r="F115" s="167" t="s">
        <v>990</v>
      </c>
      <c r="G115" s="165"/>
      <c r="H115" s="165"/>
      <c r="I115" s="168"/>
      <c r="J115" s="169">
        <f>BK115</f>
        <v>0</v>
      </c>
      <c r="K115" s="165"/>
      <c r="L115" s="170"/>
      <c r="M115" s="171"/>
      <c r="N115" s="172"/>
      <c r="O115" s="172"/>
      <c r="P115" s="173">
        <f>SUM(P116:P117)</f>
        <v>0</v>
      </c>
      <c r="Q115" s="172"/>
      <c r="R115" s="173">
        <f>SUM(R116:R117)</f>
        <v>0</v>
      </c>
      <c r="S115" s="172"/>
      <c r="T115" s="174">
        <f>SUM(T116:T117)</f>
        <v>0</v>
      </c>
      <c r="AR115" s="175" t="s">
        <v>88</v>
      </c>
      <c r="AT115" s="176" t="s">
        <v>74</v>
      </c>
      <c r="AU115" s="176" t="s">
        <v>75</v>
      </c>
      <c r="AY115" s="175" t="s">
        <v>214</v>
      </c>
      <c r="BK115" s="177">
        <f>SUM(BK116:BK117)</f>
        <v>0</v>
      </c>
    </row>
    <row r="116" spans="1:65" s="2" customFormat="1" ht="14.45" customHeight="1">
      <c r="A116" s="36"/>
      <c r="B116" s="37"/>
      <c r="C116" s="180" t="s">
        <v>335</v>
      </c>
      <c r="D116" s="180" t="s">
        <v>217</v>
      </c>
      <c r="E116" s="181" t="s">
        <v>991</v>
      </c>
      <c r="F116" s="182" t="s">
        <v>990</v>
      </c>
      <c r="G116" s="183" t="s">
        <v>283</v>
      </c>
      <c r="H116" s="184">
        <v>1</v>
      </c>
      <c r="I116" s="185"/>
      <c r="J116" s="186">
        <f>ROUND(I116*H116,2)</f>
        <v>0</v>
      </c>
      <c r="K116" s="182" t="s">
        <v>19</v>
      </c>
      <c r="L116" s="41"/>
      <c r="M116" s="187" t="s">
        <v>19</v>
      </c>
      <c r="N116" s="188" t="s">
        <v>47</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299</v>
      </c>
      <c r="AT116" s="191" t="s">
        <v>217</v>
      </c>
      <c r="AU116" s="191" t="s">
        <v>82</v>
      </c>
      <c r="AY116" s="19" t="s">
        <v>214</v>
      </c>
      <c r="BE116" s="192">
        <f>IF(N116="základní",J116,0)</f>
        <v>0</v>
      </c>
      <c r="BF116" s="192">
        <f>IF(N116="snížená",J116,0)</f>
        <v>0</v>
      </c>
      <c r="BG116" s="192">
        <f>IF(N116="zákl. přenesená",J116,0)</f>
        <v>0</v>
      </c>
      <c r="BH116" s="192">
        <f>IF(N116="sníž. přenesená",J116,0)</f>
        <v>0</v>
      </c>
      <c r="BI116" s="192">
        <f>IF(N116="nulová",J116,0)</f>
        <v>0</v>
      </c>
      <c r="BJ116" s="19" t="s">
        <v>88</v>
      </c>
      <c r="BK116" s="192">
        <f>ROUND(I116*H116,2)</f>
        <v>0</v>
      </c>
      <c r="BL116" s="19" t="s">
        <v>299</v>
      </c>
      <c r="BM116" s="191" t="s">
        <v>1977</v>
      </c>
    </row>
    <row r="117" spans="1:65" s="2" customFormat="1" ht="14.45" customHeight="1">
      <c r="A117" s="36"/>
      <c r="B117" s="37"/>
      <c r="C117" s="180" t="s">
        <v>341</v>
      </c>
      <c r="D117" s="180" t="s">
        <v>217</v>
      </c>
      <c r="E117" s="181" t="s">
        <v>993</v>
      </c>
      <c r="F117" s="182" t="s">
        <v>994</v>
      </c>
      <c r="G117" s="183" t="s">
        <v>283</v>
      </c>
      <c r="H117" s="184">
        <v>2</v>
      </c>
      <c r="I117" s="185"/>
      <c r="J117" s="186">
        <f>ROUND(I117*H117,2)</f>
        <v>0</v>
      </c>
      <c r="K117" s="182" t="s">
        <v>19</v>
      </c>
      <c r="L117" s="41"/>
      <c r="M117" s="244" t="s">
        <v>19</v>
      </c>
      <c r="N117" s="245" t="s">
        <v>47</v>
      </c>
      <c r="O117" s="246"/>
      <c r="P117" s="247">
        <f>O117*H117</f>
        <v>0</v>
      </c>
      <c r="Q117" s="247">
        <v>0</v>
      </c>
      <c r="R117" s="247">
        <f>Q117*H117</f>
        <v>0</v>
      </c>
      <c r="S117" s="247">
        <v>0</v>
      </c>
      <c r="T117" s="248">
        <f>S117*H117</f>
        <v>0</v>
      </c>
      <c r="U117" s="36"/>
      <c r="V117" s="36"/>
      <c r="W117" s="36"/>
      <c r="X117" s="36"/>
      <c r="Y117" s="36"/>
      <c r="Z117" s="36"/>
      <c r="AA117" s="36"/>
      <c r="AB117" s="36"/>
      <c r="AC117" s="36"/>
      <c r="AD117" s="36"/>
      <c r="AE117" s="36"/>
      <c r="AR117" s="191" t="s">
        <v>299</v>
      </c>
      <c r="AT117" s="191" t="s">
        <v>217</v>
      </c>
      <c r="AU117" s="191" t="s">
        <v>82</v>
      </c>
      <c r="AY117" s="19" t="s">
        <v>214</v>
      </c>
      <c r="BE117" s="192">
        <f>IF(N117="základní",J117,0)</f>
        <v>0</v>
      </c>
      <c r="BF117" s="192">
        <f>IF(N117="snížená",J117,0)</f>
        <v>0</v>
      </c>
      <c r="BG117" s="192">
        <f>IF(N117="zákl. přenesená",J117,0)</f>
        <v>0</v>
      </c>
      <c r="BH117" s="192">
        <f>IF(N117="sníž. přenesená",J117,0)</f>
        <v>0</v>
      </c>
      <c r="BI117" s="192">
        <f>IF(N117="nulová",J117,0)</f>
        <v>0</v>
      </c>
      <c r="BJ117" s="19" t="s">
        <v>88</v>
      </c>
      <c r="BK117" s="192">
        <f>ROUND(I117*H117,2)</f>
        <v>0</v>
      </c>
      <c r="BL117" s="19" t="s">
        <v>299</v>
      </c>
      <c r="BM117" s="191" t="s">
        <v>1978</v>
      </c>
    </row>
    <row r="118" spans="1:65" s="2" customFormat="1" ht="6.95" customHeight="1">
      <c r="A118" s="36"/>
      <c r="B118" s="49"/>
      <c r="C118" s="50"/>
      <c r="D118" s="50"/>
      <c r="E118" s="50"/>
      <c r="F118" s="50"/>
      <c r="G118" s="50"/>
      <c r="H118" s="50"/>
      <c r="I118" s="50"/>
      <c r="J118" s="50"/>
      <c r="K118" s="50"/>
      <c r="L118" s="41"/>
      <c r="M118" s="36"/>
      <c r="O118" s="36"/>
      <c r="P118" s="36"/>
      <c r="Q118" s="36"/>
      <c r="R118" s="36"/>
      <c r="S118" s="36"/>
      <c r="T118" s="36"/>
      <c r="U118" s="36"/>
      <c r="V118" s="36"/>
      <c r="W118" s="36"/>
      <c r="X118" s="36"/>
      <c r="Y118" s="36"/>
      <c r="Z118" s="36"/>
      <c r="AA118" s="36"/>
      <c r="AB118" s="36"/>
      <c r="AC118" s="36"/>
      <c r="AD118" s="36"/>
      <c r="AE118" s="36"/>
    </row>
  </sheetData>
  <sheetProtection algorithmName="SHA-512" hashValue="C3Dv9yl6R2CW9VdV9GzxpwkVv2I1TiVD3u6O/fmcFBYr5mqpzy9E7/zNFBexYWaLRHBX7hG8cUbVnXhucQVdEQ==" saltValue="a6TT6RxHCARJlNk7i3xrNfl26ms1pWt8KqYOxhMm7Z9LEoO4CR5AeJIuS9CGP9Ib0YVak5av0h6mkOCsb/rruQ==" spinCount="100000" sheet="1" objects="1" scenarios="1" formatColumns="0" formatRows="0" autoFilter="0"/>
  <autoFilter ref="C87:K117" xr:uid="{00000000-0009-0000-0000-00001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152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1859</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1979</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ROUND((SUM(BE95:BE148)),  2)</f>
        <v>0</v>
      </c>
      <c r="G37" s="36"/>
      <c r="H37" s="36"/>
      <c r="I37" s="126">
        <v>0.21</v>
      </c>
      <c r="J37" s="125">
        <f>ROUND(((SUM(BE95:BE148))*I37),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ROUND((SUM(BF95:BF148)),  2)</f>
        <v>0</v>
      </c>
      <c r="G38" s="36"/>
      <c r="H38" s="36"/>
      <c r="I38" s="126">
        <v>0.15</v>
      </c>
      <c r="J38" s="125">
        <f>ROUND(((SUM(BF95:BF148))*I38),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ROUND((SUM(BG95:BG148)),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ROUND((SUM(BH95:BH148)),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ROUND((SUM(BI95:BI148)),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1859</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18052020_4.4_K - Podkrovní byty 377/42 - Kanalizace</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J96</f>
        <v>0</v>
      </c>
      <c r="K68" s="143"/>
      <c r="L68" s="147"/>
    </row>
    <row r="69" spans="1:47" s="10" customFormat="1" ht="19.899999999999999" customHeight="1">
      <c r="B69" s="148"/>
      <c r="C69" s="99"/>
      <c r="D69" s="149" t="s">
        <v>1004</v>
      </c>
      <c r="E69" s="150"/>
      <c r="F69" s="150"/>
      <c r="G69" s="150"/>
      <c r="H69" s="150"/>
      <c r="I69" s="150"/>
      <c r="J69" s="151">
        <f>J97</f>
        <v>0</v>
      </c>
      <c r="K69" s="99"/>
      <c r="L69" s="152"/>
    </row>
    <row r="70" spans="1:47" s="10" customFormat="1" ht="19.899999999999999" customHeight="1">
      <c r="B70" s="148"/>
      <c r="C70" s="99"/>
      <c r="D70" s="149" t="s">
        <v>1005</v>
      </c>
      <c r="E70" s="150"/>
      <c r="F70" s="150"/>
      <c r="G70" s="150"/>
      <c r="H70" s="150"/>
      <c r="I70" s="150"/>
      <c r="J70" s="151">
        <f>J122</f>
        <v>0</v>
      </c>
      <c r="K70" s="99"/>
      <c r="L70" s="152"/>
    </row>
    <row r="71" spans="1:47" s="10" customFormat="1" ht="19.899999999999999" customHeight="1">
      <c r="B71" s="148"/>
      <c r="C71" s="99"/>
      <c r="D71" s="149" t="s">
        <v>1006</v>
      </c>
      <c r="E71" s="150"/>
      <c r="F71" s="150"/>
      <c r="G71" s="150"/>
      <c r="H71" s="150"/>
      <c r="I71" s="150"/>
      <c r="J71" s="151">
        <f>J144</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199</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395" t="str">
        <f>E7</f>
        <v>Podkrovní byty Táborská 378/44, 372/36, 375/38, 377/42, 376/40 Praha 4, k.ú. Nusle</v>
      </c>
      <c r="F81" s="396"/>
      <c r="G81" s="396"/>
      <c r="H81" s="396"/>
      <c r="I81" s="38"/>
      <c r="J81" s="38"/>
      <c r="K81" s="38"/>
      <c r="L81" s="115"/>
      <c r="S81" s="36"/>
      <c r="T81" s="36"/>
      <c r="U81" s="36"/>
      <c r="V81" s="36"/>
      <c r="W81" s="36"/>
      <c r="X81" s="36"/>
      <c r="Y81" s="36"/>
      <c r="Z81" s="36"/>
      <c r="AA81" s="36"/>
      <c r="AB81" s="36"/>
      <c r="AC81" s="36"/>
      <c r="AD81" s="36"/>
      <c r="AE81" s="36"/>
    </row>
    <row r="82" spans="1:63" s="1" customFormat="1" ht="12" customHeight="1">
      <c r="B82" s="23"/>
      <c r="C82" s="31" t="s">
        <v>174</v>
      </c>
      <c r="D82" s="24"/>
      <c r="E82" s="24"/>
      <c r="F82" s="24"/>
      <c r="G82" s="24"/>
      <c r="H82" s="24"/>
      <c r="I82" s="24"/>
      <c r="J82" s="24"/>
      <c r="K82" s="24"/>
      <c r="L82" s="22"/>
    </row>
    <row r="83" spans="1:63" s="1" customFormat="1" ht="16.5" customHeight="1">
      <c r="B83" s="23"/>
      <c r="C83" s="24"/>
      <c r="D83" s="24"/>
      <c r="E83" s="395" t="s">
        <v>1859</v>
      </c>
      <c r="F83" s="347"/>
      <c r="G83" s="347"/>
      <c r="H83" s="347"/>
      <c r="I83" s="24"/>
      <c r="J83" s="24"/>
      <c r="K83" s="24"/>
      <c r="L83" s="22"/>
    </row>
    <row r="84" spans="1:63" s="1" customFormat="1" ht="12" customHeight="1">
      <c r="B84" s="23"/>
      <c r="C84" s="31" t="s">
        <v>176</v>
      </c>
      <c r="D84" s="24"/>
      <c r="E84" s="24"/>
      <c r="F84" s="24"/>
      <c r="G84" s="24"/>
      <c r="H84" s="24"/>
      <c r="I84" s="24"/>
      <c r="J84" s="24"/>
      <c r="K84" s="24"/>
      <c r="L84" s="22"/>
    </row>
    <row r="85" spans="1:63" s="2" customFormat="1" ht="16.5" customHeight="1">
      <c r="A85" s="36"/>
      <c r="B85" s="37"/>
      <c r="C85" s="38"/>
      <c r="D85" s="38"/>
      <c r="E85" s="399" t="s">
        <v>996</v>
      </c>
      <c r="F85" s="397"/>
      <c r="G85" s="397"/>
      <c r="H85" s="397"/>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997</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69" t="str">
        <f>E13</f>
        <v>18052020_4.4_K - Podkrovní byty 377/42 - Kanalizace</v>
      </c>
      <c r="F87" s="397"/>
      <c r="G87" s="397"/>
      <c r="H87" s="397"/>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Táborská</v>
      </c>
      <c r="G89" s="38"/>
      <c r="H89" s="38"/>
      <c r="I89" s="31" t="s">
        <v>23</v>
      </c>
      <c r="J89" s="61" t="str">
        <f>IF(J16="","",J16)</f>
        <v>16. 4. 2021</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25.7" customHeight="1">
      <c r="A91" s="36"/>
      <c r="B91" s="37"/>
      <c r="C91" s="31" t="s">
        <v>25</v>
      </c>
      <c r="D91" s="38"/>
      <c r="E91" s="38"/>
      <c r="F91" s="29" t="str">
        <f>E19</f>
        <v>Městská část Praha 4, Anatala Staška 2059/80b</v>
      </c>
      <c r="G91" s="38"/>
      <c r="H91" s="38"/>
      <c r="I91" s="31" t="s">
        <v>32</v>
      </c>
      <c r="J91" s="34" t="str">
        <f>E25</f>
        <v>SUNCAD, s.r.o., Špotzova 6, Praha 6</v>
      </c>
      <c r="K91" s="38"/>
      <c r="L91" s="115"/>
      <c r="S91" s="36"/>
      <c r="T91" s="36"/>
      <c r="U91" s="36"/>
      <c r="V91" s="36"/>
      <c r="W91" s="36"/>
      <c r="X91" s="36"/>
      <c r="Y91" s="36"/>
      <c r="Z91" s="36"/>
      <c r="AA91" s="36"/>
      <c r="AB91" s="36"/>
      <c r="AC91" s="36"/>
      <c r="AD91" s="36"/>
      <c r="AE91" s="36"/>
    </row>
    <row r="92" spans="1:63" s="2" customFormat="1" ht="15.2" customHeight="1">
      <c r="A92" s="36"/>
      <c r="B92" s="37"/>
      <c r="C92" s="31" t="s">
        <v>30</v>
      </c>
      <c r="D92" s="38"/>
      <c r="E92" s="38"/>
      <c r="F92" s="29" t="str">
        <f>IF(E22="","",E22)</f>
        <v>Vyplň údaj</v>
      </c>
      <c r="G92" s="38"/>
      <c r="H92" s="38"/>
      <c r="I92" s="31" t="s">
        <v>37</v>
      </c>
      <c r="J92" s="34" t="str">
        <f>E28</f>
        <v>SunCad,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200</v>
      </c>
      <c r="D94" s="156" t="s">
        <v>60</v>
      </c>
      <c r="E94" s="156" t="s">
        <v>56</v>
      </c>
      <c r="F94" s="156" t="s">
        <v>57</v>
      </c>
      <c r="G94" s="156" t="s">
        <v>201</v>
      </c>
      <c r="H94" s="156" t="s">
        <v>202</v>
      </c>
      <c r="I94" s="156" t="s">
        <v>203</v>
      </c>
      <c r="J94" s="156" t="s">
        <v>180</v>
      </c>
      <c r="K94" s="157" t="s">
        <v>204</v>
      </c>
      <c r="L94" s="158"/>
      <c r="M94" s="70" t="s">
        <v>19</v>
      </c>
      <c r="N94" s="71" t="s">
        <v>45</v>
      </c>
      <c r="O94" s="71" t="s">
        <v>205</v>
      </c>
      <c r="P94" s="71" t="s">
        <v>206</v>
      </c>
      <c r="Q94" s="71" t="s">
        <v>207</v>
      </c>
      <c r="R94" s="71" t="s">
        <v>208</v>
      </c>
      <c r="S94" s="71" t="s">
        <v>209</v>
      </c>
      <c r="T94" s="72" t="s">
        <v>210</v>
      </c>
      <c r="U94" s="153"/>
      <c r="V94" s="153"/>
      <c r="W94" s="153"/>
      <c r="X94" s="153"/>
      <c r="Y94" s="153"/>
      <c r="Z94" s="153"/>
      <c r="AA94" s="153"/>
      <c r="AB94" s="153"/>
      <c r="AC94" s="153"/>
      <c r="AD94" s="153"/>
      <c r="AE94" s="153"/>
    </row>
    <row r="95" spans="1:63" s="2" customFormat="1" ht="22.9" customHeight="1">
      <c r="A95" s="36"/>
      <c r="B95" s="37"/>
      <c r="C95" s="77" t="s">
        <v>211</v>
      </c>
      <c r="D95" s="38"/>
      <c r="E95" s="38"/>
      <c r="F95" s="38"/>
      <c r="G95" s="38"/>
      <c r="H95" s="38"/>
      <c r="I95" s="38"/>
      <c r="J95" s="159">
        <f>BK95</f>
        <v>0</v>
      </c>
      <c r="K95" s="38"/>
      <c r="L95" s="41"/>
      <c r="M95" s="73"/>
      <c r="N95" s="160"/>
      <c r="O95" s="74"/>
      <c r="P95" s="161">
        <f>P96</f>
        <v>0</v>
      </c>
      <c r="Q95" s="74"/>
      <c r="R95" s="161">
        <f>R96</f>
        <v>0.22332500000000002</v>
      </c>
      <c r="S95" s="74"/>
      <c r="T95" s="162">
        <f>T96</f>
        <v>0</v>
      </c>
      <c r="U95" s="36"/>
      <c r="V95" s="36"/>
      <c r="W95" s="36"/>
      <c r="X95" s="36"/>
      <c r="Y95" s="36"/>
      <c r="Z95" s="36"/>
      <c r="AA95" s="36"/>
      <c r="AB95" s="36"/>
      <c r="AC95" s="36"/>
      <c r="AD95" s="36"/>
      <c r="AE95" s="36"/>
      <c r="AT95" s="19" t="s">
        <v>74</v>
      </c>
      <c r="AU95" s="19" t="s">
        <v>181</v>
      </c>
      <c r="BK95" s="163">
        <f>BK96</f>
        <v>0</v>
      </c>
    </row>
    <row r="96" spans="1:63" s="12" customFormat="1" ht="25.9" customHeight="1">
      <c r="B96" s="164"/>
      <c r="C96" s="165"/>
      <c r="D96" s="166" t="s">
        <v>74</v>
      </c>
      <c r="E96" s="167" t="s">
        <v>318</v>
      </c>
      <c r="F96" s="167" t="s">
        <v>319</v>
      </c>
      <c r="G96" s="165"/>
      <c r="H96" s="165"/>
      <c r="I96" s="168"/>
      <c r="J96" s="169">
        <f>BK96</f>
        <v>0</v>
      </c>
      <c r="K96" s="165"/>
      <c r="L96" s="170"/>
      <c r="M96" s="171"/>
      <c r="N96" s="172"/>
      <c r="O96" s="172"/>
      <c r="P96" s="173">
        <f>P97+P122+P144</f>
        <v>0</v>
      </c>
      <c r="Q96" s="172"/>
      <c r="R96" s="173">
        <f>R97+R122+R144</f>
        <v>0.22332500000000002</v>
      </c>
      <c r="S96" s="172"/>
      <c r="T96" s="174">
        <f>T97+T122+T144</f>
        <v>0</v>
      </c>
      <c r="AR96" s="175" t="s">
        <v>88</v>
      </c>
      <c r="AT96" s="176" t="s">
        <v>74</v>
      </c>
      <c r="AU96" s="176" t="s">
        <v>75</v>
      </c>
      <c r="AY96" s="175" t="s">
        <v>214</v>
      </c>
      <c r="BK96" s="177">
        <f>BK97+BK122+BK144</f>
        <v>0</v>
      </c>
    </row>
    <row r="97" spans="1:65" s="12" customFormat="1" ht="22.9" customHeight="1">
      <c r="B97" s="164"/>
      <c r="C97" s="165"/>
      <c r="D97" s="166" t="s">
        <v>74</v>
      </c>
      <c r="E97" s="178" t="s">
        <v>1007</v>
      </c>
      <c r="F97" s="178" t="s">
        <v>1008</v>
      </c>
      <c r="G97" s="165"/>
      <c r="H97" s="165"/>
      <c r="I97" s="168"/>
      <c r="J97" s="179">
        <f>BK97</f>
        <v>0</v>
      </c>
      <c r="K97" s="165"/>
      <c r="L97" s="170"/>
      <c r="M97" s="171"/>
      <c r="N97" s="172"/>
      <c r="O97" s="172"/>
      <c r="P97" s="173">
        <f>SUM(P98:P121)</f>
        <v>0</v>
      </c>
      <c r="Q97" s="172"/>
      <c r="R97" s="173">
        <f>SUM(R98:R121)</f>
        <v>8.0495000000000011E-2</v>
      </c>
      <c r="S97" s="172"/>
      <c r="T97" s="174">
        <f>SUM(T98:T121)</f>
        <v>0</v>
      </c>
      <c r="AR97" s="175" t="s">
        <v>88</v>
      </c>
      <c r="AT97" s="176" t="s">
        <v>74</v>
      </c>
      <c r="AU97" s="176" t="s">
        <v>82</v>
      </c>
      <c r="AY97" s="175" t="s">
        <v>214</v>
      </c>
      <c r="BK97" s="177">
        <f>SUM(BK98:BK121)</f>
        <v>0</v>
      </c>
    </row>
    <row r="98" spans="1:65" s="2" customFormat="1" ht="14.45" customHeight="1">
      <c r="A98" s="36"/>
      <c r="B98" s="37"/>
      <c r="C98" s="180" t="s">
        <v>82</v>
      </c>
      <c r="D98" s="180" t="s">
        <v>217</v>
      </c>
      <c r="E98" s="181" t="s">
        <v>1009</v>
      </c>
      <c r="F98" s="182" t="s">
        <v>1010</v>
      </c>
      <c r="G98" s="183" t="s">
        <v>248</v>
      </c>
      <c r="H98" s="184">
        <v>7</v>
      </c>
      <c r="I98" s="185"/>
      <c r="J98" s="186">
        <f>ROUND(I98*H98,2)</f>
        <v>0</v>
      </c>
      <c r="K98" s="182" t="s">
        <v>19</v>
      </c>
      <c r="L98" s="41"/>
      <c r="M98" s="187" t="s">
        <v>19</v>
      </c>
      <c r="N98" s="188" t="s">
        <v>47</v>
      </c>
      <c r="O98" s="66"/>
      <c r="P98" s="189">
        <f>O98*H98</f>
        <v>0</v>
      </c>
      <c r="Q98" s="189">
        <v>1E-3</v>
      </c>
      <c r="R98" s="189">
        <f>Q98*H98</f>
        <v>7.0000000000000001E-3</v>
      </c>
      <c r="S98" s="189">
        <v>0</v>
      </c>
      <c r="T98" s="190">
        <f>S98*H98</f>
        <v>0</v>
      </c>
      <c r="U98" s="36"/>
      <c r="V98" s="36"/>
      <c r="W98" s="36"/>
      <c r="X98" s="36"/>
      <c r="Y98" s="36"/>
      <c r="Z98" s="36"/>
      <c r="AA98" s="36"/>
      <c r="AB98" s="36"/>
      <c r="AC98" s="36"/>
      <c r="AD98" s="36"/>
      <c r="AE98" s="36"/>
      <c r="AR98" s="191" t="s">
        <v>299</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88</v>
      </c>
      <c r="BK98" s="192">
        <f>ROUND(I98*H98,2)</f>
        <v>0</v>
      </c>
      <c r="BL98" s="19" t="s">
        <v>299</v>
      </c>
      <c r="BM98" s="191" t="s">
        <v>1011</v>
      </c>
    </row>
    <row r="99" spans="1:65" s="14" customFormat="1" ht="11.25">
      <c r="B99" s="204"/>
      <c r="C99" s="205"/>
      <c r="D99" s="195" t="s">
        <v>224</v>
      </c>
      <c r="E99" s="206" t="s">
        <v>19</v>
      </c>
      <c r="F99" s="207" t="s">
        <v>253</v>
      </c>
      <c r="G99" s="205"/>
      <c r="H99" s="208">
        <v>7</v>
      </c>
      <c r="I99" s="209"/>
      <c r="J99" s="205"/>
      <c r="K99" s="205"/>
      <c r="L99" s="210"/>
      <c r="M99" s="211"/>
      <c r="N99" s="212"/>
      <c r="O99" s="212"/>
      <c r="P99" s="212"/>
      <c r="Q99" s="212"/>
      <c r="R99" s="212"/>
      <c r="S99" s="212"/>
      <c r="T99" s="213"/>
      <c r="AT99" s="214" t="s">
        <v>224</v>
      </c>
      <c r="AU99" s="214" t="s">
        <v>88</v>
      </c>
      <c r="AV99" s="14" t="s">
        <v>88</v>
      </c>
      <c r="AW99" s="14" t="s">
        <v>36</v>
      </c>
      <c r="AX99" s="14" t="s">
        <v>75</v>
      </c>
      <c r="AY99" s="214" t="s">
        <v>214</v>
      </c>
    </row>
    <row r="100" spans="1:65" s="15" customFormat="1" ht="11.25">
      <c r="B100" s="215"/>
      <c r="C100" s="216"/>
      <c r="D100" s="195" t="s">
        <v>224</v>
      </c>
      <c r="E100" s="217" t="s">
        <v>19</v>
      </c>
      <c r="F100" s="218" t="s">
        <v>228</v>
      </c>
      <c r="G100" s="216"/>
      <c r="H100" s="219">
        <v>7</v>
      </c>
      <c r="I100" s="220"/>
      <c r="J100" s="216"/>
      <c r="K100" s="216"/>
      <c r="L100" s="221"/>
      <c r="M100" s="222"/>
      <c r="N100" s="223"/>
      <c r="O100" s="223"/>
      <c r="P100" s="223"/>
      <c r="Q100" s="223"/>
      <c r="R100" s="223"/>
      <c r="S100" s="223"/>
      <c r="T100" s="224"/>
      <c r="AT100" s="225" t="s">
        <v>224</v>
      </c>
      <c r="AU100" s="225" t="s">
        <v>88</v>
      </c>
      <c r="AV100" s="15" t="s">
        <v>222</v>
      </c>
      <c r="AW100" s="15" t="s">
        <v>36</v>
      </c>
      <c r="AX100" s="15" t="s">
        <v>82</v>
      </c>
      <c r="AY100" s="225" t="s">
        <v>214</v>
      </c>
    </row>
    <row r="101" spans="1:65" s="2" customFormat="1" ht="14.45" customHeight="1">
      <c r="A101" s="36"/>
      <c r="B101" s="37"/>
      <c r="C101" s="180" t="s">
        <v>88</v>
      </c>
      <c r="D101" s="180" t="s">
        <v>217</v>
      </c>
      <c r="E101" s="181" t="s">
        <v>1601</v>
      </c>
      <c r="F101" s="182" t="s">
        <v>1602</v>
      </c>
      <c r="G101" s="183" t="s">
        <v>331</v>
      </c>
      <c r="H101" s="184">
        <v>1.5</v>
      </c>
      <c r="I101" s="185"/>
      <c r="J101" s="186">
        <f>ROUND(I101*H101,2)</f>
        <v>0</v>
      </c>
      <c r="K101" s="182" t="s">
        <v>221</v>
      </c>
      <c r="L101" s="41"/>
      <c r="M101" s="187" t="s">
        <v>19</v>
      </c>
      <c r="N101" s="188" t="s">
        <v>47</v>
      </c>
      <c r="O101" s="66"/>
      <c r="P101" s="189">
        <f>O101*H101</f>
        <v>0</v>
      </c>
      <c r="Q101" s="189">
        <v>4.0999999999999999E-4</v>
      </c>
      <c r="R101" s="189">
        <f>Q101*H101</f>
        <v>6.1499999999999999E-4</v>
      </c>
      <c r="S101" s="189">
        <v>0</v>
      </c>
      <c r="T101" s="190">
        <f>S101*H101</f>
        <v>0</v>
      </c>
      <c r="U101" s="36"/>
      <c r="V101" s="36"/>
      <c r="W101" s="36"/>
      <c r="X101" s="36"/>
      <c r="Y101" s="36"/>
      <c r="Z101" s="36"/>
      <c r="AA101" s="36"/>
      <c r="AB101" s="36"/>
      <c r="AC101" s="36"/>
      <c r="AD101" s="36"/>
      <c r="AE101" s="36"/>
      <c r="AR101" s="191" t="s">
        <v>299</v>
      </c>
      <c r="AT101" s="191" t="s">
        <v>217</v>
      </c>
      <c r="AU101" s="191" t="s">
        <v>88</v>
      </c>
      <c r="AY101" s="19" t="s">
        <v>214</v>
      </c>
      <c r="BE101" s="192">
        <f>IF(N101="základní",J101,0)</f>
        <v>0</v>
      </c>
      <c r="BF101" s="192">
        <f>IF(N101="snížená",J101,0)</f>
        <v>0</v>
      </c>
      <c r="BG101" s="192">
        <f>IF(N101="zákl. přenesená",J101,0)</f>
        <v>0</v>
      </c>
      <c r="BH101" s="192">
        <f>IF(N101="sníž. přenesená",J101,0)</f>
        <v>0</v>
      </c>
      <c r="BI101" s="192">
        <f>IF(N101="nulová",J101,0)</f>
        <v>0</v>
      </c>
      <c r="BJ101" s="19" t="s">
        <v>88</v>
      </c>
      <c r="BK101" s="192">
        <f>ROUND(I101*H101,2)</f>
        <v>0</v>
      </c>
      <c r="BL101" s="19" t="s">
        <v>299</v>
      </c>
      <c r="BM101" s="191" t="s">
        <v>1980</v>
      </c>
    </row>
    <row r="102" spans="1:65" s="14" customFormat="1" ht="11.25">
      <c r="B102" s="204"/>
      <c r="C102" s="205"/>
      <c r="D102" s="195" t="s">
        <v>224</v>
      </c>
      <c r="E102" s="206" t="s">
        <v>19</v>
      </c>
      <c r="F102" s="207" t="s">
        <v>1981</v>
      </c>
      <c r="G102" s="205"/>
      <c r="H102" s="208">
        <v>1.5</v>
      </c>
      <c r="I102" s="209"/>
      <c r="J102" s="205"/>
      <c r="K102" s="205"/>
      <c r="L102" s="210"/>
      <c r="M102" s="211"/>
      <c r="N102" s="212"/>
      <c r="O102" s="212"/>
      <c r="P102" s="212"/>
      <c r="Q102" s="212"/>
      <c r="R102" s="212"/>
      <c r="S102" s="212"/>
      <c r="T102" s="213"/>
      <c r="AT102" s="214" t="s">
        <v>224</v>
      </c>
      <c r="AU102" s="214" t="s">
        <v>88</v>
      </c>
      <c r="AV102" s="14" t="s">
        <v>88</v>
      </c>
      <c r="AW102" s="14" t="s">
        <v>36</v>
      </c>
      <c r="AX102" s="14" t="s">
        <v>75</v>
      </c>
      <c r="AY102" s="214" t="s">
        <v>214</v>
      </c>
    </row>
    <row r="103" spans="1:65" s="15" customFormat="1" ht="11.25">
      <c r="B103" s="215"/>
      <c r="C103" s="216"/>
      <c r="D103" s="195" t="s">
        <v>224</v>
      </c>
      <c r="E103" s="217" t="s">
        <v>19</v>
      </c>
      <c r="F103" s="218" t="s">
        <v>228</v>
      </c>
      <c r="G103" s="216"/>
      <c r="H103" s="219">
        <v>1.5</v>
      </c>
      <c r="I103" s="220"/>
      <c r="J103" s="216"/>
      <c r="K103" s="216"/>
      <c r="L103" s="221"/>
      <c r="M103" s="222"/>
      <c r="N103" s="223"/>
      <c r="O103" s="223"/>
      <c r="P103" s="223"/>
      <c r="Q103" s="223"/>
      <c r="R103" s="223"/>
      <c r="S103" s="223"/>
      <c r="T103" s="224"/>
      <c r="AT103" s="225" t="s">
        <v>224</v>
      </c>
      <c r="AU103" s="225" t="s">
        <v>88</v>
      </c>
      <c r="AV103" s="15" t="s">
        <v>222</v>
      </c>
      <c r="AW103" s="15" t="s">
        <v>36</v>
      </c>
      <c r="AX103" s="15" t="s">
        <v>82</v>
      </c>
      <c r="AY103" s="225" t="s">
        <v>214</v>
      </c>
    </row>
    <row r="104" spans="1:65" s="2" customFormat="1" ht="14.45" customHeight="1">
      <c r="A104" s="36"/>
      <c r="B104" s="37"/>
      <c r="C104" s="180" t="s">
        <v>101</v>
      </c>
      <c r="D104" s="180" t="s">
        <v>217</v>
      </c>
      <c r="E104" s="181" t="s">
        <v>1605</v>
      </c>
      <c r="F104" s="182" t="s">
        <v>1606</v>
      </c>
      <c r="G104" s="183" t="s">
        <v>331</v>
      </c>
      <c r="H104" s="184">
        <v>17.5</v>
      </c>
      <c r="I104" s="185"/>
      <c r="J104" s="186">
        <f>ROUND(I104*H104,2)</f>
        <v>0</v>
      </c>
      <c r="K104" s="182" t="s">
        <v>221</v>
      </c>
      <c r="L104" s="41"/>
      <c r="M104" s="187" t="s">
        <v>19</v>
      </c>
      <c r="N104" s="188" t="s">
        <v>47</v>
      </c>
      <c r="O104" s="66"/>
      <c r="P104" s="189">
        <f>O104*H104</f>
        <v>0</v>
      </c>
      <c r="Q104" s="189">
        <v>4.8000000000000001E-4</v>
      </c>
      <c r="R104" s="189">
        <f>Q104*H104</f>
        <v>8.3999999999999995E-3</v>
      </c>
      <c r="S104" s="189">
        <v>0</v>
      </c>
      <c r="T104" s="190">
        <f>S104*H104</f>
        <v>0</v>
      </c>
      <c r="U104" s="36"/>
      <c r="V104" s="36"/>
      <c r="W104" s="36"/>
      <c r="X104" s="36"/>
      <c r="Y104" s="36"/>
      <c r="Z104" s="36"/>
      <c r="AA104" s="36"/>
      <c r="AB104" s="36"/>
      <c r="AC104" s="36"/>
      <c r="AD104" s="36"/>
      <c r="AE104" s="36"/>
      <c r="AR104" s="191" t="s">
        <v>299</v>
      </c>
      <c r="AT104" s="191" t="s">
        <v>217</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299</v>
      </c>
      <c r="BM104" s="191" t="s">
        <v>1982</v>
      </c>
    </row>
    <row r="105" spans="1:65" s="14" customFormat="1" ht="11.25">
      <c r="B105" s="204"/>
      <c r="C105" s="205"/>
      <c r="D105" s="195" t="s">
        <v>224</v>
      </c>
      <c r="E105" s="206" t="s">
        <v>19</v>
      </c>
      <c r="F105" s="207" t="s">
        <v>1983</v>
      </c>
      <c r="G105" s="205"/>
      <c r="H105" s="208">
        <v>17.5</v>
      </c>
      <c r="I105" s="209"/>
      <c r="J105" s="205"/>
      <c r="K105" s="205"/>
      <c r="L105" s="210"/>
      <c r="M105" s="211"/>
      <c r="N105" s="212"/>
      <c r="O105" s="212"/>
      <c r="P105" s="212"/>
      <c r="Q105" s="212"/>
      <c r="R105" s="212"/>
      <c r="S105" s="212"/>
      <c r="T105" s="213"/>
      <c r="AT105" s="214" t="s">
        <v>224</v>
      </c>
      <c r="AU105" s="214" t="s">
        <v>88</v>
      </c>
      <c r="AV105" s="14" t="s">
        <v>88</v>
      </c>
      <c r="AW105" s="14" t="s">
        <v>36</v>
      </c>
      <c r="AX105" s="14" t="s">
        <v>75</v>
      </c>
      <c r="AY105" s="214" t="s">
        <v>214</v>
      </c>
    </row>
    <row r="106" spans="1:65" s="15" customFormat="1" ht="11.25">
      <c r="B106" s="215"/>
      <c r="C106" s="216"/>
      <c r="D106" s="195" t="s">
        <v>224</v>
      </c>
      <c r="E106" s="217" t="s">
        <v>19</v>
      </c>
      <c r="F106" s="218" t="s">
        <v>228</v>
      </c>
      <c r="G106" s="216"/>
      <c r="H106" s="219">
        <v>17.5</v>
      </c>
      <c r="I106" s="220"/>
      <c r="J106" s="216"/>
      <c r="K106" s="216"/>
      <c r="L106" s="221"/>
      <c r="M106" s="222"/>
      <c r="N106" s="223"/>
      <c r="O106" s="223"/>
      <c r="P106" s="223"/>
      <c r="Q106" s="223"/>
      <c r="R106" s="223"/>
      <c r="S106" s="223"/>
      <c r="T106" s="224"/>
      <c r="AT106" s="225" t="s">
        <v>224</v>
      </c>
      <c r="AU106" s="225" t="s">
        <v>88</v>
      </c>
      <c r="AV106" s="15" t="s">
        <v>222</v>
      </c>
      <c r="AW106" s="15" t="s">
        <v>36</v>
      </c>
      <c r="AX106" s="15" t="s">
        <v>82</v>
      </c>
      <c r="AY106" s="225" t="s">
        <v>214</v>
      </c>
    </row>
    <row r="107" spans="1:65" s="2" customFormat="1" ht="14.45" customHeight="1">
      <c r="A107" s="36"/>
      <c r="B107" s="37"/>
      <c r="C107" s="180" t="s">
        <v>222</v>
      </c>
      <c r="D107" s="180" t="s">
        <v>217</v>
      </c>
      <c r="E107" s="181" t="s">
        <v>1611</v>
      </c>
      <c r="F107" s="182" t="s">
        <v>1612</v>
      </c>
      <c r="G107" s="183" t="s">
        <v>331</v>
      </c>
      <c r="H107" s="184">
        <v>2</v>
      </c>
      <c r="I107" s="185"/>
      <c r="J107" s="186">
        <f>ROUND(I107*H107,2)</f>
        <v>0</v>
      </c>
      <c r="K107" s="182" t="s">
        <v>221</v>
      </c>
      <c r="L107" s="41"/>
      <c r="M107" s="187" t="s">
        <v>19</v>
      </c>
      <c r="N107" s="188" t="s">
        <v>47</v>
      </c>
      <c r="O107" s="66"/>
      <c r="P107" s="189">
        <f>O107*H107</f>
        <v>0</v>
      </c>
      <c r="Q107" s="189">
        <v>2.2399999999999998E-3</v>
      </c>
      <c r="R107" s="189">
        <f>Q107*H107</f>
        <v>4.4799999999999996E-3</v>
      </c>
      <c r="S107" s="189">
        <v>0</v>
      </c>
      <c r="T107" s="190">
        <f>S107*H107</f>
        <v>0</v>
      </c>
      <c r="U107" s="36"/>
      <c r="V107" s="36"/>
      <c r="W107" s="36"/>
      <c r="X107" s="36"/>
      <c r="Y107" s="36"/>
      <c r="Z107" s="36"/>
      <c r="AA107" s="36"/>
      <c r="AB107" s="36"/>
      <c r="AC107" s="36"/>
      <c r="AD107" s="36"/>
      <c r="AE107" s="36"/>
      <c r="AR107" s="191" t="s">
        <v>299</v>
      </c>
      <c r="AT107" s="191" t="s">
        <v>217</v>
      </c>
      <c r="AU107" s="191" t="s">
        <v>88</v>
      </c>
      <c r="AY107" s="19" t="s">
        <v>214</v>
      </c>
      <c r="BE107" s="192">
        <f>IF(N107="základní",J107,0)</f>
        <v>0</v>
      </c>
      <c r="BF107" s="192">
        <f>IF(N107="snížená",J107,0)</f>
        <v>0</v>
      </c>
      <c r="BG107" s="192">
        <f>IF(N107="zákl. přenesená",J107,0)</f>
        <v>0</v>
      </c>
      <c r="BH107" s="192">
        <f>IF(N107="sníž. přenesená",J107,0)</f>
        <v>0</v>
      </c>
      <c r="BI107" s="192">
        <f>IF(N107="nulová",J107,0)</f>
        <v>0</v>
      </c>
      <c r="BJ107" s="19" t="s">
        <v>88</v>
      </c>
      <c r="BK107" s="192">
        <f>ROUND(I107*H107,2)</f>
        <v>0</v>
      </c>
      <c r="BL107" s="19" t="s">
        <v>299</v>
      </c>
      <c r="BM107" s="191" t="s">
        <v>1984</v>
      </c>
    </row>
    <row r="108" spans="1:65" s="14" customFormat="1" ht="11.25">
      <c r="B108" s="204"/>
      <c r="C108" s="205"/>
      <c r="D108" s="195" t="s">
        <v>224</v>
      </c>
      <c r="E108" s="206" t="s">
        <v>19</v>
      </c>
      <c r="F108" s="207" t="s">
        <v>88</v>
      </c>
      <c r="G108" s="205"/>
      <c r="H108" s="208">
        <v>2</v>
      </c>
      <c r="I108" s="209"/>
      <c r="J108" s="205"/>
      <c r="K108" s="205"/>
      <c r="L108" s="210"/>
      <c r="M108" s="211"/>
      <c r="N108" s="212"/>
      <c r="O108" s="212"/>
      <c r="P108" s="212"/>
      <c r="Q108" s="212"/>
      <c r="R108" s="212"/>
      <c r="S108" s="212"/>
      <c r="T108" s="213"/>
      <c r="AT108" s="214" t="s">
        <v>224</v>
      </c>
      <c r="AU108" s="214" t="s">
        <v>88</v>
      </c>
      <c r="AV108" s="14" t="s">
        <v>88</v>
      </c>
      <c r="AW108" s="14" t="s">
        <v>36</v>
      </c>
      <c r="AX108" s="14" t="s">
        <v>75</v>
      </c>
      <c r="AY108" s="214" t="s">
        <v>214</v>
      </c>
    </row>
    <row r="109" spans="1:65" s="15" customFormat="1" ht="11.25">
      <c r="B109" s="215"/>
      <c r="C109" s="216"/>
      <c r="D109" s="195" t="s">
        <v>224</v>
      </c>
      <c r="E109" s="217" t="s">
        <v>19</v>
      </c>
      <c r="F109" s="218" t="s">
        <v>228</v>
      </c>
      <c r="G109" s="216"/>
      <c r="H109" s="219">
        <v>2</v>
      </c>
      <c r="I109" s="220"/>
      <c r="J109" s="216"/>
      <c r="K109" s="216"/>
      <c r="L109" s="221"/>
      <c r="M109" s="222"/>
      <c r="N109" s="223"/>
      <c r="O109" s="223"/>
      <c r="P109" s="223"/>
      <c r="Q109" s="223"/>
      <c r="R109" s="223"/>
      <c r="S109" s="223"/>
      <c r="T109" s="224"/>
      <c r="AT109" s="225" t="s">
        <v>224</v>
      </c>
      <c r="AU109" s="225" t="s">
        <v>88</v>
      </c>
      <c r="AV109" s="15" t="s">
        <v>222</v>
      </c>
      <c r="AW109" s="15" t="s">
        <v>36</v>
      </c>
      <c r="AX109" s="15" t="s">
        <v>82</v>
      </c>
      <c r="AY109" s="225" t="s">
        <v>214</v>
      </c>
    </row>
    <row r="110" spans="1:65" s="2" customFormat="1" ht="14.45" customHeight="1">
      <c r="A110" s="36"/>
      <c r="B110" s="37"/>
      <c r="C110" s="180" t="s">
        <v>245</v>
      </c>
      <c r="D110" s="180" t="s">
        <v>217</v>
      </c>
      <c r="E110" s="181" t="s">
        <v>1025</v>
      </c>
      <c r="F110" s="182" t="s">
        <v>1026</v>
      </c>
      <c r="G110" s="183" t="s">
        <v>1027</v>
      </c>
      <c r="H110" s="184">
        <v>1</v>
      </c>
      <c r="I110" s="185"/>
      <c r="J110" s="186">
        <f>ROUND(I110*H110,2)</f>
        <v>0</v>
      </c>
      <c r="K110" s="182" t="s">
        <v>19</v>
      </c>
      <c r="L110" s="41"/>
      <c r="M110" s="187" t="s">
        <v>19</v>
      </c>
      <c r="N110" s="188" t="s">
        <v>47</v>
      </c>
      <c r="O110" s="66"/>
      <c r="P110" s="189">
        <f>O110*H110</f>
        <v>0</v>
      </c>
      <c r="Q110" s="189">
        <v>0.01</v>
      </c>
      <c r="R110" s="189">
        <f>Q110*H110</f>
        <v>0.01</v>
      </c>
      <c r="S110" s="189">
        <v>0</v>
      </c>
      <c r="T110" s="190">
        <f>S110*H110</f>
        <v>0</v>
      </c>
      <c r="U110" s="36"/>
      <c r="V110" s="36"/>
      <c r="W110" s="36"/>
      <c r="X110" s="36"/>
      <c r="Y110" s="36"/>
      <c r="Z110" s="36"/>
      <c r="AA110" s="36"/>
      <c r="AB110" s="36"/>
      <c r="AC110" s="36"/>
      <c r="AD110" s="36"/>
      <c r="AE110" s="36"/>
      <c r="AR110" s="191" t="s">
        <v>299</v>
      </c>
      <c r="AT110" s="191" t="s">
        <v>217</v>
      </c>
      <c r="AU110" s="191" t="s">
        <v>88</v>
      </c>
      <c r="AY110" s="19" t="s">
        <v>214</v>
      </c>
      <c r="BE110" s="192">
        <f>IF(N110="základní",J110,0)</f>
        <v>0</v>
      </c>
      <c r="BF110" s="192">
        <f>IF(N110="snížená",J110,0)</f>
        <v>0</v>
      </c>
      <c r="BG110" s="192">
        <f>IF(N110="zákl. přenesená",J110,0)</f>
        <v>0</v>
      </c>
      <c r="BH110" s="192">
        <f>IF(N110="sníž. přenesená",J110,0)</f>
        <v>0</v>
      </c>
      <c r="BI110" s="192">
        <f>IF(N110="nulová",J110,0)</f>
        <v>0</v>
      </c>
      <c r="BJ110" s="19" t="s">
        <v>88</v>
      </c>
      <c r="BK110" s="192">
        <f>ROUND(I110*H110,2)</f>
        <v>0</v>
      </c>
      <c r="BL110" s="19" t="s">
        <v>299</v>
      </c>
      <c r="BM110" s="191" t="s">
        <v>1028</v>
      </c>
    </row>
    <row r="111" spans="1:65" s="13" customFormat="1" ht="11.25">
      <c r="B111" s="193"/>
      <c r="C111" s="194"/>
      <c r="D111" s="195" t="s">
        <v>224</v>
      </c>
      <c r="E111" s="196" t="s">
        <v>19</v>
      </c>
      <c r="F111" s="197" t="s">
        <v>1029</v>
      </c>
      <c r="G111" s="194"/>
      <c r="H111" s="196" t="s">
        <v>19</v>
      </c>
      <c r="I111" s="198"/>
      <c r="J111" s="194"/>
      <c r="K111" s="194"/>
      <c r="L111" s="199"/>
      <c r="M111" s="200"/>
      <c r="N111" s="201"/>
      <c r="O111" s="201"/>
      <c r="P111" s="201"/>
      <c r="Q111" s="201"/>
      <c r="R111" s="201"/>
      <c r="S111" s="201"/>
      <c r="T111" s="202"/>
      <c r="AT111" s="203" t="s">
        <v>224</v>
      </c>
      <c r="AU111" s="203" t="s">
        <v>88</v>
      </c>
      <c r="AV111" s="13" t="s">
        <v>82</v>
      </c>
      <c r="AW111" s="13" t="s">
        <v>36</v>
      </c>
      <c r="AX111" s="13" t="s">
        <v>75</v>
      </c>
      <c r="AY111" s="203" t="s">
        <v>214</v>
      </c>
    </row>
    <row r="112" spans="1:65" s="14" customFormat="1" ht="11.25">
      <c r="B112" s="204"/>
      <c r="C112" s="205"/>
      <c r="D112" s="195" t="s">
        <v>224</v>
      </c>
      <c r="E112" s="206" t="s">
        <v>19</v>
      </c>
      <c r="F112" s="207" t="s">
        <v>82</v>
      </c>
      <c r="G112" s="205"/>
      <c r="H112" s="208">
        <v>1</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5" customFormat="1" ht="11.25">
      <c r="B113" s="215"/>
      <c r="C113" s="216"/>
      <c r="D113" s="195" t="s">
        <v>224</v>
      </c>
      <c r="E113" s="217" t="s">
        <v>19</v>
      </c>
      <c r="F113" s="218" t="s">
        <v>228</v>
      </c>
      <c r="G113" s="216"/>
      <c r="H113" s="219">
        <v>1</v>
      </c>
      <c r="I113" s="220"/>
      <c r="J113" s="216"/>
      <c r="K113" s="216"/>
      <c r="L113" s="221"/>
      <c r="M113" s="222"/>
      <c r="N113" s="223"/>
      <c r="O113" s="223"/>
      <c r="P113" s="223"/>
      <c r="Q113" s="223"/>
      <c r="R113" s="223"/>
      <c r="S113" s="223"/>
      <c r="T113" s="224"/>
      <c r="AT113" s="225" t="s">
        <v>224</v>
      </c>
      <c r="AU113" s="225" t="s">
        <v>88</v>
      </c>
      <c r="AV113" s="15" t="s">
        <v>222</v>
      </c>
      <c r="AW113" s="15" t="s">
        <v>36</v>
      </c>
      <c r="AX113" s="15" t="s">
        <v>82</v>
      </c>
      <c r="AY113" s="225" t="s">
        <v>214</v>
      </c>
    </row>
    <row r="114" spans="1:65" s="2" customFormat="1" ht="14.45" customHeight="1">
      <c r="A114" s="36"/>
      <c r="B114" s="37"/>
      <c r="C114" s="180" t="s">
        <v>215</v>
      </c>
      <c r="D114" s="180" t="s">
        <v>217</v>
      </c>
      <c r="E114" s="181" t="s">
        <v>1030</v>
      </c>
      <c r="F114" s="182" t="s">
        <v>1031</v>
      </c>
      <c r="G114" s="183" t="s">
        <v>331</v>
      </c>
      <c r="H114" s="184">
        <v>5</v>
      </c>
      <c r="I114" s="185"/>
      <c r="J114" s="186">
        <f>ROUND(I114*H114,2)</f>
        <v>0</v>
      </c>
      <c r="K114" s="182" t="s">
        <v>19</v>
      </c>
      <c r="L114" s="41"/>
      <c r="M114" s="187" t="s">
        <v>19</v>
      </c>
      <c r="N114" s="188" t="s">
        <v>47</v>
      </c>
      <c r="O114" s="66"/>
      <c r="P114" s="189">
        <f>O114*H114</f>
        <v>0</v>
      </c>
      <c r="Q114" s="189">
        <v>0.01</v>
      </c>
      <c r="R114" s="189">
        <f>Q114*H114</f>
        <v>0.05</v>
      </c>
      <c r="S114" s="189">
        <v>0</v>
      </c>
      <c r="T114" s="190">
        <f>S114*H114</f>
        <v>0</v>
      </c>
      <c r="U114" s="36"/>
      <c r="V114" s="36"/>
      <c r="W114" s="36"/>
      <c r="X114" s="36"/>
      <c r="Y114" s="36"/>
      <c r="Z114" s="36"/>
      <c r="AA114" s="36"/>
      <c r="AB114" s="36"/>
      <c r="AC114" s="36"/>
      <c r="AD114" s="36"/>
      <c r="AE114" s="36"/>
      <c r="AR114" s="191" t="s">
        <v>299</v>
      </c>
      <c r="AT114" s="191" t="s">
        <v>217</v>
      </c>
      <c r="AU114" s="191" t="s">
        <v>88</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299</v>
      </c>
      <c r="BM114" s="191" t="s">
        <v>1985</v>
      </c>
    </row>
    <row r="115" spans="1:65" s="13" customFormat="1" ht="11.25">
      <c r="B115" s="193"/>
      <c r="C115" s="194"/>
      <c r="D115" s="195" t="s">
        <v>224</v>
      </c>
      <c r="E115" s="196" t="s">
        <v>19</v>
      </c>
      <c r="F115" s="197" t="s">
        <v>1033</v>
      </c>
      <c r="G115" s="194"/>
      <c r="H115" s="196" t="s">
        <v>19</v>
      </c>
      <c r="I115" s="198"/>
      <c r="J115" s="194"/>
      <c r="K115" s="194"/>
      <c r="L115" s="199"/>
      <c r="M115" s="200"/>
      <c r="N115" s="201"/>
      <c r="O115" s="201"/>
      <c r="P115" s="201"/>
      <c r="Q115" s="201"/>
      <c r="R115" s="201"/>
      <c r="S115" s="201"/>
      <c r="T115" s="202"/>
      <c r="AT115" s="203" t="s">
        <v>224</v>
      </c>
      <c r="AU115" s="203" t="s">
        <v>88</v>
      </c>
      <c r="AV115" s="13" t="s">
        <v>82</v>
      </c>
      <c r="AW115" s="13" t="s">
        <v>36</v>
      </c>
      <c r="AX115" s="13" t="s">
        <v>75</v>
      </c>
      <c r="AY115" s="203" t="s">
        <v>214</v>
      </c>
    </row>
    <row r="116" spans="1:65" s="14" customFormat="1" ht="11.25">
      <c r="B116" s="204"/>
      <c r="C116" s="205"/>
      <c r="D116" s="195" t="s">
        <v>224</v>
      </c>
      <c r="E116" s="206" t="s">
        <v>19</v>
      </c>
      <c r="F116" s="207" t="s">
        <v>1034</v>
      </c>
      <c r="G116" s="205"/>
      <c r="H116" s="208">
        <v>5</v>
      </c>
      <c r="I116" s="209"/>
      <c r="J116" s="205"/>
      <c r="K116" s="205"/>
      <c r="L116" s="210"/>
      <c r="M116" s="211"/>
      <c r="N116" s="212"/>
      <c r="O116" s="212"/>
      <c r="P116" s="212"/>
      <c r="Q116" s="212"/>
      <c r="R116" s="212"/>
      <c r="S116" s="212"/>
      <c r="T116" s="213"/>
      <c r="AT116" s="214" t="s">
        <v>224</v>
      </c>
      <c r="AU116" s="214" t="s">
        <v>88</v>
      </c>
      <c r="AV116" s="14" t="s">
        <v>88</v>
      </c>
      <c r="AW116" s="14" t="s">
        <v>36</v>
      </c>
      <c r="AX116" s="14" t="s">
        <v>82</v>
      </c>
      <c r="AY116" s="214" t="s">
        <v>214</v>
      </c>
    </row>
    <row r="117" spans="1:65" s="2" customFormat="1" ht="14.45" customHeight="1">
      <c r="A117" s="36"/>
      <c r="B117" s="37"/>
      <c r="C117" s="180" t="s">
        <v>253</v>
      </c>
      <c r="D117" s="180" t="s">
        <v>217</v>
      </c>
      <c r="E117" s="181" t="s">
        <v>1035</v>
      </c>
      <c r="F117" s="182" t="s">
        <v>1036</v>
      </c>
      <c r="G117" s="183" t="s">
        <v>331</v>
      </c>
      <c r="H117" s="184">
        <v>21</v>
      </c>
      <c r="I117" s="185"/>
      <c r="J117" s="186">
        <f>ROUND(I117*H117,2)</f>
        <v>0</v>
      </c>
      <c r="K117" s="182" t="s">
        <v>221</v>
      </c>
      <c r="L117" s="41"/>
      <c r="M117" s="187" t="s">
        <v>19</v>
      </c>
      <c r="N117" s="188" t="s">
        <v>47</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299</v>
      </c>
      <c r="AT117" s="191" t="s">
        <v>217</v>
      </c>
      <c r="AU117" s="191" t="s">
        <v>88</v>
      </c>
      <c r="AY117" s="19" t="s">
        <v>214</v>
      </c>
      <c r="BE117" s="192">
        <f>IF(N117="základní",J117,0)</f>
        <v>0</v>
      </c>
      <c r="BF117" s="192">
        <f>IF(N117="snížená",J117,0)</f>
        <v>0</v>
      </c>
      <c r="BG117" s="192">
        <f>IF(N117="zákl. přenesená",J117,0)</f>
        <v>0</v>
      </c>
      <c r="BH117" s="192">
        <f>IF(N117="sníž. přenesená",J117,0)</f>
        <v>0</v>
      </c>
      <c r="BI117" s="192">
        <f>IF(N117="nulová",J117,0)</f>
        <v>0</v>
      </c>
      <c r="BJ117" s="19" t="s">
        <v>88</v>
      </c>
      <c r="BK117" s="192">
        <f>ROUND(I117*H117,2)</f>
        <v>0</v>
      </c>
      <c r="BL117" s="19" t="s">
        <v>299</v>
      </c>
      <c r="BM117" s="191" t="s">
        <v>1037</v>
      </c>
    </row>
    <row r="118" spans="1:65" s="14" customFormat="1" ht="11.25">
      <c r="B118" s="204"/>
      <c r="C118" s="205"/>
      <c r="D118" s="195" t="s">
        <v>224</v>
      </c>
      <c r="E118" s="206" t="s">
        <v>19</v>
      </c>
      <c r="F118" s="207" t="s">
        <v>7</v>
      </c>
      <c r="G118" s="205"/>
      <c r="H118" s="208">
        <v>21</v>
      </c>
      <c r="I118" s="209"/>
      <c r="J118" s="205"/>
      <c r="K118" s="205"/>
      <c r="L118" s="210"/>
      <c r="M118" s="211"/>
      <c r="N118" s="212"/>
      <c r="O118" s="212"/>
      <c r="P118" s="212"/>
      <c r="Q118" s="212"/>
      <c r="R118" s="212"/>
      <c r="S118" s="212"/>
      <c r="T118" s="213"/>
      <c r="AT118" s="214" t="s">
        <v>224</v>
      </c>
      <c r="AU118" s="214" t="s">
        <v>88</v>
      </c>
      <c r="AV118" s="14" t="s">
        <v>88</v>
      </c>
      <c r="AW118" s="14" t="s">
        <v>36</v>
      </c>
      <c r="AX118" s="14" t="s">
        <v>75</v>
      </c>
      <c r="AY118" s="214" t="s">
        <v>214</v>
      </c>
    </row>
    <row r="119" spans="1:65" s="15" customFormat="1" ht="11.25">
      <c r="B119" s="215"/>
      <c r="C119" s="216"/>
      <c r="D119" s="195" t="s">
        <v>224</v>
      </c>
      <c r="E119" s="217" t="s">
        <v>19</v>
      </c>
      <c r="F119" s="218" t="s">
        <v>228</v>
      </c>
      <c r="G119" s="216"/>
      <c r="H119" s="219">
        <v>21</v>
      </c>
      <c r="I119" s="220"/>
      <c r="J119" s="216"/>
      <c r="K119" s="216"/>
      <c r="L119" s="221"/>
      <c r="M119" s="222"/>
      <c r="N119" s="223"/>
      <c r="O119" s="223"/>
      <c r="P119" s="223"/>
      <c r="Q119" s="223"/>
      <c r="R119" s="223"/>
      <c r="S119" s="223"/>
      <c r="T119" s="224"/>
      <c r="AT119" s="225" t="s">
        <v>224</v>
      </c>
      <c r="AU119" s="225" t="s">
        <v>88</v>
      </c>
      <c r="AV119" s="15" t="s">
        <v>222</v>
      </c>
      <c r="AW119" s="15" t="s">
        <v>36</v>
      </c>
      <c r="AX119" s="15" t="s">
        <v>82</v>
      </c>
      <c r="AY119" s="225" t="s">
        <v>214</v>
      </c>
    </row>
    <row r="120" spans="1:65" s="2" customFormat="1" ht="24.2" customHeight="1">
      <c r="A120" s="36"/>
      <c r="B120" s="37"/>
      <c r="C120" s="180" t="s">
        <v>262</v>
      </c>
      <c r="D120" s="180" t="s">
        <v>217</v>
      </c>
      <c r="E120" s="181" t="s">
        <v>1038</v>
      </c>
      <c r="F120" s="182" t="s">
        <v>1039</v>
      </c>
      <c r="G120" s="183" t="s">
        <v>302</v>
      </c>
      <c r="H120" s="184">
        <v>0.08</v>
      </c>
      <c r="I120" s="185"/>
      <c r="J120" s="186">
        <f>ROUND(I120*H120,2)</f>
        <v>0</v>
      </c>
      <c r="K120" s="182" t="s">
        <v>221</v>
      </c>
      <c r="L120" s="41"/>
      <c r="M120" s="187" t="s">
        <v>19</v>
      </c>
      <c r="N120" s="188" t="s">
        <v>47</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299</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299</v>
      </c>
      <c r="BM120" s="191" t="s">
        <v>1040</v>
      </c>
    </row>
    <row r="121" spans="1:65" s="2" customFormat="1" ht="24.2" customHeight="1">
      <c r="A121" s="36"/>
      <c r="B121" s="37"/>
      <c r="C121" s="180" t="s">
        <v>260</v>
      </c>
      <c r="D121" s="180" t="s">
        <v>217</v>
      </c>
      <c r="E121" s="181" t="s">
        <v>1041</v>
      </c>
      <c r="F121" s="182" t="s">
        <v>1042</v>
      </c>
      <c r="G121" s="183" t="s">
        <v>302</v>
      </c>
      <c r="H121" s="184">
        <v>0.08</v>
      </c>
      <c r="I121" s="185"/>
      <c r="J121" s="186">
        <f>ROUND(I121*H121,2)</f>
        <v>0</v>
      </c>
      <c r="K121" s="182" t="s">
        <v>221</v>
      </c>
      <c r="L121" s="41"/>
      <c r="M121" s="187" t="s">
        <v>19</v>
      </c>
      <c r="N121" s="188" t="s">
        <v>47</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299</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299</v>
      </c>
      <c r="BM121" s="191" t="s">
        <v>1043</v>
      </c>
    </row>
    <row r="122" spans="1:65" s="12" customFormat="1" ht="22.9" customHeight="1">
      <c r="B122" s="164"/>
      <c r="C122" s="165"/>
      <c r="D122" s="166" t="s">
        <v>74</v>
      </c>
      <c r="E122" s="178" t="s">
        <v>1044</v>
      </c>
      <c r="F122" s="178" t="s">
        <v>1045</v>
      </c>
      <c r="G122" s="165"/>
      <c r="H122" s="165"/>
      <c r="I122" s="168"/>
      <c r="J122" s="179">
        <f>BK122</f>
        <v>0</v>
      </c>
      <c r="K122" s="165"/>
      <c r="L122" s="170"/>
      <c r="M122" s="171"/>
      <c r="N122" s="172"/>
      <c r="O122" s="172"/>
      <c r="P122" s="173">
        <f>SUM(P123:P143)</f>
        <v>0</v>
      </c>
      <c r="Q122" s="172"/>
      <c r="R122" s="173">
        <f>SUM(R123:R143)</f>
        <v>0.13975000000000001</v>
      </c>
      <c r="S122" s="172"/>
      <c r="T122" s="174">
        <f>SUM(T123:T143)</f>
        <v>0</v>
      </c>
      <c r="AR122" s="175" t="s">
        <v>88</v>
      </c>
      <c r="AT122" s="176" t="s">
        <v>74</v>
      </c>
      <c r="AU122" s="176" t="s">
        <v>82</v>
      </c>
      <c r="AY122" s="175" t="s">
        <v>214</v>
      </c>
      <c r="BK122" s="177">
        <f>SUM(BK123:BK143)</f>
        <v>0</v>
      </c>
    </row>
    <row r="123" spans="1:65" s="2" customFormat="1" ht="14.45" customHeight="1">
      <c r="A123" s="36"/>
      <c r="B123" s="37"/>
      <c r="C123" s="180" t="s">
        <v>270</v>
      </c>
      <c r="D123" s="180" t="s">
        <v>217</v>
      </c>
      <c r="E123" s="181" t="s">
        <v>1046</v>
      </c>
      <c r="F123" s="182" t="s">
        <v>1047</v>
      </c>
      <c r="G123" s="183" t="s">
        <v>248</v>
      </c>
      <c r="H123" s="184">
        <v>2</v>
      </c>
      <c r="I123" s="185"/>
      <c r="J123" s="186">
        <f>ROUND(I123*H123,2)</f>
        <v>0</v>
      </c>
      <c r="K123" s="182" t="s">
        <v>19</v>
      </c>
      <c r="L123" s="41"/>
      <c r="M123" s="187" t="s">
        <v>19</v>
      </c>
      <c r="N123" s="188" t="s">
        <v>47</v>
      </c>
      <c r="O123" s="66"/>
      <c r="P123" s="189">
        <f>O123*H123</f>
        <v>0</v>
      </c>
      <c r="Q123" s="189">
        <v>0.02</v>
      </c>
      <c r="R123" s="189">
        <f>Q123*H123</f>
        <v>0.04</v>
      </c>
      <c r="S123" s="189">
        <v>0</v>
      </c>
      <c r="T123" s="190">
        <f>S123*H123</f>
        <v>0</v>
      </c>
      <c r="U123" s="36"/>
      <c r="V123" s="36"/>
      <c r="W123" s="36"/>
      <c r="X123" s="36"/>
      <c r="Y123" s="36"/>
      <c r="Z123" s="36"/>
      <c r="AA123" s="36"/>
      <c r="AB123" s="36"/>
      <c r="AC123" s="36"/>
      <c r="AD123" s="36"/>
      <c r="AE123" s="36"/>
      <c r="AR123" s="191" t="s">
        <v>299</v>
      </c>
      <c r="AT123" s="191" t="s">
        <v>217</v>
      </c>
      <c r="AU123" s="191" t="s">
        <v>88</v>
      </c>
      <c r="AY123" s="19" t="s">
        <v>214</v>
      </c>
      <c r="BE123" s="192">
        <f>IF(N123="základní",J123,0)</f>
        <v>0</v>
      </c>
      <c r="BF123" s="192">
        <f>IF(N123="snížená",J123,0)</f>
        <v>0</v>
      </c>
      <c r="BG123" s="192">
        <f>IF(N123="zákl. přenesená",J123,0)</f>
        <v>0</v>
      </c>
      <c r="BH123" s="192">
        <f>IF(N123="sníž. přenesená",J123,0)</f>
        <v>0</v>
      </c>
      <c r="BI123" s="192">
        <f>IF(N123="nulová",J123,0)</f>
        <v>0</v>
      </c>
      <c r="BJ123" s="19" t="s">
        <v>88</v>
      </c>
      <c r="BK123" s="192">
        <f>ROUND(I123*H123,2)</f>
        <v>0</v>
      </c>
      <c r="BL123" s="19" t="s">
        <v>299</v>
      </c>
      <c r="BM123" s="191" t="s">
        <v>1048</v>
      </c>
    </row>
    <row r="124" spans="1:65" s="14" customFormat="1" ht="11.25">
      <c r="B124" s="204"/>
      <c r="C124" s="205"/>
      <c r="D124" s="195" t="s">
        <v>224</v>
      </c>
      <c r="E124" s="206" t="s">
        <v>19</v>
      </c>
      <c r="F124" s="207" t="s">
        <v>88</v>
      </c>
      <c r="G124" s="205"/>
      <c r="H124" s="208">
        <v>2</v>
      </c>
      <c r="I124" s="209"/>
      <c r="J124" s="205"/>
      <c r="K124" s="205"/>
      <c r="L124" s="210"/>
      <c r="M124" s="211"/>
      <c r="N124" s="212"/>
      <c r="O124" s="212"/>
      <c r="P124" s="212"/>
      <c r="Q124" s="212"/>
      <c r="R124" s="212"/>
      <c r="S124" s="212"/>
      <c r="T124" s="213"/>
      <c r="AT124" s="214" t="s">
        <v>224</v>
      </c>
      <c r="AU124" s="214" t="s">
        <v>88</v>
      </c>
      <c r="AV124" s="14" t="s">
        <v>88</v>
      </c>
      <c r="AW124" s="14" t="s">
        <v>36</v>
      </c>
      <c r="AX124" s="14" t="s">
        <v>75</v>
      </c>
      <c r="AY124" s="214" t="s">
        <v>214</v>
      </c>
    </row>
    <row r="125" spans="1:65" s="15" customFormat="1" ht="11.25">
      <c r="B125" s="215"/>
      <c r="C125" s="216"/>
      <c r="D125" s="195" t="s">
        <v>224</v>
      </c>
      <c r="E125" s="217" t="s">
        <v>19</v>
      </c>
      <c r="F125" s="218" t="s">
        <v>228</v>
      </c>
      <c r="G125" s="216"/>
      <c r="H125" s="219">
        <v>2</v>
      </c>
      <c r="I125" s="220"/>
      <c r="J125" s="216"/>
      <c r="K125" s="216"/>
      <c r="L125" s="221"/>
      <c r="M125" s="222"/>
      <c r="N125" s="223"/>
      <c r="O125" s="223"/>
      <c r="P125" s="223"/>
      <c r="Q125" s="223"/>
      <c r="R125" s="223"/>
      <c r="S125" s="223"/>
      <c r="T125" s="224"/>
      <c r="AT125" s="225" t="s">
        <v>224</v>
      </c>
      <c r="AU125" s="225" t="s">
        <v>88</v>
      </c>
      <c r="AV125" s="15" t="s">
        <v>222</v>
      </c>
      <c r="AW125" s="15" t="s">
        <v>36</v>
      </c>
      <c r="AX125" s="15" t="s">
        <v>82</v>
      </c>
      <c r="AY125" s="225" t="s">
        <v>214</v>
      </c>
    </row>
    <row r="126" spans="1:65" s="2" customFormat="1" ht="24.2" customHeight="1">
      <c r="A126" s="36"/>
      <c r="B126" s="37"/>
      <c r="C126" s="180" t="s">
        <v>276</v>
      </c>
      <c r="D126" s="180" t="s">
        <v>217</v>
      </c>
      <c r="E126" s="181" t="s">
        <v>1049</v>
      </c>
      <c r="F126" s="182" t="s">
        <v>1050</v>
      </c>
      <c r="G126" s="183" t="s">
        <v>1051</v>
      </c>
      <c r="H126" s="184">
        <v>2</v>
      </c>
      <c r="I126" s="185"/>
      <c r="J126" s="186">
        <f>ROUND(I126*H126,2)</f>
        <v>0</v>
      </c>
      <c r="K126" s="182" t="s">
        <v>221</v>
      </c>
      <c r="L126" s="41"/>
      <c r="M126" s="187" t="s">
        <v>19</v>
      </c>
      <c r="N126" s="188" t="s">
        <v>47</v>
      </c>
      <c r="O126" s="66"/>
      <c r="P126" s="189">
        <f>O126*H126</f>
        <v>0</v>
      </c>
      <c r="Q126" s="189">
        <v>1.6469999999999999E-2</v>
      </c>
      <c r="R126" s="189">
        <f>Q126*H126</f>
        <v>3.2939999999999997E-2</v>
      </c>
      <c r="S126" s="189">
        <v>0</v>
      </c>
      <c r="T126" s="190">
        <f>S126*H126</f>
        <v>0</v>
      </c>
      <c r="U126" s="36"/>
      <c r="V126" s="36"/>
      <c r="W126" s="36"/>
      <c r="X126" s="36"/>
      <c r="Y126" s="36"/>
      <c r="Z126" s="36"/>
      <c r="AA126" s="36"/>
      <c r="AB126" s="36"/>
      <c r="AC126" s="36"/>
      <c r="AD126" s="36"/>
      <c r="AE126" s="36"/>
      <c r="AR126" s="191" t="s">
        <v>299</v>
      </c>
      <c r="AT126" s="191" t="s">
        <v>217</v>
      </c>
      <c r="AU126" s="191" t="s">
        <v>88</v>
      </c>
      <c r="AY126" s="19" t="s">
        <v>214</v>
      </c>
      <c r="BE126" s="192">
        <f>IF(N126="základní",J126,0)</f>
        <v>0</v>
      </c>
      <c r="BF126" s="192">
        <f>IF(N126="snížená",J126,0)</f>
        <v>0</v>
      </c>
      <c r="BG126" s="192">
        <f>IF(N126="zákl. přenesená",J126,0)</f>
        <v>0</v>
      </c>
      <c r="BH126" s="192">
        <f>IF(N126="sníž. přenesená",J126,0)</f>
        <v>0</v>
      </c>
      <c r="BI126" s="192">
        <f>IF(N126="nulová",J126,0)</f>
        <v>0</v>
      </c>
      <c r="BJ126" s="19" t="s">
        <v>88</v>
      </c>
      <c r="BK126" s="192">
        <f>ROUND(I126*H126,2)</f>
        <v>0</v>
      </c>
      <c r="BL126" s="19" t="s">
        <v>299</v>
      </c>
      <c r="BM126" s="191" t="s">
        <v>1052</v>
      </c>
    </row>
    <row r="127" spans="1:65" s="14" customFormat="1" ht="11.25">
      <c r="B127" s="204"/>
      <c r="C127" s="205"/>
      <c r="D127" s="195" t="s">
        <v>224</v>
      </c>
      <c r="E127" s="206" t="s">
        <v>19</v>
      </c>
      <c r="F127" s="207" t="s">
        <v>88</v>
      </c>
      <c r="G127" s="205"/>
      <c r="H127" s="208">
        <v>2</v>
      </c>
      <c r="I127" s="209"/>
      <c r="J127" s="205"/>
      <c r="K127" s="205"/>
      <c r="L127" s="210"/>
      <c r="M127" s="211"/>
      <c r="N127" s="212"/>
      <c r="O127" s="212"/>
      <c r="P127" s="212"/>
      <c r="Q127" s="212"/>
      <c r="R127" s="212"/>
      <c r="S127" s="212"/>
      <c r="T127" s="213"/>
      <c r="AT127" s="214" t="s">
        <v>224</v>
      </c>
      <c r="AU127" s="214" t="s">
        <v>88</v>
      </c>
      <c r="AV127" s="14" t="s">
        <v>88</v>
      </c>
      <c r="AW127" s="14" t="s">
        <v>36</v>
      </c>
      <c r="AX127" s="14" t="s">
        <v>75</v>
      </c>
      <c r="AY127" s="214" t="s">
        <v>214</v>
      </c>
    </row>
    <row r="128" spans="1:65" s="15" customFormat="1" ht="11.25">
      <c r="B128" s="215"/>
      <c r="C128" s="216"/>
      <c r="D128" s="195" t="s">
        <v>224</v>
      </c>
      <c r="E128" s="217" t="s">
        <v>19</v>
      </c>
      <c r="F128" s="218" t="s">
        <v>228</v>
      </c>
      <c r="G128" s="216"/>
      <c r="H128" s="219">
        <v>2</v>
      </c>
      <c r="I128" s="220"/>
      <c r="J128" s="216"/>
      <c r="K128" s="216"/>
      <c r="L128" s="221"/>
      <c r="M128" s="222"/>
      <c r="N128" s="223"/>
      <c r="O128" s="223"/>
      <c r="P128" s="223"/>
      <c r="Q128" s="223"/>
      <c r="R128" s="223"/>
      <c r="S128" s="223"/>
      <c r="T128" s="224"/>
      <c r="AT128" s="225" t="s">
        <v>224</v>
      </c>
      <c r="AU128" s="225" t="s">
        <v>88</v>
      </c>
      <c r="AV128" s="15" t="s">
        <v>222</v>
      </c>
      <c r="AW128" s="15" t="s">
        <v>36</v>
      </c>
      <c r="AX128" s="15" t="s">
        <v>82</v>
      </c>
      <c r="AY128" s="225" t="s">
        <v>214</v>
      </c>
    </row>
    <row r="129" spans="1:65" s="2" customFormat="1" ht="24.2" customHeight="1">
      <c r="A129" s="36"/>
      <c r="B129" s="37"/>
      <c r="C129" s="180" t="s">
        <v>280</v>
      </c>
      <c r="D129" s="180" t="s">
        <v>217</v>
      </c>
      <c r="E129" s="181" t="s">
        <v>1053</v>
      </c>
      <c r="F129" s="182" t="s">
        <v>1054</v>
      </c>
      <c r="G129" s="183" t="s">
        <v>1051</v>
      </c>
      <c r="H129" s="184">
        <v>2</v>
      </c>
      <c r="I129" s="185"/>
      <c r="J129" s="186">
        <f>ROUND(I129*H129,2)</f>
        <v>0</v>
      </c>
      <c r="K129" s="182" t="s">
        <v>221</v>
      </c>
      <c r="L129" s="41"/>
      <c r="M129" s="187" t="s">
        <v>19</v>
      </c>
      <c r="N129" s="188" t="s">
        <v>47</v>
      </c>
      <c r="O129" s="66"/>
      <c r="P129" s="189">
        <f>O129*H129</f>
        <v>0</v>
      </c>
      <c r="Q129" s="189">
        <v>2.5999999999999999E-2</v>
      </c>
      <c r="R129" s="189">
        <f>Q129*H129</f>
        <v>5.1999999999999998E-2</v>
      </c>
      <c r="S129" s="189">
        <v>0</v>
      </c>
      <c r="T129" s="190">
        <f>S129*H129</f>
        <v>0</v>
      </c>
      <c r="U129" s="36"/>
      <c r="V129" s="36"/>
      <c r="W129" s="36"/>
      <c r="X129" s="36"/>
      <c r="Y129" s="36"/>
      <c r="Z129" s="36"/>
      <c r="AA129" s="36"/>
      <c r="AB129" s="36"/>
      <c r="AC129" s="36"/>
      <c r="AD129" s="36"/>
      <c r="AE129" s="36"/>
      <c r="AR129" s="191" t="s">
        <v>299</v>
      </c>
      <c r="AT129" s="191" t="s">
        <v>217</v>
      </c>
      <c r="AU129" s="191" t="s">
        <v>88</v>
      </c>
      <c r="AY129" s="19" t="s">
        <v>214</v>
      </c>
      <c r="BE129" s="192">
        <f>IF(N129="základní",J129,0)</f>
        <v>0</v>
      </c>
      <c r="BF129" s="192">
        <f>IF(N129="snížená",J129,0)</f>
        <v>0</v>
      </c>
      <c r="BG129" s="192">
        <f>IF(N129="zákl. přenesená",J129,0)</f>
        <v>0</v>
      </c>
      <c r="BH129" s="192">
        <f>IF(N129="sníž. přenesená",J129,0)</f>
        <v>0</v>
      </c>
      <c r="BI129" s="192">
        <f>IF(N129="nulová",J129,0)</f>
        <v>0</v>
      </c>
      <c r="BJ129" s="19" t="s">
        <v>88</v>
      </c>
      <c r="BK129" s="192">
        <f>ROUND(I129*H129,2)</f>
        <v>0</v>
      </c>
      <c r="BL129" s="19" t="s">
        <v>299</v>
      </c>
      <c r="BM129" s="191" t="s">
        <v>1055</v>
      </c>
    </row>
    <row r="130" spans="1:65" s="2" customFormat="1" ht="24.2" customHeight="1">
      <c r="A130" s="36"/>
      <c r="B130" s="37"/>
      <c r="C130" s="180" t="s">
        <v>286</v>
      </c>
      <c r="D130" s="180" t="s">
        <v>217</v>
      </c>
      <c r="E130" s="181" t="s">
        <v>1056</v>
      </c>
      <c r="F130" s="182" t="s">
        <v>1057</v>
      </c>
      <c r="G130" s="183" t="s">
        <v>1051</v>
      </c>
      <c r="H130" s="184">
        <v>2</v>
      </c>
      <c r="I130" s="185"/>
      <c r="J130" s="186">
        <f>ROUND(I130*H130,2)</f>
        <v>0</v>
      </c>
      <c r="K130" s="182" t="s">
        <v>221</v>
      </c>
      <c r="L130" s="41"/>
      <c r="M130" s="187" t="s">
        <v>19</v>
      </c>
      <c r="N130" s="188" t="s">
        <v>47</v>
      </c>
      <c r="O130" s="66"/>
      <c r="P130" s="189">
        <f>O130*H130</f>
        <v>0</v>
      </c>
      <c r="Q130" s="189">
        <v>4.9300000000000004E-3</v>
      </c>
      <c r="R130" s="189">
        <f>Q130*H130</f>
        <v>9.8600000000000007E-3</v>
      </c>
      <c r="S130" s="189">
        <v>0</v>
      </c>
      <c r="T130" s="190">
        <f>S130*H130</f>
        <v>0</v>
      </c>
      <c r="U130" s="36"/>
      <c r="V130" s="36"/>
      <c r="W130" s="36"/>
      <c r="X130" s="36"/>
      <c r="Y130" s="36"/>
      <c r="Z130" s="36"/>
      <c r="AA130" s="36"/>
      <c r="AB130" s="36"/>
      <c r="AC130" s="36"/>
      <c r="AD130" s="36"/>
      <c r="AE130" s="36"/>
      <c r="AR130" s="191" t="s">
        <v>299</v>
      </c>
      <c r="AT130" s="191" t="s">
        <v>217</v>
      </c>
      <c r="AU130" s="191" t="s">
        <v>88</v>
      </c>
      <c r="AY130" s="19" t="s">
        <v>214</v>
      </c>
      <c r="BE130" s="192">
        <f>IF(N130="základní",J130,0)</f>
        <v>0</v>
      </c>
      <c r="BF130" s="192">
        <f>IF(N130="snížená",J130,0)</f>
        <v>0</v>
      </c>
      <c r="BG130" s="192">
        <f>IF(N130="zákl. přenesená",J130,0)</f>
        <v>0</v>
      </c>
      <c r="BH130" s="192">
        <f>IF(N130="sníž. přenesená",J130,0)</f>
        <v>0</v>
      </c>
      <c r="BI130" s="192">
        <f>IF(N130="nulová",J130,0)</f>
        <v>0</v>
      </c>
      <c r="BJ130" s="19" t="s">
        <v>88</v>
      </c>
      <c r="BK130" s="192">
        <f>ROUND(I130*H130,2)</f>
        <v>0</v>
      </c>
      <c r="BL130" s="19" t="s">
        <v>299</v>
      </c>
      <c r="BM130" s="191" t="s">
        <v>1058</v>
      </c>
    </row>
    <row r="131" spans="1:65" s="2" customFormat="1" ht="14.45" customHeight="1">
      <c r="A131" s="36"/>
      <c r="B131" s="37"/>
      <c r="C131" s="180" t="s">
        <v>290</v>
      </c>
      <c r="D131" s="180" t="s">
        <v>217</v>
      </c>
      <c r="E131" s="181" t="s">
        <v>1059</v>
      </c>
      <c r="F131" s="182" t="s">
        <v>1060</v>
      </c>
      <c r="G131" s="183" t="s">
        <v>248</v>
      </c>
      <c r="H131" s="184">
        <v>2</v>
      </c>
      <c r="I131" s="185"/>
      <c r="J131" s="186">
        <f>ROUND(I131*H131,2)</f>
        <v>0</v>
      </c>
      <c r="K131" s="182" t="s">
        <v>221</v>
      </c>
      <c r="L131" s="41"/>
      <c r="M131" s="187" t="s">
        <v>19</v>
      </c>
      <c r="N131" s="188" t="s">
        <v>47</v>
      </c>
      <c r="O131" s="66"/>
      <c r="P131" s="189">
        <f>O131*H131</f>
        <v>0</v>
      </c>
      <c r="Q131" s="189">
        <v>2.4000000000000001E-4</v>
      </c>
      <c r="R131" s="189">
        <f>Q131*H131</f>
        <v>4.8000000000000001E-4</v>
      </c>
      <c r="S131" s="189">
        <v>0</v>
      </c>
      <c r="T131" s="190">
        <f>S131*H131</f>
        <v>0</v>
      </c>
      <c r="U131" s="36"/>
      <c r="V131" s="36"/>
      <c r="W131" s="36"/>
      <c r="X131" s="36"/>
      <c r="Y131" s="36"/>
      <c r="Z131" s="36"/>
      <c r="AA131" s="36"/>
      <c r="AB131" s="36"/>
      <c r="AC131" s="36"/>
      <c r="AD131" s="36"/>
      <c r="AE131" s="36"/>
      <c r="AR131" s="191" t="s">
        <v>299</v>
      </c>
      <c r="AT131" s="191" t="s">
        <v>217</v>
      </c>
      <c r="AU131" s="191" t="s">
        <v>88</v>
      </c>
      <c r="AY131" s="19" t="s">
        <v>214</v>
      </c>
      <c r="BE131" s="192">
        <f>IF(N131="základní",J131,0)</f>
        <v>0</v>
      </c>
      <c r="BF131" s="192">
        <f>IF(N131="snížená",J131,0)</f>
        <v>0</v>
      </c>
      <c r="BG131" s="192">
        <f>IF(N131="zákl. přenesená",J131,0)</f>
        <v>0</v>
      </c>
      <c r="BH131" s="192">
        <f>IF(N131="sníž. přenesená",J131,0)</f>
        <v>0</v>
      </c>
      <c r="BI131" s="192">
        <f>IF(N131="nulová",J131,0)</f>
        <v>0</v>
      </c>
      <c r="BJ131" s="19" t="s">
        <v>88</v>
      </c>
      <c r="BK131" s="192">
        <f>ROUND(I131*H131,2)</f>
        <v>0</v>
      </c>
      <c r="BL131" s="19" t="s">
        <v>299</v>
      </c>
      <c r="BM131" s="191" t="s">
        <v>1061</v>
      </c>
    </row>
    <row r="132" spans="1:65" s="14" customFormat="1" ht="11.25">
      <c r="B132" s="204"/>
      <c r="C132" s="205"/>
      <c r="D132" s="195" t="s">
        <v>224</v>
      </c>
      <c r="E132" s="206" t="s">
        <v>19</v>
      </c>
      <c r="F132" s="207" t="s">
        <v>88</v>
      </c>
      <c r="G132" s="205"/>
      <c r="H132" s="208">
        <v>2</v>
      </c>
      <c r="I132" s="209"/>
      <c r="J132" s="205"/>
      <c r="K132" s="205"/>
      <c r="L132" s="210"/>
      <c r="M132" s="211"/>
      <c r="N132" s="212"/>
      <c r="O132" s="212"/>
      <c r="P132" s="212"/>
      <c r="Q132" s="212"/>
      <c r="R132" s="212"/>
      <c r="S132" s="212"/>
      <c r="T132" s="213"/>
      <c r="AT132" s="214" t="s">
        <v>224</v>
      </c>
      <c r="AU132" s="214" t="s">
        <v>88</v>
      </c>
      <c r="AV132" s="14" t="s">
        <v>88</v>
      </c>
      <c r="AW132" s="14" t="s">
        <v>36</v>
      </c>
      <c r="AX132" s="14" t="s">
        <v>75</v>
      </c>
      <c r="AY132" s="214" t="s">
        <v>214</v>
      </c>
    </row>
    <row r="133" spans="1:65" s="15" customFormat="1" ht="11.25">
      <c r="B133" s="215"/>
      <c r="C133" s="216"/>
      <c r="D133" s="195" t="s">
        <v>224</v>
      </c>
      <c r="E133" s="217" t="s">
        <v>19</v>
      </c>
      <c r="F133" s="218" t="s">
        <v>228</v>
      </c>
      <c r="G133" s="216"/>
      <c r="H133" s="219">
        <v>2</v>
      </c>
      <c r="I133" s="220"/>
      <c r="J133" s="216"/>
      <c r="K133" s="216"/>
      <c r="L133" s="221"/>
      <c r="M133" s="222"/>
      <c r="N133" s="223"/>
      <c r="O133" s="223"/>
      <c r="P133" s="223"/>
      <c r="Q133" s="223"/>
      <c r="R133" s="223"/>
      <c r="S133" s="223"/>
      <c r="T133" s="224"/>
      <c r="AT133" s="225" t="s">
        <v>224</v>
      </c>
      <c r="AU133" s="225" t="s">
        <v>88</v>
      </c>
      <c r="AV133" s="15" t="s">
        <v>222</v>
      </c>
      <c r="AW133" s="15" t="s">
        <v>36</v>
      </c>
      <c r="AX133" s="15" t="s">
        <v>82</v>
      </c>
      <c r="AY133" s="225" t="s">
        <v>214</v>
      </c>
    </row>
    <row r="134" spans="1:65" s="2" customFormat="1" ht="14.45" customHeight="1">
      <c r="A134" s="36"/>
      <c r="B134" s="37"/>
      <c r="C134" s="180" t="s">
        <v>8</v>
      </c>
      <c r="D134" s="180" t="s">
        <v>217</v>
      </c>
      <c r="E134" s="181" t="s">
        <v>1062</v>
      </c>
      <c r="F134" s="182" t="s">
        <v>1063</v>
      </c>
      <c r="G134" s="183" t="s">
        <v>248</v>
      </c>
      <c r="H134" s="184">
        <v>4</v>
      </c>
      <c r="I134" s="185"/>
      <c r="J134" s="186">
        <f>ROUND(I134*H134,2)</f>
        <v>0</v>
      </c>
      <c r="K134" s="182" t="s">
        <v>221</v>
      </c>
      <c r="L134" s="41"/>
      <c r="M134" s="187" t="s">
        <v>19</v>
      </c>
      <c r="N134" s="188" t="s">
        <v>47</v>
      </c>
      <c r="O134" s="66"/>
      <c r="P134" s="189">
        <f>O134*H134</f>
        <v>0</v>
      </c>
      <c r="Q134" s="189">
        <v>5.4000000000000001E-4</v>
      </c>
      <c r="R134" s="189">
        <f>Q134*H134</f>
        <v>2.16E-3</v>
      </c>
      <c r="S134" s="189">
        <v>0</v>
      </c>
      <c r="T134" s="190">
        <f>S134*H134</f>
        <v>0</v>
      </c>
      <c r="U134" s="36"/>
      <c r="V134" s="36"/>
      <c r="W134" s="36"/>
      <c r="X134" s="36"/>
      <c r="Y134" s="36"/>
      <c r="Z134" s="36"/>
      <c r="AA134" s="36"/>
      <c r="AB134" s="36"/>
      <c r="AC134" s="36"/>
      <c r="AD134" s="36"/>
      <c r="AE134" s="36"/>
      <c r="AR134" s="191" t="s">
        <v>299</v>
      </c>
      <c r="AT134" s="191" t="s">
        <v>217</v>
      </c>
      <c r="AU134" s="191" t="s">
        <v>88</v>
      </c>
      <c r="AY134" s="19" t="s">
        <v>214</v>
      </c>
      <c r="BE134" s="192">
        <f>IF(N134="základní",J134,0)</f>
        <v>0</v>
      </c>
      <c r="BF134" s="192">
        <f>IF(N134="snížená",J134,0)</f>
        <v>0</v>
      </c>
      <c r="BG134" s="192">
        <f>IF(N134="zákl. přenesená",J134,0)</f>
        <v>0</v>
      </c>
      <c r="BH134" s="192">
        <f>IF(N134="sníž. přenesená",J134,0)</f>
        <v>0</v>
      </c>
      <c r="BI134" s="192">
        <f>IF(N134="nulová",J134,0)</f>
        <v>0</v>
      </c>
      <c r="BJ134" s="19" t="s">
        <v>88</v>
      </c>
      <c r="BK134" s="192">
        <f>ROUND(I134*H134,2)</f>
        <v>0</v>
      </c>
      <c r="BL134" s="19" t="s">
        <v>299</v>
      </c>
      <c r="BM134" s="191" t="s">
        <v>1986</v>
      </c>
    </row>
    <row r="135" spans="1:65" s="14" customFormat="1" ht="11.25">
      <c r="B135" s="204"/>
      <c r="C135" s="205"/>
      <c r="D135" s="195" t="s">
        <v>224</v>
      </c>
      <c r="E135" s="206" t="s">
        <v>19</v>
      </c>
      <c r="F135" s="207" t="s">
        <v>222</v>
      </c>
      <c r="G135" s="205"/>
      <c r="H135" s="208">
        <v>4</v>
      </c>
      <c r="I135" s="209"/>
      <c r="J135" s="205"/>
      <c r="K135" s="205"/>
      <c r="L135" s="210"/>
      <c r="M135" s="211"/>
      <c r="N135" s="212"/>
      <c r="O135" s="212"/>
      <c r="P135" s="212"/>
      <c r="Q135" s="212"/>
      <c r="R135" s="212"/>
      <c r="S135" s="212"/>
      <c r="T135" s="213"/>
      <c r="AT135" s="214" t="s">
        <v>224</v>
      </c>
      <c r="AU135" s="214" t="s">
        <v>88</v>
      </c>
      <c r="AV135" s="14" t="s">
        <v>88</v>
      </c>
      <c r="AW135" s="14" t="s">
        <v>36</v>
      </c>
      <c r="AX135" s="14" t="s">
        <v>75</v>
      </c>
      <c r="AY135" s="214" t="s">
        <v>214</v>
      </c>
    </row>
    <row r="136" spans="1:65" s="15" customFormat="1" ht="11.25">
      <c r="B136" s="215"/>
      <c r="C136" s="216"/>
      <c r="D136" s="195" t="s">
        <v>224</v>
      </c>
      <c r="E136" s="217" t="s">
        <v>19</v>
      </c>
      <c r="F136" s="218" t="s">
        <v>228</v>
      </c>
      <c r="G136" s="216"/>
      <c r="H136" s="219">
        <v>4</v>
      </c>
      <c r="I136" s="220"/>
      <c r="J136" s="216"/>
      <c r="K136" s="216"/>
      <c r="L136" s="221"/>
      <c r="M136" s="222"/>
      <c r="N136" s="223"/>
      <c r="O136" s="223"/>
      <c r="P136" s="223"/>
      <c r="Q136" s="223"/>
      <c r="R136" s="223"/>
      <c r="S136" s="223"/>
      <c r="T136" s="224"/>
      <c r="AT136" s="225" t="s">
        <v>224</v>
      </c>
      <c r="AU136" s="225" t="s">
        <v>88</v>
      </c>
      <c r="AV136" s="15" t="s">
        <v>222</v>
      </c>
      <c r="AW136" s="15" t="s">
        <v>36</v>
      </c>
      <c r="AX136" s="15" t="s">
        <v>82</v>
      </c>
      <c r="AY136" s="225" t="s">
        <v>214</v>
      </c>
    </row>
    <row r="137" spans="1:65" s="2" customFormat="1" ht="14.45" customHeight="1">
      <c r="A137" s="36"/>
      <c r="B137" s="37"/>
      <c r="C137" s="180" t="s">
        <v>299</v>
      </c>
      <c r="D137" s="180" t="s">
        <v>217</v>
      </c>
      <c r="E137" s="181" t="s">
        <v>1065</v>
      </c>
      <c r="F137" s="182" t="s">
        <v>1066</v>
      </c>
      <c r="G137" s="183" t="s">
        <v>248</v>
      </c>
      <c r="H137" s="184">
        <v>2</v>
      </c>
      <c r="I137" s="185"/>
      <c r="J137" s="186">
        <f>ROUND(I137*H137,2)</f>
        <v>0</v>
      </c>
      <c r="K137" s="182" t="s">
        <v>221</v>
      </c>
      <c r="L137" s="41"/>
      <c r="M137" s="187" t="s">
        <v>19</v>
      </c>
      <c r="N137" s="188" t="s">
        <v>47</v>
      </c>
      <c r="O137" s="66"/>
      <c r="P137" s="189">
        <f>O137*H137</f>
        <v>0</v>
      </c>
      <c r="Q137" s="189">
        <v>2.7999999999999998E-4</v>
      </c>
      <c r="R137" s="189">
        <f>Q137*H137</f>
        <v>5.5999999999999995E-4</v>
      </c>
      <c r="S137" s="189">
        <v>0</v>
      </c>
      <c r="T137" s="190">
        <f>S137*H137</f>
        <v>0</v>
      </c>
      <c r="U137" s="36"/>
      <c r="V137" s="36"/>
      <c r="W137" s="36"/>
      <c r="X137" s="36"/>
      <c r="Y137" s="36"/>
      <c r="Z137" s="36"/>
      <c r="AA137" s="36"/>
      <c r="AB137" s="36"/>
      <c r="AC137" s="36"/>
      <c r="AD137" s="36"/>
      <c r="AE137" s="36"/>
      <c r="AR137" s="191" t="s">
        <v>299</v>
      </c>
      <c r="AT137" s="191" t="s">
        <v>217</v>
      </c>
      <c r="AU137" s="191" t="s">
        <v>88</v>
      </c>
      <c r="AY137" s="19" t="s">
        <v>214</v>
      </c>
      <c r="BE137" s="192">
        <f>IF(N137="základní",J137,0)</f>
        <v>0</v>
      </c>
      <c r="BF137" s="192">
        <f>IF(N137="snížená",J137,0)</f>
        <v>0</v>
      </c>
      <c r="BG137" s="192">
        <f>IF(N137="zákl. přenesená",J137,0)</f>
        <v>0</v>
      </c>
      <c r="BH137" s="192">
        <f>IF(N137="sníž. přenesená",J137,0)</f>
        <v>0</v>
      </c>
      <c r="BI137" s="192">
        <f>IF(N137="nulová",J137,0)</f>
        <v>0</v>
      </c>
      <c r="BJ137" s="19" t="s">
        <v>88</v>
      </c>
      <c r="BK137" s="192">
        <f>ROUND(I137*H137,2)</f>
        <v>0</v>
      </c>
      <c r="BL137" s="19" t="s">
        <v>299</v>
      </c>
      <c r="BM137" s="191" t="s">
        <v>1067</v>
      </c>
    </row>
    <row r="138" spans="1:65" s="2" customFormat="1" ht="24.2" customHeight="1">
      <c r="A138" s="36"/>
      <c r="B138" s="37"/>
      <c r="C138" s="180" t="s">
        <v>304</v>
      </c>
      <c r="D138" s="180" t="s">
        <v>217</v>
      </c>
      <c r="E138" s="181" t="s">
        <v>1068</v>
      </c>
      <c r="F138" s="182" t="s">
        <v>1069</v>
      </c>
      <c r="G138" s="183" t="s">
        <v>248</v>
      </c>
      <c r="H138" s="184">
        <v>2</v>
      </c>
      <c r="I138" s="185"/>
      <c r="J138" s="186">
        <f>ROUND(I138*H138,2)</f>
        <v>0</v>
      </c>
      <c r="K138" s="182" t="s">
        <v>221</v>
      </c>
      <c r="L138" s="41"/>
      <c r="M138" s="187" t="s">
        <v>19</v>
      </c>
      <c r="N138" s="188" t="s">
        <v>47</v>
      </c>
      <c r="O138" s="66"/>
      <c r="P138" s="189">
        <f>O138*H138</f>
        <v>0</v>
      </c>
      <c r="Q138" s="189">
        <v>7.3999999999999999E-4</v>
      </c>
      <c r="R138" s="189">
        <f>Q138*H138</f>
        <v>1.48E-3</v>
      </c>
      <c r="S138" s="189">
        <v>0</v>
      </c>
      <c r="T138" s="190">
        <f>S138*H138</f>
        <v>0</v>
      </c>
      <c r="U138" s="36"/>
      <c r="V138" s="36"/>
      <c r="W138" s="36"/>
      <c r="X138" s="36"/>
      <c r="Y138" s="36"/>
      <c r="Z138" s="36"/>
      <c r="AA138" s="36"/>
      <c r="AB138" s="36"/>
      <c r="AC138" s="36"/>
      <c r="AD138" s="36"/>
      <c r="AE138" s="36"/>
      <c r="AR138" s="191" t="s">
        <v>299</v>
      </c>
      <c r="AT138" s="191" t="s">
        <v>217</v>
      </c>
      <c r="AU138" s="191" t="s">
        <v>88</v>
      </c>
      <c r="AY138" s="19" t="s">
        <v>214</v>
      </c>
      <c r="BE138" s="192">
        <f>IF(N138="základní",J138,0)</f>
        <v>0</v>
      </c>
      <c r="BF138" s="192">
        <f>IF(N138="snížená",J138,0)</f>
        <v>0</v>
      </c>
      <c r="BG138" s="192">
        <f>IF(N138="zákl. přenesená",J138,0)</f>
        <v>0</v>
      </c>
      <c r="BH138" s="192">
        <f>IF(N138="sníž. přenesená",J138,0)</f>
        <v>0</v>
      </c>
      <c r="BI138" s="192">
        <f>IF(N138="nulová",J138,0)</f>
        <v>0</v>
      </c>
      <c r="BJ138" s="19" t="s">
        <v>88</v>
      </c>
      <c r="BK138" s="192">
        <f>ROUND(I138*H138,2)</f>
        <v>0</v>
      </c>
      <c r="BL138" s="19" t="s">
        <v>299</v>
      </c>
      <c r="BM138" s="191" t="s">
        <v>1070</v>
      </c>
    </row>
    <row r="139" spans="1:65" s="2" customFormat="1" ht="14.45" customHeight="1">
      <c r="A139" s="36"/>
      <c r="B139" s="37"/>
      <c r="C139" s="180" t="s">
        <v>308</v>
      </c>
      <c r="D139" s="180" t="s">
        <v>217</v>
      </c>
      <c r="E139" s="181" t="s">
        <v>1071</v>
      </c>
      <c r="F139" s="182" t="s">
        <v>1072</v>
      </c>
      <c r="G139" s="183" t="s">
        <v>248</v>
      </c>
      <c r="H139" s="184">
        <v>3</v>
      </c>
      <c r="I139" s="185"/>
      <c r="J139" s="186">
        <f>ROUND(I139*H139,2)</f>
        <v>0</v>
      </c>
      <c r="K139" s="182" t="s">
        <v>221</v>
      </c>
      <c r="L139" s="41"/>
      <c r="M139" s="187" t="s">
        <v>19</v>
      </c>
      <c r="N139" s="188" t="s">
        <v>47</v>
      </c>
      <c r="O139" s="66"/>
      <c r="P139" s="189">
        <f>O139*H139</f>
        <v>0</v>
      </c>
      <c r="Q139" s="189">
        <v>9.0000000000000006E-5</v>
      </c>
      <c r="R139" s="189">
        <f>Q139*H139</f>
        <v>2.7E-4</v>
      </c>
      <c r="S139" s="189">
        <v>0</v>
      </c>
      <c r="T139" s="190">
        <f>S139*H139</f>
        <v>0</v>
      </c>
      <c r="U139" s="36"/>
      <c r="V139" s="36"/>
      <c r="W139" s="36"/>
      <c r="X139" s="36"/>
      <c r="Y139" s="36"/>
      <c r="Z139" s="36"/>
      <c r="AA139" s="36"/>
      <c r="AB139" s="36"/>
      <c r="AC139" s="36"/>
      <c r="AD139" s="36"/>
      <c r="AE139" s="36"/>
      <c r="AR139" s="191" t="s">
        <v>299</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299</v>
      </c>
      <c r="BM139" s="191" t="s">
        <v>1073</v>
      </c>
    </row>
    <row r="140" spans="1:65" s="14" customFormat="1" ht="11.25">
      <c r="B140" s="204"/>
      <c r="C140" s="205"/>
      <c r="D140" s="195" t="s">
        <v>224</v>
      </c>
      <c r="E140" s="206" t="s">
        <v>19</v>
      </c>
      <c r="F140" s="207" t="s">
        <v>101</v>
      </c>
      <c r="G140" s="205"/>
      <c r="H140" s="208">
        <v>3</v>
      </c>
      <c r="I140" s="209"/>
      <c r="J140" s="205"/>
      <c r="K140" s="205"/>
      <c r="L140" s="210"/>
      <c r="M140" s="211"/>
      <c r="N140" s="212"/>
      <c r="O140" s="212"/>
      <c r="P140" s="212"/>
      <c r="Q140" s="212"/>
      <c r="R140" s="212"/>
      <c r="S140" s="212"/>
      <c r="T140" s="213"/>
      <c r="AT140" s="214" t="s">
        <v>224</v>
      </c>
      <c r="AU140" s="214" t="s">
        <v>88</v>
      </c>
      <c r="AV140" s="14" t="s">
        <v>88</v>
      </c>
      <c r="AW140" s="14" t="s">
        <v>36</v>
      </c>
      <c r="AX140" s="14" t="s">
        <v>75</v>
      </c>
      <c r="AY140" s="214" t="s">
        <v>214</v>
      </c>
    </row>
    <row r="141" spans="1:65" s="15" customFormat="1" ht="11.25">
      <c r="B141" s="215"/>
      <c r="C141" s="216"/>
      <c r="D141" s="195" t="s">
        <v>224</v>
      </c>
      <c r="E141" s="217" t="s">
        <v>19</v>
      </c>
      <c r="F141" s="218" t="s">
        <v>228</v>
      </c>
      <c r="G141" s="216"/>
      <c r="H141" s="219">
        <v>3</v>
      </c>
      <c r="I141" s="220"/>
      <c r="J141" s="216"/>
      <c r="K141" s="216"/>
      <c r="L141" s="221"/>
      <c r="M141" s="222"/>
      <c r="N141" s="223"/>
      <c r="O141" s="223"/>
      <c r="P141" s="223"/>
      <c r="Q141" s="223"/>
      <c r="R141" s="223"/>
      <c r="S141" s="223"/>
      <c r="T141" s="224"/>
      <c r="AT141" s="225" t="s">
        <v>224</v>
      </c>
      <c r="AU141" s="225" t="s">
        <v>88</v>
      </c>
      <c r="AV141" s="15" t="s">
        <v>222</v>
      </c>
      <c r="AW141" s="15" t="s">
        <v>36</v>
      </c>
      <c r="AX141" s="15" t="s">
        <v>82</v>
      </c>
      <c r="AY141" s="225" t="s">
        <v>214</v>
      </c>
    </row>
    <row r="142" spans="1:65" s="2" customFormat="1" ht="24.2" customHeight="1">
      <c r="A142" s="36"/>
      <c r="B142" s="37"/>
      <c r="C142" s="180" t="s">
        <v>314</v>
      </c>
      <c r="D142" s="180" t="s">
        <v>217</v>
      </c>
      <c r="E142" s="181" t="s">
        <v>1074</v>
      </c>
      <c r="F142" s="182" t="s">
        <v>1075</v>
      </c>
      <c r="G142" s="183" t="s">
        <v>302</v>
      </c>
      <c r="H142" s="184">
        <v>0.14000000000000001</v>
      </c>
      <c r="I142" s="185"/>
      <c r="J142" s="186">
        <f>ROUND(I142*H142,2)</f>
        <v>0</v>
      </c>
      <c r="K142" s="182" t="s">
        <v>221</v>
      </c>
      <c r="L142" s="41"/>
      <c r="M142" s="187" t="s">
        <v>19</v>
      </c>
      <c r="N142" s="188" t="s">
        <v>47</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299</v>
      </c>
      <c r="AT142" s="191" t="s">
        <v>217</v>
      </c>
      <c r="AU142" s="191" t="s">
        <v>88</v>
      </c>
      <c r="AY142" s="19" t="s">
        <v>214</v>
      </c>
      <c r="BE142" s="192">
        <f>IF(N142="základní",J142,0)</f>
        <v>0</v>
      </c>
      <c r="BF142" s="192">
        <f>IF(N142="snížená",J142,0)</f>
        <v>0</v>
      </c>
      <c r="BG142" s="192">
        <f>IF(N142="zákl. přenesená",J142,0)</f>
        <v>0</v>
      </c>
      <c r="BH142" s="192">
        <f>IF(N142="sníž. přenesená",J142,0)</f>
        <v>0</v>
      </c>
      <c r="BI142" s="192">
        <f>IF(N142="nulová",J142,0)</f>
        <v>0</v>
      </c>
      <c r="BJ142" s="19" t="s">
        <v>88</v>
      </c>
      <c r="BK142" s="192">
        <f>ROUND(I142*H142,2)</f>
        <v>0</v>
      </c>
      <c r="BL142" s="19" t="s">
        <v>299</v>
      </c>
      <c r="BM142" s="191" t="s">
        <v>1076</v>
      </c>
    </row>
    <row r="143" spans="1:65" s="2" customFormat="1" ht="24.2" customHeight="1">
      <c r="A143" s="36"/>
      <c r="B143" s="37"/>
      <c r="C143" s="180" t="s">
        <v>322</v>
      </c>
      <c r="D143" s="180" t="s">
        <v>217</v>
      </c>
      <c r="E143" s="181" t="s">
        <v>1077</v>
      </c>
      <c r="F143" s="182" t="s">
        <v>1078</v>
      </c>
      <c r="G143" s="183" t="s">
        <v>302</v>
      </c>
      <c r="H143" s="184">
        <v>0.14000000000000001</v>
      </c>
      <c r="I143" s="185"/>
      <c r="J143" s="186">
        <f>ROUND(I143*H143,2)</f>
        <v>0</v>
      </c>
      <c r="K143" s="182" t="s">
        <v>221</v>
      </c>
      <c r="L143" s="41"/>
      <c r="M143" s="187" t="s">
        <v>19</v>
      </c>
      <c r="N143" s="188" t="s">
        <v>47</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299</v>
      </c>
      <c r="AT143" s="191" t="s">
        <v>217</v>
      </c>
      <c r="AU143" s="191" t="s">
        <v>88</v>
      </c>
      <c r="AY143" s="19" t="s">
        <v>214</v>
      </c>
      <c r="BE143" s="192">
        <f>IF(N143="základní",J143,0)</f>
        <v>0</v>
      </c>
      <c r="BF143" s="192">
        <f>IF(N143="snížená",J143,0)</f>
        <v>0</v>
      </c>
      <c r="BG143" s="192">
        <f>IF(N143="zákl. přenesená",J143,0)</f>
        <v>0</v>
      </c>
      <c r="BH143" s="192">
        <f>IF(N143="sníž. přenesená",J143,0)</f>
        <v>0</v>
      </c>
      <c r="BI143" s="192">
        <f>IF(N143="nulová",J143,0)</f>
        <v>0</v>
      </c>
      <c r="BJ143" s="19" t="s">
        <v>88</v>
      </c>
      <c r="BK143" s="192">
        <f>ROUND(I143*H143,2)</f>
        <v>0</v>
      </c>
      <c r="BL143" s="19" t="s">
        <v>299</v>
      </c>
      <c r="BM143" s="191" t="s">
        <v>1079</v>
      </c>
    </row>
    <row r="144" spans="1:65" s="12" customFormat="1" ht="22.9" customHeight="1">
      <c r="B144" s="164"/>
      <c r="C144" s="165"/>
      <c r="D144" s="166" t="s">
        <v>74</v>
      </c>
      <c r="E144" s="178" t="s">
        <v>1080</v>
      </c>
      <c r="F144" s="178" t="s">
        <v>1081</v>
      </c>
      <c r="G144" s="165"/>
      <c r="H144" s="165"/>
      <c r="I144" s="168"/>
      <c r="J144" s="179">
        <f>BK144</f>
        <v>0</v>
      </c>
      <c r="K144" s="165"/>
      <c r="L144" s="170"/>
      <c r="M144" s="171"/>
      <c r="N144" s="172"/>
      <c r="O144" s="172"/>
      <c r="P144" s="173">
        <f>SUM(P145:P148)</f>
        <v>0</v>
      </c>
      <c r="Q144" s="172"/>
      <c r="R144" s="173">
        <f>SUM(R145:R148)</f>
        <v>3.0800000000000003E-3</v>
      </c>
      <c r="S144" s="172"/>
      <c r="T144" s="174">
        <f>SUM(T145:T148)</f>
        <v>0</v>
      </c>
      <c r="AR144" s="175" t="s">
        <v>88</v>
      </c>
      <c r="AT144" s="176" t="s">
        <v>74</v>
      </c>
      <c r="AU144" s="176" t="s">
        <v>82</v>
      </c>
      <c r="AY144" s="175" t="s">
        <v>214</v>
      </c>
      <c r="BK144" s="177">
        <f>SUM(BK145:BK148)</f>
        <v>0</v>
      </c>
    </row>
    <row r="145" spans="1:65" s="2" customFormat="1" ht="24.2" customHeight="1">
      <c r="A145" s="36"/>
      <c r="B145" s="37"/>
      <c r="C145" s="180" t="s">
        <v>7</v>
      </c>
      <c r="D145" s="180" t="s">
        <v>217</v>
      </c>
      <c r="E145" s="181" t="s">
        <v>1082</v>
      </c>
      <c r="F145" s="182" t="s">
        <v>1083</v>
      </c>
      <c r="G145" s="183" t="s">
        <v>248</v>
      </c>
      <c r="H145" s="184">
        <v>4</v>
      </c>
      <c r="I145" s="185"/>
      <c r="J145" s="186">
        <f>ROUND(I145*H145,2)</f>
        <v>0</v>
      </c>
      <c r="K145" s="182" t="s">
        <v>221</v>
      </c>
      <c r="L145" s="41"/>
      <c r="M145" s="187" t="s">
        <v>19</v>
      </c>
      <c r="N145" s="188" t="s">
        <v>47</v>
      </c>
      <c r="O145" s="66"/>
      <c r="P145" s="189">
        <f>O145*H145</f>
        <v>0</v>
      </c>
      <c r="Q145" s="189">
        <v>4.8000000000000001E-4</v>
      </c>
      <c r="R145" s="189">
        <f>Q145*H145</f>
        <v>1.92E-3</v>
      </c>
      <c r="S145" s="189">
        <v>0</v>
      </c>
      <c r="T145" s="190">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1084</v>
      </c>
    </row>
    <row r="146" spans="1:65" s="14" customFormat="1" ht="11.25">
      <c r="B146" s="204"/>
      <c r="C146" s="205"/>
      <c r="D146" s="195" t="s">
        <v>224</v>
      </c>
      <c r="E146" s="206" t="s">
        <v>19</v>
      </c>
      <c r="F146" s="207" t="s">
        <v>222</v>
      </c>
      <c r="G146" s="205"/>
      <c r="H146" s="208">
        <v>4</v>
      </c>
      <c r="I146" s="209"/>
      <c r="J146" s="205"/>
      <c r="K146" s="205"/>
      <c r="L146" s="210"/>
      <c r="M146" s="211"/>
      <c r="N146" s="212"/>
      <c r="O146" s="212"/>
      <c r="P146" s="212"/>
      <c r="Q146" s="212"/>
      <c r="R146" s="212"/>
      <c r="S146" s="212"/>
      <c r="T146" s="213"/>
      <c r="AT146" s="214" t="s">
        <v>224</v>
      </c>
      <c r="AU146" s="214" t="s">
        <v>88</v>
      </c>
      <c r="AV146" s="14" t="s">
        <v>88</v>
      </c>
      <c r="AW146" s="14" t="s">
        <v>36</v>
      </c>
      <c r="AX146" s="14" t="s">
        <v>75</v>
      </c>
      <c r="AY146" s="214" t="s">
        <v>214</v>
      </c>
    </row>
    <row r="147" spans="1:65" s="15" customFormat="1" ht="11.25">
      <c r="B147" s="215"/>
      <c r="C147" s="216"/>
      <c r="D147" s="195" t="s">
        <v>224</v>
      </c>
      <c r="E147" s="217" t="s">
        <v>19</v>
      </c>
      <c r="F147" s="218" t="s">
        <v>228</v>
      </c>
      <c r="G147" s="216"/>
      <c r="H147" s="219">
        <v>4</v>
      </c>
      <c r="I147" s="220"/>
      <c r="J147" s="216"/>
      <c r="K147" s="216"/>
      <c r="L147" s="221"/>
      <c r="M147" s="222"/>
      <c r="N147" s="223"/>
      <c r="O147" s="223"/>
      <c r="P147" s="223"/>
      <c r="Q147" s="223"/>
      <c r="R147" s="223"/>
      <c r="S147" s="223"/>
      <c r="T147" s="224"/>
      <c r="AT147" s="225" t="s">
        <v>224</v>
      </c>
      <c r="AU147" s="225" t="s">
        <v>88</v>
      </c>
      <c r="AV147" s="15" t="s">
        <v>222</v>
      </c>
      <c r="AW147" s="15" t="s">
        <v>36</v>
      </c>
      <c r="AX147" s="15" t="s">
        <v>82</v>
      </c>
      <c r="AY147" s="225" t="s">
        <v>214</v>
      </c>
    </row>
    <row r="148" spans="1:65" s="2" customFormat="1" ht="24.2" customHeight="1">
      <c r="A148" s="36"/>
      <c r="B148" s="37"/>
      <c r="C148" s="180" t="s">
        <v>335</v>
      </c>
      <c r="D148" s="180" t="s">
        <v>217</v>
      </c>
      <c r="E148" s="181" t="s">
        <v>1085</v>
      </c>
      <c r="F148" s="182" t="s">
        <v>1086</v>
      </c>
      <c r="G148" s="183" t="s">
        <v>248</v>
      </c>
      <c r="H148" s="184">
        <v>2</v>
      </c>
      <c r="I148" s="185"/>
      <c r="J148" s="186">
        <f>ROUND(I148*H148,2)</f>
        <v>0</v>
      </c>
      <c r="K148" s="182" t="s">
        <v>221</v>
      </c>
      <c r="L148" s="41"/>
      <c r="M148" s="244" t="s">
        <v>19</v>
      </c>
      <c r="N148" s="245" t="s">
        <v>47</v>
      </c>
      <c r="O148" s="246"/>
      <c r="P148" s="247">
        <f>O148*H148</f>
        <v>0</v>
      </c>
      <c r="Q148" s="247">
        <v>5.8E-4</v>
      </c>
      <c r="R148" s="247">
        <f>Q148*H148</f>
        <v>1.16E-3</v>
      </c>
      <c r="S148" s="247">
        <v>0</v>
      </c>
      <c r="T148" s="248">
        <f>S148*H148</f>
        <v>0</v>
      </c>
      <c r="U148" s="36"/>
      <c r="V148" s="36"/>
      <c r="W148" s="36"/>
      <c r="X148" s="36"/>
      <c r="Y148" s="36"/>
      <c r="Z148" s="36"/>
      <c r="AA148" s="36"/>
      <c r="AB148" s="36"/>
      <c r="AC148" s="36"/>
      <c r="AD148" s="36"/>
      <c r="AE148" s="36"/>
      <c r="AR148" s="191" t="s">
        <v>299</v>
      </c>
      <c r="AT148" s="191" t="s">
        <v>217</v>
      </c>
      <c r="AU148" s="191" t="s">
        <v>88</v>
      </c>
      <c r="AY148" s="19" t="s">
        <v>214</v>
      </c>
      <c r="BE148" s="192">
        <f>IF(N148="základní",J148,0)</f>
        <v>0</v>
      </c>
      <c r="BF148" s="192">
        <f>IF(N148="snížená",J148,0)</f>
        <v>0</v>
      </c>
      <c r="BG148" s="192">
        <f>IF(N148="zákl. přenesená",J148,0)</f>
        <v>0</v>
      </c>
      <c r="BH148" s="192">
        <f>IF(N148="sníž. přenesená",J148,0)</f>
        <v>0</v>
      </c>
      <c r="BI148" s="192">
        <f>IF(N148="nulová",J148,0)</f>
        <v>0</v>
      </c>
      <c r="BJ148" s="19" t="s">
        <v>88</v>
      </c>
      <c r="BK148" s="192">
        <f>ROUND(I148*H148,2)</f>
        <v>0</v>
      </c>
      <c r="BL148" s="19" t="s">
        <v>299</v>
      </c>
      <c r="BM148" s="191" t="s">
        <v>1087</v>
      </c>
    </row>
    <row r="149" spans="1:65" s="2" customFormat="1" ht="6.95" customHeight="1">
      <c r="A149" s="36"/>
      <c r="B149" s="49"/>
      <c r="C149" s="50"/>
      <c r="D149" s="50"/>
      <c r="E149" s="50"/>
      <c r="F149" s="50"/>
      <c r="G149" s="50"/>
      <c r="H149" s="50"/>
      <c r="I149" s="50"/>
      <c r="J149" s="50"/>
      <c r="K149" s="50"/>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0I+R4WDJRwmhILM2ZXNjlsHb43qQ5/+XIN7RC+61wqZGNAty3X1pYPzQvq5mLbySQxfTcgpTcP61HSCKNdZCEA==" saltValue="V5bAxWWD1rBnWAQcqzyZksA0B12cB1kuBGaKqGiadq27eWeEiZRiUZC+YboWEDX9NbF7Gk3dawVPsBQpb1aLmg==" spinCount="100000" sheet="1" objects="1" scenarios="1" formatColumns="0" formatRows="0" autoFilter="0"/>
  <autoFilter ref="C94:K148" xr:uid="{00000000-0009-0000-0000-000019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155</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1859</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1987</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ROUND((SUM(BE94:BE161)),  2)</f>
        <v>0</v>
      </c>
      <c r="G37" s="36"/>
      <c r="H37" s="36"/>
      <c r="I37" s="126">
        <v>0.21</v>
      </c>
      <c r="J37" s="125">
        <f>ROUND(((SUM(BE94:BE161))*I37),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ROUND((SUM(BF94:BF161)),  2)</f>
        <v>0</v>
      </c>
      <c r="G38" s="36"/>
      <c r="H38" s="36"/>
      <c r="I38" s="126">
        <v>0.15</v>
      </c>
      <c r="J38" s="125">
        <f>ROUND(((SUM(BF94:BF161))*I38),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ROUND((SUM(BG94:BG161)),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ROUND((SUM(BH94:BH161)),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ROUND((SUM(BI94:BI161)),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1859</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18052020_4.4_V - Podkrovní byty 377/42 - Vodovod</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J95</f>
        <v>0</v>
      </c>
      <c r="K68" s="143"/>
      <c r="L68" s="147"/>
    </row>
    <row r="69" spans="1:47" s="10" customFormat="1" ht="19.899999999999999" customHeight="1">
      <c r="B69" s="148"/>
      <c r="C69" s="99"/>
      <c r="D69" s="149" t="s">
        <v>1089</v>
      </c>
      <c r="E69" s="150"/>
      <c r="F69" s="150"/>
      <c r="G69" s="150"/>
      <c r="H69" s="150"/>
      <c r="I69" s="150"/>
      <c r="J69" s="151">
        <f>J96</f>
        <v>0</v>
      </c>
      <c r="K69" s="99"/>
      <c r="L69" s="152"/>
    </row>
    <row r="70" spans="1:47" s="10" customFormat="1" ht="19.899999999999999" customHeight="1">
      <c r="B70" s="148"/>
      <c r="C70" s="99"/>
      <c r="D70" s="149" t="s">
        <v>1005</v>
      </c>
      <c r="E70" s="150"/>
      <c r="F70" s="150"/>
      <c r="G70" s="150"/>
      <c r="H70" s="150"/>
      <c r="I70" s="150"/>
      <c r="J70" s="151">
        <f>J151</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199</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395" t="str">
        <f>E7</f>
        <v>Podkrovní byty Táborská 378/44, 372/36, 375/38, 377/42, 376/40 Praha 4, k.ú. Nusle</v>
      </c>
      <c r="F80" s="396"/>
      <c r="G80" s="396"/>
      <c r="H80" s="396"/>
      <c r="I80" s="38"/>
      <c r="J80" s="38"/>
      <c r="K80" s="38"/>
      <c r="L80" s="115"/>
      <c r="S80" s="36"/>
      <c r="T80" s="36"/>
      <c r="U80" s="36"/>
      <c r="V80" s="36"/>
      <c r="W80" s="36"/>
      <c r="X80" s="36"/>
      <c r="Y80" s="36"/>
      <c r="Z80" s="36"/>
      <c r="AA80" s="36"/>
      <c r="AB80" s="36"/>
      <c r="AC80" s="36"/>
      <c r="AD80" s="36"/>
      <c r="AE80" s="36"/>
    </row>
    <row r="81" spans="1:63" s="1" customFormat="1" ht="12" customHeight="1">
      <c r="B81" s="23"/>
      <c r="C81" s="31" t="s">
        <v>174</v>
      </c>
      <c r="D81" s="24"/>
      <c r="E81" s="24"/>
      <c r="F81" s="24"/>
      <c r="G81" s="24"/>
      <c r="H81" s="24"/>
      <c r="I81" s="24"/>
      <c r="J81" s="24"/>
      <c r="K81" s="24"/>
      <c r="L81" s="22"/>
    </row>
    <row r="82" spans="1:63" s="1" customFormat="1" ht="16.5" customHeight="1">
      <c r="B82" s="23"/>
      <c r="C82" s="24"/>
      <c r="D82" s="24"/>
      <c r="E82" s="395" t="s">
        <v>1859</v>
      </c>
      <c r="F82" s="347"/>
      <c r="G82" s="347"/>
      <c r="H82" s="347"/>
      <c r="I82" s="24"/>
      <c r="J82" s="24"/>
      <c r="K82" s="24"/>
      <c r="L82" s="22"/>
    </row>
    <row r="83" spans="1:63" s="1" customFormat="1" ht="12" customHeight="1">
      <c r="B83" s="23"/>
      <c r="C83" s="31" t="s">
        <v>176</v>
      </c>
      <c r="D83" s="24"/>
      <c r="E83" s="24"/>
      <c r="F83" s="24"/>
      <c r="G83" s="24"/>
      <c r="H83" s="24"/>
      <c r="I83" s="24"/>
      <c r="J83" s="24"/>
      <c r="K83" s="24"/>
      <c r="L83" s="22"/>
    </row>
    <row r="84" spans="1:63" s="2" customFormat="1" ht="16.5" customHeight="1">
      <c r="A84" s="36"/>
      <c r="B84" s="37"/>
      <c r="C84" s="38"/>
      <c r="D84" s="38"/>
      <c r="E84" s="399" t="s">
        <v>996</v>
      </c>
      <c r="F84" s="397"/>
      <c r="G84" s="397"/>
      <c r="H84" s="397"/>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997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69" t="str">
        <f>E13</f>
        <v>18052020_4.4_V - Podkrovní byty 377/42 - Vodovod</v>
      </c>
      <c r="F86" s="397"/>
      <c r="G86" s="397"/>
      <c r="H86" s="397"/>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Táborská</v>
      </c>
      <c r="G88" s="38"/>
      <c r="H88" s="38"/>
      <c r="I88" s="31" t="s">
        <v>23</v>
      </c>
      <c r="J88" s="61" t="str">
        <f>IF(J16="","",J16)</f>
        <v>16. 4. 2021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25.7" customHeight="1">
      <c r="A90" s="36"/>
      <c r="B90" s="37"/>
      <c r="C90" s="31" t="s">
        <v>25</v>
      </c>
      <c r="D90" s="38"/>
      <c r="E90" s="38"/>
      <c r="F90" s="29" t="str">
        <f>E19</f>
        <v>Městská část Praha 4, Anatala Staška 2059/80b</v>
      </c>
      <c r="G90" s="38"/>
      <c r="H90" s="38"/>
      <c r="I90" s="31" t="s">
        <v>32</v>
      </c>
      <c r="J90" s="34" t="str">
        <f>E25</f>
        <v>SUNCAD, s.r.o., Špotzova 6, Praha 6</v>
      </c>
      <c r="K90" s="38"/>
      <c r="L90" s="115"/>
      <c r="S90" s="36"/>
      <c r="T90" s="36"/>
      <c r="U90" s="36"/>
      <c r="V90" s="36"/>
      <c r="W90" s="36"/>
      <c r="X90" s="36"/>
      <c r="Y90" s="36"/>
      <c r="Z90" s="36"/>
      <c r="AA90" s="36"/>
      <c r="AB90" s="36"/>
      <c r="AC90" s="36"/>
      <c r="AD90" s="36"/>
      <c r="AE90" s="36"/>
    </row>
    <row r="91" spans="1:63" s="2" customFormat="1" ht="15.2" customHeight="1">
      <c r="A91" s="36"/>
      <c r="B91" s="37"/>
      <c r="C91" s="31" t="s">
        <v>30</v>
      </c>
      <c r="D91" s="38"/>
      <c r="E91" s="38"/>
      <c r="F91" s="29" t="str">
        <f>IF(E22="","",E22)</f>
        <v>Vyplň údaj</v>
      </c>
      <c r="G91" s="38"/>
      <c r="H91" s="38"/>
      <c r="I91" s="31" t="s">
        <v>37</v>
      </c>
      <c r="J91" s="34" t="str">
        <f>E28</f>
        <v>SunCad,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200</v>
      </c>
      <c r="D93" s="156" t="s">
        <v>60</v>
      </c>
      <c r="E93" s="156" t="s">
        <v>56</v>
      </c>
      <c r="F93" s="156" t="s">
        <v>57</v>
      </c>
      <c r="G93" s="156" t="s">
        <v>201</v>
      </c>
      <c r="H93" s="156" t="s">
        <v>202</v>
      </c>
      <c r="I93" s="156" t="s">
        <v>203</v>
      </c>
      <c r="J93" s="156" t="s">
        <v>180</v>
      </c>
      <c r="K93" s="157" t="s">
        <v>204</v>
      </c>
      <c r="L93" s="158"/>
      <c r="M93" s="70" t="s">
        <v>19</v>
      </c>
      <c r="N93" s="71" t="s">
        <v>45</v>
      </c>
      <c r="O93" s="71" t="s">
        <v>205</v>
      </c>
      <c r="P93" s="71" t="s">
        <v>206</v>
      </c>
      <c r="Q93" s="71" t="s">
        <v>207</v>
      </c>
      <c r="R93" s="71" t="s">
        <v>208</v>
      </c>
      <c r="S93" s="71" t="s">
        <v>209</v>
      </c>
      <c r="T93" s="72" t="s">
        <v>210</v>
      </c>
      <c r="U93" s="153"/>
      <c r="V93" s="153"/>
      <c r="W93" s="153"/>
      <c r="X93" s="153"/>
      <c r="Y93" s="153"/>
      <c r="Z93" s="153"/>
      <c r="AA93" s="153"/>
      <c r="AB93" s="153"/>
      <c r="AC93" s="153"/>
      <c r="AD93" s="153"/>
      <c r="AE93" s="153"/>
    </row>
    <row r="94" spans="1:63" s="2" customFormat="1" ht="22.9" customHeight="1">
      <c r="A94" s="36"/>
      <c r="B94" s="37"/>
      <c r="C94" s="77" t="s">
        <v>211</v>
      </c>
      <c r="D94" s="38"/>
      <c r="E94" s="38"/>
      <c r="F94" s="38"/>
      <c r="G94" s="38"/>
      <c r="H94" s="38"/>
      <c r="I94" s="38"/>
      <c r="J94" s="159">
        <f>BK94</f>
        <v>0</v>
      </c>
      <c r="K94" s="38"/>
      <c r="L94" s="41"/>
      <c r="M94" s="73"/>
      <c r="N94" s="160"/>
      <c r="O94" s="74"/>
      <c r="P94" s="161">
        <f>P95</f>
        <v>0</v>
      </c>
      <c r="Q94" s="74"/>
      <c r="R94" s="161">
        <f>R95</f>
        <v>9.926500000000002E-2</v>
      </c>
      <c r="S94" s="74"/>
      <c r="T94" s="162">
        <f>T95</f>
        <v>0</v>
      </c>
      <c r="U94" s="36"/>
      <c r="V94" s="36"/>
      <c r="W94" s="36"/>
      <c r="X94" s="36"/>
      <c r="Y94" s="36"/>
      <c r="Z94" s="36"/>
      <c r="AA94" s="36"/>
      <c r="AB94" s="36"/>
      <c r="AC94" s="36"/>
      <c r="AD94" s="36"/>
      <c r="AE94" s="36"/>
      <c r="AT94" s="19" t="s">
        <v>74</v>
      </c>
      <c r="AU94" s="19" t="s">
        <v>181</v>
      </c>
      <c r="BK94" s="163">
        <f>BK95</f>
        <v>0</v>
      </c>
    </row>
    <row r="95" spans="1:63" s="12" customFormat="1" ht="25.9" customHeight="1">
      <c r="B95" s="164"/>
      <c r="C95" s="165"/>
      <c r="D95" s="166" t="s">
        <v>74</v>
      </c>
      <c r="E95" s="167" t="s">
        <v>318</v>
      </c>
      <c r="F95" s="167" t="s">
        <v>319</v>
      </c>
      <c r="G95" s="165"/>
      <c r="H95" s="165"/>
      <c r="I95" s="168"/>
      <c r="J95" s="169">
        <f>BK95</f>
        <v>0</v>
      </c>
      <c r="K95" s="165"/>
      <c r="L95" s="170"/>
      <c r="M95" s="171"/>
      <c r="N95" s="172"/>
      <c r="O95" s="172"/>
      <c r="P95" s="173">
        <f>P96+P151</f>
        <v>0</v>
      </c>
      <c r="Q95" s="172"/>
      <c r="R95" s="173">
        <f>R96+R151</f>
        <v>9.926500000000002E-2</v>
      </c>
      <c r="S95" s="172"/>
      <c r="T95" s="174">
        <f>T96+T151</f>
        <v>0</v>
      </c>
      <c r="AR95" s="175" t="s">
        <v>88</v>
      </c>
      <c r="AT95" s="176" t="s">
        <v>74</v>
      </c>
      <c r="AU95" s="176" t="s">
        <v>75</v>
      </c>
      <c r="AY95" s="175" t="s">
        <v>214</v>
      </c>
      <c r="BK95" s="177">
        <f>BK96+BK151</f>
        <v>0</v>
      </c>
    </row>
    <row r="96" spans="1:63" s="12" customFormat="1" ht="22.9" customHeight="1">
      <c r="B96" s="164"/>
      <c r="C96" s="165"/>
      <c r="D96" s="166" t="s">
        <v>74</v>
      </c>
      <c r="E96" s="178" t="s">
        <v>1090</v>
      </c>
      <c r="F96" s="178" t="s">
        <v>1091</v>
      </c>
      <c r="G96" s="165"/>
      <c r="H96" s="165"/>
      <c r="I96" s="168"/>
      <c r="J96" s="179">
        <f>BK96</f>
        <v>0</v>
      </c>
      <c r="K96" s="165"/>
      <c r="L96" s="170"/>
      <c r="M96" s="171"/>
      <c r="N96" s="172"/>
      <c r="O96" s="172"/>
      <c r="P96" s="173">
        <f>SUM(P97:P150)</f>
        <v>0</v>
      </c>
      <c r="Q96" s="172"/>
      <c r="R96" s="173">
        <f>SUM(R97:R150)</f>
        <v>8.8505000000000014E-2</v>
      </c>
      <c r="S96" s="172"/>
      <c r="T96" s="174">
        <f>SUM(T97:T150)</f>
        <v>0</v>
      </c>
      <c r="AR96" s="175" t="s">
        <v>88</v>
      </c>
      <c r="AT96" s="176" t="s">
        <v>74</v>
      </c>
      <c r="AU96" s="176" t="s">
        <v>82</v>
      </c>
      <c r="AY96" s="175" t="s">
        <v>214</v>
      </c>
      <c r="BK96" s="177">
        <f>SUM(BK97:BK150)</f>
        <v>0</v>
      </c>
    </row>
    <row r="97" spans="1:65" s="2" customFormat="1" ht="14.45" customHeight="1">
      <c r="A97" s="36"/>
      <c r="B97" s="37"/>
      <c r="C97" s="180" t="s">
        <v>82</v>
      </c>
      <c r="D97" s="180" t="s">
        <v>217</v>
      </c>
      <c r="E97" s="181" t="s">
        <v>1092</v>
      </c>
      <c r="F97" s="182" t="s">
        <v>1093</v>
      </c>
      <c r="G97" s="183" t="s">
        <v>248</v>
      </c>
      <c r="H97" s="184">
        <v>8</v>
      </c>
      <c r="I97" s="185"/>
      <c r="J97" s="186">
        <f>ROUND(I97*H97,2)</f>
        <v>0</v>
      </c>
      <c r="K97" s="182" t="s">
        <v>221</v>
      </c>
      <c r="L97" s="41"/>
      <c r="M97" s="187" t="s">
        <v>19</v>
      </c>
      <c r="N97" s="188" t="s">
        <v>47</v>
      </c>
      <c r="O97" s="66"/>
      <c r="P97" s="189">
        <f>O97*H97</f>
        <v>0</v>
      </c>
      <c r="Q97" s="189">
        <v>2.9999999999999997E-4</v>
      </c>
      <c r="R97" s="189">
        <f>Q97*H97</f>
        <v>2.3999999999999998E-3</v>
      </c>
      <c r="S97" s="189">
        <v>0</v>
      </c>
      <c r="T97" s="190">
        <f>S97*H97</f>
        <v>0</v>
      </c>
      <c r="U97" s="36"/>
      <c r="V97" s="36"/>
      <c r="W97" s="36"/>
      <c r="X97" s="36"/>
      <c r="Y97" s="36"/>
      <c r="Z97" s="36"/>
      <c r="AA97" s="36"/>
      <c r="AB97" s="36"/>
      <c r="AC97" s="36"/>
      <c r="AD97" s="36"/>
      <c r="AE97" s="36"/>
      <c r="AR97" s="191" t="s">
        <v>299</v>
      </c>
      <c r="AT97" s="191" t="s">
        <v>217</v>
      </c>
      <c r="AU97" s="191" t="s">
        <v>88</v>
      </c>
      <c r="AY97" s="19" t="s">
        <v>214</v>
      </c>
      <c r="BE97" s="192">
        <f>IF(N97="základní",J97,0)</f>
        <v>0</v>
      </c>
      <c r="BF97" s="192">
        <f>IF(N97="snížená",J97,0)</f>
        <v>0</v>
      </c>
      <c r="BG97" s="192">
        <f>IF(N97="zákl. přenesená",J97,0)</f>
        <v>0</v>
      </c>
      <c r="BH97" s="192">
        <f>IF(N97="sníž. přenesená",J97,0)</f>
        <v>0</v>
      </c>
      <c r="BI97" s="192">
        <f>IF(N97="nulová",J97,0)</f>
        <v>0</v>
      </c>
      <c r="BJ97" s="19" t="s">
        <v>88</v>
      </c>
      <c r="BK97" s="192">
        <f>ROUND(I97*H97,2)</f>
        <v>0</v>
      </c>
      <c r="BL97" s="19" t="s">
        <v>299</v>
      </c>
      <c r="BM97" s="191" t="s">
        <v>1094</v>
      </c>
    </row>
    <row r="98" spans="1:65" s="14" customFormat="1" ht="11.25">
      <c r="B98" s="204"/>
      <c r="C98" s="205"/>
      <c r="D98" s="195" t="s">
        <v>224</v>
      </c>
      <c r="E98" s="206" t="s">
        <v>19</v>
      </c>
      <c r="F98" s="207" t="s">
        <v>262</v>
      </c>
      <c r="G98" s="205"/>
      <c r="H98" s="208">
        <v>8</v>
      </c>
      <c r="I98" s="209"/>
      <c r="J98" s="205"/>
      <c r="K98" s="205"/>
      <c r="L98" s="210"/>
      <c r="M98" s="211"/>
      <c r="N98" s="212"/>
      <c r="O98" s="212"/>
      <c r="P98" s="212"/>
      <c r="Q98" s="212"/>
      <c r="R98" s="212"/>
      <c r="S98" s="212"/>
      <c r="T98" s="213"/>
      <c r="AT98" s="214" t="s">
        <v>224</v>
      </c>
      <c r="AU98" s="214" t="s">
        <v>88</v>
      </c>
      <c r="AV98" s="14" t="s">
        <v>88</v>
      </c>
      <c r="AW98" s="14" t="s">
        <v>36</v>
      </c>
      <c r="AX98" s="14" t="s">
        <v>75</v>
      </c>
      <c r="AY98" s="214" t="s">
        <v>214</v>
      </c>
    </row>
    <row r="99" spans="1:65" s="15" customFormat="1" ht="11.25">
      <c r="B99" s="215"/>
      <c r="C99" s="216"/>
      <c r="D99" s="195" t="s">
        <v>224</v>
      </c>
      <c r="E99" s="217" t="s">
        <v>19</v>
      </c>
      <c r="F99" s="218" t="s">
        <v>228</v>
      </c>
      <c r="G99" s="216"/>
      <c r="H99" s="219">
        <v>8</v>
      </c>
      <c r="I99" s="220"/>
      <c r="J99" s="216"/>
      <c r="K99" s="216"/>
      <c r="L99" s="221"/>
      <c r="M99" s="222"/>
      <c r="N99" s="223"/>
      <c r="O99" s="223"/>
      <c r="P99" s="223"/>
      <c r="Q99" s="223"/>
      <c r="R99" s="223"/>
      <c r="S99" s="223"/>
      <c r="T99" s="224"/>
      <c r="AT99" s="225" t="s">
        <v>224</v>
      </c>
      <c r="AU99" s="225" t="s">
        <v>88</v>
      </c>
      <c r="AV99" s="15" t="s">
        <v>222</v>
      </c>
      <c r="AW99" s="15" t="s">
        <v>36</v>
      </c>
      <c r="AX99" s="15" t="s">
        <v>82</v>
      </c>
      <c r="AY99" s="225" t="s">
        <v>214</v>
      </c>
    </row>
    <row r="100" spans="1:65" s="2" customFormat="1" ht="14.45" customHeight="1">
      <c r="A100" s="36"/>
      <c r="B100" s="37"/>
      <c r="C100" s="180" t="s">
        <v>88</v>
      </c>
      <c r="D100" s="180" t="s">
        <v>217</v>
      </c>
      <c r="E100" s="181" t="s">
        <v>1095</v>
      </c>
      <c r="F100" s="182" t="s">
        <v>1096</v>
      </c>
      <c r="G100" s="183" t="s">
        <v>248</v>
      </c>
      <c r="H100" s="184">
        <v>8</v>
      </c>
      <c r="I100" s="185"/>
      <c r="J100" s="186">
        <f>ROUND(I100*H100,2)</f>
        <v>0</v>
      </c>
      <c r="K100" s="182" t="s">
        <v>221</v>
      </c>
      <c r="L100" s="41"/>
      <c r="M100" s="187" t="s">
        <v>19</v>
      </c>
      <c r="N100" s="188" t="s">
        <v>47</v>
      </c>
      <c r="O100" s="66"/>
      <c r="P100" s="189">
        <f>O100*H100</f>
        <v>0</v>
      </c>
      <c r="Q100" s="189">
        <v>4.0000000000000003E-5</v>
      </c>
      <c r="R100" s="189">
        <f>Q100*H100</f>
        <v>3.2000000000000003E-4</v>
      </c>
      <c r="S100" s="189">
        <v>0</v>
      </c>
      <c r="T100" s="190">
        <f>S100*H100</f>
        <v>0</v>
      </c>
      <c r="U100" s="36"/>
      <c r="V100" s="36"/>
      <c r="W100" s="36"/>
      <c r="X100" s="36"/>
      <c r="Y100" s="36"/>
      <c r="Z100" s="36"/>
      <c r="AA100" s="36"/>
      <c r="AB100" s="36"/>
      <c r="AC100" s="36"/>
      <c r="AD100" s="36"/>
      <c r="AE100" s="36"/>
      <c r="AR100" s="191" t="s">
        <v>299</v>
      </c>
      <c r="AT100" s="191" t="s">
        <v>217</v>
      </c>
      <c r="AU100" s="191" t="s">
        <v>88</v>
      </c>
      <c r="AY100" s="19" t="s">
        <v>214</v>
      </c>
      <c r="BE100" s="192">
        <f>IF(N100="základní",J100,0)</f>
        <v>0</v>
      </c>
      <c r="BF100" s="192">
        <f>IF(N100="snížená",J100,0)</f>
        <v>0</v>
      </c>
      <c r="BG100" s="192">
        <f>IF(N100="zákl. přenesená",J100,0)</f>
        <v>0</v>
      </c>
      <c r="BH100" s="192">
        <f>IF(N100="sníž. přenesená",J100,0)</f>
        <v>0</v>
      </c>
      <c r="BI100" s="192">
        <f>IF(N100="nulová",J100,0)</f>
        <v>0</v>
      </c>
      <c r="BJ100" s="19" t="s">
        <v>88</v>
      </c>
      <c r="BK100" s="192">
        <f>ROUND(I100*H100,2)</f>
        <v>0</v>
      </c>
      <c r="BL100" s="19" t="s">
        <v>299</v>
      </c>
      <c r="BM100" s="191" t="s">
        <v>1097</v>
      </c>
    </row>
    <row r="101" spans="1:65" s="14" customFormat="1" ht="11.25">
      <c r="B101" s="204"/>
      <c r="C101" s="205"/>
      <c r="D101" s="195" t="s">
        <v>224</v>
      </c>
      <c r="E101" s="206" t="s">
        <v>19</v>
      </c>
      <c r="F101" s="207" t="s">
        <v>262</v>
      </c>
      <c r="G101" s="205"/>
      <c r="H101" s="208">
        <v>8</v>
      </c>
      <c r="I101" s="209"/>
      <c r="J101" s="205"/>
      <c r="K101" s="205"/>
      <c r="L101" s="210"/>
      <c r="M101" s="211"/>
      <c r="N101" s="212"/>
      <c r="O101" s="212"/>
      <c r="P101" s="212"/>
      <c r="Q101" s="212"/>
      <c r="R101" s="212"/>
      <c r="S101" s="212"/>
      <c r="T101" s="213"/>
      <c r="AT101" s="214" t="s">
        <v>224</v>
      </c>
      <c r="AU101" s="214" t="s">
        <v>88</v>
      </c>
      <c r="AV101" s="14" t="s">
        <v>88</v>
      </c>
      <c r="AW101" s="14" t="s">
        <v>36</v>
      </c>
      <c r="AX101" s="14" t="s">
        <v>75</v>
      </c>
      <c r="AY101" s="214" t="s">
        <v>214</v>
      </c>
    </row>
    <row r="102" spans="1:65" s="15" customFormat="1" ht="11.25">
      <c r="B102" s="215"/>
      <c r="C102" s="216"/>
      <c r="D102" s="195" t="s">
        <v>224</v>
      </c>
      <c r="E102" s="217" t="s">
        <v>19</v>
      </c>
      <c r="F102" s="218" t="s">
        <v>228</v>
      </c>
      <c r="G102" s="216"/>
      <c r="H102" s="219">
        <v>8</v>
      </c>
      <c r="I102" s="220"/>
      <c r="J102" s="216"/>
      <c r="K102" s="216"/>
      <c r="L102" s="221"/>
      <c r="M102" s="222"/>
      <c r="N102" s="223"/>
      <c r="O102" s="223"/>
      <c r="P102" s="223"/>
      <c r="Q102" s="223"/>
      <c r="R102" s="223"/>
      <c r="S102" s="223"/>
      <c r="T102" s="224"/>
      <c r="AT102" s="225" t="s">
        <v>224</v>
      </c>
      <c r="AU102" s="225" t="s">
        <v>88</v>
      </c>
      <c r="AV102" s="15" t="s">
        <v>222</v>
      </c>
      <c r="AW102" s="15" t="s">
        <v>36</v>
      </c>
      <c r="AX102" s="15" t="s">
        <v>82</v>
      </c>
      <c r="AY102" s="225" t="s">
        <v>214</v>
      </c>
    </row>
    <row r="103" spans="1:65" s="2" customFormat="1" ht="14.45" customHeight="1">
      <c r="A103" s="36"/>
      <c r="B103" s="37"/>
      <c r="C103" s="230" t="s">
        <v>101</v>
      </c>
      <c r="D103" s="230" t="s">
        <v>336</v>
      </c>
      <c r="E103" s="231" t="s">
        <v>1098</v>
      </c>
      <c r="F103" s="232" t="s">
        <v>1099</v>
      </c>
      <c r="G103" s="233" t="s">
        <v>331</v>
      </c>
      <c r="H103" s="234">
        <v>2</v>
      </c>
      <c r="I103" s="235"/>
      <c r="J103" s="236">
        <f>ROUND(I103*H103,2)</f>
        <v>0</v>
      </c>
      <c r="K103" s="232" t="s">
        <v>221</v>
      </c>
      <c r="L103" s="237"/>
      <c r="M103" s="238" t="s">
        <v>19</v>
      </c>
      <c r="N103" s="239" t="s">
        <v>47</v>
      </c>
      <c r="O103" s="66"/>
      <c r="P103" s="189">
        <f>O103*H103</f>
        <v>0</v>
      </c>
      <c r="Q103" s="189">
        <v>3.2000000000000003E-4</v>
      </c>
      <c r="R103" s="189">
        <f>Q103*H103</f>
        <v>6.4000000000000005E-4</v>
      </c>
      <c r="S103" s="189">
        <v>0</v>
      </c>
      <c r="T103" s="190">
        <f>S103*H103</f>
        <v>0</v>
      </c>
      <c r="U103" s="36"/>
      <c r="V103" s="36"/>
      <c r="W103" s="36"/>
      <c r="X103" s="36"/>
      <c r="Y103" s="36"/>
      <c r="Z103" s="36"/>
      <c r="AA103" s="36"/>
      <c r="AB103" s="36"/>
      <c r="AC103" s="36"/>
      <c r="AD103" s="36"/>
      <c r="AE103" s="36"/>
      <c r="AR103" s="191" t="s">
        <v>339</v>
      </c>
      <c r="AT103" s="191" t="s">
        <v>336</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88</v>
      </c>
      <c r="BK103" s="192">
        <f>ROUND(I103*H103,2)</f>
        <v>0</v>
      </c>
      <c r="BL103" s="19" t="s">
        <v>299</v>
      </c>
      <c r="BM103" s="191" t="s">
        <v>1100</v>
      </c>
    </row>
    <row r="104" spans="1:65" s="14" customFormat="1" ht="11.25">
      <c r="B104" s="204"/>
      <c r="C104" s="205"/>
      <c r="D104" s="195" t="s">
        <v>224</v>
      </c>
      <c r="E104" s="206" t="s">
        <v>19</v>
      </c>
      <c r="F104" s="207" t="s">
        <v>88</v>
      </c>
      <c r="G104" s="205"/>
      <c r="H104" s="208">
        <v>2</v>
      </c>
      <c r="I104" s="209"/>
      <c r="J104" s="205"/>
      <c r="K104" s="205"/>
      <c r="L104" s="210"/>
      <c r="M104" s="211"/>
      <c r="N104" s="212"/>
      <c r="O104" s="212"/>
      <c r="P104" s="212"/>
      <c r="Q104" s="212"/>
      <c r="R104" s="212"/>
      <c r="S104" s="212"/>
      <c r="T104" s="213"/>
      <c r="AT104" s="214" t="s">
        <v>224</v>
      </c>
      <c r="AU104" s="214" t="s">
        <v>88</v>
      </c>
      <c r="AV104" s="14" t="s">
        <v>88</v>
      </c>
      <c r="AW104" s="14" t="s">
        <v>36</v>
      </c>
      <c r="AX104" s="14" t="s">
        <v>75</v>
      </c>
      <c r="AY104" s="214" t="s">
        <v>214</v>
      </c>
    </row>
    <row r="105" spans="1:65" s="15" customFormat="1" ht="11.25">
      <c r="B105" s="215"/>
      <c r="C105" s="216"/>
      <c r="D105" s="195" t="s">
        <v>224</v>
      </c>
      <c r="E105" s="217" t="s">
        <v>19</v>
      </c>
      <c r="F105" s="218" t="s">
        <v>228</v>
      </c>
      <c r="G105" s="216"/>
      <c r="H105" s="219">
        <v>2</v>
      </c>
      <c r="I105" s="220"/>
      <c r="J105" s="216"/>
      <c r="K105" s="216"/>
      <c r="L105" s="221"/>
      <c r="M105" s="222"/>
      <c r="N105" s="223"/>
      <c r="O105" s="223"/>
      <c r="P105" s="223"/>
      <c r="Q105" s="223"/>
      <c r="R105" s="223"/>
      <c r="S105" s="223"/>
      <c r="T105" s="224"/>
      <c r="AT105" s="225" t="s">
        <v>224</v>
      </c>
      <c r="AU105" s="225" t="s">
        <v>88</v>
      </c>
      <c r="AV105" s="15" t="s">
        <v>222</v>
      </c>
      <c r="AW105" s="15" t="s">
        <v>36</v>
      </c>
      <c r="AX105" s="15" t="s">
        <v>82</v>
      </c>
      <c r="AY105" s="225" t="s">
        <v>214</v>
      </c>
    </row>
    <row r="106" spans="1:65" s="2" customFormat="1" ht="14.45" customHeight="1">
      <c r="A106" s="36"/>
      <c r="B106" s="37"/>
      <c r="C106" s="180" t="s">
        <v>222</v>
      </c>
      <c r="D106" s="180" t="s">
        <v>217</v>
      </c>
      <c r="E106" s="181" t="s">
        <v>1101</v>
      </c>
      <c r="F106" s="182" t="s">
        <v>1102</v>
      </c>
      <c r="G106" s="183" t="s">
        <v>248</v>
      </c>
      <c r="H106" s="184">
        <v>8</v>
      </c>
      <c r="I106" s="185"/>
      <c r="J106" s="186">
        <f>ROUND(I106*H106,2)</f>
        <v>0</v>
      </c>
      <c r="K106" s="182" t="s">
        <v>221</v>
      </c>
      <c r="L106" s="41"/>
      <c r="M106" s="187" t="s">
        <v>19</v>
      </c>
      <c r="N106" s="188" t="s">
        <v>47</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299</v>
      </c>
      <c r="AT106" s="191" t="s">
        <v>217</v>
      </c>
      <c r="AU106" s="191" t="s">
        <v>88</v>
      </c>
      <c r="AY106" s="19" t="s">
        <v>214</v>
      </c>
      <c r="BE106" s="192">
        <f>IF(N106="základní",J106,0)</f>
        <v>0</v>
      </c>
      <c r="BF106" s="192">
        <f>IF(N106="snížená",J106,0)</f>
        <v>0</v>
      </c>
      <c r="BG106" s="192">
        <f>IF(N106="zákl. přenesená",J106,0)</f>
        <v>0</v>
      </c>
      <c r="BH106" s="192">
        <f>IF(N106="sníž. přenesená",J106,0)</f>
        <v>0</v>
      </c>
      <c r="BI106" s="192">
        <f>IF(N106="nulová",J106,0)</f>
        <v>0</v>
      </c>
      <c r="BJ106" s="19" t="s">
        <v>88</v>
      </c>
      <c r="BK106" s="192">
        <f>ROUND(I106*H106,2)</f>
        <v>0</v>
      </c>
      <c r="BL106" s="19" t="s">
        <v>299</v>
      </c>
      <c r="BM106" s="191" t="s">
        <v>1103</v>
      </c>
    </row>
    <row r="107" spans="1:65" s="14" customFormat="1" ht="11.25">
      <c r="B107" s="204"/>
      <c r="C107" s="205"/>
      <c r="D107" s="195" t="s">
        <v>224</v>
      </c>
      <c r="E107" s="206" t="s">
        <v>19</v>
      </c>
      <c r="F107" s="207" t="s">
        <v>262</v>
      </c>
      <c r="G107" s="205"/>
      <c r="H107" s="208">
        <v>8</v>
      </c>
      <c r="I107" s="209"/>
      <c r="J107" s="205"/>
      <c r="K107" s="205"/>
      <c r="L107" s="210"/>
      <c r="M107" s="211"/>
      <c r="N107" s="212"/>
      <c r="O107" s="212"/>
      <c r="P107" s="212"/>
      <c r="Q107" s="212"/>
      <c r="R107" s="212"/>
      <c r="S107" s="212"/>
      <c r="T107" s="213"/>
      <c r="AT107" s="214" t="s">
        <v>224</v>
      </c>
      <c r="AU107" s="214" t="s">
        <v>88</v>
      </c>
      <c r="AV107" s="14" t="s">
        <v>88</v>
      </c>
      <c r="AW107" s="14" t="s">
        <v>36</v>
      </c>
      <c r="AX107" s="14" t="s">
        <v>75</v>
      </c>
      <c r="AY107" s="214" t="s">
        <v>214</v>
      </c>
    </row>
    <row r="108" spans="1:65" s="15" customFormat="1" ht="11.25">
      <c r="B108" s="215"/>
      <c r="C108" s="216"/>
      <c r="D108" s="195" t="s">
        <v>224</v>
      </c>
      <c r="E108" s="217" t="s">
        <v>19</v>
      </c>
      <c r="F108" s="218" t="s">
        <v>228</v>
      </c>
      <c r="G108" s="216"/>
      <c r="H108" s="219">
        <v>8</v>
      </c>
      <c r="I108" s="220"/>
      <c r="J108" s="216"/>
      <c r="K108" s="216"/>
      <c r="L108" s="221"/>
      <c r="M108" s="222"/>
      <c r="N108" s="223"/>
      <c r="O108" s="223"/>
      <c r="P108" s="223"/>
      <c r="Q108" s="223"/>
      <c r="R108" s="223"/>
      <c r="S108" s="223"/>
      <c r="T108" s="224"/>
      <c r="AT108" s="225" t="s">
        <v>224</v>
      </c>
      <c r="AU108" s="225" t="s">
        <v>88</v>
      </c>
      <c r="AV108" s="15" t="s">
        <v>222</v>
      </c>
      <c r="AW108" s="15" t="s">
        <v>36</v>
      </c>
      <c r="AX108" s="15" t="s">
        <v>82</v>
      </c>
      <c r="AY108" s="225" t="s">
        <v>214</v>
      </c>
    </row>
    <row r="109" spans="1:65" s="2" customFormat="1" ht="14.45" customHeight="1">
      <c r="A109" s="36"/>
      <c r="B109" s="37"/>
      <c r="C109" s="180" t="s">
        <v>245</v>
      </c>
      <c r="D109" s="180" t="s">
        <v>217</v>
      </c>
      <c r="E109" s="181" t="s">
        <v>1104</v>
      </c>
      <c r="F109" s="182" t="s">
        <v>1105</v>
      </c>
      <c r="G109" s="183" t="s">
        <v>331</v>
      </c>
      <c r="H109" s="184">
        <v>20.5</v>
      </c>
      <c r="I109" s="185"/>
      <c r="J109" s="186">
        <f>ROUND(I109*H109,2)</f>
        <v>0</v>
      </c>
      <c r="K109" s="182" t="s">
        <v>221</v>
      </c>
      <c r="L109" s="41"/>
      <c r="M109" s="187" t="s">
        <v>19</v>
      </c>
      <c r="N109" s="188" t="s">
        <v>47</v>
      </c>
      <c r="O109" s="66"/>
      <c r="P109" s="189">
        <f>O109*H109</f>
        <v>0</v>
      </c>
      <c r="Q109" s="189">
        <v>8.4999999999999995E-4</v>
      </c>
      <c r="R109" s="189">
        <f>Q109*H109</f>
        <v>1.7425E-2</v>
      </c>
      <c r="S109" s="189">
        <v>0</v>
      </c>
      <c r="T109" s="190">
        <f>S109*H109</f>
        <v>0</v>
      </c>
      <c r="U109" s="36"/>
      <c r="V109" s="36"/>
      <c r="W109" s="36"/>
      <c r="X109" s="36"/>
      <c r="Y109" s="36"/>
      <c r="Z109" s="36"/>
      <c r="AA109" s="36"/>
      <c r="AB109" s="36"/>
      <c r="AC109" s="36"/>
      <c r="AD109" s="36"/>
      <c r="AE109" s="36"/>
      <c r="AR109" s="191" t="s">
        <v>299</v>
      </c>
      <c r="AT109" s="191" t="s">
        <v>217</v>
      </c>
      <c r="AU109" s="191" t="s">
        <v>88</v>
      </c>
      <c r="AY109" s="19" t="s">
        <v>214</v>
      </c>
      <c r="BE109" s="192">
        <f>IF(N109="základní",J109,0)</f>
        <v>0</v>
      </c>
      <c r="BF109" s="192">
        <f>IF(N109="snížená",J109,0)</f>
        <v>0</v>
      </c>
      <c r="BG109" s="192">
        <f>IF(N109="zákl. přenesená",J109,0)</f>
        <v>0</v>
      </c>
      <c r="BH109" s="192">
        <f>IF(N109="sníž. přenesená",J109,0)</f>
        <v>0</v>
      </c>
      <c r="BI109" s="192">
        <f>IF(N109="nulová",J109,0)</f>
        <v>0</v>
      </c>
      <c r="BJ109" s="19" t="s">
        <v>88</v>
      </c>
      <c r="BK109" s="192">
        <f>ROUND(I109*H109,2)</f>
        <v>0</v>
      </c>
      <c r="BL109" s="19" t="s">
        <v>299</v>
      </c>
      <c r="BM109" s="191" t="s">
        <v>1106</v>
      </c>
    </row>
    <row r="110" spans="1:65" s="14" customFormat="1" ht="11.25">
      <c r="B110" s="204"/>
      <c r="C110" s="205"/>
      <c r="D110" s="195" t="s">
        <v>224</v>
      </c>
      <c r="E110" s="206" t="s">
        <v>19</v>
      </c>
      <c r="F110" s="207" t="s">
        <v>1114</v>
      </c>
      <c r="G110" s="205"/>
      <c r="H110" s="208">
        <v>20.5</v>
      </c>
      <c r="I110" s="209"/>
      <c r="J110" s="205"/>
      <c r="K110" s="205"/>
      <c r="L110" s="210"/>
      <c r="M110" s="211"/>
      <c r="N110" s="212"/>
      <c r="O110" s="212"/>
      <c r="P110" s="212"/>
      <c r="Q110" s="212"/>
      <c r="R110" s="212"/>
      <c r="S110" s="212"/>
      <c r="T110" s="213"/>
      <c r="AT110" s="214" t="s">
        <v>224</v>
      </c>
      <c r="AU110" s="214" t="s">
        <v>88</v>
      </c>
      <c r="AV110" s="14" t="s">
        <v>88</v>
      </c>
      <c r="AW110" s="14" t="s">
        <v>36</v>
      </c>
      <c r="AX110" s="14" t="s">
        <v>75</v>
      </c>
      <c r="AY110" s="214" t="s">
        <v>214</v>
      </c>
    </row>
    <row r="111" spans="1:65" s="15" customFormat="1" ht="11.25">
      <c r="B111" s="215"/>
      <c r="C111" s="216"/>
      <c r="D111" s="195" t="s">
        <v>224</v>
      </c>
      <c r="E111" s="217" t="s">
        <v>19</v>
      </c>
      <c r="F111" s="218" t="s">
        <v>228</v>
      </c>
      <c r="G111" s="216"/>
      <c r="H111" s="219">
        <v>20.5</v>
      </c>
      <c r="I111" s="220"/>
      <c r="J111" s="216"/>
      <c r="K111" s="216"/>
      <c r="L111" s="221"/>
      <c r="M111" s="222"/>
      <c r="N111" s="223"/>
      <c r="O111" s="223"/>
      <c r="P111" s="223"/>
      <c r="Q111" s="223"/>
      <c r="R111" s="223"/>
      <c r="S111" s="223"/>
      <c r="T111" s="224"/>
      <c r="AT111" s="225" t="s">
        <v>224</v>
      </c>
      <c r="AU111" s="225" t="s">
        <v>88</v>
      </c>
      <c r="AV111" s="15" t="s">
        <v>222</v>
      </c>
      <c r="AW111" s="15" t="s">
        <v>36</v>
      </c>
      <c r="AX111" s="15" t="s">
        <v>82</v>
      </c>
      <c r="AY111" s="225" t="s">
        <v>214</v>
      </c>
    </row>
    <row r="112" spans="1:65" s="2" customFormat="1" ht="14.45" customHeight="1">
      <c r="A112" s="36"/>
      <c r="B112" s="37"/>
      <c r="C112" s="180" t="s">
        <v>215</v>
      </c>
      <c r="D112" s="180" t="s">
        <v>217</v>
      </c>
      <c r="E112" s="181" t="s">
        <v>1107</v>
      </c>
      <c r="F112" s="182" t="s">
        <v>1108</v>
      </c>
      <c r="G112" s="183" t="s">
        <v>331</v>
      </c>
      <c r="H112" s="184">
        <v>7</v>
      </c>
      <c r="I112" s="185"/>
      <c r="J112" s="186">
        <f>ROUND(I112*H112,2)</f>
        <v>0</v>
      </c>
      <c r="K112" s="182" t="s">
        <v>221</v>
      </c>
      <c r="L112" s="41"/>
      <c r="M112" s="187" t="s">
        <v>19</v>
      </c>
      <c r="N112" s="188" t="s">
        <v>47</v>
      </c>
      <c r="O112" s="66"/>
      <c r="P112" s="189">
        <f>O112*H112</f>
        <v>0</v>
      </c>
      <c r="Q112" s="189">
        <v>1.16E-3</v>
      </c>
      <c r="R112" s="189">
        <f>Q112*H112</f>
        <v>8.1200000000000005E-3</v>
      </c>
      <c r="S112" s="189">
        <v>0</v>
      </c>
      <c r="T112" s="190">
        <f>S112*H112</f>
        <v>0</v>
      </c>
      <c r="U112" s="36"/>
      <c r="V112" s="36"/>
      <c r="W112" s="36"/>
      <c r="X112" s="36"/>
      <c r="Y112" s="36"/>
      <c r="Z112" s="36"/>
      <c r="AA112" s="36"/>
      <c r="AB112" s="36"/>
      <c r="AC112" s="36"/>
      <c r="AD112" s="36"/>
      <c r="AE112" s="36"/>
      <c r="AR112" s="191" t="s">
        <v>299</v>
      </c>
      <c r="AT112" s="191" t="s">
        <v>217</v>
      </c>
      <c r="AU112" s="191" t="s">
        <v>88</v>
      </c>
      <c r="AY112" s="19" t="s">
        <v>214</v>
      </c>
      <c r="BE112" s="192">
        <f>IF(N112="základní",J112,0)</f>
        <v>0</v>
      </c>
      <c r="BF112" s="192">
        <f>IF(N112="snížená",J112,0)</f>
        <v>0</v>
      </c>
      <c r="BG112" s="192">
        <f>IF(N112="zákl. přenesená",J112,0)</f>
        <v>0</v>
      </c>
      <c r="BH112" s="192">
        <f>IF(N112="sníž. přenesená",J112,0)</f>
        <v>0</v>
      </c>
      <c r="BI112" s="192">
        <f>IF(N112="nulová",J112,0)</f>
        <v>0</v>
      </c>
      <c r="BJ112" s="19" t="s">
        <v>88</v>
      </c>
      <c r="BK112" s="192">
        <f>ROUND(I112*H112,2)</f>
        <v>0</v>
      </c>
      <c r="BL112" s="19" t="s">
        <v>299</v>
      </c>
      <c r="BM112" s="191" t="s">
        <v>1109</v>
      </c>
    </row>
    <row r="113" spans="1:65" s="14" customFormat="1" ht="11.25">
      <c r="B113" s="204"/>
      <c r="C113" s="205"/>
      <c r="D113" s="195" t="s">
        <v>224</v>
      </c>
      <c r="E113" s="206" t="s">
        <v>19</v>
      </c>
      <c r="F113" s="207" t="s">
        <v>253</v>
      </c>
      <c r="G113" s="205"/>
      <c r="H113" s="208">
        <v>7</v>
      </c>
      <c r="I113" s="209"/>
      <c r="J113" s="205"/>
      <c r="K113" s="205"/>
      <c r="L113" s="210"/>
      <c r="M113" s="211"/>
      <c r="N113" s="212"/>
      <c r="O113" s="212"/>
      <c r="P113" s="212"/>
      <c r="Q113" s="212"/>
      <c r="R113" s="212"/>
      <c r="S113" s="212"/>
      <c r="T113" s="213"/>
      <c r="AT113" s="214" t="s">
        <v>224</v>
      </c>
      <c r="AU113" s="214" t="s">
        <v>88</v>
      </c>
      <c r="AV113" s="14" t="s">
        <v>88</v>
      </c>
      <c r="AW113" s="14" t="s">
        <v>36</v>
      </c>
      <c r="AX113" s="14" t="s">
        <v>75</v>
      </c>
      <c r="AY113" s="214" t="s">
        <v>214</v>
      </c>
    </row>
    <row r="114" spans="1:65" s="15" customFormat="1" ht="11.25">
      <c r="B114" s="215"/>
      <c r="C114" s="216"/>
      <c r="D114" s="195" t="s">
        <v>224</v>
      </c>
      <c r="E114" s="217" t="s">
        <v>19</v>
      </c>
      <c r="F114" s="218" t="s">
        <v>228</v>
      </c>
      <c r="G114" s="216"/>
      <c r="H114" s="219">
        <v>7</v>
      </c>
      <c r="I114" s="220"/>
      <c r="J114" s="216"/>
      <c r="K114" s="216"/>
      <c r="L114" s="221"/>
      <c r="M114" s="222"/>
      <c r="N114" s="223"/>
      <c r="O114" s="223"/>
      <c r="P114" s="223"/>
      <c r="Q114" s="223"/>
      <c r="R114" s="223"/>
      <c r="S114" s="223"/>
      <c r="T114" s="224"/>
      <c r="AT114" s="225" t="s">
        <v>224</v>
      </c>
      <c r="AU114" s="225" t="s">
        <v>88</v>
      </c>
      <c r="AV114" s="15" t="s">
        <v>222</v>
      </c>
      <c r="AW114" s="15" t="s">
        <v>36</v>
      </c>
      <c r="AX114" s="15" t="s">
        <v>82</v>
      </c>
      <c r="AY114" s="225" t="s">
        <v>214</v>
      </c>
    </row>
    <row r="115" spans="1:65" s="2" customFormat="1" ht="14.45" customHeight="1">
      <c r="A115" s="36"/>
      <c r="B115" s="37"/>
      <c r="C115" s="180" t="s">
        <v>253</v>
      </c>
      <c r="D115" s="180" t="s">
        <v>217</v>
      </c>
      <c r="E115" s="181" t="s">
        <v>1111</v>
      </c>
      <c r="F115" s="182" t="s">
        <v>1112</v>
      </c>
      <c r="G115" s="183" t="s">
        <v>331</v>
      </c>
      <c r="H115" s="184">
        <v>10</v>
      </c>
      <c r="I115" s="185"/>
      <c r="J115" s="186">
        <f>ROUND(I115*H115,2)</f>
        <v>0</v>
      </c>
      <c r="K115" s="182" t="s">
        <v>221</v>
      </c>
      <c r="L115" s="41"/>
      <c r="M115" s="187" t="s">
        <v>19</v>
      </c>
      <c r="N115" s="188" t="s">
        <v>47</v>
      </c>
      <c r="O115" s="66"/>
      <c r="P115" s="189">
        <f>O115*H115</f>
        <v>0</v>
      </c>
      <c r="Q115" s="189">
        <v>9.7999999999999997E-4</v>
      </c>
      <c r="R115" s="189">
        <f>Q115*H115</f>
        <v>9.7999999999999997E-3</v>
      </c>
      <c r="S115" s="189">
        <v>0</v>
      </c>
      <c r="T115" s="190">
        <f>S115*H115</f>
        <v>0</v>
      </c>
      <c r="U115" s="36"/>
      <c r="V115" s="36"/>
      <c r="W115" s="36"/>
      <c r="X115" s="36"/>
      <c r="Y115" s="36"/>
      <c r="Z115" s="36"/>
      <c r="AA115" s="36"/>
      <c r="AB115" s="36"/>
      <c r="AC115" s="36"/>
      <c r="AD115" s="36"/>
      <c r="AE115" s="36"/>
      <c r="AR115" s="191" t="s">
        <v>299</v>
      </c>
      <c r="AT115" s="191" t="s">
        <v>217</v>
      </c>
      <c r="AU115" s="191" t="s">
        <v>88</v>
      </c>
      <c r="AY115" s="19" t="s">
        <v>214</v>
      </c>
      <c r="BE115" s="192">
        <f>IF(N115="základní",J115,0)</f>
        <v>0</v>
      </c>
      <c r="BF115" s="192">
        <f>IF(N115="snížená",J115,0)</f>
        <v>0</v>
      </c>
      <c r="BG115" s="192">
        <f>IF(N115="zákl. přenesená",J115,0)</f>
        <v>0</v>
      </c>
      <c r="BH115" s="192">
        <f>IF(N115="sníž. přenesená",J115,0)</f>
        <v>0</v>
      </c>
      <c r="BI115" s="192">
        <f>IF(N115="nulová",J115,0)</f>
        <v>0</v>
      </c>
      <c r="BJ115" s="19" t="s">
        <v>88</v>
      </c>
      <c r="BK115" s="192">
        <f>ROUND(I115*H115,2)</f>
        <v>0</v>
      </c>
      <c r="BL115" s="19" t="s">
        <v>299</v>
      </c>
      <c r="BM115" s="191" t="s">
        <v>1113</v>
      </c>
    </row>
    <row r="116" spans="1:65" s="14" customFormat="1" ht="11.25">
      <c r="B116" s="204"/>
      <c r="C116" s="205"/>
      <c r="D116" s="195" t="s">
        <v>224</v>
      </c>
      <c r="E116" s="206" t="s">
        <v>19</v>
      </c>
      <c r="F116" s="207" t="s">
        <v>270</v>
      </c>
      <c r="G116" s="205"/>
      <c r="H116" s="208">
        <v>10</v>
      </c>
      <c r="I116" s="209"/>
      <c r="J116" s="205"/>
      <c r="K116" s="205"/>
      <c r="L116" s="210"/>
      <c r="M116" s="211"/>
      <c r="N116" s="212"/>
      <c r="O116" s="212"/>
      <c r="P116" s="212"/>
      <c r="Q116" s="212"/>
      <c r="R116" s="212"/>
      <c r="S116" s="212"/>
      <c r="T116" s="213"/>
      <c r="AT116" s="214" t="s">
        <v>224</v>
      </c>
      <c r="AU116" s="214" t="s">
        <v>88</v>
      </c>
      <c r="AV116" s="14" t="s">
        <v>88</v>
      </c>
      <c r="AW116" s="14" t="s">
        <v>36</v>
      </c>
      <c r="AX116" s="14" t="s">
        <v>75</v>
      </c>
      <c r="AY116" s="214" t="s">
        <v>214</v>
      </c>
    </row>
    <row r="117" spans="1:65" s="15" customFormat="1" ht="11.25">
      <c r="B117" s="215"/>
      <c r="C117" s="216"/>
      <c r="D117" s="195" t="s">
        <v>224</v>
      </c>
      <c r="E117" s="217" t="s">
        <v>19</v>
      </c>
      <c r="F117" s="218" t="s">
        <v>228</v>
      </c>
      <c r="G117" s="216"/>
      <c r="H117" s="219">
        <v>10</v>
      </c>
      <c r="I117" s="220"/>
      <c r="J117" s="216"/>
      <c r="K117" s="216"/>
      <c r="L117" s="221"/>
      <c r="M117" s="222"/>
      <c r="N117" s="223"/>
      <c r="O117" s="223"/>
      <c r="P117" s="223"/>
      <c r="Q117" s="223"/>
      <c r="R117" s="223"/>
      <c r="S117" s="223"/>
      <c r="T117" s="224"/>
      <c r="AT117" s="225" t="s">
        <v>224</v>
      </c>
      <c r="AU117" s="225" t="s">
        <v>88</v>
      </c>
      <c r="AV117" s="15" t="s">
        <v>222</v>
      </c>
      <c r="AW117" s="15" t="s">
        <v>36</v>
      </c>
      <c r="AX117" s="15" t="s">
        <v>82</v>
      </c>
      <c r="AY117" s="225" t="s">
        <v>214</v>
      </c>
    </row>
    <row r="118" spans="1:65" s="2" customFormat="1" ht="14.45" customHeight="1">
      <c r="A118" s="36"/>
      <c r="B118" s="37"/>
      <c r="C118" s="180" t="s">
        <v>262</v>
      </c>
      <c r="D118" s="180" t="s">
        <v>217</v>
      </c>
      <c r="E118" s="181" t="s">
        <v>1115</v>
      </c>
      <c r="F118" s="182" t="s">
        <v>1116</v>
      </c>
      <c r="G118" s="183" t="s">
        <v>331</v>
      </c>
      <c r="H118" s="184">
        <v>4</v>
      </c>
      <c r="I118" s="185"/>
      <c r="J118" s="186">
        <f>ROUND(I118*H118,2)</f>
        <v>0</v>
      </c>
      <c r="K118" s="182" t="s">
        <v>221</v>
      </c>
      <c r="L118" s="41"/>
      <c r="M118" s="187" t="s">
        <v>19</v>
      </c>
      <c r="N118" s="188" t="s">
        <v>47</v>
      </c>
      <c r="O118" s="66"/>
      <c r="P118" s="189">
        <f>O118*H118</f>
        <v>0</v>
      </c>
      <c r="Q118" s="189">
        <v>1.2600000000000001E-3</v>
      </c>
      <c r="R118" s="189">
        <f>Q118*H118</f>
        <v>5.0400000000000002E-3</v>
      </c>
      <c r="S118" s="189">
        <v>0</v>
      </c>
      <c r="T118" s="190">
        <f>S118*H118</f>
        <v>0</v>
      </c>
      <c r="U118" s="36"/>
      <c r="V118" s="36"/>
      <c r="W118" s="36"/>
      <c r="X118" s="36"/>
      <c r="Y118" s="36"/>
      <c r="Z118" s="36"/>
      <c r="AA118" s="36"/>
      <c r="AB118" s="36"/>
      <c r="AC118" s="36"/>
      <c r="AD118" s="36"/>
      <c r="AE118" s="36"/>
      <c r="AR118" s="191" t="s">
        <v>299</v>
      </c>
      <c r="AT118" s="191" t="s">
        <v>217</v>
      </c>
      <c r="AU118" s="191" t="s">
        <v>88</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299</v>
      </c>
      <c r="BM118" s="191" t="s">
        <v>1117</v>
      </c>
    </row>
    <row r="119" spans="1:65" s="14" customFormat="1" ht="11.25">
      <c r="B119" s="204"/>
      <c r="C119" s="205"/>
      <c r="D119" s="195" t="s">
        <v>224</v>
      </c>
      <c r="E119" s="206" t="s">
        <v>19</v>
      </c>
      <c r="F119" s="207" t="s">
        <v>222</v>
      </c>
      <c r="G119" s="205"/>
      <c r="H119" s="208">
        <v>4</v>
      </c>
      <c r="I119" s="209"/>
      <c r="J119" s="205"/>
      <c r="K119" s="205"/>
      <c r="L119" s="210"/>
      <c r="M119" s="211"/>
      <c r="N119" s="212"/>
      <c r="O119" s="212"/>
      <c r="P119" s="212"/>
      <c r="Q119" s="212"/>
      <c r="R119" s="212"/>
      <c r="S119" s="212"/>
      <c r="T119" s="213"/>
      <c r="AT119" s="214" t="s">
        <v>224</v>
      </c>
      <c r="AU119" s="214" t="s">
        <v>88</v>
      </c>
      <c r="AV119" s="14" t="s">
        <v>88</v>
      </c>
      <c r="AW119" s="14" t="s">
        <v>36</v>
      </c>
      <c r="AX119" s="14" t="s">
        <v>75</v>
      </c>
      <c r="AY119" s="214" t="s">
        <v>214</v>
      </c>
    </row>
    <row r="120" spans="1:65" s="15" customFormat="1" ht="11.25">
      <c r="B120" s="215"/>
      <c r="C120" s="216"/>
      <c r="D120" s="195" t="s">
        <v>224</v>
      </c>
      <c r="E120" s="217" t="s">
        <v>19</v>
      </c>
      <c r="F120" s="218" t="s">
        <v>228</v>
      </c>
      <c r="G120" s="216"/>
      <c r="H120" s="219">
        <v>4</v>
      </c>
      <c r="I120" s="220"/>
      <c r="J120" s="216"/>
      <c r="K120" s="216"/>
      <c r="L120" s="221"/>
      <c r="M120" s="222"/>
      <c r="N120" s="223"/>
      <c r="O120" s="223"/>
      <c r="P120" s="223"/>
      <c r="Q120" s="223"/>
      <c r="R120" s="223"/>
      <c r="S120" s="223"/>
      <c r="T120" s="224"/>
      <c r="AT120" s="225" t="s">
        <v>224</v>
      </c>
      <c r="AU120" s="225" t="s">
        <v>88</v>
      </c>
      <c r="AV120" s="15" t="s">
        <v>222</v>
      </c>
      <c r="AW120" s="15" t="s">
        <v>36</v>
      </c>
      <c r="AX120" s="15" t="s">
        <v>82</v>
      </c>
      <c r="AY120" s="225" t="s">
        <v>214</v>
      </c>
    </row>
    <row r="121" spans="1:65" s="2" customFormat="1" ht="14.45" customHeight="1">
      <c r="A121" s="36"/>
      <c r="B121" s="37"/>
      <c r="C121" s="180" t="s">
        <v>260</v>
      </c>
      <c r="D121" s="180" t="s">
        <v>217</v>
      </c>
      <c r="E121" s="181" t="s">
        <v>1118</v>
      </c>
      <c r="F121" s="182" t="s">
        <v>1119</v>
      </c>
      <c r="G121" s="183" t="s">
        <v>1027</v>
      </c>
      <c r="H121" s="184">
        <v>1</v>
      </c>
      <c r="I121" s="185"/>
      <c r="J121" s="186">
        <f>ROUND(I121*H121,2)</f>
        <v>0</v>
      </c>
      <c r="K121" s="182" t="s">
        <v>19</v>
      </c>
      <c r="L121" s="41"/>
      <c r="M121" s="187" t="s">
        <v>19</v>
      </c>
      <c r="N121" s="188" t="s">
        <v>47</v>
      </c>
      <c r="O121" s="66"/>
      <c r="P121" s="189">
        <f>O121*H121</f>
        <v>0</v>
      </c>
      <c r="Q121" s="189">
        <v>0.01</v>
      </c>
      <c r="R121" s="189">
        <f>Q121*H121</f>
        <v>0.01</v>
      </c>
      <c r="S121" s="189">
        <v>0</v>
      </c>
      <c r="T121" s="190">
        <f>S121*H121</f>
        <v>0</v>
      </c>
      <c r="U121" s="36"/>
      <c r="V121" s="36"/>
      <c r="W121" s="36"/>
      <c r="X121" s="36"/>
      <c r="Y121" s="36"/>
      <c r="Z121" s="36"/>
      <c r="AA121" s="36"/>
      <c r="AB121" s="36"/>
      <c r="AC121" s="36"/>
      <c r="AD121" s="36"/>
      <c r="AE121" s="36"/>
      <c r="AR121" s="191" t="s">
        <v>299</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299</v>
      </c>
      <c r="BM121" s="191" t="s">
        <v>1988</v>
      </c>
    </row>
    <row r="122" spans="1:65" s="14" customFormat="1" ht="11.25">
      <c r="B122" s="204"/>
      <c r="C122" s="205"/>
      <c r="D122" s="195" t="s">
        <v>224</v>
      </c>
      <c r="E122" s="206" t="s">
        <v>19</v>
      </c>
      <c r="F122" s="207" t="s">
        <v>82</v>
      </c>
      <c r="G122" s="205"/>
      <c r="H122" s="208">
        <v>1</v>
      </c>
      <c r="I122" s="209"/>
      <c r="J122" s="205"/>
      <c r="K122" s="205"/>
      <c r="L122" s="210"/>
      <c r="M122" s="211"/>
      <c r="N122" s="212"/>
      <c r="O122" s="212"/>
      <c r="P122" s="212"/>
      <c r="Q122" s="212"/>
      <c r="R122" s="212"/>
      <c r="S122" s="212"/>
      <c r="T122" s="213"/>
      <c r="AT122" s="214" t="s">
        <v>224</v>
      </c>
      <c r="AU122" s="214" t="s">
        <v>88</v>
      </c>
      <c r="AV122" s="14" t="s">
        <v>88</v>
      </c>
      <c r="AW122" s="14" t="s">
        <v>36</v>
      </c>
      <c r="AX122" s="14" t="s">
        <v>75</v>
      </c>
      <c r="AY122" s="214" t="s">
        <v>214</v>
      </c>
    </row>
    <row r="123" spans="1:65" s="15" customFormat="1" ht="11.25">
      <c r="B123" s="215"/>
      <c r="C123" s="216"/>
      <c r="D123" s="195" t="s">
        <v>224</v>
      </c>
      <c r="E123" s="217" t="s">
        <v>19</v>
      </c>
      <c r="F123" s="218" t="s">
        <v>228</v>
      </c>
      <c r="G123" s="216"/>
      <c r="H123" s="219">
        <v>1</v>
      </c>
      <c r="I123" s="220"/>
      <c r="J123" s="216"/>
      <c r="K123" s="216"/>
      <c r="L123" s="221"/>
      <c r="M123" s="222"/>
      <c r="N123" s="223"/>
      <c r="O123" s="223"/>
      <c r="P123" s="223"/>
      <c r="Q123" s="223"/>
      <c r="R123" s="223"/>
      <c r="S123" s="223"/>
      <c r="T123" s="224"/>
      <c r="AT123" s="225" t="s">
        <v>224</v>
      </c>
      <c r="AU123" s="225" t="s">
        <v>88</v>
      </c>
      <c r="AV123" s="15" t="s">
        <v>222</v>
      </c>
      <c r="AW123" s="15" t="s">
        <v>36</v>
      </c>
      <c r="AX123" s="15" t="s">
        <v>82</v>
      </c>
      <c r="AY123" s="225" t="s">
        <v>214</v>
      </c>
    </row>
    <row r="124" spans="1:65" s="2" customFormat="1" ht="24.2" customHeight="1">
      <c r="A124" s="36"/>
      <c r="B124" s="37"/>
      <c r="C124" s="180" t="s">
        <v>270</v>
      </c>
      <c r="D124" s="180" t="s">
        <v>217</v>
      </c>
      <c r="E124" s="181" t="s">
        <v>1121</v>
      </c>
      <c r="F124" s="182" t="s">
        <v>1122</v>
      </c>
      <c r="G124" s="183" t="s">
        <v>331</v>
      </c>
      <c r="H124" s="184">
        <v>30.5</v>
      </c>
      <c r="I124" s="185"/>
      <c r="J124" s="186">
        <f>ROUND(I124*H124,2)</f>
        <v>0</v>
      </c>
      <c r="K124" s="182" t="s">
        <v>221</v>
      </c>
      <c r="L124" s="41"/>
      <c r="M124" s="187" t="s">
        <v>19</v>
      </c>
      <c r="N124" s="188" t="s">
        <v>47</v>
      </c>
      <c r="O124" s="66"/>
      <c r="P124" s="189">
        <f>O124*H124</f>
        <v>0</v>
      </c>
      <c r="Q124" s="189">
        <v>2.0000000000000001E-4</v>
      </c>
      <c r="R124" s="189">
        <f>Q124*H124</f>
        <v>6.1000000000000004E-3</v>
      </c>
      <c r="S124" s="189">
        <v>0</v>
      </c>
      <c r="T124" s="190">
        <f>S124*H124</f>
        <v>0</v>
      </c>
      <c r="U124" s="36"/>
      <c r="V124" s="36"/>
      <c r="W124" s="36"/>
      <c r="X124" s="36"/>
      <c r="Y124" s="36"/>
      <c r="Z124" s="36"/>
      <c r="AA124" s="36"/>
      <c r="AB124" s="36"/>
      <c r="AC124" s="36"/>
      <c r="AD124" s="36"/>
      <c r="AE124" s="36"/>
      <c r="AR124" s="191" t="s">
        <v>299</v>
      </c>
      <c r="AT124" s="191" t="s">
        <v>217</v>
      </c>
      <c r="AU124" s="191" t="s">
        <v>88</v>
      </c>
      <c r="AY124" s="19" t="s">
        <v>214</v>
      </c>
      <c r="BE124" s="192">
        <f>IF(N124="základní",J124,0)</f>
        <v>0</v>
      </c>
      <c r="BF124" s="192">
        <f>IF(N124="snížená",J124,0)</f>
        <v>0</v>
      </c>
      <c r="BG124" s="192">
        <f>IF(N124="zákl. přenesená",J124,0)</f>
        <v>0</v>
      </c>
      <c r="BH124" s="192">
        <f>IF(N124="sníž. přenesená",J124,0)</f>
        <v>0</v>
      </c>
      <c r="BI124" s="192">
        <f>IF(N124="nulová",J124,0)</f>
        <v>0</v>
      </c>
      <c r="BJ124" s="19" t="s">
        <v>88</v>
      </c>
      <c r="BK124" s="192">
        <f>ROUND(I124*H124,2)</f>
        <v>0</v>
      </c>
      <c r="BL124" s="19" t="s">
        <v>299</v>
      </c>
      <c r="BM124" s="191" t="s">
        <v>1123</v>
      </c>
    </row>
    <row r="125" spans="1:65" s="14" customFormat="1" ht="11.25">
      <c r="B125" s="204"/>
      <c r="C125" s="205"/>
      <c r="D125" s="195" t="s">
        <v>224</v>
      </c>
      <c r="E125" s="206" t="s">
        <v>19</v>
      </c>
      <c r="F125" s="207" t="s">
        <v>1989</v>
      </c>
      <c r="G125" s="205"/>
      <c r="H125" s="208">
        <v>30.5</v>
      </c>
      <c r="I125" s="209"/>
      <c r="J125" s="205"/>
      <c r="K125" s="205"/>
      <c r="L125" s="210"/>
      <c r="M125" s="211"/>
      <c r="N125" s="212"/>
      <c r="O125" s="212"/>
      <c r="P125" s="212"/>
      <c r="Q125" s="212"/>
      <c r="R125" s="212"/>
      <c r="S125" s="212"/>
      <c r="T125" s="213"/>
      <c r="AT125" s="214" t="s">
        <v>224</v>
      </c>
      <c r="AU125" s="214" t="s">
        <v>88</v>
      </c>
      <c r="AV125" s="14" t="s">
        <v>88</v>
      </c>
      <c r="AW125" s="14" t="s">
        <v>36</v>
      </c>
      <c r="AX125" s="14" t="s">
        <v>75</v>
      </c>
      <c r="AY125" s="214" t="s">
        <v>214</v>
      </c>
    </row>
    <row r="126" spans="1:65" s="15" customFormat="1" ht="11.25">
      <c r="B126" s="215"/>
      <c r="C126" s="216"/>
      <c r="D126" s="195" t="s">
        <v>224</v>
      </c>
      <c r="E126" s="217" t="s">
        <v>19</v>
      </c>
      <c r="F126" s="218" t="s">
        <v>228</v>
      </c>
      <c r="G126" s="216"/>
      <c r="H126" s="219">
        <v>30.5</v>
      </c>
      <c r="I126" s="220"/>
      <c r="J126" s="216"/>
      <c r="K126" s="216"/>
      <c r="L126" s="221"/>
      <c r="M126" s="222"/>
      <c r="N126" s="223"/>
      <c r="O126" s="223"/>
      <c r="P126" s="223"/>
      <c r="Q126" s="223"/>
      <c r="R126" s="223"/>
      <c r="S126" s="223"/>
      <c r="T126" s="224"/>
      <c r="AT126" s="225" t="s">
        <v>224</v>
      </c>
      <c r="AU126" s="225" t="s">
        <v>88</v>
      </c>
      <c r="AV126" s="15" t="s">
        <v>222</v>
      </c>
      <c r="AW126" s="15" t="s">
        <v>36</v>
      </c>
      <c r="AX126" s="15" t="s">
        <v>82</v>
      </c>
      <c r="AY126" s="225" t="s">
        <v>214</v>
      </c>
    </row>
    <row r="127" spans="1:65" s="2" customFormat="1" ht="24.2" customHeight="1">
      <c r="A127" s="36"/>
      <c r="B127" s="37"/>
      <c r="C127" s="180" t="s">
        <v>276</v>
      </c>
      <c r="D127" s="180" t="s">
        <v>217</v>
      </c>
      <c r="E127" s="181" t="s">
        <v>1124</v>
      </c>
      <c r="F127" s="182" t="s">
        <v>1125</v>
      </c>
      <c r="G127" s="183" t="s">
        <v>331</v>
      </c>
      <c r="H127" s="184">
        <v>11</v>
      </c>
      <c r="I127" s="185"/>
      <c r="J127" s="186">
        <f>ROUND(I127*H127,2)</f>
        <v>0</v>
      </c>
      <c r="K127" s="182" t="s">
        <v>221</v>
      </c>
      <c r="L127" s="41"/>
      <c r="M127" s="187" t="s">
        <v>19</v>
      </c>
      <c r="N127" s="188" t="s">
        <v>47</v>
      </c>
      <c r="O127" s="66"/>
      <c r="P127" s="189">
        <f>O127*H127</f>
        <v>0</v>
      </c>
      <c r="Q127" s="189">
        <v>2.4000000000000001E-4</v>
      </c>
      <c r="R127" s="189">
        <f>Q127*H127</f>
        <v>2.64E-3</v>
      </c>
      <c r="S127" s="189">
        <v>0</v>
      </c>
      <c r="T127" s="190">
        <f>S127*H127</f>
        <v>0</v>
      </c>
      <c r="U127" s="36"/>
      <c r="V127" s="36"/>
      <c r="W127" s="36"/>
      <c r="X127" s="36"/>
      <c r="Y127" s="36"/>
      <c r="Z127" s="36"/>
      <c r="AA127" s="36"/>
      <c r="AB127" s="36"/>
      <c r="AC127" s="36"/>
      <c r="AD127" s="36"/>
      <c r="AE127" s="36"/>
      <c r="AR127" s="191" t="s">
        <v>299</v>
      </c>
      <c r="AT127" s="191" t="s">
        <v>217</v>
      </c>
      <c r="AU127" s="191" t="s">
        <v>88</v>
      </c>
      <c r="AY127" s="19" t="s">
        <v>214</v>
      </c>
      <c r="BE127" s="192">
        <f>IF(N127="základní",J127,0)</f>
        <v>0</v>
      </c>
      <c r="BF127" s="192">
        <f>IF(N127="snížená",J127,0)</f>
        <v>0</v>
      </c>
      <c r="BG127" s="192">
        <f>IF(N127="zákl. přenesená",J127,0)</f>
        <v>0</v>
      </c>
      <c r="BH127" s="192">
        <f>IF(N127="sníž. přenesená",J127,0)</f>
        <v>0</v>
      </c>
      <c r="BI127" s="192">
        <f>IF(N127="nulová",J127,0)</f>
        <v>0</v>
      </c>
      <c r="BJ127" s="19" t="s">
        <v>88</v>
      </c>
      <c r="BK127" s="192">
        <f>ROUND(I127*H127,2)</f>
        <v>0</v>
      </c>
      <c r="BL127" s="19" t="s">
        <v>299</v>
      </c>
      <c r="BM127" s="191" t="s">
        <v>1126</v>
      </c>
    </row>
    <row r="128" spans="1:65" s="14" customFormat="1" ht="11.25">
      <c r="B128" s="204"/>
      <c r="C128" s="205"/>
      <c r="D128" s="195" t="s">
        <v>224</v>
      </c>
      <c r="E128" s="206" t="s">
        <v>19</v>
      </c>
      <c r="F128" s="207" t="s">
        <v>276</v>
      </c>
      <c r="G128" s="205"/>
      <c r="H128" s="208">
        <v>11</v>
      </c>
      <c r="I128" s="209"/>
      <c r="J128" s="205"/>
      <c r="K128" s="205"/>
      <c r="L128" s="210"/>
      <c r="M128" s="211"/>
      <c r="N128" s="212"/>
      <c r="O128" s="212"/>
      <c r="P128" s="212"/>
      <c r="Q128" s="212"/>
      <c r="R128" s="212"/>
      <c r="S128" s="212"/>
      <c r="T128" s="213"/>
      <c r="AT128" s="214" t="s">
        <v>224</v>
      </c>
      <c r="AU128" s="214" t="s">
        <v>88</v>
      </c>
      <c r="AV128" s="14" t="s">
        <v>88</v>
      </c>
      <c r="AW128" s="14" t="s">
        <v>36</v>
      </c>
      <c r="AX128" s="14" t="s">
        <v>75</v>
      </c>
      <c r="AY128" s="214" t="s">
        <v>214</v>
      </c>
    </row>
    <row r="129" spans="1:65" s="15" customFormat="1" ht="11.25">
      <c r="B129" s="215"/>
      <c r="C129" s="216"/>
      <c r="D129" s="195" t="s">
        <v>224</v>
      </c>
      <c r="E129" s="217" t="s">
        <v>19</v>
      </c>
      <c r="F129" s="218" t="s">
        <v>228</v>
      </c>
      <c r="G129" s="216"/>
      <c r="H129" s="219">
        <v>11</v>
      </c>
      <c r="I129" s="220"/>
      <c r="J129" s="216"/>
      <c r="K129" s="216"/>
      <c r="L129" s="221"/>
      <c r="M129" s="222"/>
      <c r="N129" s="223"/>
      <c r="O129" s="223"/>
      <c r="P129" s="223"/>
      <c r="Q129" s="223"/>
      <c r="R129" s="223"/>
      <c r="S129" s="223"/>
      <c r="T129" s="224"/>
      <c r="AT129" s="225" t="s">
        <v>224</v>
      </c>
      <c r="AU129" s="225" t="s">
        <v>88</v>
      </c>
      <c r="AV129" s="15" t="s">
        <v>222</v>
      </c>
      <c r="AW129" s="15" t="s">
        <v>36</v>
      </c>
      <c r="AX129" s="15" t="s">
        <v>82</v>
      </c>
      <c r="AY129" s="225" t="s">
        <v>214</v>
      </c>
    </row>
    <row r="130" spans="1:65" s="2" customFormat="1" ht="14.45" customHeight="1">
      <c r="A130" s="36"/>
      <c r="B130" s="37"/>
      <c r="C130" s="180" t="s">
        <v>280</v>
      </c>
      <c r="D130" s="180" t="s">
        <v>217</v>
      </c>
      <c r="E130" s="181" t="s">
        <v>1127</v>
      </c>
      <c r="F130" s="182" t="s">
        <v>1128</v>
      </c>
      <c r="G130" s="183" t="s">
        <v>248</v>
      </c>
      <c r="H130" s="184">
        <v>7</v>
      </c>
      <c r="I130" s="185"/>
      <c r="J130" s="186">
        <f>ROUND(I130*H130,2)</f>
        <v>0</v>
      </c>
      <c r="K130" s="182" t="s">
        <v>221</v>
      </c>
      <c r="L130" s="41"/>
      <c r="M130" s="187" t="s">
        <v>19</v>
      </c>
      <c r="N130" s="188" t="s">
        <v>47</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299</v>
      </c>
      <c r="AT130" s="191" t="s">
        <v>217</v>
      </c>
      <c r="AU130" s="191" t="s">
        <v>88</v>
      </c>
      <c r="AY130" s="19" t="s">
        <v>214</v>
      </c>
      <c r="BE130" s="192">
        <f>IF(N130="základní",J130,0)</f>
        <v>0</v>
      </c>
      <c r="BF130" s="192">
        <f>IF(N130="snížená",J130,0)</f>
        <v>0</v>
      </c>
      <c r="BG130" s="192">
        <f>IF(N130="zákl. přenesená",J130,0)</f>
        <v>0</v>
      </c>
      <c r="BH130" s="192">
        <f>IF(N130="sníž. přenesená",J130,0)</f>
        <v>0</v>
      </c>
      <c r="BI130" s="192">
        <f>IF(N130="nulová",J130,0)</f>
        <v>0</v>
      </c>
      <c r="BJ130" s="19" t="s">
        <v>88</v>
      </c>
      <c r="BK130" s="192">
        <f>ROUND(I130*H130,2)</f>
        <v>0</v>
      </c>
      <c r="BL130" s="19" t="s">
        <v>299</v>
      </c>
      <c r="BM130" s="191" t="s">
        <v>1129</v>
      </c>
    </row>
    <row r="131" spans="1:65" s="2" customFormat="1" ht="14.45" customHeight="1">
      <c r="A131" s="36"/>
      <c r="B131" s="37"/>
      <c r="C131" s="180" t="s">
        <v>286</v>
      </c>
      <c r="D131" s="180" t="s">
        <v>217</v>
      </c>
      <c r="E131" s="181" t="s">
        <v>1130</v>
      </c>
      <c r="F131" s="182" t="s">
        <v>1131</v>
      </c>
      <c r="G131" s="183" t="s">
        <v>248</v>
      </c>
      <c r="H131" s="184">
        <v>8</v>
      </c>
      <c r="I131" s="185"/>
      <c r="J131" s="186">
        <f>ROUND(I131*H131,2)</f>
        <v>0</v>
      </c>
      <c r="K131" s="182" t="s">
        <v>221</v>
      </c>
      <c r="L131" s="41"/>
      <c r="M131" s="187" t="s">
        <v>19</v>
      </c>
      <c r="N131" s="188" t="s">
        <v>47</v>
      </c>
      <c r="O131" s="66"/>
      <c r="P131" s="189">
        <f>O131*H131</f>
        <v>0</v>
      </c>
      <c r="Q131" s="189">
        <v>2.9E-4</v>
      </c>
      <c r="R131" s="189">
        <f>Q131*H131</f>
        <v>2.32E-3</v>
      </c>
      <c r="S131" s="189">
        <v>0</v>
      </c>
      <c r="T131" s="190">
        <f>S131*H131</f>
        <v>0</v>
      </c>
      <c r="U131" s="36"/>
      <c r="V131" s="36"/>
      <c r="W131" s="36"/>
      <c r="X131" s="36"/>
      <c r="Y131" s="36"/>
      <c r="Z131" s="36"/>
      <c r="AA131" s="36"/>
      <c r="AB131" s="36"/>
      <c r="AC131" s="36"/>
      <c r="AD131" s="36"/>
      <c r="AE131" s="36"/>
      <c r="AR131" s="191" t="s">
        <v>299</v>
      </c>
      <c r="AT131" s="191" t="s">
        <v>217</v>
      </c>
      <c r="AU131" s="191" t="s">
        <v>88</v>
      </c>
      <c r="AY131" s="19" t="s">
        <v>214</v>
      </c>
      <c r="BE131" s="192">
        <f>IF(N131="základní",J131,0)</f>
        <v>0</v>
      </c>
      <c r="BF131" s="192">
        <f>IF(N131="snížená",J131,0)</f>
        <v>0</v>
      </c>
      <c r="BG131" s="192">
        <f>IF(N131="zákl. přenesená",J131,0)</f>
        <v>0</v>
      </c>
      <c r="BH131" s="192">
        <f>IF(N131="sníž. přenesená",J131,0)</f>
        <v>0</v>
      </c>
      <c r="BI131" s="192">
        <f>IF(N131="nulová",J131,0)</f>
        <v>0</v>
      </c>
      <c r="BJ131" s="19" t="s">
        <v>88</v>
      </c>
      <c r="BK131" s="192">
        <f>ROUND(I131*H131,2)</f>
        <v>0</v>
      </c>
      <c r="BL131" s="19" t="s">
        <v>299</v>
      </c>
      <c r="BM131" s="191" t="s">
        <v>1132</v>
      </c>
    </row>
    <row r="132" spans="1:65" s="14" customFormat="1" ht="11.25">
      <c r="B132" s="204"/>
      <c r="C132" s="205"/>
      <c r="D132" s="195" t="s">
        <v>224</v>
      </c>
      <c r="E132" s="206" t="s">
        <v>19</v>
      </c>
      <c r="F132" s="207" t="s">
        <v>262</v>
      </c>
      <c r="G132" s="205"/>
      <c r="H132" s="208">
        <v>8</v>
      </c>
      <c r="I132" s="209"/>
      <c r="J132" s="205"/>
      <c r="K132" s="205"/>
      <c r="L132" s="210"/>
      <c r="M132" s="211"/>
      <c r="N132" s="212"/>
      <c r="O132" s="212"/>
      <c r="P132" s="212"/>
      <c r="Q132" s="212"/>
      <c r="R132" s="212"/>
      <c r="S132" s="212"/>
      <c r="T132" s="213"/>
      <c r="AT132" s="214" t="s">
        <v>224</v>
      </c>
      <c r="AU132" s="214" t="s">
        <v>88</v>
      </c>
      <c r="AV132" s="14" t="s">
        <v>88</v>
      </c>
      <c r="AW132" s="14" t="s">
        <v>36</v>
      </c>
      <c r="AX132" s="14" t="s">
        <v>75</v>
      </c>
      <c r="AY132" s="214" t="s">
        <v>214</v>
      </c>
    </row>
    <row r="133" spans="1:65" s="15" customFormat="1" ht="11.25">
      <c r="B133" s="215"/>
      <c r="C133" s="216"/>
      <c r="D133" s="195" t="s">
        <v>224</v>
      </c>
      <c r="E133" s="217" t="s">
        <v>19</v>
      </c>
      <c r="F133" s="218" t="s">
        <v>228</v>
      </c>
      <c r="G133" s="216"/>
      <c r="H133" s="219">
        <v>8</v>
      </c>
      <c r="I133" s="220"/>
      <c r="J133" s="216"/>
      <c r="K133" s="216"/>
      <c r="L133" s="221"/>
      <c r="M133" s="222"/>
      <c r="N133" s="223"/>
      <c r="O133" s="223"/>
      <c r="P133" s="223"/>
      <c r="Q133" s="223"/>
      <c r="R133" s="223"/>
      <c r="S133" s="223"/>
      <c r="T133" s="224"/>
      <c r="AT133" s="225" t="s">
        <v>224</v>
      </c>
      <c r="AU133" s="225" t="s">
        <v>88</v>
      </c>
      <c r="AV133" s="15" t="s">
        <v>222</v>
      </c>
      <c r="AW133" s="15" t="s">
        <v>36</v>
      </c>
      <c r="AX133" s="15" t="s">
        <v>82</v>
      </c>
      <c r="AY133" s="225" t="s">
        <v>214</v>
      </c>
    </row>
    <row r="134" spans="1:65" s="2" customFormat="1" ht="14.45" customHeight="1">
      <c r="A134" s="36"/>
      <c r="B134" s="37"/>
      <c r="C134" s="180" t="s">
        <v>290</v>
      </c>
      <c r="D134" s="180" t="s">
        <v>217</v>
      </c>
      <c r="E134" s="181" t="s">
        <v>1990</v>
      </c>
      <c r="F134" s="182" t="s">
        <v>1991</v>
      </c>
      <c r="G134" s="183" t="s">
        <v>248</v>
      </c>
      <c r="H134" s="184">
        <v>4</v>
      </c>
      <c r="I134" s="185"/>
      <c r="J134" s="186">
        <f>ROUND(I134*H134,2)</f>
        <v>0</v>
      </c>
      <c r="K134" s="182" t="s">
        <v>221</v>
      </c>
      <c r="L134" s="41"/>
      <c r="M134" s="187" t="s">
        <v>19</v>
      </c>
      <c r="N134" s="188" t="s">
        <v>47</v>
      </c>
      <c r="O134" s="66"/>
      <c r="P134" s="189">
        <f>O134*H134</f>
        <v>0</v>
      </c>
      <c r="Q134" s="189">
        <v>5.9999999999999995E-4</v>
      </c>
      <c r="R134" s="189">
        <f>Q134*H134</f>
        <v>2.3999999999999998E-3</v>
      </c>
      <c r="S134" s="189">
        <v>0</v>
      </c>
      <c r="T134" s="190">
        <f>S134*H134</f>
        <v>0</v>
      </c>
      <c r="U134" s="36"/>
      <c r="V134" s="36"/>
      <c r="W134" s="36"/>
      <c r="X134" s="36"/>
      <c r="Y134" s="36"/>
      <c r="Z134" s="36"/>
      <c r="AA134" s="36"/>
      <c r="AB134" s="36"/>
      <c r="AC134" s="36"/>
      <c r="AD134" s="36"/>
      <c r="AE134" s="36"/>
      <c r="AR134" s="191" t="s">
        <v>299</v>
      </c>
      <c r="AT134" s="191" t="s">
        <v>217</v>
      </c>
      <c r="AU134" s="191" t="s">
        <v>88</v>
      </c>
      <c r="AY134" s="19" t="s">
        <v>214</v>
      </c>
      <c r="BE134" s="192">
        <f>IF(N134="základní",J134,0)</f>
        <v>0</v>
      </c>
      <c r="BF134" s="192">
        <f>IF(N134="snížená",J134,0)</f>
        <v>0</v>
      </c>
      <c r="BG134" s="192">
        <f>IF(N134="zákl. přenesená",J134,0)</f>
        <v>0</v>
      </c>
      <c r="BH134" s="192">
        <f>IF(N134="sníž. přenesená",J134,0)</f>
        <v>0</v>
      </c>
      <c r="BI134" s="192">
        <f>IF(N134="nulová",J134,0)</f>
        <v>0</v>
      </c>
      <c r="BJ134" s="19" t="s">
        <v>88</v>
      </c>
      <c r="BK134" s="192">
        <f>ROUND(I134*H134,2)</f>
        <v>0</v>
      </c>
      <c r="BL134" s="19" t="s">
        <v>299</v>
      </c>
      <c r="BM134" s="191" t="s">
        <v>1992</v>
      </c>
    </row>
    <row r="135" spans="1:65" s="14" customFormat="1" ht="11.25">
      <c r="B135" s="204"/>
      <c r="C135" s="205"/>
      <c r="D135" s="195" t="s">
        <v>224</v>
      </c>
      <c r="E135" s="206" t="s">
        <v>19</v>
      </c>
      <c r="F135" s="207" t="s">
        <v>222</v>
      </c>
      <c r="G135" s="205"/>
      <c r="H135" s="208">
        <v>4</v>
      </c>
      <c r="I135" s="209"/>
      <c r="J135" s="205"/>
      <c r="K135" s="205"/>
      <c r="L135" s="210"/>
      <c r="M135" s="211"/>
      <c r="N135" s="212"/>
      <c r="O135" s="212"/>
      <c r="P135" s="212"/>
      <c r="Q135" s="212"/>
      <c r="R135" s="212"/>
      <c r="S135" s="212"/>
      <c r="T135" s="213"/>
      <c r="AT135" s="214" t="s">
        <v>224</v>
      </c>
      <c r="AU135" s="214" t="s">
        <v>88</v>
      </c>
      <c r="AV135" s="14" t="s">
        <v>88</v>
      </c>
      <c r="AW135" s="14" t="s">
        <v>36</v>
      </c>
      <c r="AX135" s="14" t="s">
        <v>75</v>
      </c>
      <c r="AY135" s="214" t="s">
        <v>214</v>
      </c>
    </row>
    <row r="136" spans="1:65" s="15" customFormat="1" ht="11.25">
      <c r="B136" s="215"/>
      <c r="C136" s="216"/>
      <c r="D136" s="195" t="s">
        <v>224</v>
      </c>
      <c r="E136" s="217" t="s">
        <v>19</v>
      </c>
      <c r="F136" s="218" t="s">
        <v>228</v>
      </c>
      <c r="G136" s="216"/>
      <c r="H136" s="219">
        <v>4</v>
      </c>
      <c r="I136" s="220"/>
      <c r="J136" s="216"/>
      <c r="K136" s="216"/>
      <c r="L136" s="221"/>
      <c r="M136" s="222"/>
      <c r="N136" s="223"/>
      <c r="O136" s="223"/>
      <c r="P136" s="223"/>
      <c r="Q136" s="223"/>
      <c r="R136" s="223"/>
      <c r="S136" s="223"/>
      <c r="T136" s="224"/>
      <c r="AT136" s="225" t="s">
        <v>224</v>
      </c>
      <c r="AU136" s="225" t="s">
        <v>88</v>
      </c>
      <c r="AV136" s="15" t="s">
        <v>222</v>
      </c>
      <c r="AW136" s="15" t="s">
        <v>36</v>
      </c>
      <c r="AX136" s="15" t="s">
        <v>82</v>
      </c>
      <c r="AY136" s="225" t="s">
        <v>214</v>
      </c>
    </row>
    <row r="137" spans="1:65" s="2" customFormat="1" ht="14.45" customHeight="1">
      <c r="A137" s="36"/>
      <c r="B137" s="37"/>
      <c r="C137" s="180" t="s">
        <v>8</v>
      </c>
      <c r="D137" s="180" t="s">
        <v>217</v>
      </c>
      <c r="E137" s="181" t="s">
        <v>1133</v>
      </c>
      <c r="F137" s="182" t="s">
        <v>1134</v>
      </c>
      <c r="G137" s="183" t="s">
        <v>248</v>
      </c>
      <c r="H137" s="184">
        <v>4</v>
      </c>
      <c r="I137" s="185"/>
      <c r="J137" s="186">
        <f>ROUND(I137*H137,2)</f>
        <v>0</v>
      </c>
      <c r="K137" s="182" t="s">
        <v>221</v>
      </c>
      <c r="L137" s="41"/>
      <c r="M137" s="187" t="s">
        <v>19</v>
      </c>
      <c r="N137" s="188" t="s">
        <v>47</v>
      </c>
      <c r="O137" s="66"/>
      <c r="P137" s="189">
        <f>O137*H137</f>
        <v>0</v>
      </c>
      <c r="Q137" s="189">
        <v>7.5000000000000002E-4</v>
      </c>
      <c r="R137" s="189">
        <f>Q137*H137</f>
        <v>3.0000000000000001E-3</v>
      </c>
      <c r="S137" s="189">
        <v>0</v>
      </c>
      <c r="T137" s="190">
        <f>S137*H137</f>
        <v>0</v>
      </c>
      <c r="U137" s="36"/>
      <c r="V137" s="36"/>
      <c r="W137" s="36"/>
      <c r="X137" s="36"/>
      <c r="Y137" s="36"/>
      <c r="Z137" s="36"/>
      <c r="AA137" s="36"/>
      <c r="AB137" s="36"/>
      <c r="AC137" s="36"/>
      <c r="AD137" s="36"/>
      <c r="AE137" s="36"/>
      <c r="AR137" s="191" t="s">
        <v>299</v>
      </c>
      <c r="AT137" s="191" t="s">
        <v>217</v>
      </c>
      <c r="AU137" s="191" t="s">
        <v>88</v>
      </c>
      <c r="AY137" s="19" t="s">
        <v>214</v>
      </c>
      <c r="BE137" s="192">
        <f>IF(N137="základní",J137,0)</f>
        <v>0</v>
      </c>
      <c r="BF137" s="192">
        <f>IF(N137="snížená",J137,0)</f>
        <v>0</v>
      </c>
      <c r="BG137" s="192">
        <f>IF(N137="zákl. přenesená",J137,0)</f>
        <v>0</v>
      </c>
      <c r="BH137" s="192">
        <f>IF(N137="sníž. přenesená",J137,0)</f>
        <v>0</v>
      </c>
      <c r="BI137" s="192">
        <f>IF(N137="nulová",J137,0)</f>
        <v>0</v>
      </c>
      <c r="BJ137" s="19" t="s">
        <v>88</v>
      </c>
      <c r="BK137" s="192">
        <f>ROUND(I137*H137,2)</f>
        <v>0</v>
      </c>
      <c r="BL137" s="19" t="s">
        <v>299</v>
      </c>
      <c r="BM137" s="191" t="s">
        <v>1135</v>
      </c>
    </row>
    <row r="138" spans="1:65" s="14" customFormat="1" ht="11.25">
      <c r="B138" s="204"/>
      <c r="C138" s="205"/>
      <c r="D138" s="195" t="s">
        <v>224</v>
      </c>
      <c r="E138" s="206" t="s">
        <v>19</v>
      </c>
      <c r="F138" s="207" t="s">
        <v>222</v>
      </c>
      <c r="G138" s="205"/>
      <c r="H138" s="208">
        <v>4</v>
      </c>
      <c r="I138" s="209"/>
      <c r="J138" s="205"/>
      <c r="K138" s="205"/>
      <c r="L138" s="210"/>
      <c r="M138" s="211"/>
      <c r="N138" s="212"/>
      <c r="O138" s="212"/>
      <c r="P138" s="212"/>
      <c r="Q138" s="212"/>
      <c r="R138" s="212"/>
      <c r="S138" s="212"/>
      <c r="T138" s="213"/>
      <c r="AT138" s="214" t="s">
        <v>224</v>
      </c>
      <c r="AU138" s="214" t="s">
        <v>88</v>
      </c>
      <c r="AV138" s="14" t="s">
        <v>88</v>
      </c>
      <c r="AW138" s="14" t="s">
        <v>36</v>
      </c>
      <c r="AX138" s="14" t="s">
        <v>75</v>
      </c>
      <c r="AY138" s="214" t="s">
        <v>214</v>
      </c>
    </row>
    <row r="139" spans="1:65" s="15" customFormat="1" ht="11.25">
      <c r="B139" s="215"/>
      <c r="C139" s="216"/>
      <c r="D139" s="195" t="s">
        <v>224</v>
      </c>
      <c r="E139" s="217" t="s">
        <v>19</v>
      </c>
      <c r="F139" s="218" t="s">
        <v>228</v>
      </c>
      <c r="G139" s="216"/>
      <c r="H139" s="219">
        <v>4</v>
      </c>
      <c r="I139" s="220"/>
      <c r="J139" s="216"/>
      <c r="K139" s="216"/>
      <c r="L139" s="221"/>
      <c r="M139" s="222"/>
      <c r="N139" s="223"/>
      <c r="O139" s="223"/>
      <c r="P139" s="223"/>
      <c r="Q139" s="223"/>
      <c r="R139" s="223"/>
      <c r="S139" s="223"/>
      <c r="T139" s="224"/>
      <c r="AT139" s="225" t="s">
        <v>224</v>
      </c>
      <c r="AU139" s="225" t="s">
        <v>88</v>
      </c>
      <c r="AV139" s="15" t="s">
        <v>222</v>
      </c>
      <c r="AW139" s="15" t="s">
        <v>36</v>
      </c>
      <c r="AX139" s="15" t="s">
        <v>82</v>
      </c>
      <c r="AY139" s="225" t="s">
        <v>214</v>
      </c>
    </row>
    <row r="140" spans="1:65" s="2" customFormat="1" ht="14.45" customHeight="1">
      <c r="A140" s="36"/>
      <c r="B140" s="37"/>
      <c r="C140" s="180" t="s">
        <v>299</v>
      </c>
      <c r="D140" s="180" t="s">
        <v>217</v>
      </c>
      <c r="E140" s="181" t="s">
        <v>1136</v>
      </c>
      <c r="F140" s="182" t="s">
        <v>1137</v>
      </c>
      <c r="G140" s="183" t="s">
        <v>248</v>
      </c>
      <c r="H140" s="184">
        <v>8</v>
      </c>
      <c r="I140" s="185"/>
      <c r="J140" s="186">
        <f>ROUND(I140*H140,2)</f>
        <v>0</v>
      </c>
      <c r="K140" s="182" t="s">
        <v>221</v>
      </c>
      <c r="L140" s="41"/>
      <c r="M140" s="187" t="s">
        <v>19</v>
      </c>
      <c r="N140" s="188" t="s">
        <v>47</v>
      </c>
      <c r="O140" s="66"/>
      <c r="P140" s="189">
        <f>O140*H140</f>
        <v>0</v>
      </c>
      <c r="Q140" s="189">
        <v>1.25E-3</v>
      </c>
      <c r="R140" s="189">
        <f>Q140*H140</f>
        <v>0.01</v>
      </c>
      <c r="S140" s="189">
        <v>0</v>
      </c>
      <c r="T140" s="190">
        <f>S140*H140</f>
        <v>0</v>
      </c>
      <c r="U140" s="36"/>
      <c r="V140" s="36"/>
      <c r="W140" s="36"/>
      <c r="X140" s="36"/>
      <c r="Y140" s="36"/>
      <c r="Z140" s="36"/>
      <c r="AA140" s="36"/>
      <c r="AB140" s="36"/>
      <c r="AC140" s="36"/>
      <c r="AD140" s="36"/>
      <c r="AE140" s="36"/>
      <c r="AR140" s="191" t="s">
        <v>299</v>
      </c>
      <c r="AT140" s="191" t="s">
        <v>217</v>
      </c>
      <c r="AU140" s="191" t="s">
        <v>88</v>
      </c>
      <c r="AY140" s="19" t="s">
        <v>214</v>
      </c>
      <c r="BE140" s="192">
        <f>IF(N140="základní",J140,0)</f>
        <v>0</v>
      </c>
      <c r="BF140" s="192">
        <f>IF(N140="snížená",J140,0)</f>
        <v>0</v>
      </c>
      <c r="BG140" s="192">
        <f>IF(N140="zákl. přenesená",J140,0)</f>
        <v>0</v>
      </c>
      <c r="BH140" s="192">
        <f>IF(N140="sníž. přenesená",J140,0)</f>
        <v>0</v>
      </c>
      <c r="BI140" s="192">
        <f>IF(N140="nulová",J140,0)</f>
        <v>0</v>
      </c>
      <c r="BJ140" s="19" t="s">
        <v>88</v>
      </c>
      <c r="BK140" s="192">
        <f>ROUND(I140*H140,2)</f>
        <v>0</v>
      </c>
      <c r="BL140" s="19" t="s">
        <v>299</v>
      </c>
      <c r="BM140" s="191" t="s">
        <v>1138</v>
      </c>
    </row>
    <row r="141" spans="1:65" s="14" customFormat="1" ht="11.25">
      <c r="B141" s="204"/>
      <c r="C141" s="205"/>
      <c r="D141" s="195" t="s">
        <v>224</v>
      </c>
      <c r="E141" s="206" t="s">
        <v>19</v>
      </c>
      <c r="F141" s="207" t="s">
        <v>1993</v>
      </c>
      <c r="G141" s="205"/>
      <c r="H141" s="208">
        <v>8</v>
      </c>
      <c r="I141" s="209"/>
      <c r="J141" s="205"/>
      <c r="K141" s="205"/>
      <c r="L141" s="210"/>
      <c r="M141" s="211"/>
      <c r="N141" s="212"/>
      <c r="O141" s="212"/>
      <c r="P141" s="212"/>
      <c r="Q141" s="212"/>
      <c r="R141" s="212"/>
      <c r="S141" s="212"/>
      <c r="T141" s="213"/>
      <c r="AT141" s="214" t="s">
        <v>224</v>
      </c>
      <c r="AU141" s="214" t="s">
        <v>88</v>
      </c>
      <c r="AV141" s="14" t="s">
        <v>88</v>
      </c>
      <c r="AW141" s="14" t="s">
        <v>36</v>
      </c>
      <c r="AX141" s="14" t="s">
        <v>75</v>
      </c>
      <c r="AY141" s="214" t="s">
        <v>214</v>
      </c>
    </row>
    <row r="142" spans="1:65" s="15" customFormat="1" ht="11.25">
      <c r="B142" s="215"/>
      <c r="C142" s="216"/>
      <c r="D142" s="195" t="s">
        <v>224</v>
      </c>
      <c r="E142" s="217" t="s">
        <v>19</v>
      </c>
      <c r="F142" s="218" t="s">
        <v>228</v>
      </c>
      <c r="G142" s="216"/>
      <c r="H142" s="219">
        <v>8</v>
      </c>
      <c r="I142" s="220"/>
      <c r="J142" s="216"/>
      <c r="K142" s="216"/>
      <c r="L142" s="221"/>
      <c r="M142" s="222"/>
      <c r="N142" s="223"/>
      <c r="O142" s="223"/>
      <c r="P142" s="223"/>
      <c r="Q142" s="223"/>
      <c r="R142" s="223"/>
      <c r="S142" s="223"/>
      <c r="T142" s="224"/>
      <c r="AT142" s="225" t="s">
        <v>224</v>
      </c>
      <c r="AU142" s="225" t="s">
        <v>88</v>
      </c>
      <c r="AV142" s="15" t="s">
        <v>222</v>
      </c>
      <c r="AW142" s="15" t="s">
        <v>36</v>
      </c>
      <c r="AX142" s="15" t="s">
        <v>82</v>
      </c>
      <c r="AY142" s="225" t="s">
        <v>214</v>
      </c>
    </row>
    <row r="143" spans="1:65" s="2" customFormat="1" ht="24.2" customHeight="1">
      <c r="A143" s="36"/>
      <c r="B143" s="37"/>
      <c r="C143" s="180" t="s">
        <v>304</v>
      </c>
      <c r="D143" s="180" t="s">
        <v>217</v>
      </c>
      <c r="E143" s="181" t="s">
        <v>1139</v>
      </c>
      <c r="F143" s="182" t="s">
        <v>1140</v>
      </c>
      <c r="G143" s="183" t="s">
        <v>331</v>
      </c>
      <c r="H143" s="184">
        <v>41.5</v>
      </c>
      <c r="I143" s="185"/>
      <c r="J143" s="186">
        <f>ROUND(I143*H143,2)</f>
        <v>0</v>
      </c>
      <c r="K143" s="182" t="s">
        <v>221</v>
      </c>
      <c r="L143" s="41"/>
      <c r="M143" s="187" t="s">
        <v>19</v>
      </c>
      <c r="N143" s="188" t="s">
        <v>47</v>
      </c>
      <c r="O143" s="66"/>
      <c r="P143" s="189">
        <f>O143*H143</f>
        <v>0</v>
      </c>
      <c r="Q143" s="189">
        <v>1.9000000000000001E-4</v>
      </c>
      <c r="R143" s="189">
        <f>Q143*H143</f>
        <v>7.8849999999999996E-3</v>
      </c>
      <c r="S143" s="189">
        <v>0</v>
      </c>
      <c r="T143" s="190">
        <f>S143*H143</f>
        <v>0</v>
      </c>
      <c r="U143" s="36"/>
      <c r="V143" s="36"/>
      <c r="W143" s="36"/>
      <c r="X143" s="36"/>
      <c r="Y143" s="36"/>
      <c r="Z143" s="36"/>
      <c r="AA143" s="36"/>
      <c r="AB143" s="36"/>
      <c r="AC143" s="36"/>
      <c r="AD143" s="36"/>
      <c r="AE143" s="36"/>
      <c r="AR143" s="191" t="s">
        <v>299</v>
      </c>
      <c r="AT143" s="191" t="s">
        <v>217</v>
      </c>
      <c r="AU143" s="191" t="s">
        <v>88</v>
      </c>
      <c r="AY143" s="19" t="s">
        <v>214</v>
      </c>
      <c r="BE143" s="192">
        <f>IF(N143="základní",J143,0)</f>
        <v>0</v>
      </c>
      <c r="BF143" s="192">
        <f>IF(N143="snížená",J143,0)</f>
        <v>0</v>
      </c>
      <c r="BG143" s="192">
        <f>IF(N143="zákl. přenesená",J143,0)</f>
        <v>0</v>
      </c>
      <c r="BH143" s="192">
        <f>IF(N143="sníž. přenesená",J143,0)</f>
        <v>0</v>
      </c>
      <c r="BI143" s="192">
        <f>IF(N143="nulová",J143,0)</f>
        <v>0</v>
      </c>
      <c r="BJ143" s="19" t="s">
        <v>88</v>
      </c>
      <c r="BK143" s="192">
        <f>ROUND(I143*H143,2)</f>
        <v>0</v>
      </c>
      <c r="BL143" s="19" t="s">
        <v>299</v>
      </c>
      <c r="BM143" s="191" t="s">
        <v>1141</v>
      </c>
    </row>
    <row r="144" spans="1:65" s="14" customFormat="1" ht="11.25">
      <c r="B144" s="204"/>
      <c r="C144" s="205"/>
      <c r="D144" s="195" t="s">
        <v>224</v>
      </c>
      <c r="E144" s="206" t="s">
        <v>19</v>
      </c>
      <c r="F144" s="207" t="s">
        <v>1994</v>
      </c>
      <c r="G144" s="205"/>
      <c r="H144" s="208">
        <v>41.5</v>
      </c>
      <c r="I144" s="209"/>
      <c r="J144" s="205"/>
      <c r="K144" s="205"/>
      <c r="L144" s="210"/>
      <c r="M144" s="211"/>
      <c r="N144" s="212"/>
      <c r="O144" s="212"/>
      <c r="P144" s="212"/>
      <c r="Q144" s="212"/>
      <c r="R144" s="212"/>
      <c r="S144" s="212"/>
      <c r="T144" s="213"/>
      <c r="AT144" s="214" t="s">
        <v>224</v>
      </c>
      <c r="AU144" s="214" t="s">
        <v>88</v>
      </c>
      <c r="AV144" s="14" t="s">
        <v>88</v>
      </c>
      <c r="AW144" s="14" t="s">
        <v>36</v>
      </c>
      <c r="AX144" s="14" t="s">
        <v>75</v>
      </c>
      <c r="AY144" s="214" t="s">
        <v>214</v>
      </c>
    </row>
    <row r="145" spans="1:65" s="15" customFormat="1" ht="11.25">
      <c r="B145" s="215"/>
      <c r="C145" s="216"/>
      <c r="D145" s="195" t="s">
        <v>224</v>
      </c>
      <c r="E145" s="217" t="s">
        <v>19</v>
      </c>
      <c r="F145" s="218" t="s">
        <v>228</v>
      </c>
      <c r="G145" s="216"/>
      <c r="H145" s="219">
        <v>41.5</v>
      </c>
      <c r="I145" s="220"/>
      <c r="J145" s="216"/>
      <c r="K145" s="216"/>
      <c r="L145" s="221"/>
      <c r="M145" s="222"/>
      <c r="N145" s="223"/>
      <c r="O145" s="223"/>
      <c r="P145" s="223"/>
      <c r="Q145" s="223"/>
      <c r="R145" s="223"/>
      <c r="S145" s="223"/>
      <c r="T145" s="224"/>
      <c r="AT145" s="225" t="s">
        <v>224</v>
      </c>
      <c r="AU145" s="225" t="s">
        <v>88</v>
      </c>
      <c r="AV145" s="15" t="s">
        <v>222</v>
      </c>
      <c r="AW145" s="15" t="s">
        <v>36</v>
      </c>
      <c r="AX145" s="15" t="s">
        <v>82</v>
      </c>
      <c r="AY145" s="225" t="s">
        <v>214</v>
      </c>
    </row>
    <row r="146" spans="1:65" s="2" customFormat="1" ht="14.45" customHeight="1">
      <c r="A146" s="36"/>
      <c r="B146" s="37"/>
      <c r="C146" s="180" t="s">
        <v>308</v>
      </c>
      <c r="D146" s="180" t="s">
        <v>217</v>
      </c>
      <c r="E146" s="181" t="s">
        <v>1142</v>
      </c>
      <c r="F146" s="182" t="s">
        <v>1143</v>
      </c>
      <c r="G146" s="183" t="s">
        <v>331</v>
      </c>
      <c r="H146" s="184">
        <v>41.5</v>
      </c>
      <c r="I146" s="185"/>
      <c r="J146" s="186">
        <f>ROUND(I146*H146,2)</f>
        <v>0</v>
      </c>
      <c r="K146" s="182" t="s">
        <v>221</v>
      </c>
      <c r="L146" s="41"/>
      <c r="M146" s="187" t="s">
        <v>19</v>
      </c>
      <c r="N146" s="188" t="s">
        <v>47</v>
      </c>
      <c r="O146" s="66"/>
      <c r="P146" s="189">
        <f>O146*H146</f>
        <v>0</v>
      </c>
      <c r="Q146" s="189">
        <v>1.0000000000000001E-5</v>
      </c>
      <c r="R146" s="189">
        <f>Q146*H146</f>
        <v>4.1500000000000006E-4</v>
      </c>
      <c r="S146" s="189">
        <v>0</v>
      </c>
      <c r="T146" s="190">
        <f>S146*H146</f>
        <v>0</v>
      </c>
      <c r="U146" s="36"/>
      <c r="V146" s="36"/>
      <c r="W146" s="36"/>
      <c r="X146" s="36"/>
      <c r="Y146" s="36"/>
      <c r="Z146" s="36"/>
      <c r="AA146" s="36"/>
      <c r="AB146" s="36"/>
      <c r="AC146" s="36"/>
      <c r="AD146" s="36"/>
      <c r="AE146" s="36"/>
      <c r="AR146" s="191" t="s">
        <v>299</v>
      </c>
      <c r="AT146" s="191" t="s">
        <v>217</v>
      </c>
      <c r="AU146" s="191" t="s">
        <v>88</v>
      </c>
      <c r="AY146" s="19" t="s">
        <v>214</v>
      </c>
      <c r="BE146" s="192">
        <f>IF(N146="základní",J146,0)</f>
        <v>0</v>
      </c>
      <c r="BF146" s="192">
        <f>IF(N146="snížená",J146,0)</f>
        <v>0</v>
      </c>
      <c r="BG146" s="192">
        <f>IF(N146="zákl. přenesená",J146,0)</f>
        <v>0</v>
      </c>
      <c r="BH146" s="192">
        <f>IF(N146="sníž. přenesená",J146,0)</f>
        <v>0</v>
      </c>
      <c r="BI146" s="192">
        <f>IF(N146="nulová",J146,0)</f>
        <v>0</v>
      </c>
      <c r="BJ146" s="19" t="s">
        <v>88</v>
      </c>
      <c r="BK146" s="192">
        <f>ROUND(I146*H146,2)</f>
        <v>0</v>
      </c>
      <c r="BL146" s="19" t="s">
        <v>299</v>
      </c>
      <c r="BM146" s="191" t="s">
        <v>1144</v>
      </c>
    </row>
    <row r="147" spans="1:65" s="14" customFormat="1" ht="11.25">
      <c r="B147" s="204"/>
      <c r="C147" s="205"/>
      <c r="D147" s="195" t="s">
        <v>224</v>
      </c>
      <c r="E147" s="206" t="s">
        <v>19</v>
      </c>
      <c r="F147" s="207" t="s">
        <v>1994</v>
      </c>
      <c r="G147" s="205"/>
      <c r="H147" s="208">
        <v>41.5</v>
      </c>
      <c r="I147" s="209"/>
      <c r="J147" s="205"/>
      <c r="K147" s="205"/>
      <c r="L147" s="210"/>
      <c r="M147" s="211"/>
      <c r="N147" s="212"/>
      <c r="O147" s="212"/>
      <c r="P147" s="212"/>
      <c r="Q147" s="212"/>
      <c r="R147" s="212"/>
      <c r="S147" s="212"/>
      <c r="T147" s="213"/>
      <c r="AT147" s="214" t="s">
        <v>224</v>
      </c>
      <c r="AU147" s="214" t="s">
        <v>88</v>
      </c>
      <c r="AV147" s="14" t="s">
        <v>88</v>
      </c>
      <c r="AW147" s="14" t="s">
        <v>36</v>
      </c>
      <c r="AX147" s="14" t="s">
        <v>75</v>
      </c>
      <c r="AY147" s="214" t="s">
        <v>214</v>
      </c>
    </row>
    <row r="148" spans="1:65" s="15" customFormat="1" ht="11.25">
      <c r="B148" s="215"/>
      <c r="C148" s="216"/>
      <c r="D148" s="195" t="s">
        <v>224</v>
      </c>
      <c r="E148" s="217" t="s">
        <v>19</v>
      </c>
      <c r="F148" s="218" t="s">
        <v>228</v>
      </c>
      <c r="G148" s="216"/>
      <c r="H148" s="219">
        <v>41.5</v>
      </c>
      <c r="I148" s="220"/>
      <c r="J148" s="216"/>
      <c r="K148" s="216"/>
      <c r="L148" s="221"/>
      <c r="M148" s="222"/>
      <c r="N148" s="223"/>
      <c r="O148" s="223"/>
      <c r="P148" s="223"/>
      <c r="Q148" s="223"/>
      <c r="R148" s="223"/>
      <c r="S148" s="223"/>
      <c r="T148" s="224"/>
      <c r="AT148" s="225" t="s">
        <v>224</v>
      </c>
      <c r="AU148" s="225" t="s">
        <v>88</v>
      </c>
      <c r="AV148" s="15" t="s">
        <v>222</v>
      </c>
      <c r="AW148" s="15" t="s">
        <v>36</v>
      </c>
      <c r="AX148" s="15" t="s">
        <v>82</v>
      </c>
      <c r="AY148" s="225" t="s">
        <v>214</v>
      </c>
    </row>
    <row r="149" spans="1:65" s="2" customFormat="1" ht="24.2" customHeight="1">
      <c r="A149" s="36"/>
      <c r="B149" s="37"/>
      <c r="C149" s="180" t="s">
        <v>314</v>
      </c>
      <c r="D149" s="180" t="s">
        <v>217</v>
      </c>
      <c r="E149" s="181" t="s">
        <v>1145</v>
      </c>
      <c r="F149" s="182" t="s">
        <v>1146</v>
      </c>
      <c r="G149" s="183" t="s">
        <v>302</v>
      </c>
      <c r="H149" s="184">
        <v>8.8999999999999996E-2</v>
      </c>
      <c r="I149" s="185"/>
      <c r="J149" s="186">
        <f>ROUND(I149*H149,2)</f>
        <v>0</v>
      </c>
      <c r="K149" s="182" t="s">
        <v>221</v>
      </c>
      <c r="L149" s="41"/>
      <c r="M149" s="187" t="s">
        <v>19</v>
      </c>
      <c r="N149" s="188" t="s">
        <v>47</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299</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299</v>
      </c>
      <c r="BM149" s="191" t="s">
        <v>1147</v>
      </c>
    </row>
    <row r="150" spans="1:65" s="2" customFormat="1" ht="24.2" customHeight="1">
      <c r="A150" s="36"/>
      <c r="B150" s="37"/>
      <c r="C150" s="180" t="s">
        <v>322</v>
      </c>
      <c r="D150" s="180" t="s">
        <v>217</v>
      </c>
      <c r="E150" s="181" t="s">
        <v>1148</v>
      </c>
      <c r="F150" s="182" t="s">
        <v>1149</v>
      </c>
      <c r="G150" s="183" t="s">
        <v>302</v>
      </c>
      <c r="H150" s="184">
        <v>8.8999999999999996E-2</v>
      </c>
      <c r="I150" s="185"/>
      <c r="J150" s="186">
        <f>ROUND(I150*H150,2)</f>
        <v>0</v>
      </c>
      <c r="K150" s="182" t="s">
        <v>221</v>
      </c>
      <c r="L150" s="41"/>
      <c r="M150" s="187" t="s">
        <v>19</v>
      </c>
      <c r="N150" s="188" t="s">
        <v>47</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299</v>
      </c>
      <c r="AT150" s="191" t="s">
        <v>217</v>
      </c>
      <c r="AU150" s="191" t="s">
        <v>88</v>
      </c>
      <c r="AY150" s="19" t="s">
        <v>214</v>
      </c>
      <c r="BE150" s="192">
        <f>IF(N150="základní",J150,0)</f>
        <v>0</v>
      </c>
      <c r="BF150" s="192">
        <f>IF(N150="snížená",J150,0)</f>
        <v>0</v>
      </c>
      <c r="BG150" s="192">
        <f>IF(N150="zákl. přenesená",J150,0)</f>
        <v>0</v>
      </c>
      <c r="BH150" s="192">
        <f>IF(N150="sníž. přenesená",J150,0)</f>
        <v>0</v>
      </c>
      <c r="BI150" s="192">
        <f>IF(N150="nulová",J150,0)</f>
        <v>0</v>
      </c>
      <c r="BJ150" s="19" t="s">
        <v>88</v>
      </c>
      <c r="BK150" s="192">
        <f>ROUND(I150*H150,2)</f>
        <v>0</v>
      </c>
      <c r="BL150" s="19" t="s">
        <v>299</v>
      </c>
      <c r="BM150" s="191" t="s">
        <v>1150</v>
      </c>
    </row>
    <row r="151" spans="1:65" s="12" customFormat="1" ht="22.9" customHeight="1">
      <c r="B151" s="164"/>
      <c r="C151" s="165"/>
      <c r="D151" s="166" t="s">
        <v>74</v>
      </c>
      <c r="E151" s="178" t="s">
        <v>1044</v>
      </c>
      <c r="F151" s="178" t="s">
        <v>1045</v>
      </c>
      <c r="G151" s="165"/>
      <c r="H151" s="165"/>
      <c r="I151" s="168"/>
      <c r="J151" s="179">
        <f>BK151</f>
        <v>0</v>
      </c>
      <c r="K151" s="165"/>
      <c r="L151" s="170"/>
      <c r="M151" s="171"/>
      <c r="N151" s="172"/>
      <c r="O151" s="172"/>
      <c r="P151" s="173">
        <f>SUM(P152:P161)</f>
        <v>0</v>
      </c>
      <c r="Q151" s="172"/>
      <c r="R151" s="173">
        <f>SUM(R152:R161)</f>
        <v>1.076E-2</v>
      </c>
      <c r="S151" s="172"/>
      <c r="T151" s="174">
        <f>SUM(T152:T161)</f>
        <v>0</v>
      </c>
      <c r="AR151" s="175" t="s">
        <v>88</v>
      </c>
      <c r="AT151" s="176" t="s">
        <v>74</v>
      </c>
      <c r="AU151" s="176" t="s">
        <v>82</v>
      </c>
      <c r="AY151" s="175" t="s">
        <v>214</v>
      </c>
      <c r="BK151" s="177">
        <f>SUM(BK152:BK161)</f>
        <v>0</v>
      </c>
    </row>
    <row r="152" spans="1:65" s="2" customFormat="1" ht="14.45" customHeight="1">
      <c r="A152" s="36"/>
      <c r="B152" s="37"/>
      <c r="C152" s="180" t="s">
        <v>7</v>
      </c>
      <c r="D152" s="180" t="s">
        <v>217</v>
      </c>
      <c r="E152" s="181" t="s">
        <v>1151</v>
      </c>
      <c r="F152" s="182" t="s">
        <v>1152</v>
      </c>
      <c r="G152" s="183" t="s">
        <v>1051</v>
      </c>
      <c r="H152" s="184">
        <v>2</v>
      </c>
      <c r="I152" s="185"/>
      <c r="J152" s="186">
        <f>ROUND(I152*H152,2)</f>
        <v>0</v>
      </c>
      <c r="K152" s="182" t="s">
        <v>19</v>
      </c>
      <c r="L152" s="41"/>
      <c r="M152" s="187" t="s">
        <v>19</v>
      </c>
      <c r="N152" s="188" t="s">
        <v>47</v>
      </c>
      <c r="O152" s="66"/>
      <c r="P152" s="189">
        <f>O152*H152</f>
        <v>0</v>
      </c>
      <c r="Q152" s="189">
        <v>1E-3</v>
      </c>
      <c r="R152" s="189">
        <f>Q152*H152</f>
        <v>2E-3</v>
      </c>
      <c r="S152" s="189">
        <v>0</v>
      </c>
      <c r="T152" s="190">
        <f>S152*H152</f>
        <v>0</v>
      </c>
      <c r="U152" s="36"/>
      <c r="V152" s="36"/>
      <c r="W152" s="36"/>
      <c r="X152" s="36"/>
      <c r="Y152" s="36"/>
      <c r="Z152" s="36"/>
      <c r="AA152" s="36"/>
      <c r="AB152" s="36"/>
      <c r="AC152" s="36"/>
      <c r="AD152" s="36"/>
      <c r="AE152" s="36"/>
      <c r="AR152" s="191" t="s">
        <v>299</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299</v>
      </c>
      <c r="BM152" s="191" t="s">
        <v>1153</v>
      </c>
    </row>
    <row r="153" spans="1:65" s="14" customFormat="1" ht="11.25">
      <c r="B153" s="204"/>
      <c r="C153" s="205"/>
      <c r="D153" s="195" t="s">
        <v>224</v>
      </c>
      <c r="E153" s="206" t="s">
        <v>19</v>
      </c>
      <c r="F153" s="207" t="s">
        <v>88</v>
      </c>
      <c r="G153" s="205"/>
      <c r="H153" s="208">
        <v>2</v>
      </c>
      <c r="I153" s="209"/>
      <c r="J153" s="205"/>
      <c r="K153" s="205"/>
      <c r="L153" s="210"/>
      <c r="M153" s="211"/>
      <c r="N153" s="212"/>
      <c r="O153" s="212"/>
      <c r="P153" s="212"/>
      <c r="Q153" s="212"/>
      <c r="R153" s="212"/>
      <c r="S153" s="212"/>
      <c r="T153" s="213"/>
      <c r="AT153" s="214" t="s">
        <v>224</v>
      </c>
      <c r="AU153" s="214" t="s">
        <v>88</v>
      </c>
      <c r="AV153" s="14" t="s">
        <v>88</v>
      </c>
      <c r="AW153" s="14" t="s">
        <v>36</v>
      </c>
      <c r="AX153" s="14" t="s">
        <v>75</v>
      </c>
      <c r="AY153" s="214" t="s">
        <v>214</v>
      </c>
    </row>
    <row r="154" spans="1:65" s="15" customFormat="1" ht="11.25">
      <c r="B154" s="215"/>
      <c r="C154" s="216"/>
      <c r="D154" s="195" t="s">
        <v>224</v>
      </c>
      <c r="E154" s="217" t="s">
        <v>19</v>
      </c>
      <c r="F154" s="218" t="s">
        <v>228</v>
      </c>
      <c r="G154" s="216"/>
      <c r="H154" s="219">
        <v>2</v>
      </c>
      <c r="I154" s="220"/>
      <c r="J154" s="216"/>
      <c r="K154" s="216"/>
      <c r="L154" s="221"/>
      <c r="M154" s="222"/>
      <c r="N154" s="223"/>
      <c r="O154" s="223"/>
      <c r="P154" s="223"/>
      <c r="Q154" s="223"/>
      <c r="R154" s="223"/>
      <c r="S154" s="223"/>
      <c r="T154" s="224"/>
      <c r="AT154" s="225" t="s">
        <v>224</v>
      </c>
      <c r="AU154" s="225" t="s">
        <v>88</v>
      </c>
      <c r="AV154" s="15" t="s">
        <v>222</v>
      </c>
      <c r="AW154" s="15" t="s">
        <v>36</v>
      </c>
      <c r="AX154" s="15" t="s">
        <v>82</v>
      </c>
      <c r="AY154" s="225" t="s">
        <v>214</v>
      </c>
    </row>
    <row r="155" spans="1:65" s="2" customFormat="1" ht="14.45" customHeight="1">
      <c r="A155" s="36"/>
      <c r="B155" s="37"/>
      <c r="C155" s="180" t="s">
        <v>335</v>
      </c>
      <c r="D155" s="180" t="s">
        <v>217</v>
      </c>
      <c r="E155" s="181" t="s">
        <v>1154</v>
      </c>
      <c r="F155" s="182" t="s">
        <v>1155</v>
      </c>
      <c r="G155" s="183" t="s">
        <v>1051</v>
      </c>
      <c r="H155" s="184">
        <v>2</v>
      </c>
      <c r="I155" s="185"/>
      <c r="J155" s="186">
        <f>ROUND(I155*H155,2)</f>
        <v>0</v>
      </c>
      <c r="K155" s="182" t="s">
        <v>221</v>
      </c>
      <c r="L155" s="41"/>
      <c r="M155" s="187" t="s">
        <v>19</v>
      </c>
      <c r="N155" s="188" t="s">
        <v>47</v>
      </c>
      <c r="O155" s="66"/>
      <c r="P155" s="189">
        <f>O155*H155</f>
        <v>0</v>
      </c>
      <c r="Q155" s="189">
        <v>1.8E-3</v>
      </c>
      <c r="R155" s="189">
        <f>Q155*H155</f>
        <v>3.5999999999999999E-3</v>
      </c>
      <c r="S155" s="189">
        <v>0</v>
      </c>
      <c r="T155" s="190">
        <f>S155*H155</f>
        <v>0</v>
      </c>
      <c r="U155" s="36"/>
      <c r="V155" s="36"/>
      <c r="W155" s="36"/>
      <c r="X155" s="36"/>
      <c r="Y155" s="36"/>
      <c r="Z155" s="36"/>
      <c r="AA155" s="36"/>
      <c r="AB155" s="36"/>
      <c r="AC155" s="36"/>
      <c r="AD155" s="36"/>
      <c r="AE155" s="36"/>
      <c r="AR155" s="191" t="s">
        <v>299</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299</v>
      </c>
      <c r="BM155" s="191" t="s">
        <v>1156</v>
      </c>
    </row>
    <row r="156" spans="1:65" s="2" customFormat="1" ht="14.45" customHeight="1">
      <c r="A156" s="36"/>
      <c r="B156" s="37"/>
      <c r="C156" s="180" t="s">
        <v>341</v>
      </c>
      <c r="D156" s="180" t="s">
        <v>217</v>
      </c>
      <c r="E156" s="181" t="s">
        <v>1157</v>
      </c>
      <c r="F156" s="182" t="s">
        <v>1158</v>
      </c>
      <c r="G156" s="183" t="s">
        <v>1051</v>
      </c>
      <c r="H156" s="184">
        <v>2</v>
      </c>
      <c r="I156" s="185"/>
      <c r="J156" s="186">
        <f>ROUND(I156*H156,2)</f>
        <v>0</v>
      </c>
      <c r="K156" s="182" t="s">
        <v>221</v>
      </c>
      <c r="L156" s="41"/>
      <c r="M156" s="187" t="s">
        <v>19</v>
      </c>
      <c r="N156" s="188" t="s">
        <v>47</v>
      </c>
      <c r="O156" s="66"/>
      <c r="P156" s="189">
        <f>O156*H156</f>
        <v>0</v>
      </c>
      <c r="Q156" s="189">
        <v>1.9599999999999999E-3</v>
      </c>
      <c r="R156" s="189">
        <f>Q156*H156</f>
        <v>3.9199999999999999E-3</v>
      </c>
      <c r="S156" s="189">
        <v>0</v>
      </c>
      <c r="T156" s="190">
        <f>S156*H156</f>
        <v>0</v>
      </c>
      <c r="U156" s="36"/>
      <c r="V156" s="36"/>
      <c r="W156" s="36"/>
      <c r="X156" s="36"/>
      <c r="Y156" s="36"/>
      <c r="Z156" s="36"/>
      <c r="AA156" s="36"/>
      <c r="AB156" s="36"/>
      <c r="AC156" s="36"/>
      <c r="AD156" s="36"/>
      <c r="AE156" s="36"/>
      <c r="AR156" s="191" t="s">
        <v>299</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299</v>
      </c>
      <c r="BM156" s="191" t="s">
        <v>1159</v>
      </c>
    </row>
    <row r="157" spans="1:65" s="2" customFormat="1" ht="14.45" customHeight="1">
      <c r="A157" s="36"/>
      <c r="B157" s="37"/>
      <c r="C157" s="180" t="s">
        <v>347</v>
      </c>
      <c r="D157" s="180" t="s">
        <v>217</v>
      </c>
      <c r="E157" s="181" t="s">
        <v>1160</v>
      </c>
      <c r="F157" s="182" t="s">
        <v>1161</v>
      </c>
      <c r="G157" s="183" t="s">
        <v>248</v>
      </c>
      <c r="H157" s="184">
        <v>4</v>
      </c>
      <c r="I157" s="185"/>
      <c r="J157" s="186">
        <f>ROUND(I157*H157,2)</f>
        <v>0</v>
      </c>
      <c r="K157" s="182" t="s">
        <v>221</v>
      </c>
      <c r="L157" s="41"/>
      <c r="M157" s="187" t="s">
        <v>19</v>
      </c>
      <c r="N157" s="188" t="s">
        <v>47</v>
      </c>
      <c r="O157" s="66"/>
      <c r="P157" s="189">
        <f>O157*H157</f>
        <v>0</v>
      </c>
      <c r="Q157" s="189">
        <v>3.1E-4</v>
      </c>
      <c r="R157" s="189">
        <f>Q157*H157</f>
        <v>1.24E-3</v>
      </c>
      <c r="S157" s="189">
        <v>0</v>
      </c>
      <c r="T157" s="190">
        <f>S157*H157</f>
        <v>0</v>
      </c>
      <c r="U157" s="36"/>
      <c r="V157" s="36"/>
      <c r="W157" s="36"/>
      <c r="X157" s="36"/>
      <c r="Y157" s="36"/>
      <c r="Z157" s="36"/>
      <c r="AA157" s="36"/>
      <c r="AB157" s="36"/>
      <c r="AC157" s="36"/>
      <c r="AD157" s="36"/>
      <c r="AE157" s="36"/>
      <c r="AR157" s="191" t="s">
        <v>299</v>
      </c>
      <c r="AT157" s="191" t="s">
        <v>217</v>
      </c>
      <c r="AU157" s="191" t="s">
        <v>88</v>
      </c>
      <c r="AY157" s="19" t="s">
        <v>214</v>
      </c>
      <c r="BE157" s="192">
        <f>IF(N157="základní",J157,0)</f>
        <v>0</v>
      </c>
      <c r="BF157" s="192">
        <f>IF(N157="snížená",J157,0)</f>
        <v>0</v>
      </c>
      <c r="BG157" s="192">
        <f>IF(N157="zákl. přenesená",J157,0)</f>
        <v>0</v>
      </c>
      <c r="BH157" s="192">
        <f>IF(N157="sníž. přenesená",J157,0)</f>
        <v>0</v>
      </c>
      <c r="BI157" s="192">
        <f>IF(N157="nulová",J157,0)</f>
        <v>0</v>
      </c>
      <c r="BJ157" s="19" t="s">
        <v>88</v>
      </c>
      <c r="BK157" s="192">
        <f>ROUND(I157*H157,2)</f>
        <v>0</v>
      </c>
      <c r="BL157" s="19" t="s">
        <v>299</v>
      </c>
      <c r="BM157" s="191" t="s">
        <v>1162</v>
      </c>
    </row>
    <row r="158" spans="1:65" s="14" customFormat="1" ht="11.25">
      <c r="B158" s="204"/>
      <c r="C158" s="205"/>
      <c r="D158" s="195" t="s">
        <v>224</v>
      </c>
      <c r="E158" s="206" t="s">
        <v>19</v>
      </c>
      <c r="F158" s="207" t="s">
        <v>222</v>
      </c>
      <c r="G158" s="205"/>
      <c r="H158" s="208">
        <v>4</v>
      </c>
      <c r="I158" s="209"/>
      <c r="J158" s="205"/>
      <c r="K158" s="205"/>
      <c r="L158" s="210"/>
      <c r="M158" s="211"/>
      <c r="N158" s="212"/>
      <c r="O158" s="212"/>
      <c r="P158" s="212"/>
      <c r="Q158" s="212"/>
      <c r="R158" s="212"/>
      <c r="S158" s="212"/>
      <c r="T158" s="213"/>
      <c r="AT158" s="214" t="s">
        <v>224</v>
      </c>
      <c r="AU158" s="214" t="s">
        <v>88</v>
      </c>
      <c r="AV158" s="14" t="s">
        <v>88</v>
      </c>
      <c r="AW158" s="14" t="s">
        <v>36</v>
      </c>
      <c r="AX158" s="14" t="s">
        <v>75</v>
      </c>
      <c r="AY158" s="214" t="s">
        <v>214</v>
      </c>
    </row>
    <row r="159" spans="1:65" s="15" customFormat="1" ht="11.25">
      <c r="B159" s="215"/>
      <c r="C159" s="216"/>
      <c r="D159" s="195" t="s">
        <v>224</v>
      </c>
      <c r="E159" s="217" t="s">
        <v>19</v>
      </c>
      <c r="F159" s="218" t="s">
        <v>228</v>
      </c>
      <c r="G159" s="216"/>
      <c r="H159" s="219">
        <v>4</v>
      </c>
      <c r="I159" s="220"/>
      <c r="J159" s="216"/>
      <c r="K159" s="216"/>
      <c r="L159" s="221"/>
      <c r="M159" s="222"/>
      <c r="N159" s="223"/>
      <c r="O159" s="223"/>
      <c r="P159" s="223"/>
      <c r="Q159" s="223"/>
      <c r="R159" s="223"/>
      <c r="S159" s="223"/>
      <c r="T159" s="224"/>
      <c r="AT159" s="225" t="s">
        <v>224</v>
      </c>
      <c r="AU159" s="225" t="s">
        <v>88</v>
      </c>
      <c r="AV159" s="15" t="s">
        <v>222</v>
      </c>
      <c r="AW159" s="15" t="s">
        <v>36</v>
      </c>
      <c r="AX159" s="15" t="s">
        <v>82</v>
      </c>
      <c r="AY159" s="225" t="s">
        <v>214</v>
      </c>
    </row>
    <row r="160" spans="1:65" s="2" customFormat="1" ht="24.2" customHeight="1">
      <c r="A160" s="36"/>
      <c r="B160" s="37"/>
      <c r="C160" s="180" t="s">
        <v>353</v>
      </c>
      <c r="D160" s="180" t="s">
        <v>217</v>
      </c>
      <c r="E160" s="181" t="s">
        <v>1074</v>
      </c>
      <c r="F160" s="182" t="s">
        <v>1075</v>
      </c>
      <c r="G160" s="183" t="s">
        <v>302</v>
      </c>
      <c r="H160" s="184">
        <v>1.0999999999999999E-2</v>
      </c>
      <c r="I160" s="185"/>
      <c r="J160" s="186">
        <f>ROUND(I160*H160,2)</f>
        <v>0</v>
      </c>
      <c r="K160" s="182" t="s">
        <v>221</v>
      </c>
      <c r="L160" s="41"/>
      <c r="M160" s="187" t="s">
        <v>19</v>
      </c>
      <c r="N160" s="188" t="s">
        <v>47</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299</v>
      </c>
      <c r="AT160" s="191" t="s">
        <v>217</v>
      </c>
      <c r="AU160" s="191" t="s">
        <v>88</v>
      </c>
      <c r="AY160" s="19" t="s">
        <v>214</v>
      </c>
      <c r="BE160" s="192">
        <f>IF(N160="základní",J160,0)</f>
        <v>0</v>
      </c>
      <c r="BF160" s="192">
        <f>IF(N160="snížená",J160,0)</f>
        <v>0</v>
      </c>
      <c r="BG160" s="192">
        <f>IF(N160="zákl. přenesená",J160,0)</f>
        <v>0</v>
      </c>
      <c r="BH160" s="192">
        <f>IF(N160="sníž. přenesená",J160,0)</f>
        <v>0</v>
      </c>
      <c r="BI160" s="192">
        <f>IF(N160="nulová",J160,0)</f>
        <v>0</v>
      </c>
      <c r="BJ160" s="19" t="s">
        <v>88</v>
      </c>
      <c r="BK160" s="192">
        <f>ROUND(I160*H160,2)</f>
        <v>0</v>
      </c>
      <c r="BL160" s="19" t="s">
        <v>299</v>
      </c>
      <c r="BM160" s="191" t="s">
        <v>1163</v>
      </c>
    </row>
    <row r="161" spans="1:65" s="2" customFormat="1" ht="24.2" customHeight="1">
      <c r="A161" s="36"/>
      <c r="B161" s="37"/>
      <c r="C161" s="180" t="s">
        <v>358</v>
      </c>
      <c r="D161" s="180" t="s">
        <v>217</v>
      </c>
      <c r="E161" s="181" t="s">
        <v>1077</v>
      </c>
      <c r="F161" s="182" t="s">
        <v>1078</v>
      </c>
      <c r="G161" s="183" t="s">
        <v>302</v>
      </c>
      <c r="H161" s="184">
        <v>1.0999999999999999E-2</v>
      </c>
      <c r="I161" s="185"/>
      <c r="J161" s="186">
        <f>ROUND(I161*H161,2)</f>
        <v>0</v>
      </c>
      <c r="K161" s="182" t="s">
        <v>221</v>
      </c>
      <c r="L161" s="41"/>
      <c r="M161" s="244" t="s">
        <v>19</v>
      </c>
      <c r="N161" s="245" t="s">
        <v>47</v>
      </c>
      <c r="O161" s="246"/>
      <c r="P161" s="247">
        <f>O161*H161</f>
        <v>0</v>
      </c>
      <c r="Q161" s="247">
        <v>0</v>
      </c>
      <c r="R161" s="247">
        <f>Q161*H161</f>
        <v>0</v>
      </c>
      <c r="S161" s="247">
        <v>0</v>
      </c>
      <c r="T161" s="248">
        <f>S161*H161</f>
        <v>0</v>
      </c>
      <c r="U161" s="36"/>
      <c r="V161" s="36"/>
      <c r="W161" s="36"/>
      <c r="X161" s="36"/>
      <c r="Y161" s="36"/>
      <c r="Z161" s="36"/>
      <c r="AA161" s="36"/>
      <c r="AB161" s="36"/>
      <c r="AC161" s="36"/>
      <c r="AD161" s="36"/>
      <c r="AE161" s="36"/>
      <c r="AR161" s="191" t="s">
        <v>299</v>
      </c>
      <c r="AT161" s="191" t="s">
        <v>217</v>
      </c>
      <c r="AU161" s="191" t="s">
        <v>88</v>
      </c>
      <c r="AY161" s="19" t="s">
        <v>214</v>
      </c>
      <c r="BE161" s="192">
        <f>IF(N161="základní",J161,0)</f>
        <v>0</v>
      </c>
      <c r="BF161" s="192">
        <f>IF(N161="snížená",J161,0)</f>
        <v>0</v>
      </c>
      <c r="BG161" s="192">
        <f>IF(N161="zákl. přenesená",J161,0)</f>
        <v>0</v>
      </c>
      <c r="BH161" s="192">
        <f>IF(N161="sníž. přenesená",J161,0)</f>
        <v>0</v>
      </c>
      <c r="BI161" s="192">
        <f>IF(N161="nulová",J161,0)</f>
        <v>0</v>
      </c>
      <c r="BJ161" s="19" t="s">
        <v>88</v>
      </c>
      <c r="BK161" s="192">
        <f>ROUND(I161*H161,2)</f>
        <v>0</v>
      </c>
      <c r="BL161" s="19" t="s">
        <v>299</v>
      </c>
      <c r="BM161" s="191" t="s">
        <v>1164</v>
      </c>
    </row>
    <row r="162" spans="1:65" s="2" customFormat="1" ht="6.95" customHeight="1">
      <c r="A162" s="36"/>
      <c r="B162" s="49"/>
      <c r="C162" s="50"/>
      <c r="D162" s="50"/>
      <c r="E162" s="50"/>
      <c r="F162" s="50"/>
      <c r="G162" s="50"/>
      <c r="H162" s="50"/>
      <c r="I162" s="50"/>
      <c r="J162" s="50"/>
      <c r="K162" s="50"/>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F6iHOSUbCoBskUWonAaAOT8O+B8/iyjnlBU9zJ2CUO9awwBn4bTWJ/SDGlHDpSjHx9Aj/QwMyXku5vNZ2jA+sg==" saltValue="3MzT8yAp2prOClOs1p2qzU10JW2ImbN1C8xz0vaHiGysrVJCz09B/JIdgDKKPKiYiaWQ7eGVGPiuD8UuTf21Iw==" spinCount="100000" sheet="1" objects="1" scenarios="1" formatColumns="0" formatRows="0" autoFilter="0"/>
  <autoFilter ref="C93:K161" xr:uid="{00000000-0009-0000-0000-00001A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156</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1859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1165</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ROUND((SUM(BE87:BE178)),  2)</f>
        <v>0</v>
      </c>
      <c r="G35" s="36"/>
      <c r="H35" s="36"/>
      <c r="I35" s="126">
        <v>0.21</v>
      </c>
      <c r="J35" s="125">
        <f>ROUND(((SUM(BE87:BE178))*I35),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ROUND((SUM(BF87:BF178)),  2)</f>
        <v>0</v>
      </c>
      <c r="G36" s="36"/>
      <c r="H36" s="36"/>
      <c r="I36" s="126">
        <v>0.15</v>
      </c>
      <c r="J36" s="125">
        <f>ROUND(((SUM(BF87:BF178))*I36),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ROUND((SUM(BG87:BG178)),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ROUND((SUM(BH87:BH178)),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ROUND((SUM(BI87:BI178)),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1859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D.1.4.e - Elektroinstalace</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187</v>
      </c>
      <c r="E64" s="145"/>
      <c r="F64" s="145"/>
      <c r="G64" s="145"/>
      <c r="H64" s="145"/>
      <c r="I64" s="145"/>
      <c r="J64" s="146">
        <f>J88</f>
        <v>0</v>
      </c>
      <c r="K64" s="143"/>
      <c r="L64" s="147"/>
    </row>
    <row r="65" spans="1:31" s="10" customFormat="1" ht="19.899999999999999" customHeight="1">
      <c r="B65" s="148"/>
      <c r="C65" s="99"/>
      <c r="D65" s="149" t="s">
        <v>1166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199</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5" t="str">
        <f>E7</f>
        <v>Podkrovní byty Táborská 378/44, 372/36, 375/38, 377/42, 376/40 Praha 4, k.ú. Nusle</v>
      </c>
      <c r="F75" s="396"/>
      <c r="G75" s="396"/>
      <c r="H75" s="396"/>
      <c r="I75" s="38"/>
      <c r="J75" s="38"/>
      <c r="K75" s="38"/>
      <c r="L75" s="115"/>
      <c r="S75" s="36"/>
      <c r="T75" s="36"/>
      <c r="U75" s="36"/>
      <c r="V75" s="36"/>
      <c r="W75" s="36"/>
      <c r="X75" s="36"/>
      <c r="Y75" s="36"/>
      <c r="Z75" s="36"/>
      <c r="AA75" s="36"/>
      <c r="AB75" s="36"/>
      <c r="AC75" s="36"/>
      <c r="AD75" s="36"/>
      <c r="AE75" s="36"/>
    </row>
    <row r="76" spans="1:31" s="1" customFormat="1" ht="12" customHeight="1">
      <c r="B76" s="23"/>
      <c r="C76" s="31" t="s">
        <v>174</v>
      </c>
      <c r="D76" s="24"/>
      <c r="E76" s="24"/>
      <c r="F76" s="24"/>
      <c r="G76" s="24"/>
      <c r="H76" s="24"/>
      <c r="I76" s="24"/>
      <c r="J76" s="24"/>
      <c r="K76" s="24"/>
      <c r="L76" s="22"/>
    </row>
    <row r="77" spans="1:31" s="2" customFormat="1" ht="16.5" customHeight="1">
      <c r="A77" s="36"/>
      <c r="B77" s="37"/>
      <c r="C77" s="38"/>
      <c r="D77" s="38"/>
      <c r="E77" s="395" t="s">
        <v>1859</v>
      </c>
      <c r="F77" s="397"/>
      <c r="G77" s="397"/>
      <c r="H77" s="397"/>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176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9" t="str">
        <f>E11</f>
        <v>D.1.4.e - Elektroinstalace</v>
      </c>
      <c r="F79" s="397"/>
      <c r="G79" s="397"/>
      <c r="H79" s="397"/>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16. 4. 2021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Městská část Praha 4, Anatala Staška 2059/80b</v>
      </c>
      <c r="G83" s="38"/>
      <c r="H83" s="38"/>
      <c r="I83" s="31" t="s">
        <v>32</v>
      </c>
      <c r="J83" s="34" t="str">
        <f>E23</f>
        <v>SUNCAD, s.r.o., Špotzova 6, Praha 6</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37</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200</v>
      </c>
      <c r="D86" s="156" t="s">
        <v>60</v>
      </c>
      <c r="E86" s="156" t="s">
        <v>56</v>
      </c>
      <c r="F86" s="156" t="s">
        <v>57</v>
      </c>
      <c r="G86" s="156" t="s">
        <v>201</v>
      </c>
      <c r="H86" s="156" t="s">
        <v>202</v>
      </c>
      <c r="I86" s="156" t="s">
        <v>203</v>
      </c>
      <c r="J86" s="156" t="s">
        <v>180</v>
      </c>
      <c r="K86" s="157" t="s">
        <v>204</v>
      </c>
      <c r="L86" s="158"/>
      <c r="M86" s="70" t="s">
        <v>19</v>
      </c>
      <c r="N86" s="71" t="s">
        <v>45</v>
      </c>
      <c r="O86" s="71" t="s">
        <v>205</v>
      </c>
      <c r="P86" s="71" t="s">
        <v>206</v>
      </c>
      <c r="Q86" s="71" t="s">
        <v>207</v>
      </c>
      <c r="R86" s="71" t="s">
        <v>208</v>
      </c>
      <c r="S86" s="71" t="s">
        <v>209</v>
      </c>
      <c r="T86" s="72" t="s">
        <v>210</v>
      </c>
      <c r="U86" s="153"/>
      <c r="V86" s="153"/>
      <c r="W86" s="153"/>
      <c r="X86" s="153"/>
      <c r="Y86" s="153"/>
      <c r="Z86" s="153"/>
      <c r="AA86" s="153"/>
      <c r="AB86" s="153"/>
      <c r="AC86" s="153"/>
      <c r="AD86" s="153"/>
      <c r="AE86" s="153"/>
    </row>
    <row r="87" spans="1:65" s="2" customFormat="1" ht="22.9" customHeight="1">
      <c r="A87" s="36"/>
      <c r="B87" s="37"/>
      <c r="C87" s="77" t="s">
        <v>211</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74</v>
      </c>
      <c r="AU87" s="19" t="s">
        <v>181</v>
      </c>
      <c r="BK87" s="163">
        <f>BK88</f>
        <v>0</v>
      </c>
    </row>
    <row r="88" spans="1:65" s="12" customFormat="1" ht="25.9" customHeight="1">
      <c r="B88" s="164"/>
      <c r="C88" s="165"/>
      <c r="D88" s="166" t="s">
        <v>74</v>
      </c>
      <c r="E88" s="167" t="s">
        <v>318</v>
      </c>
      <c r="F88" s="167" t="s">
        <v>319</v>
      </c>
      <c r="G88" s="165"/>
      <c r="H88" s="165"/>
      <c r="I88" s="168"/>
      <c r="J88" s="169">
        <f>BK88</f>
        <v>0</v>
      </c>
      <c r="K88" s="165"/>
      <c r="L88" s="170"/>
      <c r="M88" s="171"/>
      <c r="N88" s="172"/>
      <c r="O88" s="172"/>
      <c r="P88" s="173">
        <f>P89</f>
        <v>0</v>
      </c>
      <c r="Q88" s="172"/>
      <c r="R88" s="173">
        <f>R89</f>
        <v>0</v>
      </c>
      <c r="S88" s="172"/>
      <c r="T88" s="174">
        <f>T89</f>
        <v>0</v>
      </c>
      <c r="AR88" s="175" t="s">
        <v>88</v>
      </c>
      <c r="AT88" s="176" t="s">
        <v>74</v>
      </c>
      <c r="AU88" s="176" t="s">
        <v>75</v>
      </c>
      <c r="AY88" s="175" t="s">
        <v>214</v>
      </c>
      <c r="BK88" s="177">
        <f>BK89</f>
        <v>0</v>
      </c>
    </row>
    <row r="89" spans="1:65" s="12" customFormat="1" ht="22.9" customHeight="1">
      <c r="B89" s="164"/>
      <c r="C89" s="165"/>
      <c r="D89" s="166" t="s">
        <v>74</v>
      </c>
      <c r="E89" s="178" t="s">
        <v>1167</v>
      </c>
      <c r="F89" s="178" t="s">
        <v>1168</v>
      </c>
      <c r="G89" s="165"/>
      <c r="H89" s="165"/>
      <c r="I89" s="168"/>
      <c r="J89" s="179">
        <f>BK89</f>
        <v>0</v>
      </c>
      <c r="K89" s="165"/>
      <c r="L89" s="170"/>
      <c r="M89" s="171"/>
      <c r="N89" s="172"/>
      <c r="O89" s="172"/>
      <c r="P89" s="173">
        <f>SUM(P90:P178)</f>
        <v>0</v>
      </c>
      <c r="Q89" s="172"/>
      <c r="R89" s="173">
        <f>SUM(R90:R178)</f>
        <v>0</v>
      </c>
      <c r="S89" s="172"/>
      <c r="T89" s="174">
        <f>SUM(T90:T178)</f>
        <v>0</v>
      </c>
      <c r="AR89" s="175" t="s">
        <v>88</v>
      </c>
      <c r="AT89" s="176" t="s">
        <v>74</v>
      </c>
      <c r="AU89" s="176" t="s">
        <v>82</v>
      </c>
      <c r="AY89" s="175" t="s">
        <v>214</v>
      </c>
      <c r="BK89" s="177">
        <f>SUM(BK90:BK178)</f>
        <v>0</v>
      </c>
    </row>
    <row r="90" spans="1:65" s="2" customFormat="1" ht="14.45" customHeight="1">
      <c r="A90" s="36"/>
      <c r="B90" s="37"/>
      <c r="C90" s="180" t="s">
        <v>82</v>
      </c>
      <c r="D90" s="180" t="s">
        <v>217</v>
      </c>
      <c r="E90" s="181" t="s">
        <v>1269</v>
      </c>
      <c r="F90" s="182" t="s">
        <v>1270</v>
      </c>
      <c r="G90" s="183" t="s">
        <v>943</v>
      </c>
      <c r="H90" s="184">
        <v>8</v>
      </c>
      <c r="I90" s="185"/>
      <c r="J90" s="186">
        <f t="shared" ref="J90:J121" si="0">ROUND(I90*H90,2)</f>
        <v>0</v>
      </c>
      <c r="K90" s="182" t="s">
        <v>19</v>
      </c>
      <c r="L90" s="41"/>
      <c r="M90" s="187" t="s">
        <v>19</v>
      </c>
      <c r="N90" s="188" t="s">
        <v>47</v>
      </c>
      <c r="O90" s="66"/>
      <c r="P90" s="189">
        <f t="shared" ref="P90:P121" si="1">O90*H90</f>
        <v>0</v>
      </c>
      <c r="Q90" s="189">
        <v>0</v>
      </c>
      <c r="R90" s="189">
        <f t="shared" ref="R90:R121" si="2">Q90*H90</f>
        <v>0</v>
      </c>
      <c r="S90" s="189">
        <v>0</v>
      </c>
      <c r="T90" s="190">
        <f t="shared" ref="T90:T121" si="3">S90*H90</f>
        <v>0</v>
      </c>
      <c r="U90" s="36"/>
      <c r="V90" s="36"/>
      <c r="W90" s="36"/>
      <c r="X90" s="36"/>
      <c r="Y90" s="36"/>
      <c r="Z90" s="36"/>
      <c r="AA90" s="36"/>
      <c r="AB90" s="36"/>
      <c r="AC90" s="36"/>
      <c r="AD90" s="36"/>
      <c r="AE90" s="36"/>
      <c r="AR90" s="191" t="s">
        <v>299</v>
      </c>
      <c r="AT90" s="191" t="s">
        <v>217</v>
      </c>
      <c r="AU90" s="191" t="s">
        <v>88</v>
      </c>
      <c r="AY90" s="19" t="s">
        <v>214</v>
      </c>
      <c r="BE90" s="192">
        <f t="shared" ref="BE90:BE121" si="4">IF(N90="základní",J90,0)</f>
        <v>0</v>
      </c>
      <c r="BF90" s="192">
        <f t="shared" ref="BF90:BF121" si="5">IF(N90="snížená",J90,0)</f>
        <v>0</v>
      </c>
      <c r="BG90" s="192">
        <f t="shared" ref="BG90:BG121" si="6">IF(N90="zákl. přenesená",J90,0)</f>
        <v>0</v>
      </c>
      <c r="BH90" s="192">
        <f t="shared" ref="BH90:BH121" si="7">IF(N90="sníž. přenesená",J90,0)</f>
        <v>0</v>
      </c>
      <c r="BI90" s="192">
        <f t="shared" ref="BI90:BI121" si="8">IF(N90="nulová",J90,0)</f>
        <v>0</v>
      </c>
      <c r="BJ90" s="19" t="s">
        <v>88</v>
      </c>
      <c r="BK90" s="192">
        <f t="shared" ref="BK90:BK121" si="9">ROUND(I90*H90,2)</f>
        <v>0</v>
      </c>
      <c r="BL90" s="19" t="s">
        <v>299</v>
      </c>
      <c r="BM90" s="191" t="s">
        <v>88</v>
      </c>
    </row>
    <row r="91" spans="1:65" s="2" customFormat="1" ht="14.45" customHeight="1">
      <c r="A91" s="36"/>
      <c r="B91" s="37"/>
      <c r="C91" s="230" t="s">
        <v>88</v>
      </c>
      <c r="D91" s="230" t="s">
        <v>336</v>
      </c>
      <c r="E91" s="231" t="s">
        <v>1272</v>
      </c>
      <c r="F91" s="232" t="s">
        <v>1273</v>
      </c>
      <c r="G91" s="233" t="s">
        <v>943</v>
      </c>
      <c r="H91" s="234">
        <v>8</v>
      </c>
      <c r="I91" s="235"/>
      <c r="J91" s="236">
        <f t="shared" si="0"/>
        <v>0</v>
      </c>
      <c r="K91" s="232" t="s">
        <v>19</v>
      </c>
      <c r="L91" s="237"/>
      <c r="M91" s="238" t="s">
        <v>19</v>
      </c>
      <c r="N91" s="239" t="s">
        <v>47</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339</v>
      </c>
      <c r="AT91" s="191" t="s">
        <v>336</v>
      </c>
      <c r="AU91" s="191" t="s">
        <v>88</v>
      </c>
      <c r="AY91" s="19" t="s">
        <v>214</v>
      </c>
      <c r="BE91" s="192">
        <f t="shared" si="4"/>
        <v>0</v>
      </c>
      <c r="BF91" s="192">
        <f t="shared" si="5"/>
        <v>0</v>
      </c>
      <c r="BG91" s="192">
        <f t="shared" si="6"/>
        <v>0</v>
      </c>
      <c r="BH91" s="192">
        <f t="shared" si="7"/>
        <v>0</v>
      </c>
      <c r="BI91" s="192">
        <f t="shared" si="8"/>
        <v>0</v>
      </c>
      <c r="BJ91" s="19" t="s">
        <v>88</v>
      </c>
      <c r="BK91" s="192">
        <f t="shared" si="9"/>
        <v>0</v>
      </c>
      <c r="BL91" s="19" t="s">
        <v>299</v>
      </c>
      <c r="BM91" s="191" t="s">
        <v>222</v>
      </c>
    </row>
    <row r="92" spans="1:65" s="2" customFormat="1" ht="14.45" customHeight="1">
      <c r="A92" s="36"/>
      <c r="B92" s="37"/>
      <c r="C92" s="230" t="s">
        <v>101</v>
      </c>
      <c r="D92" s="230" t="s">
        <v>336</v>
      </c>
      <c r="E92" s="231" t="s">
        <v>1275</v>
      </c>
      <c r="F92" s="232" t="s">
        <v>1276</v>
      </c>
      <c r="G92" s="233" t="s">
        <v>943</v>
      </c>
      <c r="H92" s="234">
        <v>8</v>
      </c>
      <c r="I92" s="235"/>
      <c r="J92" s="236">
        <f t="shared" si="0"/>
        <v>0</v>
      </c>
      <c r="K92" s="232" t="s">
        <v>19</v>
      </c>
      <c r="L92" s="237"/>
      <c r="M92" s="238" t="s">
        <v>19</v>
      </c>
      <c r="N92" s="239" t="s">
        <v>47</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339</v>
      </c>
      <c r="AT92" s="191" t="s">
        <v>336</v>
      </c>
      <c r="AU92" s="191" t="s">
        <v>88</v>
      </c>
      <c r="AY92" s="19" t="s">
        <v>214</v>
      </c>
      <c r="BE92" s="192">
        <f t="shared" si="4"/>
        <v>0</v>
      </c>
      <c r="BF92" s="192">
        <f t="shared" si="5"/>
        <v>0</v>
      </c>
      <c r="BG92" s="192">
        <f t="shared" si="6"/>
        <v>0</v>
      </c>
      <c r="BH92" s="192">
        <f t="shared" si="7"/>
        <v>0</v>
      </c>
      <c r="BI92" s="192">
        <f t="shared" si="8"/>
        <v>0</v>
      </c>
      <c r="BJ92" s="19" t="s">
        <v>88</v>
      </c>
      <c r="BK92" s="192">
        <f t="shared" si="9"/>
        <v>0</v>
      </c>
      <c r="BL92" s="19" t="s">
        <v>299</v>
      </c>
      <c r="BM92" s="191" t="s">
        <v>215</v>
      </c>
    </row>
    <row r="93" spans="1:65" s="2" customFormat="1" ht="14.45" customHeight="1">
      <c r="A93" s="36"/>
      <c r="B93" s="37"/>
      <c r="C93" s="180" t="s">
        <v>222</v>
      </c>
      <c r="D93" s="180" t="s">
        <v>217</v>
      </c>
      <c r="E93" s="181" t="s">
        <v>1298</v>
      </c>
      <c r="F93" s="182" t="s">
        <v>1299</v>
      </c>
      <c r="G93" s="183" t="s">
        <v>943</v>
      </c>
      <c r="H93" s="184">
        <v>14</v>
      </c>
      <c r="I93" s="185"/>
      <c r="J93" s="186">
        <f t="shared" si="0"/>
        <v>0</v>
      </c>
      <c r="K93" s="182" t="s">
        <v>19</v>
      </c>
      <c r="L93" s="41"/>
      <c r="M93" s="187" t="s">
        <v>19</v>
      </c>
      <c r="N93" s="188" t="s">
        <v>47</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299</v>
      </c>
      <c r="AT93" s="191" t="s">
        <v>217</v>
      </c>
      <c r="AU93" s="191" t="s">
        <v>88</v>
      </c>
      <c r="AY93" s="19" t="s">
        <v>214</v>
      </c>
      <c r="BE93" s="192">
        <f t="shared" si="4"/>
        <v>0</v>
      </c>
      <c r="BF93" s="192">
        <f t="shared" si="5"/>
        <v>0</v>
      </c>
      <c r="BG93" s="192">
        <f t="shared" si="6"/>
        <v>0</v>
      </c>
      <c r="BH93" s="192">
        <f t="shared" si="7"/>
        <v>0</v>
      </c>
      <c r="BI93" s="192">
        <f t="shared" si="8"/>
        <v>0</v>
      </c>
      <c r="BJ93" s="19" t="s">
        <v>88</v>
      </c>
      <c r="BK93" s="192">
        <f t="shared" si="9"/>
        <v>0</v>
      </c>
      <c r="BL93" s="19" t="s">
        <v>299</v>
      </c>
      <c r="BM93" s="191" t="s">
        <v>262</v>
      </c>
    </row>
    <row r="94" spans="1:65" s="2" customFormat="1" ht="14.45" customHeight="1">
      <c r="A94" s="36"/>
      <c r="B94" s="37"/>
      <c r="C94" s="230" t="s">
        <v>245</v>
      </c>
      <c r="D94" s="230" t="s">
        <v>336</v>
      </c>
      <c r="E94" s="231" t="s">
        <v>1301</v>
      </c>
      <c r="F94" s="232" t="s">
        <v>1302</v>
      </c>
      <c r="G94" s="233" t="s">
        <v>943</v>
      </c>
      <c r="H94" s="234">
        <v>14</v>
      </c>
      <c r="I94" s="235"/>
      <c r="J94" s="236">
        <f t="shared" si="0"/>
        <v>0</v>
      </c>
      <c r="K94" s="232" t="s">
        <v>19</v>
      </c>
      <c r="L94" s="237"/>
      <c r="M94" s="238" t="s">
        <v>19</v>
      </c>
      <c r="N94" s="239" t="s">
        <v>47</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339</v>
      </c>
      <c r="AT94" s="191" t="s">
        <v>336</v>
      </c>
      <c r="AU94" s="191" t="s">
        <v>88</v>
      </c>
      <c r="AY94" s="19" t="s">
        <v>214</v>
      </c>
      <c r="BE94" s="192">
        <f t="shared" si="4"/>
        <v>0</v>
      </c>
      <c r="BF94" s="192">
        <f t="shared" si="5"/>
        <v>0</v>
      </c>
      <c r="BG94" s="192">
        <f t="shared" si="6"/>
        <v>0</v>
      </c>
      <c r="BH94" s="192">
        <f t="shared" si="7"/>
        <v>0</v>
      </c>
      <c r="BI94" s="192">
        <f t="shared" si="8"/>
        <v>0</v>
      </c>
      <c r="BJ94" s="19" t="s">
        <v>88</v>
      </c>
      <c r="BK94" s="192">
        <f t="shared" si="9"/>
        <v>0</v>
      </c>
      <c r="BL94" s="19" t="s">
        <v>299</v>
      </c>
      <c r="BM94" s="191" t="s">
        <v>270</v>
      </c>
    </row>
    <row r="95" spans="1:65" s="2" customFormat="1" ht="14.45" customHeight="1">
      <c r="A95" s="36"/>
      <c r="B95" s="37"/>
      <c r="C95" s="230" t="s">
        <v>215</v>
      </c>
      <c r="D95" s="230" t="s">
        <v>336</v>
      </c>
      <c r="E95" s="231" t="s">
        <v>1284</v>
      </c>
      <c r="F95" s="232" t="s">
        <v>1285</v>
      </c>
      <c r="G95" s="233" t="s">
        <v>943</v>
      </c>
      <c r="H95" s="234">
        <v>14</v>
      </c>
      <c r="I95" s="235"/>
      <c r="J95" s="236">
        <f t="shared" si="0"/>
        <v>0</v>
      </c>
      <c r="K95" s="232" t="s">
        <v>19</v>
      </c>
      <c r="L95" s="237"/>
      <c r="M95" s="238" t="s">
        <v>19</v>
      </c>
      <c r="N95" s="239"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339</v>
      </c>
      <c r="AT95" s="191" t="s">
        <v>336</v>
      </c>
      <c r="AU95" s="191" t="s">
        <v>88</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280</v>
      </c>
    </row>
    <row r="96" spans="1:65" s="2" customFormat="1" ht="14.45" customHeight="1">
      <c r="A96" s="36"/>
      <c r="B96" s="37"/>
      <c r="C96" s="180" t="s">
        <v>253</v>
      </c>
      <c r="D96" s="180" t="s">
        <v>217</v>
      </c>
      <c r="E96" s="181" t="s">
        <v>1305</v>
      </c>
      <c r="F96" s="182" t="s">
        <v>1306</v>
      </c>
      <c r="G96" s="183" t="s">
        <v>943</v>
      </c>
      <c r="H96" s="184">
        <v>4</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88</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290</v>
      </c>
    </row>
    <row r="97" spans="1:65" s="2" customFormat="1" ht="14.45" customHeight="1">
      <c r="A97" s="36"/>
      <c r="B97" s="37"/>
      <c r="C97" s="230" t="s">
        <v>262</v>
      </c>
      <c r="D97" s="230" t="s">
        <v>336</v>
      </c>
      <c r="E97" s="231" t="s">
        <v>1308</v>
      </c>
      <c r="F97" s="232" t="s">
        <v>1309</v>
      </c>
      <c r="G97" s="233" t="s">
        <v>943</v>
      </c>
      <c r="H97" s="234">
        <v>4</v>
      </c>
      <c r="I97" s="235"/>
      <c r="J97" s="236">
        <f t="shared" si="0"/>
        <v>0</v>
      </c>
      <c r="K97" s="232" t="s">
        <v>19</v>
      </c>
      <c r="L97" s="237"/>
      <c r="M97" s="238" t="s">
        <v>19</v>
      </c>
      <c r="N97" s="239"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339</v>
      </c>
      <c r="AT97" s="191" t="s">
        <v>336</v>
      </c>
      <c r="AU97" s="191" t="s">
        <v>88</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299</v>
      </c>
    </row>
    <row r="98" spans="1:65" s="2" customFormat="1" ht="14.45" customHeight="1">
      <c r="A98" s="36"/>
      <c r="B98" s="37"/>
      <c r="C98" s="230" t="s">
        <v>260</v>
      </c>
      <c r="D98" s="230" t="s">
        <v>336</v>
      </c>
      <c r="E98" s="231" t="s">
        <v>1284</v>
      </c>
      <c r="F98" s="232" t="s">
        <v>1285</v>
      </c>
      <c r="G98" s="233" t="s">
        <v>943</v>
      </c>
      <c r="H98" s="234">
        <v>4</v>
      </c>
      <c r="I98" s="235"/>
      <c r="J98" s="236">
        <f t="shared" si="0"/>
        <v>0</v>
      </c>
      <c r="K98" s="232" t="s">
        <v>19</v>
      </c>
      <c r="L98" s="237"/>
      <c r="M98" s="238" t="s">
        <v>19</v>
      </c>
      <c r="N98" s="239"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339</v>
      </c>
      <c r="AT98" s="191" t="s">
        <v>336</v>
      </c>
      <c r="AU98" s="191" t="s">
        <v>88</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308</v>
      </c>
    </row>
    <row r="99" spans="1:65" s="2" customFormat="1" ht="14.45" customHeight="1">
      <c r="A99" s="36"/>
      <c r="B99" s="37"/>
      <c r="C99" s="180" t="s">
        <v>270</v>
      </c>
      <c r="D99" s="180" t="s">
        <v>217</v>
      </c>
      <c r="E99" s="181" t="s">
        <v>1291</v>
      </c>
      <c r="F99" s="182" t="s">
        <v>1292</v>
      </c>
      <c r="G99" s="183" t="s">
        <v>943</v>
      </c>
      <c r="H99" s="184">
        <v>2</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88</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322</v>
      </c>
    </row>
    <row r="100" spans="1:65" s="2" customFormat="1" ht="14.45" customHeight="1">
      <c r="A100" s="36"/>
      <c r="B100" s="37"/>
      <c r="C100" s="230" t="s">
        <v>276</v>
      </c>
      <c r="D100" s="230" t="s">
        <v>336</v>
      </c>
      <c r="E100" s="231" t="s">
        <v>1294</v>
      </c>
      <c r="F100" s="232" t="s">
        <v>1295</v>
      </c>
      <c r="G100" s="233" t="s">
        <v>943</v>
      </c>
      <c r="H100" s="234">
        <v>2</v>
      </c>
      <c r="I100" s="235"/>
      <c r="J100" s="236">
        <f t="shared" si="0"/>
        <v>0</v>
      </c>
      <c r="K100" s="232" t="s">
        <v>19</v>
      </c>
      <c r="L100" s="237"/>
      <c r="M100" s="238" t="s">
        <v>19</v>
      </c>
      <c r="N100" s="239"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339</v>
      </c>
      <c r="AT100" s="191" t="s">
        <v>336</v>
      </c>
      <c r="AU100" s="191" t="s">
        <v>88</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335</v>
      </c>
    </row>
    <row r="101" spans="1:65" s="2" customFormat="1" ht="14.45" customHeight="1">
      <c r="A101" s="36"/>
      <c r="B101" s="37"/>
      <c r="C101" s="230" t="s">
        <v>280</v>
      </c>
      <c r="D101" s="230" t="s">
        <v>336</v>
      </c>
      <c r="E101" s="231" t="s">
        <v>1284</v>
      </c>
      <c r="F101" s="232" t="s">
        <v>1285</v>
      </c>
      <c r="G101" s="233" t="s">
        <v>943</v>
      </c>
      <c r="H101" s="234">
        <v>2</v>
      </c>
      <c r="I101" s="235"/>
      <c r="J101" s="236">
        <f t="shared" si="0"/>
        <v>0</v>
      </c>
      <c r="K101" s="232" t="s">
        <v>19</v>
      </c>
      <c r="L101" s="237"/>
      <c r="M101" s="238" t="s">
        <v>19</v>
      </c>
      <c r="N101" s="239"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339</v>
      </c>
      <c r="AT101" s="191" t="s">
        <v>336</v>
      </c>
      <c r="AU101" s="191" t="s">
        <v>88</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347</v>
      </c>
    </row>
    <row r="102" spans="1:65" s="2" customFormat="1" ht="14.45" customHeight="1">
      <c r="A102" s="36"/>
      <c r="B102" s="37"/>
      <c r="C102" s="180" t="s">
        <v>286</v>
      </c>
      <c r="D102" s="180" t="s">
        <v>217</v>
      </c>
      <c r="E102" s="181" t="s">
        <v>1278</v>
      </c>
      <c r="F102" s="182" t="s">
        <v>1279</v>
      </c>
      <c r="G102" s="183" t="s">
        <v>943</v>
      </c>
      <c r="H102" s="184">
        <v>6</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88</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358</v>
      </c>
    </row>
    <row r="103" spans="1:65" s="2" customFormat="1" ht="14.45" customHeight="1">
      <c r="A103" s="36"/>
      <c r="B103" s="37"/>
      <c r="C103" s="230" t="s">
        <v>290</v>
      </c>
      <c r="D103" s="230" t="s">
        <v>336</v>
      </c>
      <c r="E103" s="231" t="s">
        <v>1281</v>
      </c>
      <c r="F103" s="232" t="s">
        <v>1282</v>
      </c>
      <c r="G103" s="233" t="s">
        <v>943</v>
      </c>
      <c r="H103" s="234">
        <v>4</v>
      </c>
      <c r="I103" s="235"/>
      <c r="J103" s="236">
        <f t="shared" si="0"/>
        <v>0</v>
      </c>
      <c r="K103" s="232" t="s">
        <v>19</v>
      </c>
      <c r="L103" s="237"/>
      <c r="M103" s="238" t="s">
        <v>19</v>
      </c>
      <c r="N103" s="239"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339</v>
      </c>
      <c r="AT103" s="191" t="s">
        <v>336</v>
      </c>
      <c r="AU103" s="191" t="s">
        <v>88</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369</v>
      </c>
    </row>
    <row r="104" spans="1:65" s="2" customFormat="1" ht="14.45" customHeight="1">
      <c r="A104" s="36"/>
      <c r="B104" s="37"/>
      <c r="C104" s="230" t="s">
        <v>8</v>
      </c>
      <c r="D104" s="230" t="s">
        <v>336</v>
      </c>
      <c r="E104" s="231" t="s">
        <v>1284</v>
      </c>
      <c r="F104" s="232" t="s">
        <v>1285</v>
      </c>
      <c r="G104" s="233" t="s">
        <v>943</v>
      </c>
      <c r="H104" s="234">
        <v>4</v>
      </c>
      <c r="I104" s="235"/>
      <c r="J104" s="236">
        <f t="shared" si="0"/>
        <v>0</v>
      </c>
      <c r="K104" s="232" t="s">
        <v>19</v>
      </c>
      <c r="L104" s="237"/>
      <c r="M104" s="238" t="s">
        <v>19</v>
      </c>
      <c r="N104" s="239"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339</v>
      </c>
      <c r="AT104" s="191" t="s">
        <v>336</v>
      </c>
      <c r="AU104" s="191" t="s">
        <v>88</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379</v>
      </c>
    </row>
    <row r="105" spans="1:65" s="2" customFormat="1" ht="14.45" customHeight="1">
      <c r="A105" s="36"/>
      <c r="B105" s="37"/>
      <c r="C105" s="230" t="s">
        <v>299</v>
      </c>
      <c r="D105" s="230" t="s">
        <v>336</v>
      </c>
      <c r="E105" s="231" t="s">
        <v>1287</v>
      </c>
      <c r="F105" s="232" t="s">
        <v>1288</v>
      </c>
      <c r="G105" s="233" t="s">
        <v>943</v>
      </c>
      <c r="H105" s="234">
        <v>2</v>
      </c>
      <c r="I105" s="235"/>
      <c r="J105" s="236">
        <f t="shared" si="0"/>
        <v>0</v>
      </c>
      <c r="K105" s="232" t="s">
        <v>19</v>
      </c>
      <c r="L105" s="237"/>
      <c r="M105" s="238" t="s">
        <v>19</v>
      </c>
      <c r="N105" s="239"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339</v>
      </c>
      <c r="AT105" s="191" t="s">
        <v>336</v>
      </c>
      <c r="AU105" s="191" t="s">
        <v>88</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339</v>
      </c>
    </row>
    <row r="106" spans="1:65" s="2" customFormat="1" ht="14.45" customHeight="1">
      <c r="A106" s="36"/>
      <c r="B106" s="37"/>
      <c r="C106" s="230" t="s">
        <v>304</v>
      </c>
      <c r="D106" s="230" t="s">
        <v>336</v>
      </c>
      <c r="E106" s="231" t="s">
        <v>1284</v>
      </c>
      <c r="F106" s="232" t="s">
        <v>1285</v>
      </c>
      <c r="G106" s="233" t="s">
        <v>943</v>
      </c>
      <c r="H106" s="234">
        <v>2</v>
      </c>
      <c r="I106" s="235"/>
      <c r="J106" s="236">
        <f t="shared" si="0"/>
        <v>0</v>
      </c>
      <c r="K106" s="232" t="s">
        <v>19</v>
      </c>
      <c r="L106" s="237"/>
      <c r="M106" s="238" t="s">
        <v>19</v>
      </c>
      <c r="N106" s="239"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339</v>
      </c>
      <c r="AT106" s="191" t="s">
        <v>336</v>
      </c>
      <c r="AU106" s="191" t="s">
        <v>88</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397</v>
      </c>
    </row>
    <row r="107" spans="1:65" s="2" customFormat="1" ht="14.45" customHeight="1">
      <c r="A107" s="36"/>
      <c r="B107" s="37"/>
      <c r="C107" s="180" t="s">
        <v>308</v>
      </c>
      <c r="D107" s="180" t="s">
        <v>217</v>
      </c>
      <c r="E107" s="181" t="s">
        <v>1353</v>
      </c>
      <c r="F107" s="182" t="s">
        <v>1354</v>
      </c>
      <c r="G107" s="183" t="s">
        <v>943</v>
      </c>
      <c r="H107" s="184">
        <v>2</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88</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405</v>
      </c>
    </row>
    <row r="108" spans="1:65" s="2" customFormat="1" ht="14.45" customHeight="1">
      <c r="A108" s="36"/>
      <c r="B108" s="37"/>
      <c r="C108" s="230" t="s">
        <v>314</v>
      </c>
      <c r="D108" s="230" t="s">
        <v>336</v>
      </c>
      <c r="E108" s="231" t="s">
        <v>1356</v>
      </c>
      <c r="F108" s="232" t="s">
        <v>1357</v>
      </c>
      <c r="G108" s="233" t="s">
        <v>943</v>
      </c>
      <c r="H108" s="234">
        <v>2</v>
      </c>
      <c r="I108" s="235"/>
      <c r="J108" s="236">
        <f t="shared" si="0"/>
        <v>0</v>
      </c>
      <c r="K108" s="232" t="s">
        <v>19</v>
      </c>
      <c r="L108" s="237"/>
      <c r="M108" s="238" t="s">
        <v>19</v>
      </c>
      <c r="N108" s="239"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339</v>
      </c>
      <c r="AT108" s="191" t="s">
        <v>336</v>
      </c>
      <c r="AU108" s="191" t="s">
        <v>88</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417</v>
      </c>
    </row>
    <row r="109" spans="1:65" s="2" customFormat="1" ht="14.45" customHeight="1">
      <c r="A109" s="36"/>
      <c r="B109" s="37"/>
      <c r="C109" s="180" t="s">
        <v>322</v>
      </c>
      <c r="D109" s="180" t="s">
        <v>217</v>
      </c>
      <c r="E109" s="181" t="s">
        <v>1347</v>
      </c>
      <c r="F109" s="182" t="s">
        <v>1348</v>
      </c>
      <c r="G109" s="183" t="s">
        <v>943</v>
      </c>
      <c r="H109" s="184">
        <v>2</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88</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429</v>
      </c>
    </row>
    <row r="110" spans="1:65" s="2" customFormat="1" ht="14.45" customHeight="1">
      <c r="A110" s="36"/>
      <c r="B110" s="37"/>
      <c r="C110" s="230" t="s">
        <v>7</v>
      </c>
      <c r="D110" s="230" t="s">
        <v>336</v>
      </c>
      <c r="E110" s="231" t="s">
        <v>1350</v>
      </c>
      <c r="F110" s="232" t="s">
        <v>1351</v>
      </c>
      <c r="G110" s="233" t="s">
        <v>943</v>
      </c>
      <c r="H110" s="234">
        <v>2</v>
      </c>
      <c r="I110" s="235"/>
      <c r="J110" s="236">
        <f t="shared" si="0"/>
        <v>0</v>
      </c>
      <c r="K110" s="232" t="s">
        <v>19</v>
      </c>
      <c r="L110" s="237"/>
      <c r="M110" s="238" t="s">
        <v>19</v>
      </c>
      <c r="N110" s="239"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339</v>
      </c>
      <c r="AT110" s="191" t="s">
        <v>336</v>
      </c>
      <c r="AU110" s="191" t="s">
        <v>88</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443</v>
      </c>
    </row>
    <row r="111" spans="1:65" s="2" customFormat="1" ht="14.45" customHeight="1">
      <c r="A111" s="36"/>
      <c r="B111" s="37"/>
      <c r="C111" s="180" t="s">
        <v>335</v>
      </c>
      <c r="D111" s="180" t="s">
        <v>217</v>
      </c>
      <c r="E111" s="181" t="s">
        <v>1329</v>
      </c>
      <c r="F111" s="182" t="s">
        <v>1330</v>
      </c>
      <c r="G111" s="183" t="s">
        <v>943</v>
      </c>
      <c r="H111" s="184">
        <v>2</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88</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455</v>
      </c>
    </row>
    <row r="112" spans="1:65" s="2" customFormat="1" ht="14.45" customHeight="1">
      <c r="A112" s="36"/>
      <c r="B112" s="37"/>
      <c r="C112" s="230" t="s">
        <v>341</v>
      </c>
      <c r="D112" s="230" t="s">
        <v>336</v>
      </c>
      <c r="E112" s="231" t="s">
        <v>1332</v>
      </c>
      <c r="F112" s="232" t="s">
        <v>1333</v>
      </c>
      <c r="G112" s="233" t="s">
        <v>943</v>
      </c>
      <c r="H112" s="234">
        <v>2</v>
      </c>
      <c r="I112" s="235"/>
      <c r="J112" s="236">
        <f t="shared" si="0"/>
        <v>0</v>
      </c>
      <c r="K112" s="232" t="s">
        <v>19</v>
      </c>
      <c r="L112" s="237"/>
      <c r="M112" s="238" t="s">
        <v>19</v>
      </c>
      <c r="N112" s="239" t="s">
        <v>47</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339</v>
      </c>
      <c r="AT112" s="191" t="s">
        <v>336</v>
      </c>
      <c r="AU112" s="191" t="s">
        <v>88</v>
      </c>
      <c r="AY112" s="19" t="s">
        <v>214</v>
      </c>
      <c r="BE112" s="192">
        <f t="shared" si="4"/>
        <v>0</v>
      </c>
      <c r="BF112" s="192">
        <f t="shared" si="5"/>
        <v>0</v>
      </c>
      <c r="BG112" s="192">
        <f t="shared" si="6"/>
        <v>0</v>
      </c>
      <c r="BH112" s="192">
        <f t="shared" si="7"/>
        <v>0</v>
      </c>
      <c r="BI112" s="192">
        <f t="shared" si="8"/>
        <v>0</v>
      </c>
      <c r="BJ112" s="19" t="s">
        <v>88</v>
      </c>
      <c r="BK112" s="192">
        <f t="shared" si="9"/>
        <v>0</v>
      </c>
      <c r="BL112" s="19" t="s">
        <v>299</v>
      </c>
      <c r="BM112" s="191" t="s">
        <v>466</v>
      </c>
    </row>
    <row r="113" spans="1:65" s="2" customFormat="1" ht="14.45" customHeight="1">
      <c r="A113" s="36"/>
      <c r="B113" s="37"/>
      <c r="C113" s="230" t="s">
        <v>347</v>
      </c>
      <c r="D113" s="230" t="s">
        <v>336</v>
      </c>
      <c r="E113" s="231" t="s">
        <v>1335</v>
      </c>
      <c r="F113" s="232" t="s">
        <v>1336</v>
      </c>
      <c r="G113" s="233" t="s">
        <v>943</v>
      </c>
      <c r="H113" s="234">
        <v>2</v>
      </c>
      <c r="I113" s="235"/>
      <c r="J113" s="236">
        <f t="shared" si="0"/>
        <v>0</v>
      </c>
      <c r="K113" s="232" t="s">
        <v>19</v>
      </c>
      <c r="L113" s="237"/>
      <c r="M113" s="238" t="s">
        <v>19</v>
      </c>
      <c r="N113" s="239" t="s">
        <v>47</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339</v>
      </c>
      <c r="AT113" s="191" t="s">
        <v>336</v>
      </c>
      <c r="AU113" s="191" t="s">
        <v>88</v>
      </c>
      <c r="AY113" s="19" t="s">
        <v>214</v>
      </c>
      <c r="BE113" s="192">
        <f t="shared" si="4"/>
        <v>0</v>
      </c>
      <c r="BF113" s="192">
        <f t="shared" si="5"/>
        <v>0</v>
      </c>
      <c r="BG113" s="192">
        <f t="shared" si="6"/>
        <v>0</v>
      </c>
      <c r="BH113" s="192">
        <f t="shared" si="7"/>
        <v>0</v>
      </c>
      <c r="BI113" s="192">
        <f t="shared" si="8"/>
        <v>0</v>
      </c>
      <c r="BJ113" s="19" t="s">
        <v>88</v>
      </c>
      <c r="BK113" s="192">
        <f t="shared" si="9"/>
        <v>0</v>
      </c>
      <c r="BL113" s="19" t="s">
        <v>299</v>
      </c>
      <c r="BM113" s="191" t="s">
        <v>480</v>
      </c>
    </row>
    <row r="114" spans="1:65" s="2" customFormat="1" ht="14.45" customHeight="1">
      <c r="A114" s="36"/>
      <c r="B114" s="37"/>
      <c r="C114" s="180" t="s">
        <v>353</v>
      </c>
      <c r="D114" s="180" t="s">
        <v>217</v>
      </c>
      <c r="E114" s="181" t="s">
        <v>1391</v>
      </c>
      <c r="F114" s="182" t="s">
        <v>1392</v>
      </c>
      <c r="G114" s="183" t="s">
        <v>943</v>
      </c>
      <c r="H114" s="184">
        <v>2</v>
      </c>
      <c r="I114" s="185"/>
      <c r="J114" s="186">
        <f t="shared" si="0"/>
        <v>0</v>
      </c>
      <c r="K114" s="182" t="s">
        <v>19</v>
      </c>
      <c r="L114" s="41"/>
      <c r="M114" s="187" t="s">
        <v>19</v>
      </c>
      <c r="N114" s="188" t="s">
        <v>47</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299</v>
      </c>
      <c r="AT114" s="191" t="s">
        <v>217</v>
      </c>
      <c r="AU114" s="191" t="s">
        <v>88</v>
      </c>
      <c r="AY114" s="19" t="s">
        <v>214</v>
      </c>
      <c r="BE114" s="192">
        <f t="shared" si="4"/>
        <v>0</v>
      </c>
      <c r="BF114" s="192">
        <f t="shared" si="5"/>
        <v>0</v>
      </c>
      <c r="BG114" s="192">
        <f t="shared" si="6"/>
        <v>0</v>
      </c>
      <c r="BH114" s="192">
        <f t="shared" si="7"/>
        <v>0</v>
      </c>
      <c r="BI114" s="192">
        <f t="shared" si="8"/>
        <v>0</v>
      </c>
      <c r="BJ114" s="19" t="s">
        <v>88</v>
      </c>
      <c r="BK114" s="192">
        <f t="shared" si="9"/>
        <v>0</v>
      </c>
      <c r="BL114" s="19" t="s">
        <v>299</v>
      </c>
      <c r="BM114" s="191" t="s">
        <v>491</v>
      </c>
    </row>
    <row r="115" spans="1:65" s="2" customFormat="1" ht="14.45" customHeight="1">
      <c r="A115" s="36"/>
      <c r="B115" s="37"/>
      <c r="C115" s="180" t="s">
        <v>358</v>
      </c>
      <c r="D115" s="180" t="s">
        <v>217</v>
      </c>
      <c r="E115" s="181" t="s">
        <v>1394</v>
      </c>
      <c r="F115" s="182" t="s">
        <v>1395</v>
      </c>
      <c r="G115" s="183" t="s">
        <v>943</v>
      </c>
      <c r="H115" s="184">
        <v>2</v>
      </c>
      <c r="I115" s="185"/>
      <c r="J115" s="186">
        <f t="shared" si="0"/>
        <v>0</v>
      </c>
      <c r="K115" s="182" t="s">
        <v>19</v>
      </c>
      <c r="L115" s="41"/>
      <c r="M115" s="187" t="s">
        <v>19</v>
      </c>
      <c r="N115" s="188" t="s">
        <v>47</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299</v>
      </c>
      <c r="AT115" s="191" t="s">
        <v>217</v>
      </c>
      <c r="AU115" s="191" t="s">
        <v>88</v>
      </c>
      <c r="AY115" s="19" t="s">
        <v>214</v>
      </c>
      <c r="BE115" s="192">
        <f t="shared" si="4"/>
        <v>0</v>
      </c>
      <c r="BF115" s="192">
        <f t="shared" si="5"/>
        <v>0</v>
      </c>
      <c r="BG115" s="192">
        <f t="shared" si="6"/>
        <v>0</v>
      </c>
      <c r="BH115" s="192">
        <f t="shared" si="7"/>
        <v>0</v>
      </c>
      <c r="BI115" s="192">
        <f t="shared" si="8"/>
        <v>0</v>
      </c>
      <c r="BJ115" s="19" t="s">
        <v>88</v>
      </c>
      <c r="BK115" s="192">
        <f t="shared" si="9"/>
        <v>0</v>
      </c>
      <c r="BL115" s="19" t="s">
        <v>299</v>
      </c>
      <c r="BM115" s="191" t="s">
        <v>502</v>
      </c>
    </row>
    <row r="116" spans="1:65" s="2" customFormat="1" ht="14.45" customHeight="1">
      <c r="A116" s="36"/>
      <c r="B116" s="37"/>
      <c r="C116" s="180" t="s">
        <v>365</v>
      </c>
      <c r="D116" s="180" t="s">
        <v>217</v>
      </c>
      <c r="E116" s="181" t="s">
        <v>1254</v>
      </c>
      <c r="F116" s="182" t="s">
        <v>1255</v>
      </c>
      <c r="G116" s="183" t="s">
        <v>943</v>
      </c>
      <c r="H116" s="184">
        <v>2</v>
      </c>
      <c r="I116" s="185"/>
      <c r="J116" s="186">
        <f t="shared" si="0"/>
        <v>0</v>
      </c>
      <c r="K116" s="182" t="s">
        <v>19</v>
      </c>
      <c r="L116" s="41"/>
      <c r="M116" s="187" t="s">
        <v>19</v>
      </c>
      <c r="N116" s="188" t="s">
        <v>47</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299</v>
      </c>
      <c r="AT116" s="191" t="s">
        <v>217</v>
      </c>
      <c r="AU116" s="191" t="s">
        <v>88</v>
      </c>
      <c r="AY116" s="19" t="s">
        <v>214</v>
      </c>
      <c r="BE116" s="192">
        <f t="shared" si="4"/>
        <v>0</v>
      </c>
      <c r="BF116" s="192">
        <f t="shared" si="5"/>
        <v>0</v>
      </c>
      <c r="BG116" s="192">
        <f t="shared" si="6"/>
        <v>0</v>
      </c>
      <c r="BH116" s="192">
        <f t="shared" si="7"/>
        <v>0</v>
      </c>
      <c r="BI116" s="192">
        <f t="shared" si="8"/>
        <v>0</v>
      </c>
      <c r="BJ116" s="19" t="s">
        <v>88</v>
      </c>
      <c r="BK116" s="192">
        <f t="shared" si="9"/>
        <v>0</v>
      </c>
      <c r="BL116" s="19" t="s">
        <v>299</v>
      </c>
      <c r="BM116" s="191" t="s">
        <v>511</v>
      </c>
    </row>
    <row r="117" spans="1:65" s="2" customFormat="1" ht="14.45" customHeight="1">
      <c r="A117" s="36"/>
      <c r="B117" s="37"/>
      <c r="C117" s="230" t="s">
        <v>369</v>
      </c>
      <c r="D117" s="230" t="s">
        <v>336</v>
      </c>
      <c r="E117" s="231" t="s">
        <v>1257</v>
      </c>
      <c r="F117" s="232" t="s">
        <v>1258</v>
      </c>
      <c r="G117" s="233" t="s">
        <v>943</v>
      </c>
      <c r="H117" s="234">
        <v>2</v>
      </c>
      <c r="I117" s="235"/>
      <c r="J117" s="236">
        <f t="shared" si="0"/>
        <v>0</v>
      </c>
      <c r="K117" s="232" t="s">
        <v>19</v>
      </c>
      <c r="L117" s="237"/>
      <c r="M117" s="238" t="s">
        <v>19</v>
      </c>
      <c r="N117" s="239" t="s">
        <v>47</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339</v>
      </c>
      <c r="AT117" s="191" t="s">
        <v>336</v>
      </c>
      <c r="AU117" s="191" t="s">
        <v>88</v>
      </c>
      <c r="AY117" s="19" t="s">
        <v>214</v>
      </c>
      <c r="BE117" s="192">
        <f t="shared" si="4"/>
        <v>0</v>
      </c>
      <c r="BF117" s="192">
        <f t="shared" si="5"/>
        <v>0</v>
      </c>
      <c r="BG117" s="192">
        <f t="shared" si="6"/>
        <v>0</v>
      </c>
      <c r="BH117" s="192">
        <f t="shared" si="7"/>
        <v>0</v>
      </c>
      <c r="BI117" s="192">
        <f t="shared" si="8"/>
        <v>0</v>
      </c>
      <c r="BJ117" s="19" t="s">
        <v>88</v>
      </c>
      <c r="BK117" s="192">
        <f t="shared" si="9"/>
        <v>0</v>
      </c>
      <c r="BL117" s="19" t="s">
        <v>299</v>
      </c>
      <c r="BM117" s="191" t="s">
        <v>519</v>
      </c>
    </row>
    <row r="118" spans="1:65" s="2" customFormat="1" ht="14.45" customHeight="1">
      <c r="A118" s="36"/>
      <c r="B118" s="37"/>
      <c r="C118" s="180" t="s">
        <v>375</v>
      </c>
      <c r="D118" s="180" t="s">
        <v>217</v>
      </c>
      <c r="E118" s="181" t="s">
        <v>1312</v>
      </c>
      <c r="F118" s="182" t="s">
        <v>1313</v>
      </c>
      <c r="G118" s="183" t="s">
        <v>943</v>
      </c>
      <c r="H118" s="184">
        <v>36</v>
      </c>
      <c r="I118" s="185"/>
      <c r="J118" s="186">
        <f t="shared" si="0"/>
        <v>0</v>
      </c>
      <c r="K118" s="182" t="s">
        <v>19</v>
      </c>
      <c r="L118" s="41"/>
      <c r="M118" s="187" t="s">
        <v>19</v>
      </c>
      <c r="N118" s="188" t="s">
        <v>47</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299</v>
      </c>
      <c r="AT118" s="191" t="s">
        <v>217</v>
      </c>
      <c r="AU118" s="191" t="s">
        <v>88</v>
      </c>
      <c r="AY118" s="19" t="s">
        <v>214</v>
      </c>
      <c r="BE118" s="192">
        <f t="shared" si="4"/>
        <v>0</v>
      </c>
      <c r="BF118" s="192">
        <f t="shared" si="5"/>
        <v>0</v>
      </c>
      <c r="BG118" s="192">
        <f t="shared" si="6"/>
        <v>0</v>
      </c>
      <c r="BH118" s="192">
        <f t="shared" si="7"/>
        <v>0</v>
      </c>
      <c r="BI118" s="192">
        <f t="shared" si="8"/>
        <v>0</v>
      </c>
      <c r="BJ118" s="19" t="s">
        <v>88</v>
      </c>
      <c r="BK118" s="192">
        <f t="shared" si="9"/>
        <v>0</v>
      </c>
      <c r="BL118" s="19" t="s">
        <v>299</v>
      </c>
      <c r="BM118" s="191" t="s">
        <v>527</v>
      </c>
    </row>
    <row r="119" spans="1:65" s="2" customFormat="1" ht="14.45" customHeight="1">
      <c r="A119" s="36"/>
      <c r="B119" s="37"/>
      <c r="C119" s="230" t="s">
        <v>379</v>
      </c>
      <c r="D119" s="230" t="s">
        <v>336</v>
      </c>
      <c r="E119" s="231" t="s">
        <v>1315</v>
      </c>
      <c r="F119" s="232" t="s">
        <v>1316</v>
      </c>
      <c r="G119" s="233" t="s">
        <v>943</v>
      </c>
      <c r="H119" s="234">
        <v>36</v>
      </c>
      <c r="I119" s="235"/>
      <c r="J119" s="236">
        <f t="shared" si="0"/>
        <v>0</v>
      </c>
      <c r="K119" s="232" t="s">
        <v>19</v>
      </c>
      <c r="L119" s="237"/>
      <c r="M119" s="238" t="s">
        <v>19</v>
      </c>
      <c r="N119" s="239" t="s">
        <v>47</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339</v>
      </c>
      <c r="AT119" s="191" t="s">
        <v>336</v>
      </c>
      <c r="AU119" s="191" t="s">
        <v>88</v>
      </c>
      <c r="AY119" s="19" t="s">
        <v>214</v>
      </c>
      <c r="BE119" s="192">
        <f t="shared" si="4"/>
        <v>0</v>
      </c>
      <c r="BF119" s="192">
        <f t="shared" si="5"/>
        <v>0</v>
      </c>
      <c r="BG119" s="192">
        <f t="shared" si="6"/>
        <v>0</v>
      </c>
      <c r="BH119" s="192">
        <f t="shared" si="7"/>
        <v>0</v>
      </c>
      <c r="BI119" s="192">
        <f t="shared" si="8"/>
        <v>0</v>
      </c>
      <c r="BJ119" s="19" t="s">
        <v>88</v>
      </c>
      <c r="BK119" s="192">
        <f t="shared" si="9"/>
        <v>0</v>
      </c>
      <c r="BL119" s="19" t="s">
        <v>299</v>
      </c>
      <c r="BM119" s="191" t="s">
        <v>534</v>
      </c>
    </row>
    <row r="120" spans="1:65" s="2" customFormat="1" ht="14.45" customHeight="1">
      <c r="A120" s="36"/>
      <c r="B120" s="37"/>
      <c r="C120" s="230" t="s">
        <v>384</v>
      </c>
      <c r="D120" s="230" t="s">
        <v>336</v>
      </c>
      <c r="E120" s="231" t="s">
        <v>1284</v>
      </c>
      <c r="F120" s="232" t="s">
        <v>1285</v>
      </c>
      <c r="G120" s="233" t="s">
        <v>943</v>
      </c>
      <c r="H120" s="234">
        <v>36</v>
      </c>
      <c r="I120" s="235"/>
      <c r="J120" s="236">
        <f t="shared" si="0"/>
        <v>0</v>
      </c>
      <c r="K120" s="232" t="s">
        <v>19</v>
      </c>
      <c r="L120" s="237"/>
      <c r="M120" s="238" t="s">
        <v>19</v>
      </c>
      <c r="N120" s="239" t="s">
        <v>47</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339</v>
      </c>
      <c r="AT120" s="191" t="s">
        <v>336</v>
      </c>
      <c r="AU120" s="191" t="s">
        <v>88</v>
      </c>
      <c r="AY120" s="19" t="s">
        <v>214</v>
      </c>
      <c r="BE120" s="192">
        <f t="shared" si="4"/>
        <v>0</v>
      </c>
      <c r="BF120" s="192">
        <f t="shared" si="5"/>
        <v>0</v>
      </c>
      <c r="BG120" s="192">
        <f t="shared" si="6"/>
        <v>0</v>
      </c>
      <c r="BH120" s="192">
        <f t="shared" si="7"/>
        <v>0</v>
      </c>
      <c r="BI120" s="192">
        <f t="shared" si="8"/>
        <v>0</v>
      </c>
      <c r="BJ120" s="19" t="s">
        <v>88</v>
      </c>
      <c r="BK120" s="192">
        <f t="shared" si="9"/>
        <v>0</v>
      </c>
      <c r="BL120" s="19" t="s">
        <v>299</v>
      </c>
      <c r="BM120" s="191" t="s">
        <v>542</v>
      </c>
    </row>
    <row r="121" spans="1:65" s="2" customFormat="1" ht="14.45" customHeight="1">
      <c r="A121" s="36"/>
      <c r="B121" s="37"/>
      <c r="C121" s="180" t="s">
        <v>339</v>
      </c>
      <c r="D121" s="180" t="s">
        <v>217</v>
      </c>
      <c r="E121" s="181" t="s">
        <v>1312</v>
      </c>
      <c r="F121" s="182" t="s">
        <v>1313</v>
      </c>
      <c r="G121" s="183" t="s">
        <v>943</v>
      </c>
      <c r="H121" s="184">
        <v>18</v>
      </c>
      <c r="I121" s="185"/>
      <c r="J121" s="186">
        <f t="shared" si="0"/>
        <v>0</v>
      </c>
      <c r="K121" s="182" t="s">
        <v>19</v>
      </c>
      <c r="L121" s="41"/>
      <c r="M121" s="187" t="s">
        <v>19</v>
      </c>
      <c r="N121" s="188" t="s">
        <v>47</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299</v>
      </c>
      <c r="AT121" s="191" t="s">
        <v>217</v>
      </c>
      <c r="AU121" s="191" t="s">
        <v>88</v>
      </c>
      <c r="AY121" s="19" t="s">
        <v>214</v>
      </c>
      <c r="BE121" s="192">
        <f t="shared" si="4"/>
        <v>0</v>
      </c>
      <c r="BF121" s="192">
        <f t="shared" si="5"/>
        <v>0</v>
      </c>
      <c r="BG121" s="192">
        <f t="shared" si="6"/>
        <v>0</v>
      </c>
      <c r="BH121" s="192">
        <f t="shared" si="7"/>
        <v>0</v>
      </c>
      <c r="BI121" s="192">
        <f t="shared" si="8"/>
        <v>0</v>
      </c>
      <c r="BJ121" s="19" t="s">
        <v>88</v>
      </c>
      <c r="BK121" s="192">
        <f t="shared" si="9"/>
        <v>0</v>
      </c>
      <c r="BL121" s="19" t="s">
        <v>299</v>
      </c>
      <c r="BM121" s="191" t="s">
        <v>555</v>
      </c>
    </row>
    <row r="122" spans="1:65" s="2" customFormat="1" ht="14.45" customHeight="1">
      <c r="A122" s="36"/>
      <c r="B122" s="37"/>
      <c r="C122" s="230" t="s">
        <v>391</v>
      </c>
      <c r="D122" s="230" t="s">
        <v>336</v>
      </c>
      <c r="E122" s="231" t="s">
        <v>1320</v>
      </c>
      <c r="F122" s="232" t="s">
        <v>1321</v>
      </c>
      <c r="G122" s="233" t="s">
        <v>943</v>
      </c>
      <c r="H122" s="234">
        <v>18</v>
      </c>
      <c r="I122" s="235"/>
      <c r="J122" s="236">
        <f t="shared" ref="J122:J153" si="10">ROUND(I122*H122,2)</f>
        <v>0</v>
      </c>
      <c r="K122" s="232" t="s">
        <v>19</v>
      </c>
      <c r="L122" s="237"/>
      <c r="M122" s="238" t="s">
        <v>19</v>
      </c>
      <c r="N122" s="239" t="s">
        <v>47</v>
      </c>
      <c r="O122" s="66"/>
      <c r="P122" s="189">
        <f t="shared" ref="P122:P153" si="11">O122*H122</f>
        <v>0</v>
      </c>
      <c r="Q122" s="189">
        <v>0</v>
      </c>
      <c r="R122" s="189">
        <f t="shared" ref="R122:R153" si="12">Q122*H122</f>
        <v>0</v>
      </c>
      <c r="S122" s="189">
        <v>0</v>
      </c>
      <c r="T122" s="190">
        <f t="shared" ref="T122:T153" si="13">S122*H122</f>
        <v>0</v>
      </c>
      <c r="U122" s="36"/>
      <c r="V122" s="36"/>
      <c r="W122" s="36"/>
      <c r="X122" s="36"/>
      <c r="Y122" s="36"/>
      <c r="Z122" s="36"/>
      <c r="AA122" s="36"/>
      <c r="AB122" s="36"/>
      <c r="AC122" s="36"/>
      <c r="AD122" s="36"/>
      <c r="AE122" s="36"/>
      <c r="AR122" s="191" t="s">
        <v>339</v>
      </c>
      <c r="AT122" s="191" t="s">
        <v>336</v>
      </c>
      <c r="AU122" s="191" t="s">
        <v>88</v>
      </c>
      <c r="AY122" s="19" t="s">
        <v>214</v>
      </c>
      <c r="BE122" s="192">
        <f t="shared" ref="BE122:BE153" si="14">IF(N122="základní",J122,0)</f>
        <v>0</v>
      </c>
      <c r="BF122" s="192">
        <f t="shared" ref="BF122:BF153" si="15">IF(N122="snížená",J122,0)</f>
        <v>0</v>
      </c>
      <c r="BG122" s="192">
        <f t="shared" ref="BG122:BG153" si="16">IF(N122="zákl. přenesená",J122,0)</f>
        <v>0</v>
      </c>
      <c r="BH122" s="192">
        <f t="shared" ref="BH122:BH153" si="17">IF(N122="sníž. přenesená",J122,0)</f>
        <v>0</v>
      </c>
      <c r="BI122" s="192">
        <f t="shared" ref="BI122:BI153" si="18">IF(N122="nulová",J122,0)</f>
        <v>0</v>
      </c>
      <c r="BJ122" s="19" t="s">
        <v>88</v>
      </c>
      <c r="BK122" s="192">
        <f t="shared" ref="BK122:BK153" si="19">ROUND(I122*H122,2)</f>
        <v>0</v>
      </c>
      <c r="BL122" s="19" t="s">
        <v>299</v>
      </c>
      <c r="BM122" s="191" t="s">
        <v>565</v>
      </c>
    </row>
    <row r="123" spans="1:65" s="2" customFormat="1" ht="14.45" customHeight="1">
      <c r="A123" s="36"/>
      <c r="B123" s="37"/>
      <c r="C123" s="180" t="s">
        <v>397</v>
      </c>
      <c r="D123" s="180" t="s">
        <v>217</v>
      </c>
      <c r="E123" s="181" t="s">
        <v>1359</v>
      </c>
      <c r="F123" s="182" t="s">
        <v>1360</v>
      </c>
      <c r="G123" s="183" t="s">
        <v>943</v>
      </c>
      <c r="H123" s="184">
        <v>4</v>
      </c>
      <c r="I123" s="185"/>
      <c r="J123" s="186">
        <f t="shared" si="10"/>
        <v>0</v>
      </c>
      <c r="K123" s="182" t="s">
        <v>19</v>
      </c>
      <c r="L123" s="41"/>
      <c r="M123" s="187" t="s">
        <v>19</v>
      </c>
      <c r="N123" s="188" t="s">
        <v>47</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299</v>
      </c>
      <c r="AT123" s="191" t="s">
        <v>217</v>
      </c>
      <c r="AU123" s="191" t="s">
        <v>88</v>
      </c>
      <c r="AY123" s="19" t="s">
        <v>214</v>
      </c>
      <c r="BE123" s="192">
        <f t="shared" si="14"/>
        <v>0</v>
      </c>
      <c r="BF123" s="192">
        <f t="shared" si="15"/>
        <v>0</v>
      </c>
      <c r="BG123" s="192">
        <f t="shared" si="16"/>
        <v>0</v>
      </c>
      <c r="BH123" s="192">
        <f t="shared" si="17"/>
        <v>0</v>
      </c>
      <c r="BI123" s="192">
        <f t="shared" si="18"/>
        <v>0</v>
      </c>
      <c r="BJ123" s="19" t="s">
        <v>88</v>
      </c>
      <c r="BK123" s="192">
        <f t="shared" si="19"/>
        <v>0</v>
      </c>
      <c r="BL123" s="19" t="s">
        <v>299</v>
      </c>
      <c r="BM123" s="191" t="s">
        <v>573</v>
      </c>
    </row>
    <row r="124" spans="1:65" s="2" customFormat="1" ht="14.45" customHeight="1">
      <c r="A124" s="36"/>
      <c r="B124" s="37"/>
      <c r="C124" s="230" t="s">
        <v>401</v>
      </c>
      <c r="D124" s="230" t="s">
        <v>336</v>
      </c>
      <c r="E124" s="231" t="s">
        <v>1362</v>
      </c>
      <c r="F124" s="232" t="s">
        <v>1363</v>
      </c>
      <c r="G124" s="233" t="s">
        <v>943</v>
      </c>
      <c r="H124" s="234">
        <v>4</v>
      </c>
      <c r="I124" s="235"/>
      <c r="J124" s="236">
        <f t="shared" si="10"/>
        <v>0</v>
      </c>
      <c r="K124" s="232" t="s">
        <v>19</v>
      </c>
      <c r="L124" s="237"/>
      <c r="M124" s="238" t="s">
        <v>19</v>
      </c>
      <c r="N124" s="239" t="s">
        <v>47</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339</v>
      </c>
      <c r="AT124" s="191" t="s">
        <v>336</v>
      </c>
      <c r="AU124" s="191" t="s">
        <v>88</v>
      </c>
      <c r="AY124" s="19" t="s">
        <v>214</v>
      </c>
      <c r="BE124" s="192">
        <f t="shared" si="14"/>
        <v>0</v>
      </c>
      <c r="BF124" s="192">
        <f t="shared" si="15"/>
        <v>0</v>
      </c>
      <c r="BG124" s="192">
        <f t="shared" si="16"/>
        <v>0</v>
      </c>
      <c r="BH124" s="192">
        <f t="shared" si="17"/>
        <v>0</v>
      </c>
      <c r="BI124" s="192">
        <f t="shared" si="18"/>
        <v>0</v>
      </c>
      <c r="BJ124" s="19" t="s">
        <v>88</v>
      </c>
      <c r="BK124" s="192">
        <f t="shared" si="19"/>
        <v>0</v>
      </c>
      <c r="BL124" s="19" t="s">
        <v>299</v>
      </c>
      <c r="BM124" s="191" t="s">
        <v>584</v>
      </c>
    </row>
    <row r="125" spans="1:65" s="2" customFormat="1" ht="14.45" customHeight="1">
      <c r="A125" s="36"/>
      <c r="B125" s="37"/>
      <c r="C125" s="230" t="s">
        <v>405</v>
      </c>
      <c r="D125" s="230" t="s">
        <v>336</v>
      </c>
      <c r="E125" s="231" t="s">
        <v>1284</v>
      </c>
      <c r="F125" s="232" t="s">
        <v>1285</v>
      </c>
      <c r="G125" s="233" t="s">
        <v>943</v>
      </c>
      <c r="H125" s="234">
        <v>4</v>
      </c>
      <c r="I125" s="235"/>
      <c r="J125" s="236">
        <f t="shared" si="10"/>
        <v>0</v>
      </c>
      <c r="K125" s="232" t="s">
        <v>19</v>
      </c>
      <c r="L125" s="237"/>
      <c r="M125" s="238" t="s">
        <v>19</v>
      </c>
      <c r="N125" s="239" t="s">
        <v>47</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339</v>
      </c>
      <c r="AT125" s="191" t="s">
        <v>336</v>
      </c>
      <c r="AU125" s="191" t="s">
        <v>88</v>
      </c>
      <c r="AY125" s="19" t="s">
        <v>214</v>
      </c>
      <c r="BE125" s="192">
        <f t="shared" si="14"/>
        <v>0</v>
      </c>
      <c r="BF125" s="192">
        <f t="shared" si="15"/>
        <v>0</v>
      </c>
      <c r="BG125" s="192">
        <f t="shared" si="16"/>
        <v>0</v>
      </c>
      <c r="BH125" s="192">
        <f t="shared" si="17"/>
        <v>0</v>
      </c>
      <c r="BI125" s="192">
        <f t="shared" si="18"/>
        <v>0</v>
      </c>
      <c r="BJ125" s="19" t="s">
        <v>88</v>
      </c>
      <c r="BK125" s="192">
        <f t="shared" si="19"/>
        <v>0</v>
      </c>
      <c r="BL125" s="19" t="s">
        <v>299</v>
      </c>
      <c r="BM125" s="191" t="s">
        <v>592</v>
      </c>
    </row>
    <row r="126" spans="1:65" s="2" customFormat="1" ht="14.45" customHeight="1">
      <c r="A126" s="36"/>
      <c r="B126" s="37"/>
      <c r="C126" s="180" t="s">
        <v>411</v>
      </c>
      <c r="D126" s="180" t="s">
        <v>217</v>
      </c>
      <c r="E126" s="181" t="s">
        <v>1366</v>
      </c>
      <c r="F126" s="182" t="s">
        <v>1367</v>
      </c>
      <c r="G126" s="183" t="s">
        <v>943</v>
      </c>
      <c r="H126" s="184">
        <v>4</v>
      </c>
      <c r="I126" s="185"/>
      <c r="J126" s="186">
        <f t="shared" si="10"/>
        <v>0</v>
      </c>
      <c r="K126" s="182" t="s">
        <v>19</v>
      </c>
      <c r="L126" s="41"/>
      <c r="M126" s="187" t="s">
        <v>19</v>
      </c>
      <c r="N126" s="188" t="s">
        <v>47</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299</v>
      </c>
      <c r="AT126" s="191" t="s">
        <v>217</v>
      </c>
      <c r="AU126" s="191" t="s">
        <v>88</v>
      </c>
      <c r="AY126" s="19" t="s">
        <v>214</v>
      </c>
      <c r="BE126" s="192">
        <f t="shared" si="14"/>
        <v>0</v>
      </c>
      <c r="BF126" s="192">
        <f t="shared" si="15"/>
        <v>0</v>
      </c>
      <c r="BG126" s="192">
        <f t="shared" si="16"/>
        <v>0</v>
      </c>
      <c r="BH126" s="192">
        <f t="shared" si="17"/>
        <v>0</v>
      </c>
      <c r="BI126" s="192">
        <f t="shared" si="18"/>
        <v>0</v>
      </c>
      <c r="BJ126" s="19" t="s">
        <v>88</v>
      </c>
      <c r="BK126" s="192">
        <f t="shared" si="19"/>
        <v>0</v>
      </c>
      <c r="BL126" s="19" t="s">
        <v>299</v>
      </c>
      <c r="BM126" s="191" t="s">
        <v>602</v>
      </c>
    </row>
    <row r="127" spans="1:65" s="2" customFormat="1" ht="14.45" customHeight="1">
      <c r="A127" s="36"/>
      <c r="B127" s="37"/>
      <c r="C127" s="230" t="s">
        <v>417</v>
      </c>
      <c r="D127" s="230" t="s">
        <v>336</v>
      </c>
      <c r="E127" s="231" t="s">
        <v>1369</v>
      </c>
      <c r="F127" s="232" t="s">
        <v>1370</v>
      </c>
      <c r="G127" s="233" t="s">
        <v>943</v>
      </c>
      <c r="H127" s="234">
        <v>4</v>
      </c>
      <c r="I127" s="235"/>
      <c r="J127" s="236">
        <f t="shared" si="10"/>
        <v>0</v>
      </c>
      <c r="K127" s="232" t="s">
        <v>19</v>
      </c>
      <c r="L127" s="237"/>
      <c r="M127" s="238" t="s">
        <v>19</v>
      </c>
      <c r="N127" s="239" t="s">
        <v>47</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339</v>
      </c>
      <c r="AT127" s="191" t="s">
        <v>336</v>
      </c>
      <c r="AU127" s="191" t="s">
        <v>88</v>
      </c>
      <c r="AY127" s="19" t="s">
        <v>214</v>
      </c>
      <c r="BE127" s="192">
        <f t="shared" si="14"/>
        <v>0</v>
      </c>
      <c r="BF127" s="192">
        <f t="shared" si="15"/>
        <v>0</v>
      </c>
      <c r="BG127" s="192">
        <f t="shared" si="16"/>
        <v>0</v>
      </c>
      <c r="BH127" s="192">
        <f t="shared" si="17"/>
        <v>0</v>
      </c>
      <c r="BI127" s="192">
        <f t="shared" si="18"/>
        <v>0</v>
      </c>
      <c r="BJ127" s="19" t="s">
        <v>88</v>
      </c>
      <c r="BK127" s="192">
        <f t="shared" si="19"/>
        <v>0</v>
      </c>
      <c r="BL127" s="19" t="s">
        <v>299</v>
      </c>
      <c r="BM127" s="191" t="s">
        <v>611</v>
      </c>
    </row>
    <row r="128" spans="1:65" s="2" customFormat="1" ht="14.45" customHeight="1">
      <c r="A128" s="36"/>
      <c r="B128" s="37"/>
      <c r="C128" s="230" t="s">
        <v>423</v>
      </c>
      <c r="D128" s="230" t="s">
        <v>336</v>
      </c>
      <c r="E128" s="231" t="s">
        <v>1284</v>
      </c>
      <c r="F128" s="232" t="s">
        <v>1285</v>
      </c>
      <c r="G128" s="233" t="s">
        <v>943</v>
      </c>
      <c r="H128" s="234">
        <v>4</v>
      </c>
      <c r="I128" s="235"/>
      <c r="J128" s="236">
        <f t="shared" si="10"/>
        <v>0</v>
      </c>
      <c r="K128" s="232" t="s">
        <v>19</v>
      </c>
      <c r="L128" s="237"/>
      <c r="M128" s="238" t="s">
        <v>19</v>
      </c>
      <c r="N128" s="239" t="s">
        <v>47</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339</v>
      </c>
      <c r="AT128" s="191" t="s">
        <v>336</v>
      </c>
      <c r="AU128" s="191" t="s">
        <v>88</v>
      </c>
      <c r="AY128" s="19" t="s">
        <v>214</v>
      </c>
      <c r="BE128" s="192">
        <f t="shared" si="14"/>
        <v>0</v>
      </c>
      <c r="BF128" s="192">
        <f t="shared" si="15"/>
        <v>0</v>
      </c>
      <c r="BG128" s="192">
        <f t="shared" si="16"/>
        <v>0</v>
      </c>
      <c r="BH128" s="192">
        <f t="shared" si="17"/>
        <v>0</v>
      </c>
      <c r="BI128" s="192">
        <f t="shared" si="18"/>
        <v>0</v>
      </c>
      <c r="BJ128" s="19" t="s">
        <v>88</v>
      </c>
      <c r="BK128" s="192">
        <f t="shared" si="19"/>
        <v>0</v>
      </c>
      <c r="BL128" s="19" t="s">
        <v>299</v>
      </c>
      <c r="BM128" s="191" t="s">
        <v>619</v>
      </c>
    </row>
    <row r="129" spans="1:65" s="2" customFormat="1" ht="14.45" customHeight="1">
      <c r="A129" s="36"/>
      <c r="B129" s="37"/>
      <c r="C129" s="180" t="s">
        <v>429</v>
      </c>
      <c r="D129" s="180" t="s">
        <v>217</v>
      </c>
      <c r="E129" s="181" t="s">
        <v>1209</v>
      </c>
      <c r="F129" s="182" t="s">
        <v>1210</v>
      </c>
      <c r="G129" s="183" t="s">
        <v>943</v>
      </c>
      <c r="H129" s="184">
        <v>98</v>
      </c>
      <c r="I129" s="185"/>
      <c r="J129" s="186">
        <f t="shared" si="10"/>
        <v>0</v>
      </c>
      <c r="K129" s="182" t="s">
        <v>19</v>
      </c>
      <c r="L129" s="41"/>
      <c r="M129" s="187" t="s">
        <v>19</v>
      </c>
      <c r="N129" s="188" t="s">
        <v>47</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299</v>
      </c>
      <c r="AT129" s="191" t="s">
        <v>217</v>
      </c>
      <c r="AU129" s="191" t="s">
        <v>88</v>
      </c>
      <c r="AY129" s="19" t="s">
        <v>214</v>
      </c>
      <c r="BE129" s="192">
        <f t="shared" si="14"/>
        <v>0</v>
      </c>
      <c r="BF129" s="192">
        <f t="shared" si="15"/>
        <v>0</v>
      </c>
      <c r="BG129" s="192">
        <f t="shared" si="16"/>
        <v>0</v>
      </c>
      <c r="BH129" s="192">
        <f t="shared" si="17"/>
        <v>0</v>
      </c>
      <c r="BI129" s="192">
        <f t="shared" si="18"/>
        <v>0</v>
      </c>
      <c r="BJ129" s="19" t="s">
        <v>88</v>
      </c>
      <c r="BK129" s="192">
        <f t="shared" si="19"/>
        <v>0</v>
      </c>
      <c r="BL129" s="19" t="s">
        <v>299</v>
      </c>
      <c r="BM129" s="191" t="s">
        <v>630</v>
      </c>
    </row>
    <row r="130" spans="1:65" s="2" customFormat="1" ht="14.45" customHeight="1">
      <c r="A130" s="36"/>
      <c r="B130" s="37"/>
      <c r="C130" s="230" t="s">
        <v>439</v>
      </c>
      <c r="D130" s="230" t="s">
        <v>336</v>
      </c>
      <c r="E130" s="231" t="s">
        <v>1212</v>
      </c>
      <c r="F130" s="232" t="s">
        <v>1213</v>
      </c>
      <c r="G130" s="233" t="s">
        <v>943</v>
      </c>
      <c r="H130" s="234">
        <v>98</v>
      </c>
      <c r="I130" s="235"/>
      <c r="J130" s="236">
        <f t="shared" si="10"/>
        <v>0</v>
      </c>
      <c r="K130" s="232" t="s">
        <v>19</v>
      </c>
      <c r="L130" s="237"/>
      <c r="M130" s="238" t="s">
        <v>19</v>
      </c>
      <c r="N130" s="239" t="s">
        <v>47</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339</v>
      </c>
      <c r="AT130" s="191" t="s">
        <v>336</v>
      </c>
      <c r="AU130" s="191" t="s">
        <v>88</v>
      </c>
      <c r="AY130" s="19" t="s">
        <v>214</v>
      </c>
      <c r="BE130" s="192">
        <f t="shared" si="14"/>
        <v>0</v>
      </c>
      <c r="BF130" s="192">
        <f t="shared" si="15"/>
        <v>0</v>
      </c>
      <c r="BG130" s="192">
        <f t="shared" si="16"/>
        <v>0</v>
      </c>
      <c r="BH130" s="192">
        <f t="shared" si="17"/>
        <v>0</v>
      </c>
      <c r="BI130" s="192">
        <f t="shared" si="18"/>
        <v>0</v>
      </c>
      <c r="BJ130" s="19" t="s">
        <v>88</v>
      </c>
      <c r="BK130" s="192">
        <f t="shared" si="19"/>
        <v>0</v>
      </c>
      <c r="BL130" s="19" t="s">
        <v>299</v>
      </c>
      <c r="BM130" s="191" t="s">
        <v>637</v>
      </c>
    </row>
    <row r="131" spans="1:65" s="2" customFormat="1" ht="14.45" customHeight="1">
      <c r="A131" s="36"/>
      <c r="B131" s="37"/>
      <c r="C131" s="180" t="s">
        <v>443</v>
      </c>
      <c r="D131" s="180" t="s">
        <v>217</v>
      </c>
      <c r="E131" s="181" t="s">
        <v>1203</v>
      </c>
      <c r="F131" s="182" t="s">
        <v>1204</v>
      </c>
      <c r="G131" s="183" t="s">
        <v>943</v>
      </c>
      <c r="H131" s="184">
        <v>20</v>
      </c>
      <c r="I131" s="185"/>
      <c r="J131" s="186">
        <f t="shared" si="10"/>
        <v>0</v>
      </c>
      <c r="K131" s="182" t="s">
        <v>19</v>
      </c>
      <c r="L131" s="41"/>
      <c r="M131" s="187" t="s">
        <v>19</v>
      </c>
      <c r="N131" s="188" t="s">
        <v>47</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299</v>
      </c>
      <c r="AT131" s="191" t="s">
        <v>217</v>
      </c>
      <c r="AU131" s="191" t="s">
        <v>88</v>
      </c>
      <c r="AY131" s="19" t="s">
        <v>214</v>
      </c>
      <c r="BE131" s="192">
        <f t="shared" si="14"/>
        <v>0</v>
      </c>
      <c r="BF131" s="192">
        <f t="shared" si="15"/>
        <v>0</v>
      </c>
      <c r="BG131" s="192">
        <f t="shared" si="16"/>
        <v>0</v>
      </c>
      <c r="BH131" s="192">
        <f t="shared" si="17"/>
        <v>0</v>
      </c>
      <c r="BI131" s="192">
        <f t="shared" si="18"/>
        <v>0</v>
      </c>
      <c r="BJ131" s="19" t="s">
        <v>88</v>
      </c>
      <c r="BK131" s="192">
        <f t="shared" si="19"/>
        <v>0</v>
      </c>
      <c r="BL131" s="19" t="s">
        <v>299</v>
      </c>
      <c r="BM131" s="191" t="s">
        <v>645</v>
      </c>
    </row>
    <row r="132" spans="1:65" s="2" customFormat="1" ht="14.45" customHeight="1">
      <c r="A132" s="36"/>
      <c r="B132" s="37"/>
      <c r="C132" s="230" t="s">
        <v>449</v>
      </c>
      <c r="D132" s="230" t="s">
        <v>336</v>
      </c>
      <c r="E132" s="231" t="s">
        <v>1206</v>
      </c>
      <c r="F132" s="232" t="s">
        <v>1207</v>
      </c>
      <c r="G132" s="233" t="s">
        <v>943</v>
      </c>
      <c r="H132" s="234">
        <v>20</v>
      </c>
      <c r="I132" s="235"/>
      <c r="J132" s="236">
        <f t="shared" si="10"/>
        <v>0</v>
      </c>
      <c r="K132" s="232" t="s">
        <v>19</v>
      </c>
      <c r="L132" s="237"/>
      <c r="M132" s="238" t="s">
        <v>19</v>
      </c>
      <c r="N132" s="239" t="s">
        <v>47</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339</v>
      </c>
      <c r="AT132" s="191" t="s">
        <v>336</v>
      </c>
      <c r="AU132" s="191" t="s">
        <v>88</v>
      </c>
      <c r="AY132" s="19" t="s">
        <v>214</v>
      </c>
      <c r="BE132" s="192">
        <f t="shared" si="14"/>
        <v>0</v>
      </c>
      <c r="BF132" s="192">
        <f t="shared" si="15"/>
        <v>0</v>
      </c>
      <c r="BG132" s="192">
        <f t="shared" si="16"/>
        <v>0</v>
      </c>
      <c r="BH132" s="192">
        <f t="shared" si="17"/>
        <v>0</v>
      </c>
      <c r="BI132" s="192">
        <f t="shared" si="18"/>
        <v>0</v>
      </c>
      <c r="BJ132" s="19" t="s">
        <v>88</v>
      </c>
      <c r="BK132" s="192">
        <f t="shared" si="19"/>
        <v>0</v>
      </c>
      <c r="BL132" s="19" t="s">
        <v>299</v>
      </c>
      <c r="BM132" s="191" t="s">
        <v>652</v>
      </c>
    </row>
    <row r="133" spans="1:65" s="2" customFormat="1" ht="14.45" customHeight="1">
      <c r="A133" s="36"/>
      <c r="B133" s="37"/>
      <c r="C133" s="180" t="s">
        <v>455</v>
      </c>
      <c r="D133" s="180" t="s">
        <v>217</v>
      </c>
      <c r="E133" s="181" t="s">
        <v>1215</v>
      </c>
      <c r="F133" s="182" t="s">
        <v>1216</v>
      </c>
      <c r="G133" s="183" t="s">
        <v>943</v>
      </c>
      <c r="H133" s="184">
        <v>44</v>
      </c>
      <c r="I133" s="185"/>
      <c r="J133" s="186">
        <f t="shared" si="10"/>
        <v>0</v>
      </c>
      <c r="K133" s="182" t="s">
        <v>19</v>
      </c>
      <c r="L133" s="41"/>
      <c r="M133" s="187" t="s">
        <v>19</v>
      </c>
      <c r="N133" s="188" t="s">
        <v>47</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299</v>
      </c>
      <c r="AT133" s="191" t="s">
        <v>217</v>
      </c>
      <c r="AU133" s="191" t="s">
        <v>88</v>
      </c>
      <c r="AY133" s="19" t="s">
        <v>214</v>
      </c>
      <c r="BE133" s="192">
        <f t="shared" si="14"/>
        <v>0</v>
      </c>
      <c r="BF133" s="192">
        <f t="shared" si="15"/>
        <v>0</v>
      </c>
      <c r="BG133" s="192">
        <f t="shared" si="16"/>
        <v>0</v>
      </c>
      <c r="BH133" s="192">
        <f t="shared" si="17"/>
        <v>0</v>
      </c>
      <c r="BI133" s="192">
        <f t="shared" si="18"/>
        <v>0</v>
      </c>
      <c r="BJ133" s="19" t="s">
        <v>88</v>
      </c>
      <c r="BK133" s="192">
        <f t="shared" si="19"/>
        <v>0</v>
      </c>
      <c r="BL133" s="19" t="s">
        <v>299</v>
      </c>
      <c r="BM133" s="191" t="s">
        <v>659</v>
      </c>
    </row>
    <row r="134" spans="1:65" s="2" customFormat="1" ht="14.45" customHeight="1">
      <c r="A134" s="36"/>
      <c r="B134" s="37"/>
      <c r="C134" s="230" t="s">
        <v>461</v>
      </c>
      <c r="D134" s="230" t="s">
        <v>336</v>
      </c>
      <c r="E134" s="231" t="s">
        <v>1218</v>
      </c>
      <c r="F134" s="232" t="s">
        <v>1219</v>
      </c>
      <c r="G134" s="233" t="s">
        <v>943</v>
      </c>
      <c r="H134" s="234">
        <v>44</v>
      </c>
      <c r="I134" s="235"/>
      <c r="J134" s="236">
        <f t="shared" si="10"/>
        <v>0</v>
      </c>
      <c r="K134" s="232" t="s">
        <v>19</v>
      </c>
      <c r="L134" s="237"/>
      <c r="M134" s="238" t="s">
        <v>19</v>
      </c>
      <c r="N134" s="239" t="s">
        <v>47</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339</v>
      </c>
      <c r="AT134" s="191" t="s">
        <v>336</v>
      </c>
      <c r="AU134" s="191" t="s">
        <v>88</v>
      </c>
      <c r="AY134" s="19" t="s">
        <v>214</v>
      </c>
      <c r="BE134" s="192">
        <f t="shared" si="14"/>
        <v>0</v>
      </c>
      <c r="BF134" s="192">
        <f t="shared" si="15"/>
        <v>0</v>
      </c>
      <c r="BG134" s="192">
        <f t="shared" si="16"/>
        <v>0</v>
      </c>
      <c r="BH134" s="192">
        <f t="shared" si="17"/>
        <v>0</v>
      </c>
      <c r="BI134" s="192">
        <f t="shared" si="18"/>
        <v>0</v>
      </c>
      <c r="BJ134" s="19" t="s">
        <v>88</v>
      </c>
      <c r="BK134" s="192">
        <f t="shared" si="19"/>
        <v>0</v>
      </c>
      <c r="BL134" s="19" t="s">
        <v>299</v>
      </c>
      <c r="BM134" s="191" t="s">
        <v>667</v>
      </c>
    </row>
    <row r="135" spans="1:65" s="2" customFormat="1" ht="24.2" customHeight="1">
      <c r="A135" s="36"/>
      <c r="B135" s="37"/>
      <c r="C135" s="180" t="s">
        <v>466</v>
      </c>
      <c r="D135" s="180" t="s">
        <v>217</v>
      </c>
      <c r="E135" s="181" t="s">
        <v>1197</v>
      </c>
      <c r="F135" s="182" t="s">
        <v>1198</v>
      </c>
      <c r="G135" s="183" t="s">
        <v>331</v>
      </c>
      <c r="H135" s="184">
        <v>233</v>
      </c>
      <c r="I135" s="185"/>
      <c r="J135" s="186">
        <f t="shared" si="10"/>
        <v>0</v>
      </c>
      <c r="K135" s="182" t="s">
        <v>19</v>
      </c>
      <c r="L135" s="41"/>
      <c r="M135" s="187" t="s">
        <v>19</v>
      </c>
      <c r="N135" s="188" t="s">
        <v>47</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299</v>
      </c>
      <c r="AT135" s="191" t="s">
        <v>217</v>
      </c>
      <c r="AU135" s="191" t="s">
        <v>88</v>
      </c>
      <c r="AY135" s="19" t="s">
        <v>214</v>
      </c>
      <c r="BE135" s="192">
        <f t="shared" si="14"/>
        <v>0</v>
      </c>
      <c r="BF135" s="192">
        <f t="shared" si="15"/>
        <v>0</v>
      </c>
      <c r="BG135" s="192">
        <f t="shared" si="16"/>
        <v>0</v>
      </c>
      <c r="BH135" s="192">
        <f t="shared" si="17"/>
        <v>0</v>
      </c>
      <c r="BI135" s="192">
        <f t="shared" si="18"/>
        <v>0</v>
      </c>
      <c r="BJ135" s="19" t="s">
        <v>88</v>
      </c>
      <c r="BK135" s="192">
        <f t="shared" si="19"/>
        <v>0</v>
      </c>
      <c r="BL135" s="19" t="s">
        <v>299</v>
      </c>
      <c r="BM135" s="191" t="s">
        <v>677</v>
      </c>
    </row>
    <row r="136" spans="1:65" s="2" customFormat="1" ht="14.45" customHeight="1">
      <c r="A136" s="36"/>
      <c r="B136" s="37"/>
      <c r="C136" s="230" t="s">
        <v>476</v>
      </c>
      <c r="D136" s="230" t="s">
        <v>336</v>
      </c>
      <c r="E136" s="231" t="s">
        <v>1200</v>
      </c>
      <c r="F136" s="232" t="s">
        <v>1201</v>
      </c>
      <c r="G136" s="233" t="s">
        <v>331</v>
      </c>
      <c r="H136" s="234">
        <v>233</v>
      </c>
      <c r="I136" s="235"/>
      <c r="J136" s="236">
        <f t="shared" si="10"/>
        <v>0</v>
      </c>
      <c r="K136" s="232" t="s">
        <v>19</v>
      </c>
      <c r="L136" s="237"/>
      <c r="M136" s="238" t="s">
        <v>19</v>
      </c>
      <c r="N136" s="239" t="s">
        <v>47</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339</v>
      </c>
      <c r="AT136" s="191" t="s">
        <v>336</v>
      </c>
      <c r="AU136" s="191" t="s">
        <v>88</v>
      </c>
      <c r="AY136" s="19" t="s">
        <v>214</v>
      </c>
      <c r="BE136" s="192">
        <f t="shared" si="14"/>
        <v>0</v>
      </c>
      <c r="BF136" s="192">
        <f t="shared" si="15"/>
        <v>0</v>
      </c>
      <c r="BG136" s="192">
        <f t="shared" si="16"/>
        <v>0</v>
      </c>
      <c r="BH136" s="192">
        <f t="shared" si="17"/>
        <v>0</v>
      </c>
      <c r="BI136" s="192">
        <f t="shared" si="18"/>
        <v>0</v>
      </c>
      <c r="BJ136" s="19" t="s">
        <v>88</v>
      </c>
      <c r="BK136" s="192">
        <f t="shared" si="19"/>
        <v>0</v>
      </c>
      <c r="BL136" s="19" t="s">
        <v>299</v>
      </c>
      <c r="BM136" s="191" t="s">
        <v>687</v>
      </c>
    </row>
    <row r="137" spans="1:65" s="2" customFormat="1" ht="14.45" customHeight="1">
      <c r="A137" s="36"/>
      <c r="B137" s="37"/>
      <c r="C137" s="180" t="s">
        <v>480</v>
      </c>
      <c r="D137" s="180" t="s">
        <v>217</v>
      </c>
      <c r="E137" s="181" t="s">
        <v>1373</v>
      </c>
      <c r="F137" s="182" t="s">
        <v>1374</v>
      </c>
      <c r="G137" s="183" t="s">
        <v>331</v>
      </c>
      <c r="H137" s="184">
        <v>115</v>
      </c>
      <c r="I137" s="185"/>
      <c r="J137" s="186">
        <f t="shared" si="10"/>
        <v>0</v>
      </c>
      <c r="K137" s="182" t="s">
        <v>19</v>
      </c>
      <c r="L137" s="41"/>
      <c r="M137" s="187" t="s">
        <v>19</v>
      </c>
      <c r="N137" s="188" t="s">
        <v>47</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299</v>
      </c>
      <c r="AT137" s="191" t="s">
        <v>217</v>
      </c>
      <c r="AU137" s="191" t="s">
        <v>88</v>
      </c>
      <c r="AY137" s="19" t="s">
        <v>214</v>
      </c>
      <c r="BE137" s="192">
        <f t="shared" si="14"/>
        <v>0</v>
      </c>
      <c r="BF137" s="192">
        <f t="shared" si="15"/>
        <v>0</v>
      </c>
      <c r="BG137" s="192">
        <f t="shared" si="16"/>
        <v>0</v>
      </c>
      <c r="BH137" s="192">
        <f t="shared" si="17"/>
        <v>0</v>
      </c>
      <c r="BI137" s="192">
        <f t="shared" si="18"/>
        <v>0</v>
      </c>
      <c r="BJ137" s="19" t="s">
        <v>88</v>
      </c>
      <c r="BK137" s="192">
        <f t="shared" si="19"/>
        <v>0</v>
      </c>
      <c r="BL137" s="19" t="s">
        <v>299</v>
      </c>
      <c r="BM137" s="191" t="s">
        <v>696</v>
      </c>
    </row>
    <row r="138" spans="1:65" s="2" customFormat="1" ht="14.45" customHeight="1">
      <c r="A138" s="36"/>
      <c r="B138" s="37"/>
      <c r="C138" s="230" t="s">
        <v>485</v>
      </c>
      <c r="D138" s="230" t="s">
        <v>336</v>
      </c>
      <c r="E138" s="231" t="s">
        <v>1376</v>
      </c>
      <c r="F138" s="232" t="s">
        <v>1377</v>
      </c>
      <c r="G138" s="233" t="s">
        <v>331</v>
      </c>
      <c r="H138" s="234">
        <v>115</v>
      </c>
      <c r="I138" s="235"/>
      <c r="J138" s="236">
        <f t="shared" si="10"/>
        <v>0</v>
      </c>
      <c r="K138" s="232" t="s">
        <v>19</v>
      </c>
      <c r="L138" s="237"/>
      <c r="M138" s="238" t="s">
        <v>19</v>
      </c>
      <c r="N138" s="239" t="s">
        <v>47</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339</v>
      </c>
      <c r="AT138" s="191" t="s">
        <v>336</v>
      </c>
      <c r="AU138" s="191" t="s">
        <v>88</v>
      </c>
      <c r="AY138" s="19" t="s">
        <v>214</v>
      </c>
      <c r="BE138" s="192">
        <f t="shared" si="14"/>
        <v>0</v>
      </c>
      <c r="BF138" s="192">
        <f t="shared" si="15"/>
        <v>0</v>
      </c>
      <c r="BG138" s="192">
        <f t="shared" si="16"/>
        <v>0</v>
      </c>
      <c r="BH138" s="192">
        <f t="shared" si="17"/>
        <v>0</v>
      </c>
      <c r="BI138" s="192">
        <f t="shared" si="18"/>
        <v>0</v>
      </c>
      <c r="BJ138" s="19" t="s">
        <v>88</v>
      </c>
      <c r="BK138" s="192">
        <f t="shared" si="19"/>
        <v>0</v>
      </c>
      <c r="BL138" s="19" t="s">
        <v>299</v>
      </c>
      <c r="BM138" s="191" t="s">
        <v>704</v>
      </c>
    </row>
    <row r="139" spans="1:65" s="2" customFormat="1" ht="14.45" customHeight="1">
      <c r="A139" s="36"/>
      <c r="B139" s="37"/>
      <c r="C139" s="180" t="s">
        <v>491</v>
      </c>
      <c r="D139" s="180" t="s">
        <v>217</v>
      </c>
      <c r="E139" s="181" t="s">
        <v>1260</v>
      </c>
      <c r="F139" s="182" t="s">
        <v>1261</v>
      </c>
      <c r="G139" s="183" t="s">
        <v>943</v>
      </c>
      <c r="H139" s="184">
        <v>2</v>
      </c>
      <c r="I139" s="185"/>
      <c r="J139" s="186">
        <f t="shared" si="10"/>
        <v>0</v>
      </c>
      <c r="K139" s="182" t="s">
        <v>19</v>
      </c>
      <c r="L139" s="41"/>
      <c r="M139" s="187" t="s">
        <v>19</v>
      </c>
      <c r="N139" s="188" t="s">
        <v>47</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299</v>
      </c>
      <c r="AT139" s="191" t="s">
        <v>217</v>
      </c>
      <c r="AU139" s="191" t="s">
        <v>88</v>
      </c>
      <c r="AY139" s="19" t="s">
        <v>214</v>
      </c>
      <c r="BE139" s="192">
        <f t="shared" si="14"/>
        <v>0</v>
      </c>
      <c r="BF139" s="192">
        <f t="shared" si="15"/>
        <v>0</v>
      </c>
      <c r="BG139" s="192">
        <f t="shared" si="16"/>
        <v>0</v>
      </c>
      <c r="BH139" s="192">
        <f t="shared" si="17"/>
        <v>0</v>
      </c>
      <c r="BI139" s="192">
        <f t="shared" si="18"/>
        <v>0</v>
      </c>
      <c r="BJ139" s="19" t="s">
        <v>88</v>
      </c>
      <c r="BK139" s="192">
        <f t="shared" si="19"/>
        <v>0</v>
      </c>
      <c r="BL139" s="19" t="s">
        <v>299</v>
      </c>
      <c r="BM139" s="191" t="s">
        <v>714</v>
      </c>
    </row>
    <row r="140" spans="1:65" s="2" customFormat="1" ht="14.45" customHeight="1">
      <c r="A140" s="36"/>
      <c r="B140" s="37"/>
      <c r="C140" s="230" t="s">
        <v>496</v>
      </c>
      <c r="D140" s="230" t="s">
        <v>336</v>
      </c>
      <c r="E140" s="231" t="s">
        <v>1263</v>
      </c>
      <c r="F140" s="232" t="s">
        <v>1264</v>
      </c>
      <c r="G140" s="233" t="s">
        <v>943</v>
      </c>
      <c r="H140" s="234">
        <v>2</v>
      </c>
      <c r="I140" s="235"/>
      <c r="J140" s="236">
        <f t="shared" si="10"/>
        <v>0</v>
      </c>
      <c r="K140" s="232" t="s">
        <v>19</v>
      </c>
      <c r="L140" s="237"/>
      <c r="M140" s="238" t="s">
        <v>19</v>
      </c>
      <c r="N140" s="239" t="s">
        <v>47</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339</v>
      </c>
      <c r="AT140" s="191" t="s">
        <v>336</v>
      </c>
      <c r="AU140" s="191" t="s">
        <v>88</v>
      </c>
      <c r="AY140" s="19" t="s">
        <v>214</v>
      </c>
      <c r="BE140" s="192">
        <f t="shared" si="14"/>
        <v>0</v>
      </c>
      <c r="BF140" s="192">
        <f t="shared" si="15"/>
        <v>0</v>
      </c>
      <c r="BG140" s="192">
        <f t="shared" si="16"/>
        <v>0</v>
      </c>
      <c r="BH140" s="192">
        <f t="shared" si="17"/>
        <v>0</v>
      </c>
      <c r="BI140" s="192">
        <f t="shared" si="18"/>
        <v>0</v>
      </c>
      <c r="BJ140" s="19" t="s">
        <v>88</v>
      </c>
      <c r="BK140" s="192">
        <f t="shared" si="19"/>
        <v>0</v>
      </c>
      <c r="BL140" s="19" t="s">
        <v>299</v>
      </c>
      <c r="BM140" s="191" t="s">
        <v>724</v>
      </c>
    </row>
    <row r="141" spans="1:65" s="2" customFormat="1" ht="14.45" customHeight="1">
      <c r="A141" s="36"/>
      <c r="B141" s="37"/>
      <c r="C141" s="230" t="s">
        <v>502</v>
      </c>
      <c r="D141" s="230" t="s">
        <v>336</v>
      </c>
      <c r="E141" s="231" t="s">
        <v>1266</v>
      </c>
      <c r="F141" s="232" t="s">
        <v>1267</v>
      </c>
      <c r="G141" s="233" t="s">
        <v>943</v>
      </c>
      <c r="H141" s="234">
        <v>1</v>
      </c>
      <c r="I141" s="235"/>
      <c r="J141" s="236">
        <f t="shared" si="10"/>
        <v>0</v>
      </c>
      <c r="K141" s="232" t="s">
        <v>19</v>
      </c>
      <c r="L141" s="237"/>
      <c r="M141" s="238" t="s">
        <v>19</v>
      </c>
      <c r="N141" s="239" t="s">
        <v>47</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339</v>
      </c>
      <c r="AT141" s="191" t="s">
        <v>336</v>
      </c>
      <c r="AU141" s="191" t="s">
        <v>88</v>
      </c>
      <c r="AY141" s="19" t="s">
        <v>214</v>
      </c>
      <c r="BE141" s="192">
        <f t="shared" si="14"/>
        <v>0</v>
      </c>
      <c r="BF141" s="192">
        <f t="shared" si="15"/>
        <v>0</v>
      </c>
      <c r="BG141" s="192">
        <f t="shared" si="16"/>
        <v>0</v>
      </c>
      <c r="BH141" s="192">
        <f t="shared" si="17"/>
        <v>0</v>
      </c>
      <c r="BI141" s="192">
        <f t="shared" si="18"/>
        <v>0</v>
      </c>
      <c r="BJ141" s="19" t="s">
        <v>88</v>
      </c>
      <c r="BK141" s="192">
        <f t="shared" si="19"/>
        <v>0</v>
      </c>
      <c r="BL141" s="19" t="s">
        <v>299</v>
      </c>
      <c r="BM141" s="191" t="s">
        <v>732</v>
      </c>
    </row>
    <row r="142" spans="1:65" s="2" customFormat="1" ht="14.45" customHeight="1">
      <c r="A142" s="36"/>
      <c r="B142" s="37"/>
      <c r="C142" s="180" t="s">
        <v>506</v>
      </c>
      <c r="D142" s="180" t="s">
        <v>217</v>
      </c>
      <c r="E142" s="181" t="s">
        <v>1379</v>
      </c>
      <c r="F142" s="182" t="s">
        <v>1380</v>
      </c>
      <c r="G142" s="183" t="s">
        <v>943</v>
      </c>
      <c r="H142" s="184">
        <v>4</v>
      </c>
      <c r="I142" s="185"/>
      <c r="J142" s="186">
        <f t="shared" si="10"/>
        <v>0</v>
      </c>
      <c r="K142" s="182" t="s">
        <v>19</v>
      </c>
      <c r="L142" s="41"/>
      <c r="M142" s="187" t="s">
        <v>19</v>
      </c>
      <c r="N142" s="188" t="s">
        <v>47</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299</v>
      </c>
      <c r="AT142" s="191" t="s">
        <v>217</v>
      </c>
      <c r="AU142" s="191" t="s">
        <v>88</v>
      </c>
      <c r="AY142" s="19" t="s">
        <v>214</v>
      </c>
      <c r="BE142" s="192">
        <f t="shared" si="14"/>
        <v>0</v>
      </c>
      <c r="BF142" s="192">
        <f t="shared" si="15"/>
        <v>0</v>
      </c>
      <c r="BG142" s="192">
        <f t="shared" si="16"/>
        <v>0</v>
      </c>
      <c r="BH142" s="192">
        <f t="shared" si="17"/>
        <v>0</v>
      </c>
      <c r="BI142" s="192">
        <f t="shared" si="18"/>
        <v>0</v>
      </c>
      <c r="BJ142" s="19" t="s">
        <v>88</v>
      </c>
      <c r="BK142" s="192">
        <f t="shared" si="19"/>
        <v>0</v>
      </c>
      <c r="BL142" s="19" t="s">
        <v>299</v>
      </c>
      <c r="BM142" s="191" t="s">
        <v>741</v>
      </c>
    </row>
    <row r="143" spans="1:65" s="2" customFormat="1" ht="14.45" customHeight="1">
      <c r="A143" s="36"/>
      <c r="B143" s="37"/>
      <c r="C143" s="230" t="s">
        <v>511</v>
      </c>
      <c r="D143" s="230" t="s">
        <v>336</v>
      </c>
      <c r="E143" s="231" t="s">
        <v>1382</v>
      </c>
      <c r="F143" s="232" t="s">
        <v>1383</v>
      </c>
      <c r="G143" s="233" t="s">
        <v>943</v>
      </c>
      <c r="H143" s="234">
        <v>4</v>
      </c>
      <c r="I143" s="235"/>
      <c r="J143" s="236">
        <f t="shared" si="10"/>
        <v>0</v>
      </c>
      <c r="K143" s="232" t="s">
        <v>19</v>
      </c>
      <c r="L143" s="237"/>
      <c r="M143" s="238" t="s">
        <v>19</v>
      </c>
      <c r="N143" s="239" t="s">
        <v>47</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339</v>
      </c>
      <c r="AT143" s="191" t="s">
        <v>336</v>
      </c>
      <c r="AU143" s="191" t="s">
        <v>88</v>
      </c>
      <c r="AY143" s="19" t="s">
        <v>214</v>
      </c>
      <c r="BE143" s="192">
        <f t="shared" si="14"/>
        <v>0</v>
      </c>
      <c r="BF143" s="192">
        <f t="shared" si="15"/>
        <v>0</v>
      </c>
      <c r="BG143" s="192">
        <f t="shared" si="16"/>
        <v>0</v>
      </c>
      <c r="BH143" s="192">
        <f t="shared" si="17"/>
        <v>0</v>
      </c>
      <c r="BI143" s="192">
        <f t="shared" si="18"/>
        <v>0</v>
      </c>
      <c r="BJ143" s="19" t="s">
        <v>88</v>
      </c>
      <c r="BK143" s="192">
        <f t="shared" si="19"/>
        <v>0</v>
      </c>
      <c r="BL143" s="19" t="s">
        <v>299</v>
      </c>
      <c r="BM143" s="191" t="s">
        <v>754</v>
      </c>
    </row>
    <row r="144" spans="1:65" s="2" customFormat="1" ht="14.45" customHeight="1">
      <c r="A144" s="36"/>
      <c r="B144" s="37"/>
      <c r="C144" s="180" t="s">
        <v>515</v>
      </c>
      <c r="D144" s="180" t="s">
        <v>217</v>
      </c>
      <c r="E144" s="181" t="s">
        <v>1341</v>
      </c>
      <c r="F144" s="182" t="s">
        <v>1342</v>
      </c>
      <c r="G144" s="183" t="s">
        <v>331</v>
      </c>
      <c r="H144" s="184">
        <v>235</v>
      </c>
      <c r="I144" s="185"/>
      <c r="J144" s="186">
        <f t="shared" si="10"/>
        <v>0</v>
      </c>
      <c r="K144" s="182" t="s">
        <v>19</v>
      </c>
      <c r="L144" s="41"/>
      <c r="M144" s="187" t="s">
        <v>19</v>
      </c>
      <c r="N144" s="188" t="s">
        <v>47</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299</v>
      </c>
      <c r="AT144" s="191" t="s">
        <v>217</v>
      </c>
      <c r="AU144" s="191" t="s">
        <v>88</v>
      </c>
      <c r="AY144" s="19" t="s">
        <v>214</v>
      </c>
      <c r="BE144" s="192">
        <f t="shared" si="14"/>
        <v>0</v>
      </c>
      <c r="BF144" s="192">
        <f t="shared" si="15"/>
        <v>0</v>
      </c>
      <c r="BG144" s="192">
        <f t="shared" si="16"/>
        <v>0</v>
      </c>
      <c r="BH144" s="192">
        <f t="shared" si="17"/>
        <v>0</v>
      </c>
      <c r="BI144" s="192">
        <f t="shared" si="18"/>
        <v>0</v>
      </c>
      <c r="BJ144" s="19" t="s">
        <v>88</v>
      </c>
      <c r="BK144" s="192">
        <f t="shared" si="19"/>
        <v>0</v>
      </c>
      <c r="BL144" s="19" t="s">
        <v>299</v>
      </c>
      <c r="BM144" s="191" t="s">
        <v>766</v>
      </c>
    </row>
    <row r="145" spans="1:65" s="2" customFormat="1" ht="14.45" customHeight="1">
      <c r="A145" s="36"/>
      <c r="B145" s="37"/>
      <c r="C145" s="230" t="s">
        <v>519</v>
      </c>
      <c r="D145" s="230" t="s">
        <v>336</v>
      </c>
      <c r="E145" s="231" t="s">
        <v>1344</v>
      </c>
      <c r="F145" s="232" t="s">
        <v>1345</v>
      </c>
      <c r="G145" s="233" t="s">
        <v>331</v>
      </c>
      <c r="H145" s="234">
        <v>235</v>
      </c>
      <c r="I145" s="235"/>
      <c r="J145" s="236">
        <f t="shared" si="10"/>
        <v>0</v>
      </c>
      <c r="K145" s="232" t="s">
        <v>19</v>
      </c>
      <c r="L145" s="237"/>
      <c r="M145" s="238" t="s">
        <v>19</v>
      </c>
      <c r="N145" s="239" t="s">
        <v>47</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339</v>
      </c>
      <c r="AT145" s="191" t="s">
        <v>336</v>
      </c>
      <c r="AU145" s="191" t="s">
        <v>88</v>
      </c>
      <c r="AY145" s="19" t="s">
        <v>214</v>
      </c>
      <c r="BE145" s="192">
        <f t="shared" si="14"/>
        <v>0</v>
      </c>
      <c r="BF145" s="192">
        <f t="shared" si="15"/>
        <v>0</v>
      </c>
      <c r="BG145" s="192">
        <f t="shared" si="16"/>
        <v>0</v>
      </c>
      <c r="BH145" s="192">
        <f t="shared" si="17"/>
        <v>0</v>
      </c>
      <c r="BI145" s="192">
        <f t="shared" si="18"/>
        <v>0</v>
      </c>
      <c r="BJ145" s="19" t="s">
        <v>88</v>
      </c>
      <c r="BK145" s="192">
        <f t="shared" si="19"/>
        <v>0</v>
      </c>
      <c r="BL145" s="19" t="s">
        <v>299</v>
      </c>
      <c r="BM145" s="191" t="s">
        <v>777</v>
      </c>
    </row>
    <row r="146" spans="1:65" s="2" customFormat="1" ht="14.45" customHeight="1">
      <c r="A146" s="36"/>
      <c r="B146" s="37"/>
      <c r="C146" s="180" t="s">
        <v>522</v>
      </c>
      <c r="D146" s="180" t="s">
        <v>217</v>
      </c>
      <c r="E146" s="181" t="s">
        <v>1221</v>
      </c>
      <c r="F146" s="182" t="s">
        <v>1222</v>
      </c>
      <c r="G146" s="183" t="s">
        <v>331</v>
      </c>
      <c r="H146" s="184">
        <v>145</v>
      </c>
      <c r="I146" s="185"/>
      <c r="J146" s="186">
        <f t="shared" si="10"/>
        <v>0</v>
      </c>
      <c r="K146" s="182" t="s">
        <v>19</v>
      </c>
      <c r="L146" s="41"/>
      <c r="M146" s="187" t="s">
        <v>19</v>
      </c>
      <c r="N146" s="188" t="s">
        <v>47</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299</v>
      </c>
      <c r="AT146" s="191" t="s">
        <v>217</v>
      </c>
      <c r="AU146" s="191" t="s">
        <v>88</v>
      </c>
      <c r="AY146" s="19" t="s">
        <v>214</v>
      </c>
      <c r="BE146" s="192">
        <f t="shared" si="14"/>
        <v>0</v>
      </c>
      <c r="BF146" s="192">
        <f t="shared" si="15"/>
        <v>0</v>
      </c>
      <c r="BG146" s="192">
        <f t="shared" si="16"/>
        <v>0</v>
      </c>
      <c r="BH146" s="192">
        <f t="shared" si="17"/>
        <v>0</v>
      </c>
      <c r="BI146" s="192">
        <f t="shared" si="18"/>
        <v>0</v>
      </c>
      <c r="BJ146" s="19" t="s">
        <v>88</v>
      </c>
      <c r="BK146" s="192">
        <f t="shared" si="19"/>
        <v>0</v>
      </c>
      <c r="BL146" s="19" t="s">
        <v>299</v>
      </c>
      <c r="BM146" s="191" t="s">
        <v>785</v>
      </c>
    </row>
    <row r="147" spans="1:65" s="2" customFormat="1" ht="14.45" customHeight="1">
      <c r="A147" s="36"/>
      <c r="B147" s="37"/>
      <c r="C147" s="230" t="s">
        <v>527</v>
      </c>
      <c r="D147" s="230" t="s">
        <v>336</v>
      </c>
      <c r="E147" s="231" t="s">
        <v>1224</v>
      </c>
      <c r="F147" s="232" t="s">
        <v>1225</v>
      </c>
      <c r="G147" s="233" t="s">
        <v>331</v>
      </c>
      <c r="H147" s="234">
        <v>145</v>
      </c>
      <c r="I147" s="235"/>
      <c r="J147" s="236">
        <f t="shared" si="10"/>
        <v>0</v>
      </c>
      <c r="K147" s="232" t="s">
        <v>19</v>
      </c>
      <c r="L147" s="237"/>
      <c r="M147" s="238" t="s">
        <v>19</v>
      </c>
      <c r="N147" s="239" t="s">
        <v>47</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339</v>
      </c>
      <c r="AT147" s="191" t="s">
        <v>336</v>
      </c>
      <c r="AU147" s="191" t="s">
        <v>88</v>
      </c>
      <c r="AY147" s="19" t="s">
        <v>214</v>
      </c>
      <c r="BE147" s="192">
        <f t="shared" si="14"/>
        <v>0</v>
      </c>
      <c r="BF147" s="192">
        <f t="shared" si="15"/>
        <v>0</v>
      </c>
      <c r="BG147" s="192">
        <f t="shared" si="16"/>
        <v>0</v>
      </c>
      <c r="BH147" s="192">
        <f t="shared" si="17"/>
        <v>0</v>
      </c>
      <c r="BI147" s="192">
        <f t="shared" si="18"/>
        <v>0</v>
      </c>
      <c r="BJ147" s="19" t="s">
        <v>88</v>
      </c>
      <c r="BK147" s="192">
        <f t="shared" si="19"/>
        <v>0</v>
      </c>
      <c r="BL147" s="19" t="s">
        <v>299</v>
      </c>
      <c r="BM147" s="191" t="s">
        <v>793</v>
      </c>
    </row>
    <row r="148" spans="1:65" s="2" customFormat="1" ht="14.45" customHeight="1">
      <c r="A148" s="36"/>
      <c r="B148" s="37"/>
      <c r="C148" s="180" t="s">
        <v>529</v>
      </c>
      <c r="D148" s="180" t="s">
        <v>217</v>
      </c>
      <c r="E148" s="181" t="s">
        <v>1236</v>
      </c>
      <c r="F148" s="182" t="s">
        <v>1237</v>
      </c>
      <c r="G148" s="183" t="s">
        <v>331</v>
      </c>
      <c r="H148" s="184">
        <v>680</v>
      </c>
      <c r="I148" s="185"/>
      <c r="J148" s="186">
        <f t="shared" si="10"/>
        <v>0</v>
      </c>
      <c r="K148" s="182" t="s">
        <v>19</v>
      </c>
      <c r="L148" s="41"/>
      <c r="M148" s="187" t="s">
        <v>19</v>
      </c>
      <c r="N148" s="188" t="s">
        <v>47</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299</v>
      </c>
      <c r="AT148" s="191" t="s">
        <v>217</v>
      </c>
      <c r="AU148" s="191" t="s">
        <v>88</v>
      </c>
      <c r="AY148" s="19" t="s">
        <v>214</v>
      </c>
      <c r="BE148" s="192">
        <f t="shared" si="14"/>
        <v>0</v>
      </c>
      <c r="BF148" s="192">
        <f t="shared" si="15"/>
        <v>0</v>
      </c>
      <c r="BG148" s="192">
        <f t="shared" si="16"/>
        <v>0</v>
      </c>
      <c r="BH148" s="192">
        <f t="shared" si="17"/>
        <v>0</v>
      </c>
      <c r="BI148" s="192">
        <f t="shared" si="18"/>
        <v>0</v>
      </c>
      <c r="BJ148" s="19" t="s">
        <v>88</v>
      </c>
      <c r="BK148" s="192">
        <f t="shared" si="19"/>
        <v>0</v>
      </c>
      <c r="BL148" s="19" t="s">
        <v>299</v>
      </c>
      <c r="BM148" s="191" t="s">
        <v>803</v>
      </c>
    </row>
    <row r="149" spans="1:65" s="2" customFormat="1" ht="14.45" customHeight="1">
      <c r="A149" s="36"/>
      <c r="B149" s="37"/>
      <c r="C149" s="230" t="s">
        <v>534</v>
      </c>
      <c r="D149" s="230" t="s">
        <v>336</v>
      </c>
      <c r="E149" s="231" t="s">
        <v>1239</v>
      </c>
      <c r="F149" s="232" t="s">
        <v>1240</v>
      </c>
      <c r="G149" s="233" t="s">
        <v>331</v>
      </c>
      <c r="H149" s="234">
        <v>680</v>
      </c>
      <c r="I149" s="235"/>
      <c r="J149" s="236">
        <f t="shared" si="10"/>
        <v>0</v>
      </c>
      <c r="K149" s="232" t="s">
        <v>19</v>
      </c>
      <c r="L149" s="237"/>
      <c r="M149" s="238" t="s">
        <v>19</v>
      </c>
      <c r="N149" s="239" t="s">
        <v>47</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339</v>
      </c>
      <c r="AT149" s="191" t="s">
        <v>336</v>
      </c>
      <c r="AU149" s="191" t="s">
        <v>88</v>
      </c>
      <c r="AY149" s="19" t="s">
        <v>214</v>
      </c>
      <c r="BE149" s="192">
        <f t="shared" si="14"/>
        <v>0</v>
      </c>
      <c r="BF149" s="192">
        <f t="shared" si="15"/>
        <v>0</v>
      </c>
      <c r="BG149" s="192">
        <f t="shared" si="16"/>
        <v>0</v>
      </c>
      <c r="BH149" s="192">
        <f t="shared" si="17"/>
        <v>0</v>
      </c>
      <c r="BI149" s="192">
        <f t="shared" si="18"/>
        <v>0</v>
      </c>
      <c r="BJ149" s="19" t="s">
        <v>88</v>
      </c>
      <c r="BK149" s="192">
        <f t="shared" si="19"/>
        <v>0</v>
      </c>
      <c r="BL149" s="19" t="s">
        <v>299</v>
      </c>
      <c r="BM149" s="191" t="s">
        <v>812</v>
      </c>
    </row>
    <row r="150" spans="1:65" s="2" customFormat="1" ht="14.45" customHeight="1">
      <c r="A150" s="36"/>
      <c r="B150" s="37"/>
      <c r="C150" s="180" t="s">
        <v>538</v>
      </c>
      <c r="D150" s="180" t="s">
        <v>217</v>
      </c>
      <c r="E150" s="181" t="s">
        <v>1242</v>
      </c>
      <c r="F150" s="182" t="s">
        <v>1243</v>
      </c>
      <c r="G150" s="183" t="s">
        <v>331</v>
      </c>
      <c r="H150" s="184">
        <v>240</v>
      </c>
      <c r="I150" s="185"/>
      <c r="J150" s="186">
        <f t="shared" si="10"/>
        <v>0</v>
      </c>
      <c r="K150" s="182" t="s">
        <v>19</v>
      </c>
      <c r="L150" s="41"/>
      <c r="M150" s="187" t="s">
        <v>19</v>
      </c>
      <c r="N150" s="188" t="s">
        <v>47</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299</v>
      </c>
      <c r="AT150" s="191" t="s">
        <v>217</v>
      </c>
      <c r="AU150" s="191" t="s">
        <v>88</v>
      </c>
      <c r="AY150" s="19" t="s">
        <v>214</v>
      </c>
      <c r="BE150" s="192">
        <f t="shared" si="14"/>
        <v>0</v>
      </c>
      <c r="BF150" s="192">
        <f t="shared" si="15"/>
        <v>0</v>
      </c>
      <c r="BG150" s="192">
        <f t="shared" si="16"/>
        <v>0</v>
      </c>
      <c r="BH150" s="192">
        <f t="shared" si="17"/>
        <v>0</v>
      </c>
      <c r="BI150" s="192">
        <f t="shared" si="18"/>
        <v>0</v>
      </c>
      <c r="BJ150" s="19" t="s">
        <v>88</v>
      </c>
      <c r="BK150" s="192">
        <f t="shared" si="19"/>
        <v>0</v>
      </c>
      <c r="BL150" s="19" t="s">
        <v>299</v>
      </c>
      <c r="BM150" s="191" t="s">
        <v>820</v>
      </c>
    </row>
    <row r="151" spans="1:65" s="2" customFormat="1" ht="14.45" customHeight="1">
      <c r="A151" s="36"/>
      <c r="B151" s="37"/>
      <c r="C151" s="230" t="s">
        <v>542</v>
      </c>
      <c r="D151" s="230" t="s">
        <v>336</v>
      </c>
      <c r="E151" s="231" t="s">
        <v>1245</v>
      </c>
      <c r="F151" s="232" t="s">
        <v>1246</v>
      </c>
      <c r="G151" s="233" t="s">
        <v>331</v>
      </c>
      <c r="H151" s="234">
        <v>45</v>
      </c>
      <c r="I151" s="235"/>
      <c r="J151" s="236">
        <f t="shared" si="10"/>
        <v>0</v>
      </c>
      <c r="K151" s="232" t="s">
        <v>19</v>
      </c>
      <c r="L151" s="237"/>
      <c r="M151" s="238" t="s">
        <v>19</v>
      </c>
      <c r="N151" s="239" t="s">
        <v>47</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339</v>
      </c>
      <c r="AT151" s="191" t="s">
        <v>336</v>
      </c>
      <c r="AU151" s="191" t="s">
        <v>88</v>
      </c>
      <c r="AY151" s="19" t="s">
        <v>214</v>
      </c>
      <c r="BE151" s="192">
        <f t="shared" si="14"/>
        <v>0</v>
      </c>
      <c r="BF151" s="192">
        <f t="shared" si="15"/>
        <v>0</v>
      </c>
      <c r="BG151" s="192">
        <f t="shared" si="16"/>
        <v>0</v>
      </c>
      <c r="BH151" s="192">
        <f t="shared" si="17"/>
        <v>0</v>
      </c>
      <c r="BI151" s="192">
        <f t="shared" si="18"/>
        <v>0</v>
      </c>
      <c r="BJ151" s="19" t="s">
        <v>88</v>
      </c>
      <c r="BK151" s="192">
        <f t="shared" si="19"/>
        <v>0</v>
      </c>
      <c r="BL151" s="19" t="s">
        <v>299</v>
      </c>
      <c r="BM151" s="191" t="s">
        <v>1641</v>
      </c>
    </row>
    <row r="152" spans="1:65" s="2" customFormat="1" ht="14.45" customHeight="1">
      <c r="A152" s="36"/>
      <c r="B152" s="37"/>
      <c r="C152" s="230" t="s">
        <v>549</v>
      </c>
      <c r="D152" s="230" t="s">
        <v>336</v>
      </c>
      <c r="E152" s="231" t="s">
        <v>1248</v>
      </c>
      <c r="F152" s="232" t="s">
        <v>1249</v>
      </c>
      <c r="G152" s="233" t="s">
        <v>331</v>
      </c>
      <c r="H152" s="234">
        <v>195</v>
      </c>
      <c r="I152" s="235"/>
      <c r="J152" s="236">
        <f t="shared" si="10"/>
        <v>0</v>
      </c>
      <c r="K152" s="232" t="s">
        <v>19</v>
      </c>
      <c r="L152" s="237"/>
      <c r="M152" s="238" t="s">
        <v>19</v>
      </c>
      <c r="N152" s="239" t="s">
        <v>47</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339</v>
      </c>
      <c r="AT152" s="191" t="s">
        <v>336</v>
      </c>
      <c r="AU152" s="191" t="s">
        <v>88</v>
      </c>
      <c r="AY152" s="19" t="s">
        <v>214</v>
      </c>
      <c r="BE152" s="192">
        <f t="shared" si="14"/>
        <v>0</v>
      </c>
      <c r="BF152" s="192">
        <f t="shared" si="15"/>
        <v>0</v>
      </c>
      <c r="BG152" s="192">
        <f t="shared" si="16"/>
        <v>0</v>
      </c>
      <c r="BH152" s="192">
        <f t="shared" si="17"/>
        <v>0</v>
      </c>
      <c r="BI152" s="192">
        <f t="shared" si="18"/>
        <v>0</v>
      </c>
      <c r="BJ152" s="19" t="s">
        <v>88</v>
      </c>
      <c r="BK152" s="192">
        <f t="shared" si="19"/>
        <v>0</v>
      </c>
      <c r="BL152" s="19" t="s">
        <v>299</v>
      </c>
      <c r="BM152" s="191" t="s">
        <v>1642</v>
      </c>
    </row>
    <row r="153" spans="1:65" s="2" customFormat="1" ht="14.45" customHeight="1">
      <c r="A153" s="36"/>
      <c r="B153" s="37"/>
      <c r="C153" s="180" t="s">
        <v>555</v>
      </c>
      <c r="D153" s="180" t="s">
        <v>217</v>
      </c>
      <c r="E153" s="181" t="s">
        <v>1227</v>
      </c>
      <c r="F153" s="182" t="s">
        <v>1228</v>
      </c>
      <c r="G153" s="183" t="s">
        <v>331</v>
      </c>
      <c r="H153" s="184">
        <v>420</v>
      </c>
      <c r="I153" s="185"/>
      <c r="J153" s="186">
        <f t="shared" si="10"/>
        <v>0</v>
      </c>
      <c r="K153" s="182" t="s">
        <v>19</v>
      </c>
      <c r="L153" s="41"/>
      <c r="M153" s="187" t="s">
        <v>19</v>
      </c>
      <c r="N153" s="188" t="s">
        <v>47</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299</v>
      </c>
      <c r="AT153" s="191" t="s">
        <v>217</v>
      </c>
      <c r="AU153" s="191" t="s">
        <v>88</v>
      </c>
      <c r="AY153" s="19" t="s">
        <v>214</v>
      </c>
      <c r="BE153" s="192">
        <f t="shared" si="14"/>
        <v>0</v>
      </c>
      <c r="BF153" s="192">
        <f t="shared" si="15"/>
        <v>0</v>
      </c>
      <c r="BG153" s="192">
        <f t="shared" si="16"/>
        <v>0</v>
      </c>
      <c r="BH153" s="192">
        <f t="shared" si="17"/>
        <v>0</v>
      </c>
      <c r="BI153" s="192">
        <f t="shared" si="18"/>
        <v>0</v>
      </c>
      <c r="BJ153" s="19" t="s">
        <v>88</v>
      </c>
      <c r="BK153" s="192">
        <f t="shared" si="19"/>
        <v>0</v>
      </c>
      <c r="BL153" s="19" t="s">
        <v>299</v>
      </c>
      <c r="BM153" s="191" t="s">
        <v>1643</v>
      </c>
    </row>
    <row r="154" spans="1:65" s="2" customFormat="1" ht="14.45" customHeight="1">
      <c r="A154" s="36"/>
      <c r="B154" s="37"/>
      <c r="C154" s="230" t="s">
        <v>561</v>
      </c>
      <c r="D154" s="230" t="s">
        <v>336</v>
      </c>
      <c r="E154" s="231" t="s">
        <v>1230</v>
      </c>
      <c r="F154" s="232" t="s">
        <v>1231</v>
      </c>
      <c r="G154" s="233" t="s">
        <v>331</v>
      </c>
      <c r="H154" s="234">
        <v>235</v>
      </c>
      <c r="I154" s="235"/>
      <c r="J154" s="236">
        <f t="shared" ref="J154:J185" si="20">ROUND(I154*H154,2)</f>
        <v>0</v>
      </c>
      <c r="K154" s="232" t="s">
        <v>19</v>
      </c>
      <c r="L154" s="237"/>
      <c r="M154" s="238" t="s">
        <v>19</v>
      </c>
      <c r="N154" s="239" t="s">
        <v>47</v>
      </c>
      <c r="O154" s="66"/>
      <c r="P154" s="189">
        <f t="shared" ref="P154:P185" si="21">O154*H154</f>
        <v>0</v>
      </c>
      <c r="Q154" s="189">
        <v>0</v>
      </c>
      <c r="R154" s="189">
        <f t="shared" ref="R154:R185" si="22">Q154*H154</f>
        <v>0</v>
      </c>
      <c r="S154" s="189">
        <v>0</v>
      </c>
      <c r="T154" s="190">
        <f t="shared" ref="T154:T185" si="23">S154*H154</f>
        <v>0</v>
      </c>
      <c r="U154" s="36"/>
      <c r="V154" s="36"/>
      <c r="W154" s="36"/>
      <c r="X154" s="36"/>
      <c r="Y154" s="36"/>
      <c r="Z154" s="36"/>
      <c r="AA154" s="36"/>
      <c r="AB154" s="36"/>
      <c r="AC154" s="36"/>
      <c r="AD154" s="36"/>
      <c r="AE154" s="36"/>
      <c r="AR154" s="191" t="s">
        <v>339</v>
      </c>
      <c r="AT154" s="191" t="s">
        <v>336</v>
      </c>
      <c r="AU154" s="191" t="s">
        <v>88</v>
      </c>
      <c r="AY154" s="19" t="s">
        <v>214</v>
      </c>
      <c r="BE154" s="192">
        <f t="shared" ref="BE154:BE178" si="24">IF(N154="základní",J154,0)</f>
        <v>0</v>
      </c>
      <c r="BF154" s="192">
        <f t="shared" ref="BF154:BF178" si="25">IF(N154="snížená",J154,0)</f>
        <v>0</v>
      </c>
      <c r="BG154" s="192">
        <f t="shared" ref="BG154:BG178" si="26">IF(N154="zákl. přenesená",J154,0)</f>
        <v>0</v>
      </c>
      <c r="BH154" s="192">
        <f t="shared" ref="BH154:BH178" si="27">IF(N154="sníž. přenesená",J154,0)</f>
        <v>0</v>
      </c>
      <c r="BI154" s="192">
        <f t="shared" ref="BI154:BI178" si="28">IF(N154="nulová",J154,0)</f>
        <v>0</v>
      </c>
      <c r="BJ154" s="19" t="s">
        <v>88</v>
      </c>
      <c r="BK154" s="192">
        <f t="shared" ref="BK154:BK178" si="29">ROUND(I154*H154,2)</f>
        <v>0</v>
      </c>
      <c r="BL154" s="19" t="s">
        <v>299</v>
      </c>
      <c r="BM154" s="191" t="s">
        <v>1644</v>
      </c>
    </row>
    <row r="155" spans="1:65" s="2" customFormat="1" ht="14.45" customHeight="1">
      <c r="A155" s="36"/>
      <c r="B155" s="37"/>
      <c r="C155" s="230" t="s">
        <v>565</v>
      </c>
      <c r="D155" s="230" t="s">
        <v>336</v>
      </c>
      <c r="E155" s="231" t="s">
        <v>1233</v>
      </c>
      <c r="F155" s="232" t="s">
        <v>1234</v>
      </c>
      <c r="G155" s="233" t="s">
        <v>331</v>
      </c>
      <c r="H155" s="234">
        <v>185</v>
      </c>
      <c r="I155" s="235"/>
      <c r="J155" s="236">
        <f t="shared" si="20"/>
        <v>0</v>
      </c>
      <c r="K155" s="232" t="s">
        <v>19</v>
      </c>
      <c r="L155" s="237"/>
      <c r="M155" s="238" t="s">
        <v>19</v>
      </c>
      <c r="N155" s="239" t="s">
        <v>47</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339</v>
      </c>
      <c r="AT155" s="191" t="s">
        <v>336</v>
      </c>
      <c r="AU155" s="191" t="s">
        <v>88</v>
      </c>
      <c r="AY155" s="19" t="s">
        <v>214</v>
      </c>
      <c r="BE155" s="192">
        <f t="shared" si="24"/>
        <v>0</v>
      </c>
      <c r="BF155" s="192">
        <f t="shared" si="25"/>
        <v>0</v>
      </c>
      <c r="BG155" s="192">
        <f t="shared" si="26"/>
        <v>0</v>
      </c>
      <c r="BH155" s="192">
        <f t="shared" si="27"/>
        <v>0</v>
      </c>
      <c r="BI155" s="192">
        <f t="shared" si="28"/>
        <v>0</v>
      </c>
      <c r="BJ155" s="19" t="s">
        <v>88</v>
      </c>
      <c r="BK155" s="192">
        <f t="shared" si="29"/>
        <v>0</v>
      </c>
      <c r="BL155" s="19" t="s">
        <v>299</v>
      </c>
      <c r="BM155" s="191" t="s">
        <v>1645</v>
      </c>
    </row>
    <row r="156" spans="1:65" s="2" customFormat="1" ht="14.45" customHeight="1">
      <c r="A156" s="36"/>
      <c r="B156" s="37"/>
      <c r="C156" s="180" t="s">
        <v>569</v>
      </c>
      <c r="D156" s="180" t="s">
        <v>217</v>
      </c>
      <c r="E156" s="181" t="s">
        <v>1323</v>
      </c>
      <c r="F156" s="182" t="s">
        <v>1324</v>
      </c>
      <c r="G156" s="183" t="s">
        <v>943</v>
      </c>
      <c r="H156" s="184">
        <v>2</v>
      </c>
      <c r="I156" s="185"/>
      <c r="J156" s="186">
        <f t="shared" si="20"/>
        <v>0</v>
      </c>
      <c r="K156" s="182" t="s">
        <v>19</v>
      </c>
      <c r="L156" s="41"/>
      <c r="M156" s="187" t="s">
        <v>19</v>
      </c>
      <c r="N156" s="188" t="s">
        <v>47</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299</v>
      </c>
      <c r="AT156" s="191" t="s">
        <v>217</v>
      </c>
      <c r="AU156" s="191" t="s">
        <v>88</v>
      </c>
      <c r="AY156" s="19" t="s">
        <v>214</v>
      </c>
      <c r="BE156" s="192">
        <f t="shared" si="24"/>
        <v>0</v>
      </c>
      <c r="BF156" s="192">
        <f t="shared" si="25"/>
        <v>0</v>
      </c>
      <c r="BG156" s="192">
        <f t="shared" si="26"/>
        <v>0</v>
      </c>
      <c r="BH156" s="192">
        <f t="shared" si="27"/>
        <v>0</v>
      </c>
      <c r="BI156" s="192">
        <f t="shared" si="28"/>
        <v>0</v>
      </c>
      <c r="BJ156" s="19" t="s">
        <v>88</v>
      </c>
      <c r="BK156" s="192">
        <f t="shared" si="29"/>
        <v>0</v>
      </c>
      <c r="BL156" s="19" t="s">
        <v>299</v>
      </c>
      <c r="BM156" s="191" t="s">
        <v>1646</v>
      </c>
    </row>
    <row r="157" spans="1:65" s="2" customFormat="1" ht="14.45" customHeight="1">
      <c r="A157" s="36"/>
      <c r="B157" s="37"/>
      <c r="C157" s="230" t="s">
        <v>573</v>
      </c>
      <c r="D157" s="230" t="s">
        <v>336</v>
      </c>
      <c r="E157" s="231" t="s">
        <v>1326</v>
      </c>
      <c r="F157" s="232" t="s">
        <v>1327</v>
      </c>
      <c r="G157" s="233" t="s">
        <v>943</v>
      </c>
      <c r="H157" s="234">
        <v>2</v>
      </c>
      <c r="I157" s="235"/>
      <c r="J157" s="236">
        <f t="shared" si="20"/>
        <v>0</v>
      </c>
      <c r="K157" s="232" t="s">
        <v>19</v>
      </c>
      <c r="L157" s="237"/>
      <c r="M157" s="238" t="s">
        <v>19</v>
      </c>
      <c r="N157" s="239" t="s">
        <v>47</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339</v>
      </c>
      <c r="AT157" s="191" t="s">
        <v>336</v>
      </c>
      <c r="AU157" s="191" t="s">
        <v>88</v>
      </c>
      <c r="AY157" s="19" t="s">
        <v>214</v>
      </c>
      <c r="BE157" s="192">
        <f t="shared" si="24"/>
        <v>0</v>
      </c>
      <c r="BF157" s="192">
        <f t="shared" si="25"/>
        <v>0</v>
      </c>
      <c r="BG157" s="192">
        <f t="shared" si="26"/>
        <v>0</v>
      </c>
      <c r="BH157" s="192">
        <f t="shared" si="27"/>
        <v>0</v>
      </c>
      <c r="BI157" s="192">
        <f t="shared" si="28"/>
        <v>0</v>
      </c>
      <c r="BJ157" s="19" t="s">
        <v>88</v>
      </c>
      <c r="BK157" s="192">
        <f t="shared" si="29"/>
        <v>0</v>
      </c>
      <c r="BL157" s="19" t="s">
        <v>299</v>
      </c>
      <c r="BM157" s="191" t="s">
        <v>1647</v>
      </c>
    </row>
    <row r="158" spans="1:65" s="2" customFormat="1" ht="14.45" customHeight="1">
      <c r="A158" s="36"/>
      <c r="B158" s="37"/>
      <c r="C158" s="180" t="s">
        <v>579</v>
      </c>
      <c r="D158" s="180" t="s">
        <v>217</v>
      </c>
      <c r="E158" s="181" t="s">
        <v>1251</v>
      </c>
      <c r="F158" s="182" t="s">
        <v>1252</v>
      </c>
      <c r="G158" s="183" t="s">
        <v>943</v>
      </c>
      <c r="H158" s="184">
        <v>96</v>
      </c>
      <c r="I158" s="185"/>
      <c r="J158" s="186">
        <f t="shared" si="20"/>
        <v>0</v>
      </c>
      <c r="K158" s="182" t="s">
        <v>19</v>
      </c>
      <c r="L158" s="41"/>
      <c r="M158" s="187" t="s">
        <v>19</v>
      </c>
      <c r="N158" s="188" t="s">
        <v>47</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299</v>
      </c>
      <c r="AT158" s="191" t="s">
        <v>217</v>
      </c>
      <c r="AU158" s="191" t="s">
        <v>88</v>
      </c>
      <c r="AY158" s="19" t="s">
        <v>214</v>
      </c>
      <c r="BE158" s="192">
        <f t="shared" si="24"/>
        <v>0</v>
      </c>
      <c r="BF158" s="192">
        <f t="shared" si="25"/>
        <v>0</v>
      </c>
      <c r="BG158" s="192">
        <f t="shared" si="26"/>
        <v>0</v>
      </c>
      <c r="BH158" s="192">
        <f t="shared" si="27"/>
        <v>0</v>
      </c>
      <c r="BI158" s="192">
        <f t="shared" si="28"/>
        <v>0</v>
      </c>
      <c r="BJ158" s="19" t="s">
        <v>88</v>
      </c>
      <c r="BK158" s="192">
        <f t="shared" si="29"/>
        <v>0</v>
      </c>
      <c r="BL158" s="19" t="s">
        <v>299</v>
      </c>
      <c r="BM158" s="191" t="s">
        <v>1648</v>
      </c>
    </row>
    <row r="159" spans="1:65" s="2" customFormat="1" ht="14.45" customHeight="1">
      <c r="A159" s="36"/>
      <c r="B159" s="37"/>
      <c r="C159" s="180" t="s">
        <v>584</v>
      </c>
      <c r="D159" s="180" t="s">
        <v>217</v>
      </c>
      <c r="E159" s="181" t="s">
        <v>1338</v>
      </c>
      <c r="F159" s="182" t="s">
        <v>1339</v>
      </c>
      <c r="G159" s="183" t="s">
        <v>943</v>
      </c>
      <c r="H159" s="184">
        <v>1</v>
      </c>
      <c r="I159" s="185"/>
      <c r="J159" s="186">
        <f t="shared" si="20"/>
        <v>0</v>
      </c>
      <c r="K159" s="182" t="s">
        <v>19</v>
      </c>
      <c r="L159" s="41"/>
      <c r="M159" s="187" t="s">
        <v>19</v>
      </c>
      <c r="N159" s="188" t="s">
        <v>47</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299</v>
      </c>
      <c r="AT159" s="191" t="s">
        <v>217</v>
      </c>
      <c r="AU159" s="191" t="s">
        <v>88</v>
      </c>
      <c r="AY159" s="19" t="s">
        <v>214</v>
      </c>
      <c r="BE159" s="192">
        <f t="shared" si="24"/>
        <v>0</v>
      </c>
      <c r="BF159" s="192">
        <f t="shared" si="25"/>
        <v>0</v>
      </c>
      <c r="BG159" s="192">
        <f t="shared" si="26"/>
        <v>0</v>
      </c>
      <c r="BH159" s="192">
        <f t="shared" si="27"/>
        <v>0</v>
      </c>
      <c r="BI159" s="192">
        <f t="shared" si="28"/>
        <v>0</v>
      </c>
      <c r="BJ159" s="19" t="s">
        <v>88</v>
      </c>
      <c r="BK159" s="192">
        <f t="shared" si="29"/>
        <v>0</v>
      </c>
      <c r="BL159" s="19" t="s">
        <v>299</v>
      </c>
      <c r="BM159" s="191" t="s">
        <v>1649</v>
      </c>
    </row>
    <row r="160" spans="1:65" s="2" customFormat="1" ht="14.45" customHeight="1">
      <c r="A160" s="36"/>
      <c r="B160" s="37"/>
      <c r="C160" s="180" t="s">
        <v>588</v>
      </c>
      <c r="D160" s="180" t="s">
        <v>217</v>
      </c>
      <c r="E160" s="181" t="s">
        <v>1175</v>
      </c>
      <c r="F160" s="182" t="s">
        <v>1176</v>
      </c>
      <c r="G160" s="183" t="s">
        <v>1177</v>
      </c>
      <c r="H160" s="184">
        <v>0.1</v>
      </c>
      <c r="I160" s="185"/>
      <c r="J160" s="186">
        <f t="shared" si="20"/>
        <v>0</v>
      </c>
      <c r="K160" s="182" t="s">
        <v>19</v>
      </c>
      <c r="L160" s="41"/>
      <c r="M160" s="187" t="s">
        <v>19</v>
      </c>
      <c r="N160" s="188" t="s">
        <v>47</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299</v>
      </c>
      <c r="AT160" s="191" t="s">
        <v>217</v>
      </c>
      <c r="AU160" s="191" t="s">
        <v>88</v>
      </c>
      <c r="AY160" s="19" t="s">
        <v>214</v>
      </c>
      <c r="BE160" s="192">
        <f t="shared" si="24"/>
        <v>0</v>
      </c>
      <c r="BF160" s="192">
        <f t="shared" si="25"/>
        <v>0</v>
      </c>
      <c r="BG160" s="192">
        <f t="shared" si="26"/>
        <v>0</v>
      </c>
      <c r="BH160" s="192">
        <f t="shared" si="27"/>
        <v>0</v>
      </c>
      <c r="BI160" s="192">
        <f t="shared" si="28"/>
        <v>0</v>
      </c>
      <c r="BJ160" s="19" t="s">
        <v>88</v>
      </c>
      <c r="BK160" s="192">
        <f t="shared" si="29"/>
        <v>0</v>
      </c>
      <c r="BL160" s="19" t="s">
        <v>299</v>
      </c>
      <c r="BM160" s="191" t="s">
        <v>1650</v>
      </c>
    </row>
    <row r="161" spans="1:65" s="2" customFormat="1" ht="14.45" customHeight="1">
      <c r="A161" s="36"/>
      <c r="B161" s="37"/>
      <c r="C161" s="180" t="s">
        <v>592</v>
      </c>
      <c r="D161" s="180" t="s">
        <v>217</v>
      </c>
      <c r="E161" s="181" t="s">
        <v>1172</v>
      </c>
      <c r="F161" s="182" t="s">
        <v>1173</v>
      </c>
      <c r="G161" s="183" t="s">
        <v>943</v>
      </c>
      <c r="H161" s="184">
        <v>2</v>
      </c>
      <c r="I161" s="185"/>
      <c r="J161" s="186">
        <f t="shared" si="20"/>
        <v>0</v>
      </c>
      <c r="K161" s="182" t="s">
        <v>19</v>
      </c>
      <c r="L161" s="41"/>
      <c r="M161" s="187" t="s">
        <v>19</v>
      </c>
      <c r="N161" s="188" t="s">
        <v>47</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299</v>
      </c>
      <c r="AT161" s="191" t="s">
        <v>217</v>
      </c>
      <c r="AU161" s="191" t="s">
        <v>88</v>
      </c>
      <c r="AY161" s="19" t="s">
        <v>214</v>
      </c>
      <c r="BE161" s="192">
        <f t="shared" si="24"/>
        <v>0</v>
      </c>
      <c r="BF161" s="192">
        <f t="shared" si="25"/>
        <v>0</v>
      </c>
      <c r="BG161" s="192">
        <f t="shared" si="26"/>
        <v>0</v>
      </c>
      <c r="BH161" s="192">
        <f t="shared" si="27"/>
        <v>0</v>
      </c>
      <c r="BI161" s="192">
        <f t="shared" si="28"/>
        <v>0</v>
      </c>
      <c r="BJ161" s="19" t="s">
        <v>88</v>
      </c>
      <c r="BK161" s="192">
        <f t="shared" si="29"/>
        <v>0</v>
      </c>
      <c r="BL161" s="19" t="s">
        <v>299</v>
      </c>
      <c r="BM161" s="191" t="s">
        <v>1651</v>
      </c>
    </row>
    <row r="162" spans="1:65" s="2" customFormat="1" ht="14.45" customHeight="1">
      <c r="A162" s="36"/>
      <c r="B162" s="37"/>
      <c r="C162" s="180" t="s">
        <v>598</v>
      </c>
      <c r="D162" s="180" t="s">
        <v>217</v>
      </c>
      <c r="E162" s="181" t="s">
        <v>1169</v>
      </c>
      <c r="F162" s="182" t="s">
        <v>1170</v>
      </c>
      <c r="G162" s="183" t="s">
        <v>943</v>
      </c>
      <c r="H162" s="184">
        <v>40</v>
      </c>
      <c r="I162" s="185"/>
      <c r="J162" s="186">
        <f t="shared" si="20"/>
        <v>0</v>
      </c>
      <c r="K162" s="182" t="s">
        <v>19</v>
      </c>
      <c r="L162" s="41"/>
      <c r="M162" s="187" t="s">
        <v>19</v>
      </c>
      <c r="N162" s="188" t="s">
        <v>47</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299</v>
      </c>
      <c r="AT162" s="191" t="s">
        <v>217</v>
      </c>
      <c r="AU162" s="191" t="s">
        <v>88</v>
      </c>
      <c r="AY162" s="19" t="s">
        <v>214</v>
      </c>
      <c r="BE162" s="192">
        <f t="shared" si="24"/>
        <v>0</v>
      </c>
      <c r="BF162" s="192">
        <f t="shared" si="25"/>
        <v>0</v>
      </c>
      <c r="BG162" s="192">
        <f t="shared" si="26"/>
        <v>0</v>
      </c>
      <c r="BH162" s="192">
        <f t="shared" si="27"/>
        <v>0</v>
      </c>
      <c r="BI162" s="192">
        <f t="shared" si="28"/>
        <v>0</v>
      </c>
      <c r="BJ162" s="19" t="s">
        <v>88</v>
      </c>
      <c r="BK162" s="192">
        <f t="shared" si="29"/>
        <v>0</v>
      </c>
      <c r="BL162" s="19" t="s">
        <v>299</v>
      </c>
      <c r="BM162" s="191" t="s">
        <v>1652</v>
      </c>
    </row>
    <row r="163" spans="1:65" s="2" customFormat="1" ht="14.45" customHeight="1">
      <c r="A163" s="36"/>
      <c r="B163" s="37"/>
      <c r="C163" s="180" t="s">
        <v>602</v>
      </c>
      <c r="D163" s="180" t="s">
        <v>217</v>
      </c>
      <c r="E163" s="181" t="s">
        <v>1179</v>
      </c>
      <c r="F163" s="182" t="s">
        <v>1180</v>
      </c>
      <c r="G163" s="183" t="s">
        <v>331</v>
      </c>
      <c r="H163" s="184">
        <v>235</v>
      </c>
      <c r="I163" s="185"/>
      <c r="J163" s="186">
        <f t="shared" si="20"/>
        <v>0</v>
      </c>
      <c r="K163" s="182" t="s">
        <v>19</v>
      </c>
      <c r="L163" s="41"/>
      <c r="M163" s="187" t="s">
        <v>19</v>
      </c>
      <c r="N163" s="188" t="s">
        <v>47</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299</v>
      </c>
      <c r="AT163" s="191" t="s">
        <v>217</v>
      </c>
      <c r="AU163" s="191" t="s">
        <v>88</v>
      </c>
      <c r="AY163" s="19" t="s">
        <v>214</v>
      </c>
      <c r="BE163" s="192">
        <f t="shared" si="24"/>
        <v>0</v>
      </c>
      <c r="BF163" s="192">
        <f t="shared" si="25"/>
        <v>0</v>
      </c>
      <c r="BG163" s="192">
        <f t="shared" si="26"/>
        <v>0</v>
      </c>
      <c r="BH163" s="192">
        <f t="shared" si="27"/>
        <v>0</v>
      </c>
      <c r="BI163" s="192">
        <f t="shared" si="28"/>
        <v>0</v>
      </c>
      <c r="BJ163" s="19" t="s">
        <v>88</v>
      </c>
      <c r="BK163" s="192">
        <f t="shared" si="29"/>
        <v>0</v>
      </c>
      <c r="BL163" s="19" t="s">
        <v>299</v>
      </c>
      <c r="BM163" s="191" t="s">
        <v>1653</v>
      </c>
    </row>
    <row r="164" spans="1:65" s="2" customFormat="1" ht="14.45" customHeight="1">
      <c r="A164" s="36"/>
      <c r="B164" s="37"/>
      <c r="C164" s="180" t="s">
        <v>606</v>
      </c>
      <c r="D164" s="180" t="s">
        <v>217</v>
      </c>
      <c r="E164" s="181" t="s">
        <v>1182</v>
      </c>
      <c r="F164" s="182" t="s">
        <v>1183</v>
      </c>
      <c r="G164" s="183" t="s">
        <v>331</v>
      </c>
      <c r="H164" s="184">
        <v>165</v>
      </c>
      <c r="I164" s="185"/>
      <c r="J164" s="186">
        <f t="shared" si="20"/>
        <v>0</v>
      </c>
      <c r="K164" s="182" t="s">
        <v>19</v>
      </c>
      <c r="L164" s="41"/>
      <c r="M164" s="187" t="s">
        <v>19</v>
      </c>
      <c r="N164" s="188" t="s">
        <v>47</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299</v>
      </c>
      <c r="AT164" s="191" t="s">
        <v>217</v>
      </c>
      <c r="AU164" s="191" t="s">
        <v>88</v>
      </c>
      <c r="AY164" s="19" t="s">
        <v>214</v>
      </c>
      <c r="BE164" s="192">
        <f t="shared" si="24"/>
        <v>0</v>
      </c>
      <c r="BF164" s="192">
        <f t="shared" si="25"/>
        <v>0</v>
      </c>
      <c r="BG164" s="192">
        <f t="shared" si="26"/>
        <v>0</v>
      </c>
      <c r="BH164" s="192">
        <f t="shared" si="27"/>
        <v>0</v>
      </c>
      <c r="BI164" s="192">
        <f t="shared" si="28"/>
        <v>0</v>
      </c>
      <c r="BJ164" s="19" t="s">
        <v>88</v>
      </c>
      <c r="BK164" s="192">
        <f t="shared" si="29"/>
        <v>0</v>
      </c>
      <c r="BL164" s="19" t="s">
        <v>299</v>
      </c>
      <c r="BM164" s="191" t="s">
        <v>1654</v>
      </c>
    </row>
    <row r="165" spans="1:65" s="2" customFormat="1" ht="14.45" customHeight="1">
      <c r="A165" s="36"/>
      <c r="B165" s="37"/>
      <c r="C165" s="180" t="s">
        <v>611</v>
      </c>
      <c r="D165" s="180" t="s">
        <v>217</v>
      </c>
      <c r="E165" s="181" t="s">
        <v>1185</v>
      </c>
      <c r="F165" s="182" t="s">
        <v>1186</v>
      </c>
      <c r="G165" s="183" t="s">
        <v>331</v>
      </c>
      <c r="H165" s="184">
        <v>36</v>
      </c>
      <c r="I165" s="185"/>
      <c r="J165" s="186">
        <f t="shared" si="20"/>
        <v>0</v>
      </c>
      <c r="K165" s="182" t="s">
        <v>19</v>
      </c>
      <c r="L165" s="41"/>
      <c r="M165" s="187" t="s">
        <v>19</v>
      </c>
      <c r="N165" s="188" t="s">
        <v>47</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299</v>
      </c>
      <c r="AT165" s="191" t="s">
        <v>217</v>
      </c>
      <c r="AU165" s="191" t="s">
        <v>88</v>
      </c>
      <c r="AY165" s="19" t="s">
        <v>214</v>
      </c>
      <c r="BE165" s="192">
        <f t="shared" si="24"/>
        <v>0</v>
      </c>
      <c r="BF165" s="192">
        <f t="shared" si="25"/>
        <v>0</v>
      </c>
      <c r="BG165" s="192">
        <f t="shared" si="26"/>
        <v>0</v>
      </c>
      <c r="BH165" s="192">
        <f t="shared" si="27"/>
        <v>0</v>
      </c>
      <c r="BI165" s="192">
        <f t="shared" si="28"/>
        <v>0</v>
      </c>
      <c r="BJ165" s="19" t="s">
        <v>88</v>
      </c>
      <c r="BK165" s="192">
        <f t="shared" si="29"/>
        <v>0</v>
      </c>
      <c r="BL165" s="19" t="s">
        <v>299</v>
      </c>
      <c r="BM165" s="191" t="s">
        <v>1655</v>
      </c>
    </row>
    <row r="166" spans="1:65" s="2" customFormat="1" ht="14.45" customHeight="1">
      <c r="A166" s="36"/>
      <c r="B166" s="37"/>
      <c r="C166" s="180" t="s">
        <v>615</v>
      </c>
      <c r="D166" s="180" t="s">
        <v>217</v>
      </c>
      <c r="E166" s="181" t="s">
        <v>1188</v>
      </c>
      <c r="F166" s="182" t="s">
        <v>1189</v>
      </c>
      <c r="G166" s="183" t="s">
        <v>331</v>
      </c>
      <c r="H166" s="184">
        <v>235</v>
      </c>
      <c r="I166" s="185"/>
      <c r="J166" s="186">
        <f t="shared" si="20"/>
        <v>0</v>
      </c>
      <c r="K166" s="182" t="s">
        <v>19</v>
      </c>
      <c r="L166" s="41"/>
      <c r="M166" s="187" t="s">
        <v>19</v>
      </c>
      <c r="N166" s="188" t="s">
        <v>47</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299</v>
      </c>
      <c r="AT166" s="191" t="s">
        <v>217</v>
      </c>
      <c r="AU166" s="191" t="s">
        <v>88</v>
      </c>
      <c r="AY166" s="19" t="s">
        <v>214</v>
      </c>
      <c r="BE166" s="192">
        <f t="shared" si="24"/>
        <v>0</v>
      </c>
      <c r="BF166" s="192">
        <f t="shared" si="25"/>
        <v>0</v>
      </c>
      <c r="BG166" s="192">
        <f t="shared" si="26"/>
        <v>0</v>
      </c>
      <c r="BH166" s="192">
        <f t="shared" si="27"/>
        <v>0</v>
      </c>
      <c r="BI166" s="192">
        <f t="shared" si="28"/>
        <v>0</v>
      </c>
      <c r="BJ166" s="19" t="s">
        <v>88</v>
      </c>
      <c r="BK166" s="192">
        <f t="shared" si="29"/>
        <v>0</v>
      </c>
      <c r="BL166" s="19" t="s">
        <v>299</v>
      </c>
      <c r="BM166" s="191" t="s">
        <v>1656</v>
      </c>
    </row>
    <row r="167" spans="1:65" s="2" customFormat="1" ht="14.45" customHeight="1">
      <c r="A167" s="36"/>
      <c r="B167" s="37"/>
      <c r="C167" s="180" t="s">
        <v>619</v>
      </c>
      <c r="D167" s="180" t="s">
        <v>217</v>
      </c>
      <c r="E167" s="181" t="s">
        <v>1191</v>
      </c>
      <c r="F167" s="182" t="s">
        <v>1192</v>
      </c>
      <c r="G167" s="183" t="s">
        <v>331</v>
      </c>
      <c r="H167" s="184">
        <v>165</v>
      </c>
      <c r="I167" s="185"/>
      <c r="J167" s="186">
        <f t="shared" si="20"/>
        <v>0</v>
      </c>
      <c r="K167" s="182" t="s">
        <v>19</v>
      </c>
      <c r="L167" s="41"/>
      <c r="M167" s="187" t="s">
        <v>19</v>
      </c>
      <c r="N167" s="188" t="s">
        <v>47</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299</v>
      </c>
      <c r="AT167" s="191" t="s">
        <v>217</v>
      </c>
      <c r="AU167" s="191" t="s">
        <v>88</v>
      </c>
      <c r="AY167" s="19" t="s">
        <v>214</v>
      </c>
      <c r="BE167" s="192">
        <f t="shared" si="24"/>
        <v>0</v>
      </c>
      <c r="BF167" s="192">
        <f t="shared" si="25"/>
        <v>0</v>
      </c>
      <c r="BG167" s="192">
        <f t="shared" si="26"/>
        <v>0</v>
      </c>
      <c r="BH167" s="192">
        <f t="shared" si="27"/>
        <v>0</v>
      </c>
      <c r="BI167" s="192">
        <f t="shared" si="28"/>
        <v>0</v>
      </c>
      <c r="BJ167" s="19" t="s">
        <v>88</v>
      </c>
      <c r="BK167" s="192">
        <f t="shared" si="29"/>
        <v>0</v>
      </c>
      <c r="BL167" s="19" t="s">
        <v>299</v>
      </c>
      <c r="BM167" s="191" t="s">
        <v>1657</v>
      </c>
    </row>
    <row r="168" spans="1:65" s="2" customFormat="1" ht="14.45" customHeight="1">
      <c r="A168" s="36"/>
      <c r="B168" s="37"/>
      <c r="C168" s="180" t="s">
        <v>624</v>
      </c>
      <c r="D168" s="180" t="s">
        <v>217</v>
      </c>
      <c r="E168" s="181" t="s">
        <v>1194</v>
      </c>
      <c r="F168" s="182" t="s">
        <v>1195</v>
      </c>
      <c r="G168" s="183" t="s">
        <v>331</v>
      </c>
      <c r="H168" s="184">
        <v>36</v>
      </c>
      <c r="I168" s="185"/>
      <c r="J168" s="186">
        <f t="shared" si="20"/>
        <v>0</v>
      </c>
      <c r="K168" s="182" t="s">
        <v>19</v>
      </c>
      <c r="L168" s="41"/>
      <c r="M168" s="187" t="s">
        <v>19</v>
      </c>
      <c r="N168" s="188" t="s">
        <v>47</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299</v>
      </c>
      <c r="AT168" s="191" t="s">
        <v>217</v>
      </c>
      <c r="AU168" s="191" t="s">
        <v>88</v>
      </c>
      <c r="AY168" s="19" t="s">
        <v>214</v>
      </c>
      <c r="BE168" s="192">
        <f t="shared" si="24"/>
        <v>0</v>
      </c>
      <c r="BF168" s="192">
        <f t="shared" si="25"/>
        <v>0</v>
      </c>
      <c r="BG168" s="192">
        <f t="shared" si="26"/>
        <v>0</v>
      </c>
      <c r="BH168" s="192">
        <f t="shared" si="27"/>
        <v>0</v>
      </c>
      <c r="BI168" s="192">
        <f t="shared" si="28"/>
        <v>0</v>
      </c>
      <c r="BJ168" s="19" t="s">
        <v>88</v>
      </c>
      <c r="BK168" s="192">
        <f t="shared" si="29"/>
        <v>0</v>
      </c>
      <c r="BL168" s="19" t="s">
        <v>299</v>
      </c>
      <c r="BM168" s="191" t="s">
        <v>1658</v>
      </c>
    </row>
    <row r="169" spans="1:65" s="2" customFormat="1" ht="14.45" customHeight="1">
      <c r="A169" s="36"/>
      <c r="B169" s="37"/>
      <c r="C169" s="180" t="s">
        <v>630</v>
      </c>
      <c r="D169" s="180" t="s">
        <v>217</v>
      </c>
      <c r="E169" s="181" t="s">
        <v>1385</v>
      </c>
      <c r="F169" s="182" t="s">
        <v>1386</v>
      </c>
      <c r="G169" s="183" t="s">
        <v>920</v>
      </c>
      <c r="H169" s="184">
        <v>16</v>
      </c>
      <c r="I169" s="185"/>
      <c r="J169" s="186">
        <f t="shared" si="20"/>
        <v>0</v>
      </c>
      <c r="K169" s="182" t="s">
        <v>19</v>
      </c>
      <c r="L169" s="41"/>
      <c r="M169" s="187" t="s">
        <v>19</v>
      </c>
      <c r="N169" s="188" t="s">
        <v>47</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299</v>
      </c>
      <c r="AT169" s="191" t="s">
        <v>217</v>
      </c>
      <c r="AU169" s="191" t="s">
        <v>88</v>
      </c>
      <c r="AY169" s="19" t="s">
        <v>214</v>
      </c>
      <c r="BE169" s="192">
        <f t="shared" si="24"/>
        <v>0</v>
      </c>
      <c r="BF169" s="192">
        <f t="shared" si="25"/>
        <v>0</v>
      </c>
      <c r="BG169" s="192">
        <f t="shared" si="26"/>
        <v>0</v>
      </c>
      <c r="BH169" s="192">
        <f t="shared" si="27"/>
        <v>0</v>
      </c>
      <c r="BI169" s="192">
        <f t="shared" si="28"/>
        <v>0</v>
      </c>
      <c r="BJ169" s="19" t="s">
        <v>88</v>
      </c>
      <c r="BK169" s="192">
        <f t="shared" si="29"/>
        <v>0</v>
      </c>
      <c r="BL169" s="19" t="s">
        <v>299</v>
      </c>
      <c r="BM169" s="191" t="s">
        <v>1659</v>
      </c>
    </row>
    <row r="170" spans="1:65" s="2" customFormat="1" ht="14.45" customHeight="1">
      <c r="A170" s="36"/>
      <c r="B170" s="37"/>
      <c r="C170" s="180" t="s">
        <v>634</v>
      </c>
      <c r="D170" s="180" t="s">
        <v>217</v>
      </c>
      <c r="E170" s="181" t="s">
        <v>1388</v>
      </c>
      <c r="F170" s="182" t="s">
        <v>1389</v>
      </c>
      <c r="G170" s="183" t="s">
        <v>920</v>
      </c>
      <c r="H170" s="184">
        <v>16</v>
      </c>
      <c r="I170" s="185"/>
      <c r="J170" s="186">
        <f t="shared" si="20"/>
        <v>0</v>
      </c>
      <c r="K170" s="182" t="s">
        <v>19</v>
      </c>
      <c r="L170" s="41"/>
      <c r="M170" s="187" t="s">
        <v>19</v>
      </c>
      <c r="N170" s="188" t="s">
        <v>47</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299</v>
      </c>
      <c r="AT170" s="191" t="s">
        <v>217</v>
      </c>
      <c r="AU170" s="191" t="s">
        <v>88</v>
      </c>
      <c r="AY170" s="19" t="s">
        <v>214</v>
      </c>
      <c r="BE170" s="192">
        <f t="shared" si="24"/>
        <v>0</v>
      </c>
      <c r="BF170" s="192">
        <f t="shared" si="25"/>
        <v>0</v>
      </c>
      <c r="BG170" s="192">
        <f t="shared" si="26"/>
        <v>0</v>
      </c>
      <c r="BH170" s="192">
        <f t="shared" si="27"/>
        <v>0</v>
      </c>
      <c r="BI170" s="192">
        <f t="shared" si="28"/>
        <v>0</v>
      </c>
      <c r="BJ170" s="19" t="s">
        <v>88</v>
      </c>
      <c r="BK170" s="192">
        <f t="shared" si="29"/>
        <v>0</v>
      </c>
      <c r="BL170" s="19" t="s">
        <v>299</v>
      </c>
      <c r="BM170" s="191" t="s">
        <v>1660</v>
      </c>
    </row>
    <row r="171" spans="1:65" s="2" customFormat="1" ht="14.45" customHeight="1">
      <c r="A171" s="36"/>
      <c r="B171" s="37"/>
      <c r="C171" s="180" t="s">
        <v>637</v>
      </c>
      <c r="D171" s="180" t="s">
        <v>217</v>
      </c>
      <c r="E171" s="181" t="s">
        <v>1397</v>
      </c>
      <c r="F171" s="182" t="s">
        <v>1398</v>
      </c>
      <c r="G171" s="183" t="s">
        <v>248</v>
      </c>
      <c r="H171" s="184">
        <v>2</v>
      </c>
      <c r="I171" s="185"/>
      <c r="J171" s="186">
        <f t="shared" si="20"/>
        <v>0</v>
      </c>
      <c r="K171" s="182" t="s">
        <v>19</v>
      </c>
      <c r="L171" s="41"/>
      <c r="M171" s="187" t="s">
        <v>19</v>
      </c>
      <c r="N171" s="188" t="s">
        <v>47</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299</v>
      </c>
      <c r="AT171" s="191" t="s">
        <v>217</v>
      </c>
      <c r="AU171" s="191" t="s">
        <v>88</v>
      </c>
      <c r="AY171" s="19" t="s">
        <v>214</v>
      </c>
      <c r="BE171" s="192">
        <f t="shared" si="24"/>
        <v>0</v>
      </c>
      <c r="BF171" s="192">
        <f t="shared" si="25"/>
        <v>0</v>
      </c>
      <c r="BG171" s="192">
        <f t="shared" si="26"/>
        <v>0</v>
      </c>
      <c r="BH171" s="192">
        <f t="shared" si="27"/>
        <v>0</v>
      </c>
      <c r="BI171" s="192">
        <f t="shared" si="28"/>
        <v>0</v>
      </c>
      <c r="BJ171" s="19" t="s">
        <v>88</v>
      </c>
      <c r="BK171" s="192">
        <f t="shared" si="29"/>
        <v>0</v>
      </c>
      <c r="BL171" s="19" t="s">
        <v>299</v>
      </c>
      <c r="BM171" s="191" t="s">
        <v>1995</v>
      </c>
    </row>
    <row r="172" spans="1:65" s="2" customFormat="1" ht="14.45" customHeight="1">
      <c r="A172" s="36"/>
      <c r="B172" s="37"/>
      <c r="C172" s="180" t="s">
        <v>641</v>
      </c>
      <c r="D172" s="180" t="s">
        <v>217</v>
      </c>
      <c r="E172" s="181" t="s">
        <v>1400</v>
      </c>
      <c r="F172" s="182" t="s">
        <v>1401</v>
      </c>
      <c r="G172" s="183" t="s">
        <v>248</v>
      </c>
      <c r="H172" s="184">
        <v>13</v>
      </c>
      <c r="I172" s="185"/>
      <c r="J172" s="186">
        <f t="shared" si="20"/>
        <v>0</v>
      </c>
      <c r="K172" s="182" t="s">
        <v>19</v>
      </c>
      <c r="L172" s="41"/>
      <c r="M172" s="187" t="s">
        <v>19</v>
      </c>
      <c r="N172" s="188" t="s">
        <v>47</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299</v>
      </c>
      <c r="AT172" s="191" t="s">
        <v>217</v>
      </c>
      <c r="AU172" s="191" t="s">
        <v>88</v>
      </c>
      <c r="AY172" s="19" t="s">
        <v>214</v>
      </c>
      <c r="BE172" s="192">
        <f t="shared" si="24"/>
        <v>0</v>
      </c>
      <c r="BF172" s="192">
        <f t="shared" si="25"/>
        <v>0</v>
      </c>
      <c r="BG172" s="192">
        <f t="shared" si="26"/>
        <v>0</v>
      </c>
      <c r="BH172" s="192">
        <f t="shared" si="27"/>
        <v>0</v>
      </c>
      <c r="BI172" s="192">
        <f t="shared" si="28"/>
        <v>0</v>
      </c>
      <c r="BJ172" s="19" t="s">
        <v>88</v>
      </c>
      <c r="BK172" s="192">
        <f t="shared" si="29"/>
        <v>0</v>
      </c>
      <c r="BL172" s="19" t="s">
        <v>299</v>
      </c>
      <c r="BM172" s="191" t="s">
        <v>1996</v>
      </c>
    </row>
    <row r="173" spans="1:65" s="2" customFormat="1" ht="14.45" customHeight="1">
      <c r="A173" s="36"/>
      <c r="B173" s="37"/>
      <c r="C173" s="180" t="s">
        <v>645</v>
      </c>
      <c r="D173" s="180" t="s">
        <v>217</v>
      </c>
      <c r="E173" s="181" t="s">
        <v>1403</v>
      </c>
      <c r="F173" s="182" t="s">
        <v>1404</v>
      </c>
      <c r="G173" s="183" t="s">
        <v>248</v>
      </c>
      <c r="H173" s="184">
        <v>2</v>
      </c>
      <c r="I173" s="185"/>
      <c r="J173" s="186">
        <f t="shared" si="20"/>
        <v>0</v>
      </c>
      <c r="K173" s="182" t="s">
        <v>19</v>
      </c>
      <c r="L173" s="41"/>
      <c r="M173" s="187" t="s">
        <v>19</v>
      </c>
      <c r="N173" s="188" t="s">
        <v>47</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299</v>
      </c>
      <c r="AT173" s="191" t="s">
        <v>217</v>
      </c>
      <c r="AU173" s="191" t="s">
        <v>88</v>
      </c>
      <c r="AY173" s="19" t="s">
        <v>214</v>
      </c>
      <c r="BE173" s="192">
        <f t="shared" si="24"/>
        <v>0</v>
      </c>
      <c r="BF173" s="192">
        <f t="shared" si="25"/>
        <v>0</v>
      </c>
      <c r="BG173" s="192">
        <f t="shared" si="26"/>
        <v>0</v>
      </c>
      <c r="BH173" s="192">
        <f t="shared" si="27"/>
        <v>0</v>
      </c>
      <c r="BI173" s="192">
        <f t="shared" si="28"/>
        <v>0</v>
      </c>
      <c r="BJ173" s="19" t="s">
        <v>88</v>
      </c>
      <c r="BK173" s="192">
        <f t="shared" si="29"/>
        <v>0</v>
      </c>
      <c r="BL173" s="19" t="s">
        <v>299</v>
      </c>
      <c r="BM173" s="191" t="s">
        <v>1997</v>
      </c>
    </row>
    <row r="174" spans="1:65" s="2" customFormat="1" ht="14.45" customHeight="1">
      <c r="A174" s="36"/>
      <c r="B174" s="37"/>
      <c r="C174" s="180" t="s">
        <v>648</v>
      </c>
      <c r="D174" s="180" t="s">
        <v>217</v>
      </c>
      <c r="E174" s="181" t="s">
        <v>1406</v>
      </c>
      <c r="F174" s="182" t="s">
        <v>1407</v>
      </c>
      <c r="G174" s="183" t="s">
        <v>248</v>
      </c>
      <c r="H174" s="184">
        <v>4</v>
      </c>
      <c r="I174" s="185"/>
      <c r="J174" s="186">
        <f t="shared" si="20"/>
        <v>0</v>
      </c>
      <c r="K174" s="182" t="s">
        <v>19</v>
      </c>
      <c r="L174" s="41"/>
      <c r="M174" s="187" t="s">
        <v>19</v>
      </c>
      <c r="N174" s="188" t="s">
        <v>47</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299</v>
      </c>
      <c r="AT174" s="191" t="s">
        <v>217</v>
      </c>
      <c r="AU174" s="191" t="s">
        <v>88</v>
      </c>
      <c r="AY174" s="19" t="s">
        <v>214</v>
      </c>
      <c r="BE174" s="192">
        <f t="shared" si="24"/>
        <v>0</v>
      </c>
      <c r="BF174" s="192">
        <f t="shared" si="25"/>
        <v>0</v>
      </c>
      <c r="BG174" s="192">
        <f t="shared" si="26"/>
        <v>0</v>
      </c>
      <c r="BH174" s="192">
        <f t="shared" si="27"/>
        <v>0</v>
      </c>
      <c r="BI174" s="192">
        <f t="shared" si="28"/>
        <v>0</v>
      </c>
      <c r="BJ174" s="19" t="s">
        <v>88</v>
      </c>
      <c r="BK174" s="192">
        <f t="shared" si="29"/>
        <v>0</v>
      </c>
      <c r="BL174" s="19" t="s">
        <v>299</v>
      </c>
      <c r="BM174" s="191" t="s">
        <v>1998</v>
      </c>
    </row>
    <row r="175" spans="1:65" s="2" customFormat="1" ht="14.45" customHeight="1">
      <c r="A175" s="36"/>
      <c r="B175" s="37"/>
      <c r="C175" s="180" t="s">
        <v>652</v>
      </c>
      <c r="D175" s="180" t="s">
        <v>217</v>
      </c>
      <c r="E175" s="181" t="s">
        <v>1409</v>
      </c>
      <c r="F175" s="182" t="s">
        <v>1410</v>
      </c>
      <c r="G175" s="183" t="s">
        <v>248</v>
      </c>
      <c r="H175" s="184">
        <v>2</v>
      </c>
      <c r="I175" s="185"/>
      <c r="J175" s="186">
        <f t="shared" si="20"/>
        <v>0</v>
      </c>
      <c r="K175" s="182" t="s">
        <v>19</v>
      </c>
      <c r="L175" s="41"/>
      <c r="M175" s="187" t="s">
        <v>19</v>
      </c>
      <c r="N175" s="188" t="s">
        <v>47</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299</v>
      </c>
      <c r="AT175" s="191" t="s">
        <v>217</v>
      </c>
      <c r="AU175" s="191" t="s">
        <v>88</v>
      </c>
      <c r="AY175" s="19" t="s">
        <v>214</v>
      </c>
      <c r="BE175" s="192">
        <f t="shared" si="24"/>
        <v>0</v>
      </c>
      <c r="BF175" s="192">
        <f t="shared" si="25"/>
        <v>0</v>
      </c>
      <c r="BG175" s="192">
        <f t="shared" si="26"/>
        <v>0</v>
      </c>
      <c r="BH175" s="192">
        <f t="shared" si="27"/>
        <v>0</v>
      </c>
      <c r="BI175" s="192">
        <f t="shared" si="28"/>
        <v>0</v>
      </c>
      <c r="BJ175" s="19" t="s">
        <v>88</v>
      </c>
      <c r="BK175" s="192">
        <f t="shared" si="29"/>
        <v>0</v>
      </c>
      <c r="BL175" s="19" t="s">
        <v>299</v>
      </c>
      <c r="BM175" s="191" t="s">
        <v>1999</v>
      </c>
    </row>
    <row r="176" spans="1:65" s="2" customFormat="1" ht="14.45" customHeight="1">
      <c r="A176" s="36"/>
      <c r="B176" s="37"/>
      <c r="C176" s="180" t="s">
        <v>655</v>
      </c>
      <c r="D176" s="180" t="s">
        <v>217</v>
      </c>
      <c r="E176" s="181" t="s">
        <v>1412</v>
      </c>
      <c r="F176" s="182" t="s">
        <v>1413</v>
      </c>
      <c r="G176" s="183" t="s">
        <v>248</v>
      </c>
      <c r="H176" s="184">
        <v>2</v>
      </c>
      <c r="I176" s="185"/>
      <c r="J176" s="186">
        <f t="shared" si="20"/>
        <v>0</v>
      </c>
      <c r="K176" s="182" t="s">
        <v>19</v>
      </c>
      <c r="L176" s="41"/>
      <c r="M176" s="187" t="s">
        <v>19</v>
      </c>
      <c r="N176" s="188" t="s">
        <v>47</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299</v>
      </c>
      <c r="AT176" s="191" t="s">
        <v>217</v>
      </c>
      <c r="AU176" s="191" t="s">
        <v>88</v>
      </c>
      <c r="AY176" s="19" t="s">
        <v>214</v>
      </c>
      <c r="BE176" s="192">
        <f t="shared" si="24"/>
        <v>0</v>
      </c>
      <c r="BF176" s="192">
        <f t="shared" si="25"/>
        <v>0</v>
      </c>
      <c r="BG176" s="192">
        <f t="shared" si="26"/>
        <v>0</v>
      </c>
      <c r="BH176" s="192">
        <f t="shared" si="27"/>
        <v>0</v>
      </c>
      <c r="BI176" s="192">
        <f t="shared" si="28"/>
        <v>0</v>
      </c>
      <c r="BJ176" s="19" t="s">
        <v>88</v>
      </c>
      <c r="BK176" s="192">
        <f t="shared" si="29"/>
        <v>0</v>
      </c>
      <c r="BL176" s="19" t="s">
        <v>299</v>
      </c>
      <c r="BM176" s="191" t="s">
        <v>2000</v>
      </c>
    </row>
    <row r="177" spans="1:65" s="2" customFormat="1" ht="14.45" customHeight="1">
      <c r="A177" s="36"/>
      <c r="B177" s="37"/>
      <c r="C177" s="180" t="s">
        <v>659</v>
      </c>
      <c r="D177" s="180" t="s">
        <v>217</v>
      </c>
      <c r="E177" s="181" t="s">
        <v>1415</v>
      </c>
      <c r="F177" s="182" t="s">
        <v>1416</v>
      </c>
      <c r="G177" s="183" t="s">
        <v>248</v>
      </c>
      <c r="H177" s="184">
        <v>2</v>
      </c>
      <c r="I177" s="185"/>
      <c r="J177" s="186">
        <f t="shared" si="20"/>
        <v>0</v>
      </c>
      <c r="K177" s="182" t="s">
        <v>19</v>
      </c>
      <c r="L177" s="41"/>
      <c r="M177" s="187" t="s">
        <v>19</v>
      </c>
      <c r="N177" s="188" t="s">
        <v>47</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299</v>
      </c>
      <c r="AT177" s="191" t="s">
        <v>217</v>
      </c>
      <c r="AU177" s="191" t="s">
        <v>88</v>
      </c>
      <c r="AY177" s="19" t="s">
        <v>214</v>
      </c>
      <c r="BE177" s="192">
        <f t="shared" si="24"/>
        <v>0</v>
      </c>
      <c r="BF177" s="192">
        <f t="shared" si="25"/>
        <v>0</v>
      </c>
      <c r="BG177" s="192">
        <f t="shared" si="26"/>
        <v>0</v>
      </c>
      <c r="BH177" s="192">
        <f t="shared" si="27"/>
        <v>0</v>
      </c>
      <c r="BI177" s="192">
        <f t="shared" si="28"/>
        <v>0</v>
      </c>
      <c r="BJ177" s="19" t="s">
        <v>88</v>
      </c>
      <c r="BK177" s="192">
        <f t="shared" si="29"/>
        <v>0</v>
      </c>
      <c r="BL177" s="19" t="s">
        <v>299</v>
      </c>
      <c r="BM177" s="191" t="s">
        <v>2001</v>
      </c>
    </row>
    <row r="178" spans="1:65" s="2" customFormat="1" ht="14.45" customHeight="1">
      <c r="A178" s="36"/>
      <c r="B178" s="37"/>
      <c r="C178" s="180" t="s">
        <v>663</v>
      </c>
      <c r="D178" s="180" t="s">
        <v>217</v>
      </c>
      <c r="E178" s="181" t="s">
        <v>1418</v>
      </c>
      <c r="F178" s="182" t="s">
        <v>1419</v>
      </c>
      <c r="G178" s="183" t="s">
        <v>248</v>
      </c>
      <c r="H178" s="184">
        <v>2</v>
      </c>
      <c r="I178" s="185"/>
      <c r="J178" s="186">
        <f t="shared" si="20"/>
        <v>0</v>
      </c>
      <c r="K178" s="182" t="s">
        <v>19</v>
      </c>
      <c r="L178" s="41"/>
      <c r="M178" s="244" t="s">
        <v>19</v>
      </c>
      <c r="N178" s="245" t="s">
        <v>47</v>
      </c>
      <c r="O178" s="246"/>
      <c r="P178" s="247">
        <f t="shared" si="21"/>
        <v>0</v>
      </c>
      <c r="Q178" s="247">
        <v>0</v>
      </c>
      <c r="R178" s="247">
        <f t="shared" si="22"/>
        <v>0</v>
      </c>
      <c r="S178" s="247">
        <v>0</v>
      </c>
      <c r="T178" s="248">
        <f t="shared" si="23"/>
        <v>0</v>
      </c>
      <c r="U178" s="36"/>
      <c r="V178" s="36"/>
      <c r="W178" s="36"/>
      <c r="X178" s="36"/>
      <c r="Y178" s="36"/>
      <c r="Z178" s="36"/>
      <c r="AA178" s="36"/>
      <c r="AB178" s="36"/>
      <c r="AC178" s="36"/>
      <c r="AD178" s="36"/>
      <c r="AE178" s="36"/>
      <c r="AR178" s="191" t="s">
        <v>299</v>
      </c>
      <c r="AT178" s="191" t="s">
        <v>217</v>
      </c>
      <c r="AU178" s="191" t="s">
        <v>88</v>
      </c>
      <c r="AY178" s="19" t="s">
        <v>214</v>
      </c>
      <c r="BE178" s="192">
        <f t="shared" si="24"/>
        <v>0</v>
      </c>
      <c r="BF178" s="192">
        <f t="shared" si="25"/>
        <v>0</v>
      </c>
      <c r="BG178" s="192">
        <f t="shared" si="26"/>
        <v>0</v>
      </c>
      <c r="BH178" s="192">
        <f t="shared" si="27"/>
        <v>0</v>
      </c>
      <c r="BI178" s="192">
        <f t="shared" si="28"/>
        <v>0</v>
      </c>
      <c r="BJ178" s="19" t="s">
        <v>88</v>
      </c>
      <c r="BK178" s="192">
        <f t="shared" si="29"/>
        <v>0</v>
      </c>
      <c r="BL178" s="19" t="s">
        <v>299</v>
      </c>
      <c r="BM178" s="191" t="s">
        <v>2002</v>
      </c>
    </row>
    <row r="179" spans="1:65" s="2" customFormat="1" ht="6.95" customHeight="1">
      <c r="A179" s="36"/>
      <c r="B179" s="49"/>
      <c r="C179" s="50"/>
      <c r="D179" s="50"/>
      <c r="E179" s="50"/>
      <c r="F179" s="50"/>
      <c r="G179" s="50"/>
      <c r="H179" s="50"/>
      <c r="I179" s="50"/>
      <c r="J179" s="50"/>
      <c r="K179" s="50"/>
      <c r="L179" s="41"/>
      <c r="M179" s="36"/>
      <c r="O179" s="36"/>
      <c r="P179" s="36"/>
      <c r="Q179" s="36"/>
      <c r="R179" s="36"/>
      <c r="S179" s="36"/>
      <c r="T179" s="36"/>
      <c r="U179" s="36"/>
      <c r="V179" s="36"/>
      <c r="W179" s="36"/>
      <c r="X179" s="36"/>
      <c r="Y179" s="36"/>
      <c r="Z179" s="36"/>
      <c r="AA179" s="36"/>
      <c r="AB179" s="36"/>
      <c r="AC179" s="36"/>
      <c r="AD179" s="36"/>
      <c r="AE179" s="36"/>
    </row>
  </sheetData>
  <sheetProtection algorithmName="SHA-512" hashValue="hMWg2BFnNWTVyl2TbkZxSe9B9ZEczvmqqqmXS+sK9sQi1gsMS08tC8MVpvilJR3DeJDRd2ET5PZmjMVqLG4I/w==" saltValue="Y/62KV7yqDPA+UifrrSgNM+dpPJh1q4jG11lbyekU8VNAj9rxXxMGdamf/By4rnUWtF7/Koo11fDRg8iP9J62w==" spinCount="100000" sheet="1" objects="1" scenarios="1" formatColumns="0" formatRows="0" autoFilter="0"/>
  <autoFilter ref="C86:K178" xr:uid="{00000000-0009-0000-0000-00001B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157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1859</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1421</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ROUND((SUM(BE91:BE108)),  2)</f>
        <v>0</v>
      </c>
      <c r="G35" s="36"/>
      <c r="H35" s="36"/>
      <c r="I35" s="126">
        <v>0.21</v>
      </c>
      <c r="J35" s="125">
        <f>ROUND(((SUM(BE91:BE108))*I35),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ROUND((SUM(BF91:BF108)),  2)</f>
        <v>0</v>
      </c>
      <c r="G36" s="36"/>
      <c r="H36" s="36"/>
      <c r="I36" s="126">
        <v>0.15</v>
      </c>
      <c r="J36" s="125">
        <f>ROUND(((SUM(BF91:BF108))*I36),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ROUND((SUM(BG91:BG108)),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ROUND((SUM(BH91:BH108)),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ROUND((SUM(BI91:BI108)),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1859</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VRN - VRN a ostatní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1422</v>
      </c>
      <c r="E64" s="145"/>
      <c r="F64" s="145"/>
      <c r="G64" s="145"/>
      <c r="H64" s="145"/>
      <c r="I64" s="145"/>
      <c r="J64" s="146">
        <f>J92</f>
        <v>0</v>
      </c>
      <c r="K64" s="143"/>
      <c r="L64" s="147"/>
    </row>
    <row r="65" spans="1:31" s="10" customFormat="1" ht="19.899999999999999" customHeight="1">
      <c r="B65" s="148"/>
      <c r="C65" s="99"/>
      <c r="D65" s="149" t="s">
        <v>1423</v>
      </c>
      <c r="E65" s="150"/>
      <c r="F65" s="150"/>
      <c r="G65" s="150"/>
      <c r="H65" s="150"/>
      <c r="I65" s="150"/>
      <c r="J65" s="151">
        <f>J93</f>
        <v>0</v>
      </c>
      <c r="K65" s="99"/>
      <c r="L65" s="152"/>
    </row>
    <row r="66" spans="1:31" s="10" customFormat="1" ht="19.899999999999999" customHeight="1">
      <c r="B66" s="148"/>
      <c r="C66" s="99"/>
      <c r="D66" s="149" t="s">
        <v>1424</v>
      </c>
      <c r="E66" s="150"/>
      <c r="F66" s="150"/>
      <c r="G66" s="150"/>
      <c r="H66" s="150"/>
      <c r="I66" s="150"/>
      <c r="J66" s="151">
        <f>J97</f>
        <v>0</v>
      </c>
      <c r="K66" s="99"/>
      <c r="L66" s="152"/>
    </row>
    <row r="67" spans="1:31" s="10" customFormat="1" ht="19.899999999999999" customHeight="1">
      <c r="B67" s="148"/>
      <c r="C67" s="99"/>
      <c r="D67" s="149" t="s">
        <v>1425</v>
      </c>
      <c r="E67" s="150"/>
      <c r="F67" s="150"/>
      <c r="G67" s="150"/>
      <c r="H67" s="150"/>
      <c r="I67" s="150"/>
      <c r="J67" s="151">
        <f>J102</f>
        <v>0</v>
      </c>
      <c r="K67" s="99"/>
      <c r="L67" s="152"/>
    </row>
    <row r="68" spans="1:31" s="10" customFormat="1" ht="19.899999999999999" customHeight="1">
      <c r="B68" s="148"/>
      <c r="C68" s="99"/>
      <c r="D68" s="149" t="s">
        <v>1426</v>
      </c>
      <c r="E68" s="150"/>
      <c r="F68" s="150"/>
      <c r="G68" s="150"/>
      <c r="H68" s="150"/>
      <c r="I68" s="150"/>
      <c r="J68" s="151">
        <f>J105</f>
        <v>0</v>
      </c>
      <c r="K68" s="99"/>
      <c r="L68" s="152"/>
    </row>
    <row r="69" spans="1:31" s="10" customFormat="1" ht="19.899999999999999" customHeight="1">
      <c r="B69" s="148"/>
      <c r="C69" s="99"/>
      <c r="D69" s="149" t="s">
        <v>1427</v>
      </c>
      <c r="E69" s="150"/>
      <c r="F69" s="150"/>
      <c r="G69" s="150"/>
      <c r="H69" s="150"/>
      <c r="I69" s="150"/>
      <c r="J69" s="151">
        <f>J107</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199</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5" t="str">
        <f>E7</f>
        <v>Podkrovní byty Táborská 378/44, 372/36, 375/38, 377/42, 376/40 Praha 4, k.ú. Nusle</v>
      </c>
      <c r="F79" s="396"/>
      <c r="G79" s="396"/>
      <c r="H79" s="396"/>
      <c r="I79" s="38"/>
      <c r="J79" s="38"/>
      <c r="K79" s="38"/>
      <c r="L79" s="115"/>
      <c r="S79" s="36"/>
      <c r="T79" s="36"/>
      <c r="U79" s="36"/>
      <c r="V79" s="36"/>
      <c r="W79" s="36"/>
      <c r="X79" s="36"/>
      <c r="Y79" s="36"/>
      <c r="Z79" s="36"/>
      <c r="AA79" s="36"/>
      <c r="AB79" s="36"/>
      <c r="AC79" s="36"/>
      <c r="AD79" s="36"/>
      <c r="AE79" s="36"/>
    </row>
    <row r="80" spans="1:31" s="1" customFormat="1" ht="12" customHeight="1">
      <c r="B80" s="23"/>
      <c r="C80" s="31" t="s">
        <v>174</v>
      </c>
      <c r="D80" s="24"/>
      <c r="E80" s="24"/>
      <c r="F80" s="24"/>
      <c r="G80" s="24"/>
      <c r="H80" s="24"/>
      <c r="I80" s="24"/>
      <c r="J80" s="24"/>
      <c r="K80" s="24"/>
      <c r="L80" s="22"/>
    </row>
    <row r="81" spans="1:65" s="2" customFormat="1" ht="16.5" customHeight="1">
      <c r="A81" s="36"/>
      <c r="B81" s="37"/>
      <c r="C81" s="38"/>
      <c r="D81" s="38"/>
      <c r="E81" s="395" t="s">
        <v>1859</v>
      </c>
      <c r="F81" s="397"/>
      <c r="G81" s="397"/>
      <c r="H81" s="397"/>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176</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69" t="str">
        <f>E11</f>
        <v>VRN - VRN a ostatní</v>
      </c>
      <c r="F83" s="397"/>
      <c r="G83" s="397"/>
      <c r="H83" s="397"/>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16. 4. 2021</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Městská část Praha 4, Anatala Staška 2059/80b</v>
      </c>
      <c r="G87" s="38"/>
      <c r="H87" s="38"/>
      <c r="I87" s="31" t="s">
        <v>32</v>
      </c>
      <c r="J87" s="34" t="str">
        <f>E23</f>
        <v>SUNCAD, s.r.o., Špotzova 6, Praha 6</v>
      </c>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IF(E20="","",E20)</f>
        <v>Vyplň údaj</v>
      </c>
      <c r="G88" s="38"/>
      <c r="H88" s="38"/>
      <c r="I88" s="31" t="s">
        <v>37</v>
      </c>
      <c r="J88" s="34" t="str">
        <f>E26</f>
        <v xml:space="preserve"> </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200</v>
      </c>
      <c r="D90" s="156" t="s">
        <v>60</v>
      </c>
      <c r="E90" s="156" t="s">
        <v>56</v>
      </c>
      <c r="F90" s="156" t="s">
        <v>57</v>
      </c>
      <c r="G90" s="156" t="s">
        <v>201</v>
      </c>
      <c r="H90" s="156" t="s">
        <v>202</v>
      </c>
      <c r="I90" s="156" t="s">
        <v>203</v>
      </c>
      <c r="J90" s="156" t="s">
        <v>180</v>
      </c>
      <c r="K90" s="157" t="s">
        <v>204</v>
      </c>
      <c r="L90" s="158"/>
      <c r="M90" s="70" t="s">
        <v>19</v>
      </c>
      <c r="N90" s="71" t="s">
        <v>45</v>
      </c>
      <c r="O90" s="71" t="s">
        <v>205</v>
      </c>
      <c r="P90" s="71" t="s">
        <v>206</v>
      </c>
      <c r="Q90" s="71" t="s">
        <v>207</v>
      </c>
      <c r="R90" s="71" t="s">
        <v>208</v>
      </c>
      <c r="S90" s="71" t="s">
        <v>209</v>
      </c>
      <c r="T90" s="72" t="s">
        <v>210</v>
      </c>
      <c r="U90" s="153"/>
      <c r="V90" s="153"/>
      <c r="W90" s="153"/>
      <c r="X90" s="153"/>
      <c r="Y90" s="153"/>
      <c r="Z90" s="153"/>
      <c r="AA90" s="153"/>
      <c r="AB90" s="153"/>
      <c r="AC90" s="153"/>
      <c r="AD90" s="153"/>
      <c r="AE90" s="153"/>
    </row>
    <row r="91" spans="1:65" s="2" customFormat="1" ht="22.9" customHeight="1">
      <c r="A91" s="36"/>
      <c r="B91" s="37"/>
      <c r="C91" s="77" t="s">
        <v>211</v>
      </c>
      <c r="D91" s="38"/>
      <c r="E91" s="38"/>
      <c r="F91" s="38"/>
      <c r="G91" s="38"/>
      <c r="H91" s="38"/>
      <c r="I91" s="38"/>
      <c r="J91" s="159">
        <f>BK91</f>
        <v>0</v>
      </c>
      <c r="K91" s="38"/>
      <c r="L91" s="41"/>
      <c r="M91" s="73"/>
      <c r="N91" s="160"/>
      <c r="O91" s="74"/>
      <c r="P91" s="161">
        <f>P92</f>
        <v>0</v>
      </c>
      <c r="Q91" s="74"/>
      <c r="R91" s="161">
        <f>R92</f>
        <v>0</v>
      </c>
      <c r="S91" s="74"/>
      <c r="T91" s="162">
        <f>T92</f>
        <v>0</v>
      </c>
      <c r="U91" s="36"/>
      <c r="V91" s="36"/>
      <c r="W91" s="36"/>
      <c r="X91" s="36"/>
      <c r="Y91" s="36"/>
      <c r="Z91" s="36"/>
      <c r="AA91" s="36"/>
      <c r="AB91" s="36"/>
      <c r="AC91" s="36"/>
      <c r="AD91" s="36"/>
      <c r="AE91" s="36"/>
      <c r="AT91" s="19" t="s">
        <v>74</v>
      </c>
      <c r="AU91" s="19" t="s">
        <v>181</v>
      </c>
      <c r="BK91" s="163">
        <f>BK92</f>
        <v>0</v>
      </c>
    </row>
    <row r="92" spans="1:65" s="12" customFormat="1" ht="25.9" customHeight="1">
      <c r="B92" s="164"/>
      <c r="C92" s="165"/>
      <c r="D92" s="166" t="s">
        <v>74</v>
      </c>
      <c r="E92" s="167" t="s">
        <v>110</v>
      </c>
      <c r="F92" s="167" t="s">
        <v>1428</v>
      </c>
      <c r="G92" s="165"/>
      <c r="H92" s="165"/>
      <c r="I92" s="168"/>
      <c r="J92" s="169">
        <f>BK92</f>
        <v>0</v>
      </c>
      <c r="K92" s="165"/>
      <c r="L92" s="170"/>
      <c r="M92" s="171"/>
      <c r="N92" s="172"/>
      <c r="O92" s="172"/>
      <c r="P92" s="173">
        <f>P93+P97+P102+P105+P107</f>
        <v>0</v>
      </c>
      <c r="Q92" s="172"/>
      <c r="R92" s="173">
        <f>R93+R97+R102+R105+R107</f>
        <v>0</v>
      </c>
      <c r="S92" s="172"/>
      <c r="T92" s="174">
        <f>T93+T97+T102+T105+T107</f>
        <v>0</v>
      </c>
      <c r="AR92" s="175" t="s">
        <v>245</v>
      </c>
      <c r="AT92" s="176" t="s">
        <v>74</v>
      </c>
      <c r="AU92" s="176" t="s">
        <v>75</v>
      </c>
      <c r="AY92" s="175" t="s">
        <v>214</v>
      </c>
      <c r="BK92" s="177">
        <f>BK93+BK97+BK102+BK105+BK107</f>
        <v>0</v>
      </c>
    </row>
    <row r="93" spans="1:65" s="12" customFormat="1" ht="22.9" customHeight="1">
      <c r="B93" s="164"/>
      <c r="C93" s="165"/>
      <c r="D93" s="166" t="s">
        <v>74</v>
      </c>
      <c r="E93" s="178" t="s">
        <v>1429</v>
      </c>
      <c r="F93" s="178" t="s">
        <v>1430</v>
      </c>
      <c r="G93" s="165"/>
      <c r="H93" s="165"/>
      <c r="I93" s="168"/>
      <c r="J93" s="179">
        <f>BK93</f>
        <v>0</v>
      </c>
      <c r="K93" s="165"/>
      <c r="L93" s="170"/>
      <c r="M93" s="171"/>
      <c r="N93" s="172"/>
      <c r="O93" s="172"/>
      <c r="P93" s="173">
        <f>SUM(P94:P96)</f>
        <v>0</v>
      </c>
      <c r="Q93" s="172"/>
      <c r="R93" s="173">
        <f>SUM(R94:R96)</f>
        <v>0</v>
      </c>
      <c r="S93" s="172"/>
      <c r="T93" s="174">
        <f>SUM(T94:T96)</f>
        <v>0</v>
      </c>
      <c r="AR93" s="175" t="s">
        <v>245</v>
      </c>
      <c r="AT93" s="176" t="s">
        <v>74</v>
      </c>
      <c r="AU93" s="176" t="s">
        <v>82</v>
      </c>
      <c r="AY93" s="175" t="s">
        <v>214</v>
      </c>
      <c r="BK93" s="177">
        <f>SUM(BK94:BK96)</f>
        <v>0</v>
      </c>
    </row>
    <row r="94" spans="1:65" s="2" customFormat="1" ht="14.45" customHeight="1">
      <c r="A94" s="36"/>
      <c r="B94" s="37"/>
      <c r="C94" s="180" t="s">
        <v>82</v>
      </c>
      <c r="D94" s="180" t="s">
        <v>217</v>
      </c>
      <c r="E94" s="181" t="s">
        <v>1431</v>
      </c>
      <c r="F94" s="182" t="s">
        <v>919</v>
      </c>
      <c r="G94" s="183" t="s">
        <v>248</v>
      </c>
      <c r="H94" s="184">
        <v>1</v>
      </c>
      <c r="I94" s="185"/>
      <c r="J94" s="186">
        <f>ROUND(I94*H94,2)</f>
        <v>0</v>
      </c>
      <c r="K94" s="182" t="s">
        <v>221</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1432</v>
      </c>
      <c r="AT94" s="191" t="s">
        <v>217</v>
      </c>
      <c r="AU94" s="191" t="s">
        <v>88</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1432</v>
      </c>
      <c r="BM94" s="191" t="s">
        <v>1433</v>
      </c>
    </row>
    <row r="95" spans="1:65" s="14" customFormat="1" ht="11.25">
      <c r="B95" s="204"/>
      <c r="C95" s="205"/>
      <c r="D95" s="195" t="s">
        <v>224</v>
      </c>
      <c r="E95" s="206" t="s">
        <v>19</v>
      </c>
      <c r="F95" s="207" t="s">
        <v>82</v>
      </c>
      <c r="G95" s="205"/>
      <c r="H95" s="208">
        <v>1</v>
      </c>
      <c r="I95" s="209"/>
      <c r="J95" s="205"/>
      <c r="K95" s="205"/>
      <c r="L95" s="210"/>
      <c r="M95" s="211"/>
      <c r="N95" s="212"/>
      <c r="O95" s="212"/>
      <c r="P95" s="212"/>
      <c r="Q95" s="212"/>
      <c r="R95" s="212"/>
      <c r="S95" s="212"/>
      <c r="T95" s="213"/>
      <c r="AT95" s="214" t="s">
        <v>224</v>
      </c>
      <c r="AU95" s="214" t="s">
        <v>88</v>
      </c>
      <c r="AV95" s="14" t="s">
        <v>88</v>
      </c>
      <c r="AW95" s="14" t="s">
        <v>36</v>
      </c>
      <c r="AX95" s="14" t="s">
        <v>75</v>
      </c>
      <c r="AY95" s="214" t="s">
        <v>214</v>
      </c>
    </row>
    <row r="96" spans="1:65" s="15" customFormat="1" ht="11.25">
      <c r="B96" s="215"/>
      <c r="C96" s="216"/>
      <c r="D96" s="195" t="s">
        <v>224</v>
      </c>
      <c r="E96" s="217" t="s">
        <v>19</v>
      </c>
      <c r="F96" s="218" t="s">
        <v>228</v>
      </c>
      <c r="G96" s="216"/>
      <c r="H96" s="219">
        <v>1</v>
      </c>
      <c r="I96" s="220"/>
      <c r="J96" s="216"/>
      <c r="K96" s="216"/>
      <c r="L96" s="221"/>
      <c r="M96" s="222"/>
      <c r="N96" s="223"/>
      <c r="O96" s="223"/>
      <c r="P96" s="223"/>
      <c r="Q96" s="223"/>
      <c r="R96" s="223"/>
      <c r="S96" s="223"/>
      <c r="T96" s="224"/>
      <c r="AT96" s="225" t="s">
        <v>224</v>
      </c>
      <c r="AU96" s="225" t="s">
        <v>88</v>
      </c>
      <c r="AV96" s="15" t="s">
        <v>222</v>
      </c>
      <c r="AW96" s="15" t="s">
        <v>36</v>
      </c>
      <c r="AX96" s="15" t="s">
        <v>82</v>
      </c>
      <c r="AY96" s="225" t="s">
        <v>214</v>
      </c>
    </row>
    <row r="97" spans="1:65" s="12" customFormat="1" ht="22.9" customHeight="1">
      <c r="B97" s="164"/>
      <c r="C97" s="165"/>
      <c r="D97" s="166" t="s">
        <v>74</v>
      </c>
      <c r="E97" s="178" t="s">
        <v>1434</v>
      </c>
      <c r="F97" s="178" t="s">
        <v>1435</v>
      </c>
      <c r="G97" s="165"/>
      <c r="H97" s="165"/>
      <c r="I97" s="168"/>
      <c r="J97" s="179">
        <f>BK97</f>
        <v>0</v>
      </c>
      <c r="K97" s="165"/>
      <c r="L97" s="170"/>
      <c r="M97" s="171"/>
      <c r="N97" s="172"/>
      <c r="O97" s="172"/>
      <c r="P97" s="173">
        <f>SUM(P98:P101)</f>
        <v>0</v>
      </c>
      <c r="Q97" s="172"/>
      <c r="R97" s="173">
        <f>SUM(R98:R101)</f>
        <v>0</v>
      </c>
      <c r="S97" s="172"/>
      <c r="T97" s="174">
        <f>SUM(T98:T101)</f>
        <v>0</v>
      </c>
      <c r="AR97" s="175" t="s">
        <v>245</v>
      </c>
      <c r="AT97" s="176" t="s">
        <v>74</v>
      </c>
      <c r="AU97" s="176" t="s">
        <v>82</v>
      </c>
      <c r="AY97" s="175" t="s">
        <v>214</v>
      </c>
      <c r="BK97" s="177">
        <f>SUM(BK98:BK101)</f>
        <v>0</v>
      </c>
    </row>
    <row r="98" spans="1:65" s="2" customFormat="1" ht="14.45" customHeight="1">
      <c r="A98" s="36"/>
      <c r="B98" s="37"/>
      <c r="C98" s="180" t="s">
        <v>88</v>
      </c>
      <c r="D98" s="180" t="s">
        <v>217</v>
      </c>
      <c r="E98" s="181" t="s">
        <v>1436</v>
      </c>
      <c r="F98" s="182" t="s">
        <v>1435</v>
      </c>
      <c r="G98" s="183" t="s">
        <v>248</v>
      </c>
      <c r="H98" s="184">
        <v>1</v>
      </c>
      <c r="I98" s="185"/>
      <c r="J98" s="186">
        <f>ROUND(I98*H98,2)</f>
        <v>0</v>
      </c>
      <c r="K98" s="182" t="s">
        <v>19</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222</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82</v>
      </c>
      <c r="BK98" s="192">
        <f>ROUND(I98*H98,2)</f>
        <v>0</v>
      </c>
      <c r="BL98" s="19" t="s">
        <v>222</v>
      </c>
      <c r="BM98" s="191" t="s">
        <v>1437</v>
      </c>
    </row>
    <row r="99" spans="1:65" s="2" customFormat="1" ht="14.45" customHeight="1">
      <c r="A99" s="36"/>
      <c r="B99" s="37"/>
      <c r="C99" s="180" t="s">
        <v>101</v>
      </c>
      <c r="D99" s="180" t="s">
        <v>217</v>
      </c>
      <c r="E99" s="181" t="s">
        <v>1438</v>
      </c>
      <c r="F99" s="182" t="s">
        <v>1439</v>
      </c>
      <c r="G99" s="183" t="s">
        <v>248</v>
      </c>
      <c r="H99" s="184">
        <v>1</v>
      </c>
      <c r="I99" s="185"/>
      <c r="J99" s="186">
        <f>ROUND(I99*H99,2)</f>
        <v>0</v>
      </c>
      <c r="K99" s="182" t="s">
        <v>1440</v>
      </c>
      <c r="L99" s="41"/>
      <c r="M99" s="187" t="s">
        <v>19</v>
      </c>
      <c r="N99" s="188" t="s">
        <v>46</v>
      </c>
      <c r="O99" s="66"/>
      <c r="P99" s="189">
        <f>O99*H99</f>
        <v>0</v>
      </c>
      <c r="Q99" s="189">
        <v>0</v>
      </c>
      <c r="R99" s="189">
        <f>Q99*H99</f>
        <v>0</v>
      </c>
      <c r="S99" s="189">
        <v>0</v>
      </c>
      <c r="T99" s="190">
        <f>S99*H99</f>
        <v>0</v>
      </c>
      <c r="U99" s="36"/>
      <c r="V99" s="36"/>
      <c r="W99" s="36"/>
      <c r="X99" s="36"/>
      <c r="Y99" s="36"/>
      <c r="Z99" s="36"/>
      <c r="AA99" s="36"/>
      <c r="AB99" s="36"/>
      <c r="AC99" s="36"/>
      <c r="AD99" s="36"/>
      <c r="AE99" s="36"/>
      <c r="AR99" s="191" t="s">
        <v>1432</v>
      </c>
      <c r="AT99" s="191" t="s">
        <v>217</v>
      </c>
      <c r="AU99" s="191" t="s">
        <v>88</v>
      </c>
      <c r="AY99" s="19" t="s">
        <v>214</v>
      </c>
      <c r="BE99" s="192">
        <f>IF(N99="základní",J99,0)</f>
        <v>0</v>
      </c>
      <c r="BF99" s="192">
        <f>IF(N99="snížená",J99,0)</f>
        <v>0</v>
      </c>
      <c r="BG99" s="192">
        <f>IF(N99="zákl. přenesená",J99,0)</f>
        <v>0</v>
      </c>
      <c r="BH99" s="192">
        <f>IF(N99="sníž. přenesená",J99,0)</f>
        <v>0</v>
      </c>
      <c r="BI99" s="192">
        <f>IF(N99="nulová",J99,0)</f>
        <v>0</v>
      </c>
      <c r="BJ99" s="19" t="s">
        <v>82</v>
      </c>
      <c r="BK99" s="192">
        <f>ROUND(I99*H99,2)</f>
        <v>0</v>
      </c>
      <c r="BL99" s="19" t="s">
        <v>1432</v>
      </c>
      <c r="BM99" s="191" t="s">
        <v>1441</v>
      </c>
    </row>
    <row r="100" spans="1:65" s="14" customFormat="1" ht="11.25">
      <c r="B100" s="204"/>
      <c r="C100" s="205"/>
      <c r="D100" s="195" t="s">
        <v>224</v>
      </c>
      <c r="E100" s="206" t="s">
        <v>19</v>
      </c>
      <c r="F100" s="207" t="s">
        <v>82</v>
      </c>
      <c r="G100" s="205"/>
      <c r="H100" s="208">
        <v>1</v>
      </c>
      <c r="I100" s="209"/>
      <c r="J100" s="205"/>
      <c r="K100" s="205"/>
      <c r="L100" s="210"/>
      <c r="M100" s="211"/>
      <c r="N100" s="212"/>
      <c r="O100" s="212"/>
      <c r="P100" s="212"/>
      <c r="Q100" s="212"/>
      <c r="R100" s="212"/>
      <c r="S100" s="212"/>
      <c r="T100" s="213"/>
      <c r="AT100" s="214" t="s">
        <v>224</v>
      </c>
      <c r="AU100" s="214" t="s">
        <v>88</v>
      </c>
      <c r="AV100" s="14" t="s">
        <v>88</v>
      </c>
      <c r="AW100" s="14" t="s">
        <v>36</v>
      </c>
      <c r="AX100" s="14" t="s">
        <v>75</v>
      </c>
      <c r="AY100" s="214" t="s">
        <v>214</v>
      </c>
    </row>
    <row r="101" spans="1:65" s="15" customFormat="1" ht="11.25">
      <c r="B101" s="215"/>
      <c r="C101" s="216"/>
      <c r="D101" s="195" t="s">
        <v>224</v>
      </c>
      <c r="E101" s="217" t="s">
        <v>19</v>
      </c>
      <c r="F101" s="218" t="s">
        <v>228</v>
      </c>
      <c r="G101" s="216"/>
      <c r="H101" s="219">
        <v>1</v>
      </c>
      <c r="I101" s="220"/>
      <c r="J101" s="216"/>
      <c r="K101" s="216"/>
      <c r="L101" s="221"/>
      <c r="M101" s="222"/>
      <c r="N101" s="223"/>
      <c r="O101" s="223"/>
      <c r="P101" s="223"/>
      <c r="Q101" s="223"/>
      <c r="R101" s="223"/>
      <c r="S101" s="223"/>
      <c r="T101" s="224"/>
      <c r="AT101" s="225" t="s">
        <v>224</v>
      </c>
      <c r="AU101" s="225" t="s">
        <v>88</v>
      </c>
      <c r="AV101" s="15" t="s">
        <v>222</v>
      </c>
      <c r="AW101" s="15" t="s">
        <v>36</v>
      </c>
      <c r="AX101" s="15" t="s">
        <v>82</v>
      </c>
      <c r="AY101" s="225" t="s">
        <v>214</v>
      </c>
    </row>
    <row r="102" spans="1:65" s="12" customFormat="1" ht="22.9" customHeight="1">
      <c r="B102" s="164"/>
      <c r="C102" s="165"/>
      <c r="D102" s="166" t="s">
        <v>74</v>
      </c>
      <c r="E102" s="178" t="s">
        <v>1442</v>
      </c>
      <c r="F102" s="178" t="s">
        <v>1443</v>
      </c>
      <c r="G102" s="165"/>
      <c r="H102" s="165"/>
      <c r="I102" s="168"/>
      <c r="J102" s="179">
        <f>BK102</f>
        <v>0</v>
      </c>
      <c r="K102" s="165"/>
      <c r="L102" s="170"/>
      <c r="M102" s="171"/>
      <c r="N102" s="172"/>
      <c r="O102" s="172"/>
      <c r="P102" s="173">
        <f>SUM(P103:P104)</f>
        <v>0</v>
      </c>
      <c r="Q102" s="172"/>
      <c r="R102" s="173">
        <f>SUM(R103:R104)</f>
        <v>0</v>
      </c>
      <c r="S102" s="172"/>
      <c r="T102" s="174">
        <f>SUM(T103:T104)</f>
        <v>0</v>
      </c>
      <c r="AR102" s="175" t="s">
        <v>245</v>
      </c>
      <c r="AT102" s="176" t="s">
        <v>74</v>
      </c>
      <c r="AU102" s="176" t="s">
        <v>82</v>
      </c>
      <c r="AY102" s="175" t="s">
        <v>214</v>
      </c>
      <c r="BK102" s="177">
        <f>SUM(BK103:BK104)</f>
        <v>0</v>
      </c>
    </row>
    <row r="103" spans="1:65" s="2" customFormat="1" ht="14.45" customHeight="1">
      <c r="A103" s="36"/>
      <c r="B103" s="37"/>
      <c r="C103" s="180" t="s">
        <v>222</v>
      </c>
      <c r="D103" s="180" t="s">
        <v>217</v>
      </c>
      <c r="E103" s="181" t="s">
        <v>1444</v>
      </c>
      <c r="F103" s="182" t="s">
        <v>1445</v>
      </c>
      <c r="G103" s="183" t="s">
        <v>248</v>
      </c>
      <c r="H103" s="184">
        <v>1</v>
      </c>
      <c r="I103" s="185"/>
      <c r="J103" s="186">
        <f>ROUND(I103*H103,2)</f>
        <v>0</v>
      </c>
      <c r="K103" s="182" t="s">
        <v>1440</v>
      </c>
      <c r="L103" s="41"/>
      <c r="M103" s="187" t="s">
        <v>19</v>
      </c>
      <c r="N103" s="188" t="s">
        <v>46</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1432</v>
      </c>
      <c r="AT103" s="191" t="s">
        <v>217</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82</v>
      </c>
      <c r="BK103" s="192">
        <f>ROUND(I103*H103,2)</f>
        <v>0</v>
      </c>
      <c r="BL103" s="19" t="s">
        <v>1432</v>
      </c>
      <c r="BM103" s="191" t="s">
        <v>1446</v>
      </c>
    </row>
    <row r="104" spans="1:65" s="14" customFormat="1" ht="11.25">
      <c r="B104" s="204"/>
      <c r="C104" s="205"/>
      <c r="D104" s="195" t="s">
        <v>224</v>
      </c>
      <c r="E104" s="206" t="s">
        <v>19</v>
      </c>
      <c r="F104" s="207" t="s">
        <v>82</v>
      </c>
      <c r="G104" s="205"/>
      <c r="H104" s="208">
        <v>1</v>
      </c>
      <c r="I104" s="209"/>
      <c r="J104" s="205"/>
      <c r="K104" s="205"/>
      <c r="L104" s="210"/>
      <c r="M104" s="211"/>
      <c r="N104" s="212"/>
      <c r="O104" s="212"/>
      <c r="P104" s="212"/>
      <c r="Q104" s="212"/>
      <c r="R104" s="212"/>
      <c r="S104" s="212"/>
      <c r="T104" s="213"/>
      <c r="AT104" s="214" t="s">
        <v>224</v>
      </c>
      <c r="AU104" s="214" t="s">
        <v>88</v>
      </c>
      <c r="AV104" s="14" t="s">
        <v>88</v>
      </c>
      <c r="AW104" s="14" t="s">
        <v>36</v>
      </c>
      <c r="AX104" s="14" t="s">
        <v>82</v>
      </c>
      <c r="AY104" s="214" t="s">
        <v>214</v>
      </c>
    </row>
    <row r="105" spans="1:65" s="12" customFormat="1" ht="22.9" customHeight="1">
      <c r="B105" s="164"/>
      <c r="C105" s="165"/>
      <c r="D105" s="166" t="s">
        <v>74</v>
      </c>
      <c r="E105" s="178" t="s">
        <v>1447</v>
      </c>
      <c r="F105" s="178" t="s">
        <v>1448</v>
      </c>
      <c r="G105" s="165"/>
      <c r="H105" s="165"/>
      <c r="I105" s="168"/>
      <c r="J105" s="179">
        <f>BK105</f>
        <v>0</v>
      </c>
      <c r="K105" s="165"/>
      <c r="L105" s="170"/>
      <c r="M105" s="171"/>
      <c r="N105" s="172"/>
      <c r="O105" s="172"/>
      <c r="P105" s="173">
        <f>P106</f>
        <v>0</v>
      </c>
      <c r="Q105" s="172"/>
      <c r="R105" s="173">
        <f>R106</f>
        <v>0</v>
      </c>
      <c r="S105" s="172"/>
      <c r="T105" s="174">
        <f>T106</f>
        <v>0</v>
      </c>
      <c r="AR105" s="175" t="s">
        <v>245</v>
      </c>
      <c r="AT105" s="176" t="s">
        <v>74</v>
      </c>
      <c r="AU105" s="176" t="s">
        <v>82</v>
      </c>
      <c r="AY105" s="175" t="s">
        <v>214</v>
      </c>
      <c r="BK105" s="177">
        <f>BK106</f>
        <v>0</v>
      </c>
    </row>
    <row r="106" spans="1:65" s="2" customFormat="1" ht="14.45" customHeight="1">
      <c r="A106" s="36"/>
      <c r="B106" s="37"/>
      <c r="C106" s="180" t="s">
        <v>245</v>
      </c>
      <c r="D106" s="180" t="s">
        <v>217</v>
      </c>
      <c r="E106" s="181" t="s">
        <v>1449</v>
      </c>
      <c r="F106" s="182" t="s">
        <v>1450</v>
      </c>
      <c r="G106" s="183" t="s">
        <v>248</v>
      </c>
      <c r="H106" s="184">
        <v>1</v>
      </c>
      <c r="I106" s="185"/>
      <c r="J106" s="186">
        <f>ROUND(I106*H106,2)</f>
        <v>0</v>
      </c>
      <c r="K106" s="182" t="s">
        <v>19</v>
      </c>
      <c r="L106" s="41"/>
      <c r="M106" s="187" t="s">
        <v>19</v>
      </c>
      <c r="N106" s="188" t="s">
        <v>46</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222</v>
      </c>
      <c r="AT106" s="191" t="s">
        <v>217</v>
      </c>
      <c r="AU106" s="191" t="s">
        <v>88</v>
      </c>
      <c r="AY106" s="19" t="s">
        <v>214</v>
      </c>
      <c r="BE106" s="192">
        <f>IF(N106="základní",J106,0)</f>
        <v>0</v>
      </c>
      <c r="BF106" s="192">
        <f>IF(N106="snížená",J106,0)</f>
        <v>0</v>
      </c>
      <c r="BG106" s="192">
        <f>IF(N106="zákl. přenesená",J106,0)</f>
        <v>0</v>
      </c>
      <c r="BH106" s="192">
        <f>IF(N106="sníž. přenesená",J106,0)</f>
        <v>0</v>
      </c>
      <c r="BI106" s="192">
        <f>IF(N106="nulová",J106,0)</f>
        <v>0</v>
      </c>
      <c r="BJ106" s="19" t="s">
        <v>82</v>
      </c>
      <c r="BK106" s="192">
        <f>ROUND(I106*H106,2)</f>
        <v>0</v>
      </c>
      <c r="BL106" s="19" t="s">
        <v>222</v>
      </c>
      <c r="BM106" s="191" t="s">
        <v>1451</v>
      </c>
    </row>
    <row r="107" spans="1:65" s="12" customFormat="1" ht="22.9" customHeight="1">
      <c r="B107" s="164"/>
      <c r="C107" s="165"/>
      <c r="D107" s="166" t="s">
        <v>74</v>
      </c>
      <c r="E107" s="178" t="s">
        <v>1452</v>
      </c>
      <c r="F107" s="178" t="s">
        <v>1453</v>
      </c>
      <c r="G107" s="165"/>
      <c r="H107" s="165"/>
      <c r="I107" s="168"/>
      <c r="J107" s="179">
        <f>BK107</f>
        <v>0</v>
      </c>
      <c r="K107" s="165"/>
      <c r="L107" s="170"/>
      <c r="M107" s="171"/>
      <c r="N107" s="172"/>
      <c r="O107" s="172"/>
      <c r="P107" s="173">
        <f>P108</f>
        <v>0</v>
      </c>
      <c r="Q107" s="172"/>
      <c r="R107" s="173">
        <f>R108</f>
        <v>0</v>
      </c>
      <c r="S107" s="172"/>
      <c r="T107" s="174">
        <f>T108</f>
        <v>0</v>
      </c>
      <c r="AR107" s="175" t="s">
        <v>245</v>
      </c>
      <c r="AT107" s="176" t="s">
        <v>74</v>
      </c>
      <c r="AU107" s="176" t="s">
        <v>82</v>
      </c>
      <c r="AY107" s="175" t="s">
        <v>214</v>
      </c>
      <c r="BK107" s="177">
        <f>BK108</f>
        <v>0</v>
      </c>
    </row>
    <row r="108" spans="1:65" s="2" customFormat="1" ht="14.45" customHeight="1">
      <c r="A108" s="36"/>
      <c r="B108" s="37"/>
      <c r="C108" s="180" t="s">
        <v>215</v>
      </c>
      <c r="D108" s="180" t="s">
        <v>217</v>
      </c>
      <c r="E108" s="181" t="s">
        <v>1454</v>
      </c>
      <c r="F108" s="182" t="s">
        <v>1455</v>
      </c>
      <c r="G108" s="183" t="s">
        <v>248</v>
      </c>
      <c r="H108" s="184">
        <v>1</v>
      </c>
      <c r="I108" s="185"/>
      <c r="J108" s="186">
        <f>ROUND(I108*H108,2)</f>
        <v>0</v>
      </c>
      <c r="K108" s="182" t="s">
        <v>221</v>
      </c>
      <c r="L108" s="41"/>
      <c r="M108" s="244" t="s">
        <v>19</v>
      </c>
      <c r="N108" s="245" t="s">
        <v>46</v>
      </c>
      <c r="O108" s="246"/>
      <c r="P108" s="247">
        <f>O108*H108</f>
        <v>0</v>
      </c>
      <c r="Q108" s="247">
        <v>0</v>
      </c>
      <c r="R108" s="247">
        <f>Q108*H108</f>
        <v>0</v>
      </c>
      <c r="S108" s="247">
        <v>0</v>
      </c>
      <c r="T108" s="248">
        <f>S108*H108</f>
        <v>0</v>
      </c>
      <c r="U108" s="36"/>
      <c r="V108" s="36"/>
      <c r="W108" s="36"/>
      <c r="X108" s="36"/>
      <c r="Y108" s="36"/>
      <c r="Z108" s="36"/>
      <c r="AA108" s="36"/>
      <c r="AB108" s="36"/>
      <c r="AC108" s="36"/>
      <c r="AD108" s="36"/>
      <c r="AE108" s="36"/>
      <c r="AR108" s="191" t="s">
        <v>1432</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82</v>
      </c>
      <c r="BK108" s="192">
        <f>ROUND(I108*H108,2)</f>
        <v>0</v>
      </c>
      <c r="BL108" s="19" t="s">
        <v>1432</v>
      </c>
      <c r="BM108" s="191" t="s">
        <v>1456</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UnMPhsekRwGmyNJrlBgJRJ2D7yEfzCujCUC5ZF7YfHV1535Jr2rhucDVZ1C2VIIr27dl2jvca/LZ51xGrEGgMQ==" saltValue="zW1WuZKBAmE+DvZ0p2E7J6Oc4ZUd2WhVfXGI8MK8R/FiycRhqVvBnSToyGvhhT+mVX9D/X3g89JNiMCZPAWsQw==" spinCount="100000" sheet="1" objects="1" scenarios="1" formatColumns="0" formatRows="0" autoFilter="0"/>
  <autoFilter ref="C90:K108" xr:uid="{00000000-0009-0000-0000-00001C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5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161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2003</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177</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22</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ROUND(J102,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ROUND((SUM(BE102:BE527)),  2)</f>
        <v>0</v>
      </c>
      <c r="G35" s="36"/>
      <c r="H35" s="36"/>
      <c r="I35" s="126">
        <v>0.21</v>
      </c>
      <c r="J35" s="125">
        <f>ROUND(((SUM(BE102:BE527))*I35),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ROUND((SUM(BF102:BF527)),  2)</f>
        <v>0</v>
      </c>
      <c r="G36" s="36"/>
      <c r="H36" s="36"/>
      <c r="I36" s="126">
        <v>0.15</v>
      </c>
      <c r="J36" s="125">
        <f>ROUND(((SUM(BF102:BF527))*I36),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ROUND((SUM(BG102:BG527)),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ROUND((SUM(BH102:BH527)),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ROUND((SUM(BI102:BI527)),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2003</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D.1.1 - Architektonicko-stavební řešení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Praha</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J102</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182</v>
      </c>
      <c r="E64" s="145"/>
      <c r="F64" s="145"/>
      <c r="G64" s="145"/>
      <c r="H64" s="145"/>
      <c r="I64" s="145"/>
      <c r="J64" s="146">
        <f>J103</f>
        <v>0</v>
      </c>
      <c r="K64" s="143"/>
      <c r="L64" s="147"/>
    </row>
    <row r="65" spans="2:12" s="10" customFormat="1" ht="19.899999999999999" customHeight="1">
      <c r="B65" s="148"/>
      <c r="C65" s="99"/>
      <c r="D65" s="149" t="s">
        <v>183</v>
      </c>
      <c r="E65" s="150"/>
      <c r="F65" s="150"/>
      <c r="G65" s="150"/>
      <c r="H65" s="150"/>
      <c r="I65" s="150"/>
      <c r="J65" s="151">
        <f>J104</f>
        <v>0</v>
      </c>
      <c r="K65" s="99"/>
      <c r="L65" s="152"/>
    </row>
    <row r="66" spans="2:12" s="10" customFormat="1" ht="19.899999999999999" customHeight="1">
      <c r="B66" s="148"/>
      <c r="C66" s="99"/>
      <c r="D66" s="149" t="s">
        <v>184</v>
      </c>
      <c r="E66" s="150"/>
      <c r="F66" s="150"/>
      <c r="G66" s="150"/>
      <c r="H66" s="150"/>
      <c r="I66" s="150"/>
      <c r="J66" s="151">
        <f>J127</f>
        <v>0</v>
      </c>
      <c r="K66" s="99"/>
      <c r="L66" s="152"/>
    </row>
    <row r="67" spans="2:12" s="10" customFormat="1" ht="19.899999999999999" customHeight="1">
      <c r="B67" s="148"/>
      <c r="C67" s="99"/>
      <c r="D67" s="149" t="s">
        <v>185</v>
      </c>
      <c r="E67" s="150"/>
      <c r="F67" s="150"/>
      <c r="G67" s="150"/>
      <c r="H67" s="150"/>
      <c r="I67" s="150"/>
      <c r="J67" s="151">
        <f>J154</f>
        <v>0</v>
      </c>
      <c r="K67" s="99"/>
      <c r="L67" s="152"/>
    </row>
    <row r="68" spans="2:12" s="10" customFormat="1" ht="19.899999999999999" customHeight="1">
      <c r="B68" s="148"/>
      <c r="C68" s="99"/>
      <c r="D68" s="149" t="s">
        <v>186</v>
      </c>
      <c r="E68" s="150"/>
      <c r="F68" s="150"/>
      <c r="G68" s="150"/>
      <c r="H68" s="150"/>
      <c r="I68" s="150"/>
      <c r="J68" s="151">
        <f>J158</f>
        <v>0</v>
      </c>
      <c r="K68" s="99"/>
      <c r="L68" s="152"/>
    </row>
    <row r="69" spans="2:12" s="9" customFormat="1" ht="24.95" customHeight="1">
      <c r="B69" s="142"/>
      <c r="C69" s="143"/>
      <c r="D69" s="144" t="s">
        <v>187</v>
      </c>
      <c r="E69" s="145"/>
      <c r="F69" s="145"/>
      <c r="G69" s="145"/>
      <c r="H69" s="145"/>
      <c r="I69" s="145"/>
      <c r="J69" s="146">
        <f>J160</f>
        <v>0</v>
      </c>
      <c r="K69" s="143"/>
      <c r="L69" s="147"/>
    </row>
    <row r="70" spans="2:12" s="10" customFormat="1" ht="19.899999999999999" customHeight="1">
      <c r="B70" s="148"/>
      <c r="C70" s="99"/>
      <c r="D70" s="149" t="s">
        <v>188</v>
      </c>
      <c r="E70" s="150"/>
      <c r="F70" s="150"/>
      <c r="G70" s="150"/>
      <c r="H70" s="150"/>
      <c r="I70" s="150"/>
      <c r="J70" s="151">
        <f>J161</f>
        <v>0</v>
      </c>
      <c r="K70" s="99"/>
      <c r="L70" s="152"/>
    </row>
    <row r="71" spans="2:12" s="10" customFormat="1" ht="19.899999999999999" customHeight="1">
      <c r="B71" s="148"/>
      <c r="C71" s="99"/>
      <c r="D71" s="149" t="s">
        <v>189</v>
      </c>
      <c r="E71" s="150"/>
      <c r="F71" s="150"/>
      <c r="G71" s="150"/>
      <c r="H71" s="150"/>
      <c r="I71" s="150"/>
      <c r="J71" s="151">
        <f>J184</f>
        <v>0</v>
      </c>
      <c r="K71" s="99"/>
      <c r="L71" s="152"/>
    </row>
    <row r="72" spans="2:12" s="10" customFormat="1" ht="19.899999999999999" customHeight="1">
      <c r="B72" s="148"/>
      <c r="C72" s="99"/>
      <c r="D72" s="149" t="s">
        <v>190</v>
      </c>
      <c r="E72" s="150"/>
      <c r="F72" s="150"/>
      <c r="G72" s="150"/>
      <c r="H72" s="150"/>
      <c r="I72" s="150"/>
      <c r="J72" s="151">
        <f>J187</f>
        <v>0</v>
      </c>
      <c r="K72" s="99"/>
      <c r="L72" s="152"/>
    </row>
    <row r="73" spans="2:12" s="10" customFormat="1" ht="19.899999999999999" customHeight="1">
      <c r="B73" s="148"/>
      <c r="C73" s="99"/>
      <c r="D73" s="149" t="s">
        <v>191</v>
      </c>
      <c r="E73" s="150"/>
      <c r="F73" s="150"/>
      <c r="G73" s="150"/>
      <c r="H73" s="150"/>
      <c r="I73" s="150"/>
      <c r="J73" s="151">
        <f>J217</f>
        <v>0</v>
      </c>
      <c r="K73" s="99"/>
      <c r="L73" s="152"/>
    </row>
    <row r="74" spans="2:12" s="10" customFormat="1" ht="19.899999999999999" customHeight="1">
      <c r="B74" s="148"/>
      <c r="C74" s="99"/>
      <c r="D74" s="149" t="s">
        <v>192</v>
      </c>
      <c r="E74" s="150"/>
      <c r="F74" s="150"/>
      <c r="G74" s="150"/>
      <c r="H74" s="150"/>
      <c r="I74" s="150"/>
      <c r="J74" s="151">
        <f>J383</f>
        <v>0</v>
      </c>
      <c r="K74" s="99"/>
      <c r="L74" s="152"/>
    </row>
    <row r="75" spans="2:12" s="10" customFormat="1" ht="19.899999999999999" customHeight="1">
      <c r="B75" s="148"/>
      <c r="C75" s="99"/>
      <c r="D75" s="149" t="s">
        <v>193</v>
      </c>
      <c r="E75" s="150"/>
      <c r="F75" s="150"/>
      <c r="G75" s="150"/>
      <c r="H75" s="150"/>
      <c r="I75" s="150"/>
      <c r="J75" s="151">
        <f>J395</f>
        <v>0</v>
      </c>
      <c r="K75" s="99"/>
      <c r="L75" s="152"/>
    </row>
    <row r="76" spans="2:12" s="10" customFormat="1" ht="19.899999999999999" customHeight="1">
      <c r="B76" s="148"/>
      <c r="C76" s="99"/>
      <c r="D76" s="149" t="s">
        <v>194</v>
      </c>
      <c r="E76" s="150"/>
      <c r="F76" s="150"/>
      <c r="G76" s="150"/>
      <c r="H76" s="150"/>
      <c r="I76" s="150"/>
      <c r="J76" s="151">
        <f>J407</f>
        <v>0</v>
      </c>
      <c r="K76" s="99"/>
      <c r="L76" s="152"/>
    </row>
    <row r="77" spans="2:12" s="10" customFormat="1" ht="19.899999999999999" customHeight="1">
      <c r="B77" s="148"/>
      <c r="C77" s="99"/>
      <c r="D77" s="149" t="s">
        <v>195</v>
      </c>
      <c r="E77" s="150"/>
      <c r="F77" s="150"/>
      <c r="G77" s="150"/>
      <c r="H77" s="150"/>
      <c r="I77" s="150"/>
      <c r="J77" s="151">
        <f>J410</f>
        <v>0</v>
      </c>
      <c r="K77" s="99"/>
      <c r="L77" s="152"/>
    </row>
    <row r="78" spans="2:12" s="10" customFormat="1" ht="19.899999999999999" customHeight="1">
      <c r="B78" s="148"/>
      <c r="C78" s="99"/>
      <c r="D78" s="149" t="s">
        <v>196</v>
      </c>
      <c r="E78" s="150"/>
      <c r="F78" s="150"/>
      <c r="G78" s="150"/>
      <c r="H78" s="150"/>
      <c r="I78" s="150"/>
      <c r="J78" s="151">
        <f>J437</f>
        <v>0</v>
      </c>
      <c r="K78" s="99"/>
      <c r="L78" s="152"/>
    </row>
    <row r="79" spans="2:12" s="10" customFormat="1" ht="19.899999999999999" customHeight="1">
      <c r="B79" s="148"/>
      <c r="C79" s="99"/>
      <c r="D79" s="149" t="s">
        <v>197</v>
      </c>
      <c r="E79" s="150"/>
      <c r="F79" s="150"/>
      <c r="G79" s="150"/>
      <c r="H79" s="150"/>
      <c r="I79" s="150"/>
      <c r="J79" s="151">
        <f>J450</f>
        <v>0</v>
      </c>
      <c r="K79" s="99"/>
      <c r="L79" s="152"/>
    </row>
    <row r="80" spans="2:12" s="10" customFormat="1" ht="19.899999999999999" customHeight="1">
      <c r="B80" s="148"/>
      <c r="C80" s="99"/>
      <c r="D80" s="149" t="s">
        <v>198</v>
      </c>
      <c r="E80" s="150"/>
      <c r="F80" s="150"/>
      <c r="G80" s="150"/>
      <c r="H80" s="150"/>
      <c r="I80" s="150"/>
      <c r="J80" s="151">
        <f>J483</f>
        <v>0</v>
      </c>
      <c r="K80" s="99"/>
      <c r="L80" s="152"/>
    </row>
    <row r="81" spans="1:31" s="2" customFormat="1" ht="21.7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5"/>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5"/>
      <c r="S86" s="36"/>
      <c r="T86" s="36"/>
      <c r="U86" s="36"/>
      <c r="V86" s="36"/>
      <c r="W86" s="36"/>
      <c r="X86" s="36"/>
      <c r="Y86" s="36"/>
      <c r="Z86" s="36"/>
      <c r="AA86" s="36"/>
      <c r="AB86" s="36"/>
      <c r="AC86" s="36"/>
      <c r="AD86" s="36"/>
      <c r="AE86" s="36"/>
    </row>
    <row r="87" spans="1:31" s="2" customFormat="1" ht="24.95" customHeight="1">
      <c r="A87" s="36"/>
      <c r="B87" s="37"/>
      <c r="C87" s="25" t="s">
        <v>199</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5" t="str">
        <f>E7</f>
        <v>Podkrovní byty Táborská 378/44, 372/36, 375/38, 377/42, 376/40 Praha 4, k.ú. Nusle</v>
      </c>
      <c r="F90" s="396"/>
      <c r="G90" s="396"/>
      <c r="H90" s="396"/>
      <c r="I90" s="38"/>
      <c r="J90" s="38"/>
      <c r="K90" s="38"/>
      <c r="L90" s="115"/>
      <c r="S90" s="36"/>
      <c r="T90" s="36"/>
      <c r="U90" s="36"/>
      <c r="V90" s="36"/>
      <c r="W90" s="36"/>
      <c r="X90" s="36"/>
      <c r="Y90" s="36"/>
      <c r="Z90" s="36"/>
      <c r="AA90" s="36"/>
      <c r="AB90" s="36"/>
      <c r="AC90" s="36"/>
      <c r="AD90" s="36"/>
      <c r="AE90" s="36"/>
    </row>
    <row r="91" spans="1:31" s="1" customFormat="1" ht="12" customHeight="1">
      <c r="B91" s="23"/>
      <c r="C91" s="31" t="s">
        <v>174</v>
      </c>
      <c r="D91" s="24"/>
      <c r="E91" s="24"/>
      <c r="F91" s="24"/>
      <c r="G91" s="24"/>
      <c r="H91" s="24"/>
      <c r="I91" s="24"/>
      <c r="J91" s="24"/>
      <c r="K91" s="24"/>
      <c r="L91" s="22"/>
    </row>
    <row r="92" spans="1:31" s="2" customFormat="1" ht="16.5" customHeight="1">
      <c r="A92" s="36"/>
      <c r="B92" s="37"/>
      <c r="C92" s="38"/>
      <c r="D92" s="38"/>
      <c r="E92" s="395" t="s">
        <v>2003</v>
      </c>
      <c r="F92" s="397"/>
      <c r="G92" s="397"/>
      <c r="H92" s="397"/>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176</v>
      </c>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6.5" customHeight="1">
      <c r="A94" s="36"/>
      <c r="B94" s="37"/>
      <c r="C94" s="38"/>
      <c r="D94" s="38"/>
      <c r="E94" s="369" t="str">
        <f>E11</f>
        <v>D.1.1 - Architektonicko-stavební řešení</v>
      </c>
      <c r="F94" s="397"/>
      <c r="G94" s="397"/>
      <c r="H94" s="397"/>
      <c r="I94" s="38"/>
      <c r="J94" s="38"/>
      <c r="K94" s="38"/>
      <c r="L94" s="115"/>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2" customHeight="1">
      <c r="A96" s="36"/>
      <c r="B96" s="37"/>
      <c r="C96" s="31" t="s">
        <v>21</v>
      </c>
      <c r="D96" s="38"/>
      <c r="E96" s="38"/>
      <c r="F96" s="29" t="str">
        <f>F14</f>
        <v>Praha</v>
      </c>
      <c r="G96" s="38"/>
      <c r="H96" s="38"/>
      <c r="I96" s="31" t="s">
        <v>23</v>
      </c>
      <c r="J96" s="61" t="str">
        <f>IF(J14="","",J14)</f>
        <v>16. 4. 2021</v>
      </c>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25.7" customHeight="1">
      <c r="A98" s="36"/>
      <c r="B98" s="37"/>
      <c r="C98" s="31" t="s">
        <v>25</v>
      </c>
      <c r="D98" s="38"/>
      <c r="E98" s="38"/>
      <c r="F98" s="29" t="str">
        <f>E17</f>
        <v>Městská část Praha 4, Anatala Staška 2059/80b</v>
      </c>
      <c r="G98" s="38"/>
      <c r="H98" s="38"/>
      <c r="I98" s="31" t="s">
        <v>32</v>
      </c>
      <c r="J98" s="34" t="str">
        <f>E23</f>
        <v>SUNCAD, s.r.o., Špotzova 6, Praha 6</v>
      </c>
      <c r="K98" s="38"/>
      <c r="L98" s="115"/>
      <c r="S98" s="36"/>
      <c r="T98" s="36"/>
      <c r="U98" s="36"/>
      <c r="V98" s="36"/>
      <c r="W98" s="36"/>
      <c r="X98" s="36"/>
      <c r="Y98" s="36"/>
      <c r="Z98" s="36"/>
      <c r="AA98" s="36"/>
      <c r="AB98" s="36"/>
      <c r="AC98" s="36"/>
      <c r="AD98" s="36"/>
      <c r="AE98" s="36"/>
    </row>
    <row r="99" spans="1:65" s="2" customFormat="1" ht="15.2" customHeight="1">
      <c r="A99" s="36"/>
      <c r="B99" s="37"/>
      <c r="C99" s="31" t="s">
        <v>30</v>
      </c>
      <c r="D99" s="38"/>
      <c r="E99" s="38"/>
      <c r="F99" s="29" t="str">
        <f>IF(E20="","",E20)</f>
        <v>Vyplň údaj</v>
      </c>
      <c r="G99" s="38"/>
      <c r="H99" s="38"/>
      <c r="I99" s="31" t="s">
        <v>37</v>
      </c>
      <c r="J99" s="34" t="str">
        <f>E26</f>
        <v xml:space="preserve"> </v>
      </c>
      <c r="K99" s="38"/>
      <c r="L99" s="115"/>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11" customFormat="1" ht="29.25" customHeight="1">
      <c r="A101" s="153"/>
      <c r="B101" s="154"/>
      <c r="C101" s="155" t="s">
        <v>200</v>
      </c>
      <c r="D101" s="156" t="s">
        <v>60</v>
      </c>
      <c r="E101" s="156" t="s">
        <v>56</v>
      </c>
      <c r="F101" s="156" t="s">
        <v>57</v>
      </c>
      <c r="G101" s="156" t="s">
        <v>201</v>
      </c>
      <c r="H101" s="156" t="s">
        <v>202</v>
      </c>
      <c r="I101" s="156" t="s">
        <v>203</v>
      </c>
      <c r="J101" s="156" t="s">
        <v>180</v>
      </c>
      <c r="K101" s="157" t="s">
        <v>204</v>
      </c>
      <c r="L101" s="158"/>
      <c r="M101" s="70" t="s">
        <v>19</v>
      </c>
      <c r="N101" s="71" t="s">
        <v>45</v>
      </c>
      <c r="O101" s="71" t="s">
        <v>205</v>
      </c>
      <c r="P101" s="71" t="s">
        <v>206</v>
      </c>
      <c r="Q101" s="71" t="s">
        <v>207</v>
      </c>
      <c r="R101" s="71" t="s">
        <v>208</v>
      </c>
      <c r="S101" s="71" t="s">
        <v>209</v>
      </c>
      <c r="T101" s="72" t="s">
        <v>210</v>
      </c>
      <c r="U101" s="153"/>
      <c r="V101" s="153"/>
      <c r="W101" s="153"/>
      <c r="X101" s="153"/>
      <c r="Y101" s="153"/>
      <c r="Z101" s="153"/>
      <c r="AA101" s="153"/>
      <c r="AB101" s="153"/>
      <c r="AC101" s="153"/>
      <c r="AD101" s="153"/>
      <c r="AE101" s="153"/>
    </row>
    <row r="102" spans="1:65" s="2" customFormat="1" ht="22.9" customHeight="1">
      <c r="A102" s="36"/>
      <c r="B102" s="37"/>
      <c r="C102" s="77" t="s">
        <v>211</v>
      </c>
      <c r="D102" s="38"/>
      <c r="E102" s="38"/>
      <c r="F102" s="38"/>
      <c r="G102" s="38"/>
      <c r="H102" s="38"/>
      <c r="I102" s="38"/>
      <c r="J102" s="159">
        <f>BK102</f>
        <v>0</v>
      </c>
      <c r="K102" s="38"/>
      <c r="L102" s="41"/>
      <c r="M102" s="73"/>
      <c r="N102" s="160"/>
      <c r="O102" s="74"/>
      <c r="P102" s="161">
        <f>P103+P160</f>
        <v>0</v>
      </c>
      <c r="Q102" s="74"/>
      <c r="R102" s="161">
        <f>R103+R160</f>
        <v>27.720805282000001</v>
      </c>
      <c r="S102" s="74"/>
      <c r="T102" s="162">
        <f>T103+T160</f>
        <v>9.7078158600000002</v>
      </c>
      <c r="U102" s="36"/>
      <c r="V102" s="36"/>
      <c r="W102" s="36"/>
      <c r="X102" s="36"/>
      <c r="Y102" s="36"/>
      <c r="Z102" s="36"/>
      <c r="AA102" s="36"/>
      <c r="AB102" s="36"/>
      <c r="AC102" s="36"/>
      <c r="AD102" s="36"/>
      <c r="AE102" s="36"/>
      <c r="AT102" s="19" t="s">
        <v>74</v>
      </c>
      <c r="AU102" s="19" t="s">
        <v>181</v>
      </c>
      <c r="BK102" s="163">
        <f>BK103+BK160</f>
        <v>0</v>
      </c>
    </row>
    <row r="103" spans="1:65" s="12" customFormat="1" ht="25.9" customHeight="1">
      <c r="B103" s="164"/>
      <c r="C103" s="165"/>
      <c r="D103" s="166" t="s">
        <v>74</v>
      </c>
      <c r="E103" s="167" t="s">
        <v>212</v>
      </c>
      <c r="F103" s="167" t="s">
        <v>213</v>
      </c>
      <c r="G103" s="165"/>
      <c r="H103" s="165"/>
      <c r="I103" s="168"/>
      <c r="J103" s="169">
        <f>BK103</f>
        <v>0</v>
      </c>
      <c r="K103" s="165"/>
      <c r="L103" s="170"/>
      <c r="M103" s="171"/>
      <c r="N103" s="172"/>
      <c r="O103" s="172"/>
      <c r="P103" s="173">
        <f>P104+P127+P154+P158</f>
        <v>0</v>
      </c>
      <c r="Q103" s="172"/>
      <c r="R103" s="173">
        <f>R104+R127+R154+R158</f>
        <v>2.6460574999999995</v>
      </c>
      <c r="S103" s="172"/>
      <c r="T103" s="174">
        <f>T104+T127+T154+T158</f>
        <v>5.8429199999999994</v>
      </c>
      <c r="AR103" s="175" t="s">
        <v>82</v>
      </c>
      <c r="AT103" s="176" t="s">
        <v>74</v>
      </c>
      <c r="AU103" s="176" t="s">
        <v>75</v>
      </c>
      <c r="AY103" s="175" t="s">
        <v>214</v>
      </c>
      <c r="BK103" s="177">
        <f>BK104+BK127+BK154+BK158</f>
        <v>0</v>
      </c>
    </row>
    <row r="104" spans="1:65" s="12" customFormat="1" ht="22.9" customHeight="1">
      <c r="B104" s="164"/>
      <c r="C104" s="165"/>
      <c r="D104" s="166" t="s">
        <v>74</v>
      </c>
      <c r="E104" s="178" t="s">
        <v>215</v>
      </c>
      <c r="F104" s="178" t="s">
        <v>216</v>
      </c>
      <c r="G104" s="165"/>
      <c r="H104" s="165"/>
      <c r="I104" s="168"/>
      <c r="J104" s="179">
        <f>BK104</f>
        <v>0</v>
      </c>
      <c r="K104" s="165"/>
      <c r="L104" s="170"/>
      <c r="M104" s="171"/>
      <c r="N104" s="172"/>
      <c r="O104" s="172"/>
      <c r="P104" s="173">
        <f>SUM(P105:P126)</f>
        <v>0</v>
      </c>
      <c r="Q104" s="172"/>
      <c r="R104" s="173">
        <f>SUM(R105:R126)</f>
        <v>2.6220829999999995</v>
      </c>
      <c r="S104" s="172"/>
      <c r="T104" s="174">
        <f>SUM(T105:T126)</f>
        <v>0</v>
      </c>
      <c r="AR104" s="175" t="s">
        <v>82</v>
      </c>
      <c r="AT104" s="176" t="s">
        <v>74</v>
      </c>
      <c r="AU104" s="176" t="s">
        <v>82</v>
      </c>
      <c r="AY104" s="175" t="s">
        <v>214</v>
      </c>
      <c r="BK104" s="177">
        <f>SUM(BK105:BK126)</f>
        <v>0</v>
      </c>
    </row>
    <row r="105" spans="1:65" s="2" customFormat="1" ht="24.2" customHeight="1">
      <c r="A105" s="36"/>
      <c r="B105" s="37"/>
      <c r="C105" s="180" t="s">
        <v>82</v>
      </c>
      <c r="D105" s="180" t="s">
        <v>217</v>
      </c>
      <c r="E105" s="181" t="s">
        <v>218</v>
      </c>
      <c r="F105" s="182" t="s">
        <v>219</v>
      </c>
      <c r="G105" s="183" t="s">
        <v>220</v>
      </c>
      <c r="H105" s="184">
        <v>3.91</v>
      </c>
      <c r="I105" s="185"/>
      <c r="J105" s="186">
        <f>ROUND(I105*H105,2)</f>
        <v>0</v>
      </c>
      <c r="K105" s="182" t="s">
        <v>221</v>
      </c>
      <c r="L105" s="41"/>
      <c r="M105" s="187" t="s">
        <v>19</v>
      </c>
      <c r="N105" s="188" t="s">
        <v>47</v>
      </c>
      <c r="O105" s="66"/>
      <c r="P105" s="189">
        <f>O105*H105</f>
        <v>0</v>
      </c>
      <c r="Q105" s="189">
        <v>1.575E-2</v>
      </c>
      <c r="R105" s="189">
        <f>Q105*H105</f>
        <v>6.1582500000000005E-2</v>
      </c>
      <c r="S105" s="189">
        <v>0</v>
      </c>
      <c r="T105" s="190">
        <f>S105*H105</f>
        <v>0</v>
      </c>
      <c r="U105" s="36"/>
      <c r="V105" s="36"/>
      <c r="W105" s="36"/>
      <c r="X105" s="36"/>
      <c r="Y105" s="36"/>
      <c r="Z105" s="36"/>
      <c r="AA105" s="36"/>
      <c r="AB105" s="36"/>
      <c r="AC105" s="36"/>
      <c r="AD105" s="36"/>
      <c r="AE105" s="36"/>
      <c r="AR105" s="191" t="s">
        <v>222</v>
      </c>
      <c r="AT105" s="191" t="s">
        <v>217</v>
      </c>
      <c r="AU105" s="191" t="s">
        <v>88</v>
      </c>
      <c r="AY105" s="19" t="s">
        <v>214</v>
      </c>
      <c r="BE105" s="192">
        <f>IF(N105="základní",J105,0)</f>
        <v>0</v>
      </c>
      <c r="BF105" s="192">
        <f>IF(N105="snížená",J105,0)</f>
        <v>0</v>
      </c>
      <c r="BG105" s="192">
        <f>IF(N105="zákl. přenesená",J105,0)</f>
        <v>0</v>
      </c>
      <c r="BH105" s="192">
        <f>IF(N105="sníž. přenesená",J105,0)</f>
        <v>0</v>
      </c>
      <c r="BI105" s="192">
        <f>IF(N105="nulová",J105,0)</f>
        <v>0</v>
      </c>
      <c r="BJ105" s="19" t="s">
        <v>88</v>
      </c>
      <c r="BK105" s="192">
        <f>ROUND(I105*H105,2)</f>
        <v>0</v>
      </c>
      <c r="BL105" s="19" t="s">
        <v>222</v>
      </c>
      <c r="BM105" s="191" t="s">
        <v>223</v>
      </c>
    </row>
    <row r="106" spans="1:65" s="13" customFormat="1" ht="11.25">
      <c r="B106" s="193"/>
      <c r="C106" s="194"/>
      <c r="D106" s="195" t="s">
        <v>224</v>
      </c>
      <c r="E106" s="196" t="s">
        <v>19</v>
      </c>
      <c r="F106" s="197" t="s">
        <v>225</v>
      </c>
      <c r="G106" s="194"/>
      <c r="H106" s="196" t="s">
        <v>19</v>
      </c>
      <c r="I106" s="198"/>
      <c r="J106" s="194"/>
      <c r="K106" s="194"/>
      <c r="L106" s="199"/>
      <c r="M106" s="200"/>
      <c r="N106" s="201"/>
      <c r="O106" s="201"/>
      <c r="P106" s="201"/>
      <c r="Q106" s="201"/>
      <c r="R106" s="201"/>
      <c r="S106" s="201"/>
      <c r="T106" s="202"/>
      <c r="AT106" s="203" t="s">
        <v>224</v>
      </c>
      <c r="AU106" s="203" t="s">
        <v>88</v>
      </c>
      <c r="AV106" s="13" t="s">
        <v>82</v>
      </c>
      <c r="AW106" s="13" t="s">
        <v>36</v>
      </c>
      <c r="AX106" s="13" t="s">
        <v>75</v>
      </c>
      <c r="AY106" s="203" t="s">
        <v>214</v>
      </c>
    </row>
    <row r="107" spans="1:65" s="14" customFormat="1" ht="11.25">
      <c r="B107" s="204"/>
      <c r="C107" s="205"/>
      <c r="D107" s="195" t="s">
        <v>224</v>
      </c>
      <c r="E107" s="206" t="s">
        <v>19</v>
      </c>
      <c r="F107" s="207" t="s">
        <v>2004</v>
      </c>
      <c r="G107" s="205"/>
      <c r="H107" s="208">
        <v>3.91</v>
      </c>
      <c r="I107" s="209"/>
      <c r="J107" s="205"/>
      <c r="K107" s="205"/>
      <c r="L107" s="210"/>
      <c r="M107" s="211"/>
      <c r="N107" s="212"/>
      <c r="O107" s="212"/>
      <c r="P107" s="212"/>
      <c r="Q107" s="212"/>
      <c r="R107" s="212"/>
      <c r="S107" s="212"/>
      <c r="T107" s="213"/>
      <c r="AT107" s="214" t="s">
        <v>224</v>
      </c>
      <c r="AU107" s="214" t="s">
        <v>88</v>
      </c>
      <c r="AV107" s="14" t="s">
        <v>88</v>
      </c>
      <c r="AW107" s="14" t="s">
        <v>36</v>
      </c>
      <c r="AX107" s="14" t="s">
        <v>82</v>
      </c>
      <c r="AY107" s="214" t="s">
        <v>214</v>
      </c>
    </row>
    <row r="108" spans="1:65" s="2" customFormat="1" ht="24.2" customHeight="1">
      <c r="A108" s="36"/>
      <c r="B108" s="37"/>
      <c r="C108" s="180" t="s">
        <v>88</v>
      </c>
      <c r="D108" s="180" t="s">
        <v>217</v>
      </c>
      <c r="E108" s="181" t="s">
        <v>229</v>
      </c>
      <c r="F108" s="182" t="s">
        <v>230</v>
      </c>
      <c r="G108" s="183" t="s">
        <v>220</v>
      </c>
      <c r="H108" s="184">
        <v>126.03</v>
      </c>
      <c r="I108" s="185"/>
      <c r="J108" s="186">
        <f>ROUND(I108*H108,2)</f>
        <v>0</v>
      </c>
      <c r="K108" s="182" t="s">
        <v>221</v>
      </c>
      <c r="L108" s="41"/>
      <c r="M108" s="187" t="s">
        <v>19</v>
      </c>
      <c r="N108" s="188" t="s">
        <v>47</v>
      </c>
      <c r="O108" s="66"/>
      <c r="P108" s="189">
        <f>O108*H108</f>
        <v>0</v>
      </c>
      <c r="Q108" s="189">
        <v>1.8380000000000001E-2</v>
      </c>
      <c r="R108" s="189">
        <f>Q108*H108</f>
        <v>2.3164313999999999</v>
      </c>
      <c r="S108" s="189">
        <v>0</v>
      </c>
      <c r="T108" s="190">
        <f>S108*H108</f>
        <v>0</v>
      </c>
      <c r="U108" s="36"/>
      <c r="V108" s="36"/>
      <c r="W108" s="36"/>
      <c r="X108" s="36"/>
      <c r="Y108" s="36"/>
      <c r="Z108" s="36"/>
      <c r="AA108" s="36"/>
      <c r="AB108" s="36"/>
      <c r="AC108" s="36"/>
      <c r="AD108" s="36"/>
      <c r="AE108" s="36"/>
      <c r="AR108" s="191" t="s">
        <v>222</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88</v>
      </c>
      <c r="BK108" s="192">
        <f>ROUND(I108*H108,2)</f>
        <v>0</v>
      </c>
      <c r="BL108" s="19" t="s">
        <v>222</v>
      </c>
      <c r="BM108" s="191" t="s">
        <v>231</v>
      </c>
    </row>
    <row r="109" spans="1:65" s="2" customFormat="1" ht="19.5">
      <c r="A109" s="36"/>
      <c r="B109" s="37"/>
      <c r="C109" s="38"/>
      <c r="D109" s="195" t="s">
        <v>232</v>
      </c>
      <c r="E109" s="38"/>
      <c r="F109" s="226" t="s">
        <v>233</v>
      </c>
      <c r="G109" s="38"/>
      <c r="H109" s="38"/>
      <c r="I109" s="227"/>
      <c r="J109" s="38"/>
      <c r="K109" s="38"/>
      <c r="L109" s="41"/>
      <c r="M109" s="228"/>
      <c r="N109" s="229"/>
      <c r="O109" s="66"/>
      <c r="P109" s="66"/>
      <c r="Q109" s="66"/>
      <c r="R109" s="66"/>
      <c r="S109" s="66"/>
      <c r="T109" s="67"/>
      <c r="U109" s="36"/>
      <c r="V109" s="36"/>
      <c r="W109" s="36"/>
      <c r="X109" s="36"/>
      <c r="Y109" s="36"/>
      <c r="Z109" s="36"/>
      <c r="AA109" s="36"/>
      <c r="AB109" s="36"/>
      <c r="AC109" s="36"/>
      <c r="AD109" s="36"/>
      <c r="AE109" s="36"/>
      <c r="AT109" s="19" t="s">
        <v>232</v>
      </c>
      <c r="AU109" s="19" t="s">
        <v>88</v>
      </c>
    </row>
    <row r="110" spans="1:65" s="13" customFormat="1" ht="11.25">
      <c r="B110" s="193"/>
      <c r="C110" s="194"/>
      <c r="D110" s="195" t="s">
        <v>224</v>
      </c>
      <c r="E110" s="196" t="s">
        <v>19</v>
      </c>
      <c r="F110" s="197" t="s">
        <v>234</v>
      </c>
      <c r="G110" s="194"/>
      <c r="H110" s="196" t="s">
        <v>19</v>
      </c>
      <c r="I110" s="198"/>
      <c r="J110" s="194"/>
      <c r="K110" s="194"/>
      <c r="L110" s="199"/>
      <c r="M110" s="200"/>
      <c r="N110" s="201"/>
      <c r="O110" s="201"/>
      <c r="P110" s="201"/>
      <c r="Q110" s="201"/>
      <c r="R110" s="201"/>
      <c r="S110" s="201"/>
      <c r="T110" s="202"/>
      <c r="AT110" s="203" t="s">
        <v>224</v>
      </c>
      <c r="AU110" s="203" t="s">
        <v>88</v>
      </c>
      <c r="AV110" s="13" t="s">
        <v>82</v>
      </c>
      <c r="AW110" s="13" t="s">
        <v>36</v>
      </c>
      <c r="AX110" s="13" t="s">
        <v>75</v>
      </c>
      <c r="AY110" s="203" t="s">
        <v>214</v>
      </c>
    </row>
    <row r="111" spans="1:65" s="14" customFormat="1" ht="11.25">
      <c r="B111" s="204"/>
      <c r="C111" s="205"/>
      <c r="D111" s="195" t="s">
        <v>224</v>
      </c>
      <c r="E111" s="206" t="s">
        <v>19</v>
      </c>
      <c r="F111" s="207" t="s">
        <v>2005</v>
      </c>
      <c r="G111" s="205"/>
      <c r="H111" s="208">
        <v>78.19</v>
      </c>
      <c r="I111" s="209"/>
      <c r="J111" s="205"/>
      <c r="K111" s="205"/>
      <c r="L111" s="210"/>
      <c r="M111" s="211"/>
      <c r="N111" s="212"/>
      <c r="O111" s="212"/>
      <c r="P111" s="212"/>
      <c r="Q111" s="212"/>
      <c r="R111" s="212"/>
      <c r="S111" s="212"/>
      <c r="T111" s="213"/>
      <c r="AT111" s="214" t="s">
        <v>224</v>
      </c>
      <c r="AU111" s="214" t="s">
        <v>88</v>
      </c>
      <c r="AV111" s="14" t="s">
        <v>88</v>
      </c>
      <c r="AW111" s="14" t="s">
        <v>36</v>
      </c>
      <c r="AX111" s="14" t="s">
        <v>75</v>
      </c>
      <c r="AY111" s="214" t="s">
        <v>214</v>
      </c>
    </row>
    <row r="112" spans="1:65" s="14" customFormat="1" ht="11.25">
      <c r="B112" s="204"/>
      <c r="C112" s="205"/>
      <c r="D112" s="195" t="s">
        <v>224</v>
      </c>
      <c r="E112" s="206" t="s">
        <v>19</v>
      </c>
      <c r="F112" s="207" t="s">
        <v>2006</v>
      </c>
      <c r="G112" s="205"/>
      <c r="H112" s="208">
        <v>47.84</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5" customFormat="1" ht="11.25">
      <c r="B113" s="215"/>
      <c r="C113" s="216"/>
      <c r="D113" s="195" t="s">
        <v>224</v>
      </c>
      <c r="E113" s="217" t="s">
        <v>19</v>
      </c>
      <c r="F113" s="218" t="s">
        <v>228</v>
      </c>
      <c r="G113" s="216"/>
      <c r="H113" s="219">
        <v>126.03</v>
      </c>
      <c r="I113" s="220"/>
      <c r="J113" s="216"/>
      <c r="K113" s="216"/>
      <c r="L113" s="221"/>
      <c r="M113" s="222"/>
      <c r="N113" s="223"/>
      <c r="O113" s="223"/>
      <c r="P113" s="223"/>
      <c r="Q113" s="223"/>
      <c r="R113" s="223"/>
      <c r="S113" s="223"/>
      <c r="T113" s="224"/>
      <c r="AT113" s="225" t="s">
        <v>224</v>
      </c>
      <c r="AU113" s="225" t="s">
        <v>88</v>
      </c>
      <c r="AV113" s="15" t="s">
        <v>222</v>
      </c>
      <c r="AW113" s="15" t="s">
        <v>36</v>
      </c>
      <c r="AX113" s="15" t="s">
        <v>82</v>
      </c>
      <c r="AY113" s="225" t="s">
        <v>214</v>
      </c>
    </row>
    <row r="114" spans="1:65" s="2" customFormat="1" ht="14.45" customHeight="1">
      <c r="A114" s="36"/>
      <c r="B114" s="37"/>
      <c r="C114" s="180" t="s">
        <v>101</v>
      </c>
      <c r="D114" s="180" t="s">
        <v>217</v>
      </c>
      <c r="E114" s="181" t="s">
        <v>237</v>
      </c>
      <c r="F114" s="182" t="s">
        <v>238</v>
      </c>
      <c r="G114" s="183" t="s">
        <v>220</v>
      </c>
      <c r="H114" s="184">
        <v>4.3099999999999996</v>
      </c>
      <c r="I114" s="185"/>
      <c r="J114" s="186">
        <f>ROUND(I114*H114,2)</f>
        <v>0</v>
      </c>
      <c r="K114" s="182" t="s">
        <v>221</v>
      </c>
      <c r="L114" s="41"/>
      <c r="M114" s="187" t="s">
        <v>19</v>
      </c>
      <c r="N114" s="188" t="s">
        <v>47</v>
      </c>
      <c r="O114" s="66"/>
      <c r="P114" s="189">
        <f>O114*H114</f>
        <v>0</v>
      </c>
      <c r="Q114" s="189">
        <v>3.3579999999999999E-2</v>
      </c>
      <c r="R114" s="189">
        <f>Q114*H114</f>
        <v>0.14472979999999999</v>
      </c>
      <c r="S114" s="189">
        <v>0</v>
      </c>
      <c r="T114" s="190">
        <f>S114*H114</f>
        <v>0</v>
      </c>
      <c r="U114" s="36"/>
      <c r="V114" s="36"/>
      <c r="W114" s="36"/>
      <c r="X114" s="36"/>
      <c r="Y114" s="36"/>
      <c r="Z114" s="36"/>
      <c r="AA114" s="36"/>
      <c r="AB114" s="36"/>
      <c r="AC114" s="36"/>
      <c r="AD114" s="36"/>
      <c r="AE114" s="36"/>
      <c r="AR114" s="191" t="s">
        <v>222</v>
      </c>
      <c r="AT114" s="191" t="s">
        <v>217</v>
      </c>
      <c r="AU114" s="191" t="s">
        <v>88</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222</v>
      </c>
      <c r="BM114" s="191" t="s">
        <v>2007</v>
      </c>
    </row>
    <row r="115" spans="1:65" s="2" customFormat="1" ht="19.5">
      <c r="A115" s="36"/>
      <c r="B115" s="37"/>
      <c r="C115" s="38"/>
      <c r="D115" s="195" t="s">
        <v>232</v>
      </c>
      <c r="E115" s="38"/>
      <c r="F115" s="226" t="s">
        <v>233</v>
      </c>
      <c r="G115" s="38"/>
      <c r="H115" s="38"/>
      <c r="I115" s="227"/>
      <c r="J115" s="38"/>
      <c r="K115" s="38"/>
      <c r="L115" s="41"/>
      <c r="M115" s="228"/>
      <c r="N115" s="229"/>
      <c r="O115" s="66"/>
      <c r="P115" s="66"/>
      <c r="Q115" s="66"/>
      <c r="R115" s="66"/>
      <c r="S115" s="66"/>
      <c r="T115" s="67"/>
      <c r="U115" s="36"/>
      <c r="V115" s="36"/>
      <c r="W115" s="36"/>
      <c r="X115" s="36"/>
      <c r="Y115" s="36"/>
      <c r="Z115" s="36"/>
      <c r="AA115" s="36"/>
      <c r="AB115" s="36"/>
      <c r="AC115" s="36"/>
      <c r="AD115" s="36"/>
      <c r="AE115" s="36"/>
      <c r="AT115" s="19" t="s">
        <v>232</v>
      </c>
      <c r="AU115" s="19" t="s">
        <v>88</v>
      </c>
    </row>
    <row r="116" spans="1:65" s="13" customFormat="1" ht="11.25">
      <c r="B116" s="193"/>
      <c r="C116" s="194"/>
      <c r="D116" s="195" t="s">
        <v>224</v>
      </c>
      <c r="E116" s="196" t="s">
        <v>19</v>
      </c>
      <c r="F116" s="197" t="s">
        <v>234</v>
      </c>
      <c r="G116" s="194"/>
      <c r="H116" s="196" t="s">
        <v>19</v>
      </c>
      <c r="I116" s="198"/>
      <c r="J116" s="194"/>
      <c r="K116" s="194"/>
      <c r="L116" s="199"/>
      <c r="M116" s="200"/>
      <c r="N116" s="201"/>
      <c r="O116" s="201"/>
      <c r="P116" s="201"/>
      <c r="Q116" s="201"/>
      <c r="R116" s="201"/>
      <c r="S116" s="201"/>
      <c r="T116" s="202"/>
      <c r="AT116" s="203" t="s">
        <v>224</v>
      </c>
      <c r="AU116" s="203" t="s">
        <v>88</v>
      </c>
      <c r="AV116" s="13" t="s">
        <v>82</v>
      </c>
      <c r="AW116" s="13" t="s">
        <v>36</v>
      </c>
      <c r="AX116" s="13" t="s">
        <v>75</v>
      </c>
      <c r="AY116" s="203" t="s">
        <v>214</v>
      </c>
    </row>
    <row r="117" spans="1:65" s="14" customFormat="1" ht="11.25">
      <c r="B117" s="204"/>
      <c r="C117" s="205"/>
      <c r="D117" s="195" t="s">
        <v>224</v>
      </c>
      <c r="E117" s="206" t="s">
        <v>19</v>
      </c>
      <c r="F117" s="207" t="s">
        <v>240</v>
      </c>
      <c r="G117" s="205"/>
      <c r="H117" s="208">
        <v>4.3099999999999996</v>
      </c>
      <c r="I117" s="209"/>
      <c r="J117" s="205"/>
      <c r="K117" s="205"/>
      <c r="L117" s="210"/>
      <c r="M117" s="211"/>
      <c r="N117" s="212"/>
      <c r="O117" s="212"/>
      <c r="P117" s="212"/>
      <c r="Q117" s="212"/>
      <c r="R117" s="212"/>
      <c r="S117" s="212"/>
      <c r="T117" s="213"/>
      <c r="AT117" s="214" t="s">
        <v>224</v>
      </c>
      <c r="AU117" s="214" t="s">
        <v>88</v>
      </c>
      <c r="AV117" s="14" t="s">
        <v>88</v>
      </c>
      <c r="AW117" s="14" t="s">
        <v>36</v>
      </c>
      <c r="AX117" s="14" t="s">
        <v>82</v>
      </c>
      <c r="AY117" s="214" t="s">
        <v>214</v>
      </c>
    </row>
    <row r="118" spans="1:65" s="2" customFormat="1" ht="14.45" customHeight="1">
      <c r="A118" s="36"/>
      <c r="B118" s="37"/>
      <c r="C118" s="180" t="s">
        <v>222</v>
      </c>
      <c r="D118" s="180" t="s">
        <v>217</v>
      </c>
      <c r="E118" s="181" t="s">
        <v>241</v>
      </c>
      <c r="F118" s="182" t="s">
        <v>242</v>
      </c>
      <c r="G118" s="183" t="s">
        <v>220</v>
      </c>
      <c r="H118" s="184">
        <v>156.68</v>
      </c>
      <c r="I118" s="185"/>
      <c r="J118" s="186">
        <f>ROUND(I118*H118,2)</f>
        <v>0</v>
      </c>
      <c r="K118" s="182" t="s">
        <v>221</v>
      </c>
      <c r="L118" s="41"/>
      <c r="M118" s="187" t="s">
        <v>19</v>
      </c>
      <c r="N118" s="188" t="s">
        <v>47</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222</v>
      </c>
      <c r="AT118" s="191" t="s">
        <v>217</v>
      </c>
      <c r="AU118" s="191" t="s">
        <v>88</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222</v>
      </c>
      <c r="BM118" s="191" t="s">
        <v>2008</v>
      </c>
    </row>
    <row r="119" spans="1:65" s="15" customFormat="1" ht="11.25">
      <c r="B119" s="215"/>
      <c r="C119" s="216"/>
      <c r="D119" s="195" t="s">
        <v>224</v>
      </c>
      <c r="E119" s="217" t="s">
        <v>19</v>
      </c>
      <c r="F119" s="218" t="s">
        <v>228</v>
      </c>
      <c r="G119" s="216"/>
      <c r="H119" s="219">
        <v>156.68</v>
      </c>
      <c r="I119" s="220"/>
      <c r="J119" s="216"/>
      <c r="K119" s="216"/>
      <c r="L119" s="221"/>
      <c r="M119" s="222"/>
      <c r="N119" s="223"/>
      <c r="O119" s="223"/>
      <c r="P119" s="223"/>
      <c r="Q119" s="223"/>
      <c r="R119" s="223"/>
      <c r="S119" s="223"/>
      <c r="T119" s="224"/>
      <c r="AT119" s="225" t="s">
        <v>224</v>
      </c>
      <c r="AU119" s="225" t="s">
        <v>88</v>
      </c>
      <c r="AV119" s="15" t="s">
        <v>222</v>
      </c>
      <c r="AW119" s="15" t="s">
        <v>36</v>
      </c>
      <c r="AX119" s="15" t="s">
        <v>75</v>
      </c>
      <c r="AY119" s="225" t="s">
        <v>214</v>
      </c>
    </row>
    <row r="120" spans="1:65" s="2" customFormat="1" ht="24.2" customHeight="1">
      <c r="A120" s="36"/>
      <c r="B120" s="37"/>
      <c r="C120" s="180" t="s">
        <v>245</v>
      </c>
      <c r="D120" s="180" t="s">
        <v>217</v>
      </c>
      <c r="E120" s="181" t="s">
        <v>246</v>
      </c>
      <c r="F120" s="182" t="s">
        <v>247</v>
      </c>
      <c r="G120" s="183" t="s">
        <v>248</v>
      </c>
      <c r="H120" s="184">
        <v>2</v>
      </c>
      <c r="I120" s="185"/>
      <c r="J120" s="186">
        <f>ROUND(I120*H120,2)</f>
        <v>0</v>
      </c>
      <c r="K120" s="182" t="s">
        <v>221</v>
      </c>
      <c r="L120" s="41"/>
      <c r="M120" s="187" t="s">
        <v>19</v>
      </c>
      <c r="N120" s="188" t="s">
        <v>47</v>
      </c>
      <c r="O120" s="66"/>
      <c r="P120" s="189">
        <f>O120*H120</f>
        <v>0</v>
      </c>
      <c r="Q120" s="189">
        <v>2.622E-2</v>
      </c>
      <c r="R120" s="189">
        <f>Q120*H120</f>
        <v>5.2440000000000001E-2</v>
      </c>
      <c r="S120" s="189">
        <v>0</v>
      </c>
      <c r="T120" s="190">
        <f>S120*H120</f>
        <v>0</v>
      </c>
      <c r="U120" s="36"/>
      <c r="V120" s="36"/>
      <c r="W120" s="36"/>
      <c r="X120" s="36"/>
      <c r="Y120" s="36"/>
      <c r="Z120" s="36"/>
      <c r="AA120" s="36"/>
      <c r="AB120" s="36"/>
      <c r="AC120" s="36"/>
      <c r="AD120" s="36"/>
      <c r="AE120" s="36"/>
      <c r="AR120" s="191" t="s">
        <v>222</v>
      </c>
      <c r="AT120" s="191" t="s">
        <v>217</v>
      </c>
      <c r="AU120" s="191" t="s">
        <v>88</v>
      </c>
      <c r="AY120" s="19" t="s">
        <v>214</v>
      </c>
      <c r="BE120" s="192">
        <f>IF(N120="základní",J120,0)</f>
        <v>0</v>
      </c>
      <c r="BF120" s="192">
        <f>IF(N120="snížená",J120,0)</f>
        <v>0</v>
      </c>
      <c r="BG120" s="192">
        <f>IF(N120="zákl. přenesená",J120,0)</f>
        <v>0</v>
      </c>
      <c r="BH120" s="192">
        <f>IF(N120="sníž. přenesená",J120,0)</f>
        <v>0</v>
      </c>
      <c r="BI120" s="192">
        <f>IF(N120="nulová",J120,0)</f>
        <v>0</v>
      </c>
      <c r="BJ120" s="19" t="s">
        <v>88</v>
      </c>
      <c r="BK120" s="192">
        <f>ROUND(I120*H120,2)</f>
        <v>0</v>
      </c>
      <c r="BL120" s="19" t="s">
        <v>222</v>
      </c>
      <c r="BM120" s="191" t="s">
        <v>2009</v>
      </c>
    </row>
    <row r="121" spans="1:65" s="2" customFormat="1" ht="24.2" customHeight="1">
      <c r="A121" s="36"/>
      <c r="B121" s="37"/>
      <c r="C121" s="180" t="s">
        <v>215</v>
      </c>
      <c r="D121" s="180" t="s">
        <v>217</v>
      </c>
      <c r="E121" s="181" t="s">
        <v>250</v>
      </c>
      <c r="F121" s="182" t="s">
        <v>251</v>
      </c>
      <c r="G121" s="183" t="s">
        <v>220</v>
      </c>
      <c r="H121" s="184">
        <v>5</v>
      </c>
      <c r="I121" s="185"/>
      <c r="J121" s="186">
        <f>ROUND(I121*H121,2)</f>
        <v>0</v>
      </c>
      <c r="K121" s="182" t="s">
        <v>221</v>
      </c>
      <c r="L121" s="41"/>
      <c r="M121" s="187" t="s">
        <v>19</v>
      </c>
      <c r="N121" s="188" t="s">
        <v>47</v>
      </c>
      <c r="O121" s="66"/>
      <c r="P121" s="189">
        <f>O121*H121</f>
        <v>0</v>
      </c>
      <c r="Q121" s="189">
        <v>3.8999999999999999E-4</v>
      </c>
      <c r="R121" s="189">
        <f>Q121*H121</f>
        <v>1.9499999999999999E-3</v>
      </c>
      <c r="S121" s="189">
        <v>0</v>
      </c>
      <c r="T121" s="190">
        <f>S121*H121</f>
        <v>0</v>
      </c>
      <c r="U121" s="36"/>
      <c r="V121" s="36"/>
      <c r="W121" s="36"/>
      <c r="X121" s="36"/>
      <c r="Y121" s="36"/>
      <c r="Z121" s="36"/>
      <c r="AA121" s="36"/>
      <c r="AB121" s="36"/>
      <c r="AC121" s="36"/>
      <c r="AD121" s="36"/>
      <c r="AE121" s="36"/>
      <c r="AR121" s="191" t="s">
        <v>222</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222</v>
      </c>
      <c r="BM121" s="191" t="s">
        <v>2010</v>
      </c>
    </row>
    <row r="122" spans="1:65" s="2" customFormat="1" ht="14.45" customHeight="1">
      <c r="A122" s="36"/>
      <c r="B122" s="37"/>
      <c r="C122" s="180" t="s">
        <v>253</v>
      </c>
      <c r="D122" s="180" t="s">
        <v>217</v>
      </c>
      <c r="E122" s="181" t="s">
        <v>254</v>
      </c>
      <c r="F122" s="182" t="s">
        <v>255</v>
      </c>
      <c r="G122" s="183" t="s">
        <v>220</v>
      </c>
      <c r="H122" s="184">
        <v>136.21</v>
      </c>
      <c r="I122" s="185"/>
      <c r="J122" s="186">
        <f>ROUND(I122*H122,2)</f>
        <v>0</v>
      </c>
      <c r="K122" s="182" t="s">
        <v>221</v>
      </c>
      <c r="L122" s="41"/>
      <c r="M122" s="187" t="s">
        <v>19</v>
      </c>
      <c r="N122" s="188" t="s">
        <v>47</v>
      </c>
      <c r="O122" s="66"/>
      <c r="P122" s="189">
        <f>O122*H122</f>
        <v>0</v>
      </c>
      <c r="Q122" s="189">
        <v>3.3E-4</v>
      </c>
      <c r="R122" s="189">
        <f>Q122*H122</f>
        <v>4.4949300000000005E-2</v>
      </c>
      <c r="S122" s="189">
        <v>0</v>
      </c>
      <c r="T122" s="190">
        <f>S122*H122</f>
        <v>0</v>
      </c>
      <c r="U122" s="36"/>
      <c r="V122" s="36"/>
      <c r="W122" s="36"/>
      <c r="X122" s="36"/>
      <c r="Y122" s="36"/>
      <c r="Z122" s="36"/>
      <c r="AA122" s="36"/>
      <c r="AB122" s="36"/>
      <c r="AC122" s="36"/>
      <c r="AD122" s="36"/>
      <c r="AE122" s="36"/>
      <c r="AR122" s="191" t="s">
        <v>222</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222</v>
      </c>
      <c r="BM122" s="191" t="s">
        <v>256</v>
      </c>
    </row>
    <row r="123" spans="1:65" s="13" customFormat="1" ht="11.25">
      <c r="B123" s="193"/>
      <c r="C123" s="194"/>
      <c r="D123" s="195" t="s">
        <v>224</v>
      </c>
      <c r="E123" s="196" t="s">
        <v>19</v>
      </c>
      <c r="F123" s="197" t="s">
        <v>257</v>
      </c>
      <c r="G123" s="194"/>
      <c r="H123" s="196" t="s">
        <v>19</v>
      </c>
      <c r="I123" s="198"/>
      <c r="J123" s="194"/>
      <c r="K123" s="194"/>
      <c r="L123" s="199"/>
      <c r="M123" s="200"/>
      <c r="N123" s="201"/>
      <c r="O123" s="201"/>
      <c r="P123" s="201"/>
      <c r="Q123" s="201"/>
      <c r="R123" s="201"/>
      <c r="S123" s="201"/>
      <c r="T123" s="202"/>
      <c r="AT123" s="203" t="s">
        <v>224</v>
      </c>
      <c r="AU123" s="203" t="s">
        <v>88</v>
      </c>
      <c r="AV123" s="13" t="s">
        <v>82</v>
      </c>
      <c r="AW123" s="13" t="s">
        <v>36</v>
      </c>
      <c r="AX123" s="13" t="s">
        <v>75</v>
      </c>
      <c r="AY123" s="203" t="s">
        <v>214</v>
      </c>
    </row>
    <row r="124" spans="1:65" s="14" customFormat="1" ht="11.25">
      <c r="B124" s="204"/>
      <c r="C124" s="205"/>
      <c r="D124" s="195" t="s">
        <v>224</v>
      </c>
      <c r="E124" s="206" t="s">
        <v>19</v>
      </c>
      <c r="F124" s="207" t="s">
        <v>2011</v>
      </c>
      <c r="G124" s="205"/>
      <c r="H124" s="208">
        <v>66.02</v>
      </c>
      <c r="I124" s="209"/>
      <c r="J124" s="205"/>
      <c r="K124" s="205"/>
      <c r="L124" s="210"/>
      <c r="M124" s="211"/>
      <c r="N124" s="212"/>
      <c r="O124" s="212"/>
      <c r="P124" s="212"/>
      <c r="Q124" s="212"/>
      <c r="R124" s="212"/>
      <c r="S124" s="212"/>
      <c r="T124" s="213"/>
      <c r="AT124" s="214" t="s">
        <v>224</v>
      </c>
      <c r="AU124" s="214" t="s">
        <v>88</v>
      </c>
      <c r="AV124" s="14" t="s">
        <v>88</v>
      </c>
      <c r="AW124" s="14" t="s">
        <v>36</v>
      </c>
      <c r="AX124" s="14" t="s">
        <v>75</v>
      </c>
      <c r="AY124" s="214" t="s">
        <v>214</v>
      </c>
    </row>
    <row r="125" spans="1:65" s="14" customFormat="1" ht="11.25">
      <c r="B125" s="204"/>
      <c r="C125" s="205"/>
      <c r="D125" s="195" t="s">
        <v>224</v>
      </c>
      <c r="E125" s="206" t="s">
        <v>19</v>
      </c>
      <c r="F125" s="207" t="s">
        <v>2012</v>
      </c>
      <c r="G125" s="205"/>
      <c r="H125" s="208">
        <v>70.19</v>
      </c>
      <c r="I125" s="209"/>
      <c r="J125" s="205"/>
      <c r="K125" s="205"/>
      <c r="L125" s="210"/>
      <c r="M125" s="211"/>
      <c r="N125" s="212"/>
      <c r="O125" s="212"/>
      <c r="P125" s="212"/>
      <c r="Q125" s="212"/>
      <c r="R125" s="212"/>
      <c r="S125" s="212"/>
      <c r="T125" s="213"/>
      <c r="AT125" s="214" t="s">
        <v>224</v>
      </c>
      <c r="AU125" s="214" t="s">
        <v>88</v>
      </c>
      <c r="AV125" s="14" t="s">
        <v>88</v>
      </c>
      <c r="AW125" s="14" t="s">
        <v>36</v>
      </c>
      <c r="AX125" s="14" t="s">
        <v>75</v>
      </c>
      <c r="AY125" s="214" t="s">
        <v>214</v>
      </c>
    </row>
    <row r="126" spans="1:65" s="15" customFormat="1" ht="11.25">
      <c r="B126" s="215"/>
      <c r="C126" s="216"/>
      <c r="D126" s="195" t="s">
        <v>224</v>
      </c>
      <c r="E126" s="217" t="s">
        <v>19</v>
      </c>
      <c r="F126" s="218" t="s">
        <v>228</v>
      </c>
      <c r="G126" s="216"/>
      <c r="H126" s="219">
        <v>136.20999999999998</v>
      </c>
      <c r="I126" s="220"/>
      <c r="J126" s="216"/>
      <c r="K126" s="216"/>
      <c r="L126" s="221"/>
      <c r="M126" s="222"/>
      <c r="N126" s="223"/>
      <c r="O126" s="223"/>
      <c r="P126" s="223"/>
      <c r="Q126" s="223"/>
      <c r="R126" s="223"/>
      <c r="S126" s="223"/>
      <c r="T126" s="224"/>
      <c r="AT126" s="225" t="s">
        <v>224</v>
      </c>
      <c r="AU126" s="225" t="s">
        <v>88</v>
      </c>
      <c r="AV126" s="15" t="s">
        <v>222</v>
      </c>
      <c r="AW126" s="15" t="s">
        <v>36</v>
      </c>
      <c r="AX126" s="15" t="s">
        <v>82</v>
      </c>
      <c r="AY126" s="225" t="s">
        <v>214</v>
      </c>
    </row>
    <row r="127" spans="1:65" s="12" customFormat="1" ht="22.9" customHeight="1">
      <c r="B127" s="164"/>
      <c r="C127" s="165"/>
      <c r="D127" s="166" t="s">
        <v>74</v>
      </c>
      <c r="E127" s="178" t="s">
        <v>260</v>
      </c>
      <c r="F127" s="178" t="s">
        <v>261</v>
      </c>
      <c r="G127" s="165"/>
      <c r="H127" s="165"/>
      <c r="I127" s="168"/>
      <c r="J127" s="179">
        <f>BK127</f>
        <v>0</v>
      </c>
      <c r="K127" s="165"/>
      <c r="L127" s="170"/>
      <c r="M127" s="171"/>
      <c r="N127" s="172"/>
      <c r="O127" s="172"/>
      <c r="P127" s="173">
        <f>SUM(P128:P153)</f>
        <v>0</v>
      </c>
      <c r="Q127" s="172"/>
      <c r="R127" s="173">
        <f>SUM(R128:R153)</f>
        <v>2.3974499999999999E-2</v>
      </c>
      <c r="S127" s="172"/>
      <c r="T127" s="174">
        <f>SUM(T128:T153)</f>
        <v>5.8429199999999994</v>
      </c>
      <c r="AR127" s="175" t="s">
        <v>82</v>
      </c>
      <c r="AT127" s="176" t="s">
        <v>74</v>
      </c>
      <c r="AU127" s="176" t="s">
        <v>82</v>
      </c>
      <c r="AY127" s="175" t="s">
        <v>214</v>
      </c>
      <c r="BK127" s="177">
        <f>SUM(BK128:BK153)</f>
        <v>0</v>
      </c>
    </row>
    <row r="128" spans="1:65" s="2" customFormat="1" ht="24.2" customHeight="1">
      <c r="A128" s="36"/>
      <c r="B128" s="37"/>
      <c r="C128" s="180" t="s">
        <v>262</v>
      </c>
      <c r="D128" s="180" t="s">
        <v>217</v>
      </c>
      <c r="E128" s="181" t="s">
        <v>263</v>
      </c>
      <c r="F128" s="182" t="s">
        <v>264</v>
      </c>
      <c r="G128" s="183" t="s">
        <v>220</v>
      </c>
      <c r="H128" s="184">
        <v>136.21</v>
      </c>
      <c r="I128" s="185"/>
      <c r="J128" s="186">
        <f>ROUND(I128*H128,2)</f>
        <v>0</v>
      </c>
      <c r="K128" s="182" t="s">
        <v>221</v>
      </c>
      <c r="L128" s="41"/>
      <c r="M128" s="187" t="s">
        <v>19</v>
      </c>
      <c r="N128" s="188" t="s">
        <v>47</v>
      </c>
      <c r="O128" s="66"/>
      <c r="P128" s="189">
        <f>O128*H128</f>
        <v>0</v>
      </c>
      <c r="Q128" s="189">
        <v>1.2999999999999999E-4</v>
      </c>
      <c r="R128" s="189">
        <f>Q128*H128</f>
        <v>1.7707299999999999E-2</v>
      </c>
      <c r="S128" s="189">
        <v>0</v>
      </c>
      <c r="T128" s="190">
        <f>S128*H128</f>
        <v>0</v>
      </c>
      <c r="U128" s="36"/>
      <c r="V128" s="36"/>
      <c r="W128" s="36"/>
      <c r="X128" s="36"/>
      <c r="Y128" s="36"/>
      <c r="Z128" s="36"/>
      <c r="AA128" s="36"/>
      <c r="AB128" s="36"/>
      <c r="AC128" s="36"/>
      <c r="AD128" s="36"/>
      <c r="AE128" s="36"/>
      <c r="AR128" s="191" t="s">
        <v>222</v>
      </c>
      <c r="AT128" s="191" t="s">
        <v>217</v>
      </c>
      <c r="AU128" s="191" t="s">
        <v>88</v>
      </c>
      <c r="AY128" s="19" t="s">
        <v>214</v>
      </c>
      <c r="BE128" s="192">
        <f>IF(N128="základní",J128,0)</f>
        <v>0</v>
      </c>
      <c r="BF128" s="192">
        <f>IF(N128="snížená",J128,0)</f>
        <v>0</v>
      </c>
      <c r="BG128" s="192">
        <f>IF(N128="zákl. přenesená",J128,0)</f>
        <v>0</v>
      </c>
      <c r="BH128" s="192">
        <f>IF(N128="sníž. přenesená",J128,0)</f>
        <v>0</v>
      </c>
      <c r="BI128" s="192">
        <f>IF(N128="nulová",J128,0)</f>
        <v>0</v>
      </c>
      <c r="BJ128" s="19" t="s">
        <v>88</v>
      </c>
      <c r="BK128" s="192">
        <f>ROUND(I128*H128,2)</f>
        <v>0</v>
      </c>
      <c r="BL128" s="19" t="s">
        <v>222</v>
      </c>
      <c r="BM128" s="191" t="s">
        <v>265</v>
      </c>
    </row>
    <row r="129" spans="1:65" s="13" customFormat="1" ht="11.25">
      <c r="B129" s="193"/>
      <c r="C129" s="194"/>
      <c r="D129" s="195" t="s">
        <v>224</v>
      </c>
      <c r="E129" s="196" t="s">
        <v>19</v>
      </c>
      <c r="F129" s="197" t="s">
        <v>257</v>
      </c>
      <c r="G129" s="194"/>
      <c r="H129" s="196" t="s">
        <v>19</v>
      </c>
      <c r="I129" s="198"/>
      <c r="J129" s="194"/>
      <c r="K129" s="194"/>
      <c r="L129" s="199"/>
      <c r="M129" s="200"/>
      <c r="N129" s="201"/>
      <c r="O129" s="201"/>
      <c r="P129" s="201"/>
      <c r="Q129" s="201"/>
      <c r="R129" s="201"/>
      <c r="S129" s="201"/>
      <c r="T129" s="202"/>
      <c r="AT129" s="203" t="s">
        <v>224</v>
      </c>
      <c r="AU129" s="203" t="s">
        <v>88</v>
      </c>
      <c r="AV129" s="13" t="s">
        <v>82</v>
      </c>
      <c r="AW129" s="13" t="s">
        <v>36</v>
      </c>
      <c r="AX129" s="13" t="s">
        <v>75</v>
      </c>
      <c r="AY129" s="203" t="s">
        <v>214</v>
      </c>
    </row>
    <row r="130" spans="1:65" s="14" customFormat="1" ht="11.25">
      <c r="B130" s="204"/>
      <c r="C130" s="205"/>
      <c r="D130" s="195" t="s">
        <v>224</v>
      </c>
      <c r="E130" s="206" t="s">
        <v>19</v>
      </c>
      <c r="F130" s="207" t="s">
        <v>2011</v>
      </c>
      <c r="G130" s="205"/>
      <c r="H130" s="208">
        <v>66.02</v>
      </c>
      <c r="I130" s="209"/>
      <c r="J130" s="205"/>
      <c r="K130" s="205"/>
      <c r="L130" s="210"/>
      <c r="M130" s="211"/>
      <c r="N130" s="212"/>
      <c r="O130" s="212"/>
      <c r="P130" s="212"/>
      <c r="Q130" s="212"/>
      <c r="R130" s="212"/>
      <c r="S130" s="212"/>
      <c r="T130" s="213"/>
      <c r="AT130" s="214" t="s">
        <v>224</v>
      </c>
      <c r="AU130" s="214" t="s">
        <v>88</v>
      </c>
      <c r="AV130" s="14" t="s">
        <v>88</v>
      </c>
      <c r="AW130" s="14" t="s">
        <v>36</v>
      </c>
      <c r="AX130" s="14" t="s">
        <v>75</v>
      </c>
      <c r="AY130" s="214" t="s">
        <v>214</v>
      </c>
    </row>
    <row r="131" spans="1:65" s="14" customFormat="1" ht="11.25">
      <c r="B131" s="204"/>
      <c r="C131" s="205"/>
      <c r="D131" s="195" t="s">
        <v>224</v>
      </c>
      <c r="E131" s="206" t="s">
        <v>19</v>
      </c>
      <c r="F131" s="207" t="s">
        <v>2012</v>
      </c>
      <c r="G131" s="205"/>
      <c r="H131" s="208">
        <v>70.19</v>
      </c>
      <c r="I131" s="209"/>
      <c r="J131" s="205"/>
      <c r="K131" s="205"/>
      <c r="L131" s="210"/>
      <c r="M131" s="211"/>
      <c r="N131" s="212"/>
      <c r="O131" s="212"/>
      <c r="P131" s="212"/>
      <c r="Q131" s="212"/>
      <c r="R131" s="212"/>
      <c r="S131" s="212"/>
      <c r="T131" s="213"/>
      <c r="AT131" s="214" t="s">
        <v>224</v>
      </c>
      <c r="AU131" s="214" t="s">
        <v>88</v>
      </c>
      <c r="AV131" s="14" t="s">
        <v>88</v>
      </c>
      <c r="AW131" s="14" t="s">
        <v>36</v>
      </c>
      <c r="AX131" s="14" t="s">
        <v>75</v>
      </c>
      <c r="AY131" s="214" t="s">
        <v>214</v>
      </c>
    </row>
    <row r="132" spans="1:65" s="15" customFormat="1" ht="11.25">
      <c r="B132" s="215"/>
      <c r="C132" s="216"/>
      <c r="D132" s="195" t="s">
        <v>224</v>
      </c>
      <c r="E132" s="217" t="s">
        <v>19</v>
      </c>
      <c r="F132" s="218" t="s">
        <v>228</v>
      </c>
      <c r="G132" s="216"/>
      <c r="H132" s="219">
        <v>136.20999999999998</v>
      </c>
      <c r="I132" s="220"/>
      <c r="J132" s="216"/>
      <c r="K132" s="216"/>
      <c r="L132" s="221"/>
      <c r="M132" s="222"/>
      <c r="N132" s="223"/>
      <c r="O132" s="223"/>
      <c r="P132" s="223"/>
      <c r="Q132" s="223"/>
      <c r="R132" s="223"/>
      <c r="S132" s="223"/>
      <c r="T132" s="224"/>
      <c r="AT132" s="225" t="s">
        <v>224</v>
      </c>
      <c r="AU132" s="225" t="s">
        <v>88</v>
      </c>
      <c r="AV132" s="15" t="s">
        <v>222</v>
      </c>
      <c r="AW132" s="15" t="s">
        <v>36</v>
      </c>
      <c r="AX132" s="15" t="s">
        <v>82</v>
      </c>
      <c r="AY132" s="225" t="s">
        <v>214</v>
      </c>
    </row>
    <row r="133" spans="1:65" s="2" customFormat="1" ht="24.2" customHeight="1">
      <c r="A133" s="36"/>
      <c r="B133" s="37"/>
      <c r="C133" s="180" t="s">
        <v>260</v>
      </c>
      <c r="D133" s="180" t="s">
        <v>217</v>
      </c>
      <c r="E133" s="181" t="s">
        <v>266</v>
      </c>
      <c r="F133" s="182" t="s">
        <v>267</v>
      </c>
      <c r="G133" s="183" t="s">
        <v>220</v>
      </c>
      <c r="H133" s="184">
        <v>156.68</v>
      </c>
      <c r="I133" s="185"/>
      <c r="J133" s="186">
        <f>ROUND(I133*H133,2)</f>
        <v>0</v>
      </c>
      <c r="K133" s="182" t="s">
        <v>221</v>
      </c>
      <c r="L133" s="41"/>
      <c r="M133" s="187" t="s">
        <v>19</v>
      </c>
      <c r="N133" s="188" t="s">
        <v>47</v>
      </c>
      <c r="O133" s="66"/>
      <c r="P133" s="189">
        <f>O133*H133</f>
        <v>0</v>
      </c>
      <c r="Q133" s="189">
        <v>4.0000000000000003E-5</v>
      </c>
      <c r="R133" s="189">
        <f>Q133*H133</f>
        <v>6.2672000000000005E-3</v>
      </c>
      <c r="S133" s="189">
        <v>0</v>
      </c>
      <c r="T133" s="190">
        <f>S133*H133</f>
        <v>0</v>
      </c>
      <c r="U133" s="36"/>
      <c r="V133" s="36"/>
      <c r="W133" s="36"/>
      <c r="X133" s="36"/>
      <c r="Y133" s="36"/>
      <c r="Z133" s="36"/>
      <c r="AA133" s="36"/>
      <c r="AB133" s="36"/>
      <c r="AC133" s="36"/>
      <c r="AD133" s="36"/>
      <c r="AE133" s="36"/>
      <c r="AR133" s="191" t="s">
        <v>222</v>
      </c>
      <c r="AT133" s="191" t="s">
        <v>217</v>
      </c>
      <c r="AU133" s="191" t="s">
        <v>88</v>
      </c>
      <c r="AY133" s="19" t="s">
        <v>214</v>
      </c>
      <c r="BE133" s="192">
        <f>IF(N133="základní",J133,0)</f>
        <v>0</v>
      </c>
      <c r="BF133" s="192">
        <f>IF(N133="snížená",J133,0)</f>
        <v>0</v>
      </c>
      <c r="BG133" s="192">
        <f>IF(N133="zákl. přenesená",J133,0)</f>
        <v>0</v>
      </c>
      <c r="BH133" s="192">
        <f>IF(N133="sníž. přenesená",J133,0)</f>
        <v>0</v>
      </c>
      <c r="BI133" s="192">
        <f>IF(N133="nulová",J133,0)</f>
        <v>0</v>
      </c>
      <c r="BJ133" s="19" t="s">
        <v>88</v>
      </c>
      <c r="BK133" s="192">
        <f>ROUND(I133*H133,2)</f>
        <v>0</v>
      </c>
      <c r="BL133" s="19" t="s">
        <v>222</v>
      </c>
      <c r="BM133" s="191" t="s">
        <v>2013</v>
      </c>
    </row>
    <row r="134" spans="1:65" s="13" customFormat="1" ht="11.25">
      <c r="B134" s="193"/>
      <c r="C134" s="194"/>
      <c r="D134" s="195" t="s">
        <v>224</v>
      </c>
      <c r="E134" s="196" t="s">
        <v>19</v>
      </c>
      <c r="F134" s="197" t="s">
        <v>257</v>
      </c>
      <c r="G134" s="194"/>
      <c r="H134" s="196" t="s">
        <v>19</v>
      </c>
      <c r="I134" s="198"/>
      <c r="J134" s="194"/>
      <c r="K134" s="194"/>
      <c r="L134" s="199"/>
      <c r="M134" s="200"/>
      <c r="N134" s="201"/>
      <c r="O134" s="201"/>
      <c r="P134" s="201"/>
      <c r="Q134" s="201"/>
      <c r="R134" s="201"/>
      <c r="S134" s="201"/>
      <c r="T134" s="202"/>
      <c r="AT134" s="203" t="s">
        <v>224</v>
      </c>
      <c r="AU134" s="203" t="s">
        <v>88</v>
      </c>
      <c r="AV134" s="13" t="s">
        <v>82</v>
      </c>
      <c r="AW134" s="13" t="s">
        <v>36</v>
      </c>
      <c r="AX134" s="13" t="s">
        <v>75</v>
      </c>
      <c r="AY134" s="203" t="s">
        <v>214</v>
      </c>
    </row>
    <row r="135" spans="1:65" s="14" customFormat="1" ht="11.25">
      <c r="B135" s="204"/>
      <c r="C135" s="205"/>
      <c r="D135" s="195" t="s">
        <v>224</v>
      </c>
      <c r="E135" s="206" t="s">
        <v>19</v>
      </c>
      <c r="F135" s="207" t="s">
        <v>2014</v>
      </c>
      <c r="G135" s="205"/>
      <c r="H135" s="208">
        <v>20.47</v>
      </c>
      <c r="I135" s="209"/>
      <c r="J135" s="205"/>
      <c r="K135" s="205"/>
      <c r="L135" s="210"/>
      <c r="M135" s="211"/>
      <c r="N135" s="212"/>
      <c r="O135" s="212"/>
      <c r="P135" s="212"/>
      <c r="Q135" s="212"/>
      <c r="R135" s="212"/>
      <c r="S135" s="212"/>
      <c r="T135" s="213"/>
      <c r="AT135" s="214" t="s">
        <v>224</v>
      </c>
      <c r="AU135" s="214" t="s">
        <v>88</v>
      </c>
      <c r="AV135" s="14" t="s">
        <v>88</v>
      </c>
      <c r="AW135" s="14" t="s">
        <v>36</v>
      </c>
      <c r="AX135" s="14" t="s">
        <v>75</v>
      </c>
      <c r="AY135" s="214" t="s">
        <v>214</v>
      </c>
    </row>
    <row r="136" spans="1:65" s="14" customFormat="1" ht="11.25">
      <c r="B136" s="204"/>
      <c r="C136" s="205"/>
      <c r="D136" s="195" t="s">
        <v>224</v>
      </c>
      <c r="E136" s="206" t="s">
        <v>19</v>
      </c>
      <c r="F136" s="207" t="s">
        <v>2011</v>
      </c>
      <c r="G136" s="205"/>
      <c r="H136" s="208">
        <v>66.02</v>
      </c>
      <c r="I136" s="209"/>
      <c r="J136" s="205"/>
      <c r="K136" s="205"/>
      <c r="L136" s="210"/>
      <c r="M136" s="211"/>
      <c r="N136" s="212"/>
      <c r="O136" s="212"/>
      <c r="P136" s="212"/>
      <c r="Q136" s="212"/>
      <c r="R136" s="212"/>
      <c r="S136" s="212"/>
      <c r="T136" s="213"/>
      <c r="AT136" s="214" t="s">
        <v>224</v>
      </c>
      <c r="AU136" s="214" t="s">
        <v>88</v>
      </c>
      <c r="AV136" s="14" t="s">
        <v>88</v>
      </c>
      <c r="AW136" s="14" t="s">
        <v>36</v>
      </c>
      <c r="AX136" s="14" t="s">
        <v>75</v>
      </c>
      <c r="AY136" s="214" t="s">
        <v>214</v>
      </c>
    </row>
    <row r="137" spans="1:65" s="14" customFormat="1" ht="11.25">
      <c r="B137" s="204"/>
      <c r="C137" s="205"/>
      <c r="D137" s="195" t="s">
        <v>224</v>
      </c>
      <c r="E137" s="206" t="s">
        <v>19</v>
      </c>
      <c r="F137" s="207" t="s">
        <v>2012</v>
      </c>
      <c r="G137" s="205"/>
      <c r="H137" s="208">
        <v>70.19</v>
      </c>
      <c r="I137" s="209"/>
      <c r="J137" s="205"/>
      <c r="K137" s="205"/>
      <c r="L137" s="210"/>
      <c r="M137" s="211"/>
      <c r="N137" s="212"/>
      <c r="O137" s="212"/>
      <c r="P137" s="212"/>
      <c r="Q137" s="212"/>
      <c r="R137" s="212"/>
      <c r="S137" s="212"/>
      <c r="T137" s="213"/>
      <c r="AT137" s="214" t="s">
        <v>224</v>
      </c>
      <c r="AU137" s="214" t="s">
        <v>88</v>
      </c>
      <c r="AV137" s="14" t="s">
        <v>88</v>
      </c>
      <c r="AW137" s="14" t="s">
        <v>36</v>
      </c>
      <c r="AX137" s="14" t="s">
        <v>75</v>
      </c>
      <c r="AY137" s="214" t="s">
        <v>214</v>
      </c>
    </row>
    <row r="138" spans="1:65" s="15" customFormat="1" ht="11.25">
      <c r="B138" s="215"/>
      <c r="C138" s="216"/>
      <c r="D138" s="195" t="s">
        <v>224</v>
      </c>
      <c r="E138" s="217" t="s">
        <v>19</v>
      </c>
      <c r="F138" s="218" t="s">
        <v>228</v>
      </c>
      <c r="G138" s="216"/>
      <c r="H138" s="219">
        <v>156.68</v>
      </c>
      <c r="I138" s="220"/>
      <c r="J138" s="216"/>
      <c r="K138" s="216"/>
      <c r="L138" s="221"/>
      <c r="M138" s="222"/>
      <c r="N138" s="223"/>
      <c r="O138" s="223"/>
      <c r="P138" s="223"/>
      <c r="Q138" s="223"/>
      <c r="R138" s="223"/>
      <c r="S138" s="223"/>
      <c r="T138" s="224"/>
      <c r="AT138" s="225" t="s">
        <v>224</v>
      </c>
      <c r="AU138" s="225" t="s">
        <v>88</v>
      </c>
      <c r="AV138" s="15" t="s">
        <v>222</v>
      </c>
      <c r="AW138" s="15" t="s">
        <v>36</v>
      </c>
      <c r="AX138" s="15" t="s">
        <v>82</v>
      </c>
      <c r="AY138" s="225" t="s">
        <v>214</v>
      </c>
    </row>
    <row r="139" spans="1:65" s="2" customFormat="1" ht="24.2" customHeight="1">
      <c r="A139" s="36"/>
      <c r="B139" s="37"/>
      <c r="C139" s="180" t="s">
        <v>270</v>
      </c>
      <c r="D139" s="180" t="s">
        <v>217</v>
      </c>
      <c r="E139" s="181" t="s">
        <v>271</v>
      </c>
      <c r="F139" s="182" t="s">
        <v>272</v>
      </c>
      <c r="G139" s="183" t="s">
        <v>220</v>
      </c>
      <c r="H139" s="184">
        <v>127.02</v>
      </c>
      <c r="I139" s="185"/>
      <c r="J139" s="186">
        <f>ROUND(I139*H139,2)</f>
        <v>0</v>
      </c>
      <c r="K139" s="182" t="s">
        <v>221</v>
      </c>
      <c r="L139" s="41"/>
      <c r="M139" s="187" t="s">
        <v>19</v>
      </c>
      <c r="N139" s="188" t="s">
        <v>47</v>
      </c>
      <c r="O139" s="66"/>
      <c r="P139" s="189">
        <f>O139*H139</f>
        <v>0</v>
      </c>
      <c r="Q139" s="189">
        <v>0</v>
      </c>
      <c r="R139" s="189">
        <f>Q139*H139</f>
        <v>0</v>
      </c>
      <c r="S139" s="189">
        <v>4.5999999999999999E-2</v>
      </c>
      <c r="T139" s="190">
        <f>S139*H139</f>
        <v>5.8429199999999994</v>
      </c>
      <c r="U139" s="36"/>
      <c r="V139" s="36"/>
      <c r="W139" s="36"/>
      <c r="X139" s="36"/>
      <c r="Y139" s="36"/>
      <c r="Z139" s="36"/>
      <c r="AA139" s="36"/>
      <c r="AB139" s="36"/>
      <c r="AC139" s="36"/>
      <c r="AD139" s="36"/>
      <c r="AE139" s="36"/>
      <c r="AR139" s="191" t="s">
        <v>222</v>
      </c>
      <c r="AT139" s="191" t="s">
        <v>217</v>
      </c>
      <c r="AU139" s="191" t="s">
        <v>88</v>
      </c>
      <c r="AY139" s="19" t="s">
        <v>214</v>
      </c>
      <c r="BE139" s="192">
        <f>IF(N139="základní",J139,0)</f>
        <v>0</v>
      </c>
      <c r="BF139" s="192">
        <f>IF(N139="snížená",J139,0)</f>
        <v>0</v>
      </c>
      <c r="BG139" s="192">
        <f>IF(N139="zákl. přenesená",J139,0)</f>
        <v>0</v>
      </c>
      <c r="BH139" s="192">
        <f>IF(N139="sníž. přenesená",J139,0)</f>
        <v>0</v>
      </c>
      <c r="BI139" s="192">
        <f>IF(N139="nulová",J139,0)</f>
        <v>0</v>
      </c>
      <c r="BJ139" s="19" t="s">
        <v>88</v>
      </c>
      <c r="BK139" s="192">
        <f>ROUND(I139*H139,2)</f>
        <v>0</v>
      </c>
      <c r="BL139" s="19" t="s">
        <v>222</v>
      </c>
      <c r="BM139" s="191" t="s">
        <v>273</v>
      </c>
    </row>
    <row r="140" spans="1:65" s="13" customFormat="1" ht="11.25">
      <c r="B140" s="193"/>
      <c r="C140" s="194"/>
      <c r="D140" s="195" t="s">
        <v>224</v>
      </c>
      <c r="E140" s="196" t="s">
        <v>19</v>
      </c>
      <c r="F140" s="197" t="s">
        <v>234</v>
      </c>
      <c r="G140" s="194"/>
      <c r="H140" s="196" t="s">
        <v>19</v>
      </c>
      <c r="I140" s="198"/>
      <c r="J140" s="194"/>
      <c r="K140" s="194"/>
      <c r="L140" s="199"/>
      <c r="M140" s="200"/>
      <c r="N140" s="201"/>
      <c r="O140" s="201"/>
      <c r="P140" s="201"/>
      <c r="Q140" s="201"/>
      <c r="R140" s="201"/>
      <c r="S140" s="201"/>
      <c r="T140" s="202"/>
      <c r="AT140" s="203" t="s">
        <v>224</v>
      </c>
      <c r="AU140" s="203" t="s">
        <v>88</v>
      </c>
      <c r="AV140" s="13" t="s">
        <v>82</v>
      </c>
      <c r="AW140" s="13" t="s">
        <v>36</v>
      </c>
      <c r="AX140" s="13" t="s">
        <v>75</v>
      </c>
      <c r="AY140" s="203" t="s">
        <v>214</v>
      </c>
    </row>
    <row r="141" spans="1:65" s="14" customFormat="1" ht="11.25">
      <c r="B141" s="204"/>
      <c r="C141" s="205"/>
      <c r="D141" s="195" t="s">
        <v>224</v>
      </c>
      <c r="E141" s="206" t="s">
        <v>19</v>
      </c>
      <c r="F141" s="207" t="s">
        <v>2015</v>
      </c>
      <c r="G141" s="205"/>
      <c r="H141" s="208">
        <v>69.95</v>
      </c>
      <c r="I141" s="209"/>
      <c r="J141" s="205"/>
      <c r="K141" s="205"/>
      <c r="L141" s="210"/>
      <c r="M141" s="211"/>
      <c r="N141" s="212"/>
      <c r="O141" s="212"/>
      <c r="P141" s="212"/>
      <c r="Q141" s="212"/>
      <c r="R141" s="212"/>
      <c r="S141" s="212"/>
      <c r="T141" s="213"/>
      <c r="AT141" s="214" t="s">
        <v>224</v>
      </c>
      <c r="AU141" s="214" t="s">
        <v>88</v>
      </c>
      <c r="AV141" s="14" t="s">
        <v>88</v>
      </c>
      <c r="AW141" s="14" t="s">
        <v>36</v>
      </c>
      <c r="AX141" s="14" t="s">
        <v>75</v>
      </c>
      <c r="AY141" s="214" t="s">
        <v>214</v>
      </c>
    </row>
    <row r="142" spans="1:65" s="14" customFormat="1" ht="11.25">
      <c r="B142" s="204"/>
      <c r="C142" s="205"/>
      <c r="D142" s="195" t="s">
        <v>224</v>
      </c>
      <c r="E142" s="206" t="s">
        <v>19</v>
      </c>
      <c r="F142" s="207" t="s">
        <v>2016</v>
      </c>
      <c r="G142" s="205"/>
      <c r="H142" s="208">
        <v>57.07</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5" customFormat="1" ht="11.25">
      <c r="B143" s="215"/>
      <c r="C143" s="216"/>
      <c r="D143" s="195" t="s">
        <v>224</v>
      </c>
      <c r="E143" s="217" t="s">
        <v>19</v>
      </c>
      <c r="F143" s="218" t="s">
        <v>228</v>
      </c>
      <c r="G143" s="216"/>
      <c r="H143" s="219">
        <v>127.02000000000001</v>
      </c>
      <c r="I143" s="220"/>
      <c r="J143" s="216"/>
      <c r="K143" s="216"/>
      <c r="L143" s="221"/>
      <c r="M143" s="222"/>
      <c r="N143" s="223"/>
      <c r="O143" s="223"/>
      <c r="P143" s="223"/>
      <c r="Q143" s="223"/>
      <c r="R143" s="223"/>
      <c r="S143" s="223"/>
      <c r="T143" s="224"/>
      <c r="AT143" s="225" t="s">
        <v>224</v>
      </c>
      <c r="AU143" s="225" t="s">
        <v>88</v>
      </c>
      <c r="AV143" s="15" t="s">
        <v>222</v>
      </c>
      <c r="AW143" s="15" t="s">
        <v>36</v>
      </c>
      <c r="AX143" s="15" t="s">
        <v>82</v>
      </c>
      <c r="AY143" s="225" t="s">
        <v>214</v>
      </c>
    </row>
    <row r="144" spans="1:65" s="2" customFormat="1" ht="14.45" customHeight="1">
      <c r="A144" s="36"/>
      <c r="B144" s="37"/>
      <c r="C144" s="180" t="s">
        <v>276</v>
      </c>
      <c r="D144" s="180" t="s">
        <v>217</v>
      </c>
      <c r="E144" s="181" t="s">
        <v>277</v>
      </c>
      <c r="F144" s="182" t="s">
        <v>278</v>
      </c>
      <c r="G144" s="183" t="s">
        <v>220</v>
      </c>
      <c r="H144" s="184">
        <v>127.02</v>
      </c>
      <c r="I144" s="185"/>
      <c r="J144" s="186">
        <f>ROUND(I144*H144,2)</f>
        <v>0</v>
      </c>
      <c r="K144" s="182" t="s">
        <v>19</v>
      </c>
      <c r="L144" s="41"/>
      <c r="M144" s="187" t="s">
        <v>19</v>
      </c>
      <c r="N144" s="188" t="s">
        <v>47</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222</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222</v>
      </c>
      <c r="BM144" s="191" t="s">
        <v>2017</v>
      </c>
    </row>
    <row r="145" spans="1:65" s="13" customFormat="1" ht="11.25">
      <c r="B145" s="193"/>
      <c r="C145" s="194"/>
      <c r="D145" s="195" t="s">
        <v>224</v>
      </c>
      <c r="E145" s="196" t="s">
        <v>19</v>
      </c>
      <c r="F145" s="197" t="s">
        <v>234</v>
      </c>
      <c r="G145" s="194"/>
      <c r="H145" s="196" t="s">
        <v>19</v>
      </c>
      <c r="I145" s="198"/>
      <c r="J145" s="194"/>
      <c r="K145" s="194"/>
      <c r="L145" s="199"/>
      <c r="M145" s="200"/>
      <c r="N145" s="201"/>
      <c r="O145" s="201"/>
      <c r="P145" s="201"/>
      <c r="Q145" s="201"/>
      <c r="R145" s="201"/>
      <c r="S145" s="201"/>
      <c r="T145" s="202"/>
      <c r="AT145" s="203" t="s">
        <v>224</v>
      </c>
      <c r="AU145" s="203" t="s">
        <v>88</v>
      </c>
      <c r="AV145" s="13" t="s">
        <v>82</v>
      </c>
      <c r="AW145" s="13" t="s">
        <v>36</v>
      </c>
      <c r="AX145" s="13" t="s">
        <v>75</v>
      </c>
      <c r="AY145" s="203" t="s">
        <v>214</v>
      </c>
    </row>
    <row r="146" spans="1:65" s="14" customFormat="1" ht="11.25">
      <c r="B146" s="204"/>
      <c r="C146" s="205"/>
      <c r="D146" s="195" t="s">
        <v>224</v>
      </c>
      <c r="E146" s="206" t="s">
        <v>19</v>
      </c>
      <c r="F146" s="207" t="s">
        <v>2015</v>
      </c>
      <c r="G146" s="205"/>
      <c r="H146" s="208">
        <v>69.95</v>
      </c>
      <c r="I146" s="209"/>
      <c r="J146" s="205"/>
      <c r="K146" s="205"/>
      <c r="L146" s="210"/>
      <c r="M146" s="211"/>
      <c r="N146" s="212"/>
      <c r="O146" s="212"/>
      <c r="P146" s="212"/>
      <c r="Q146" s="212"/>
      <c r="R146" s="212"/>
      <c r="S146" s="212"/>
      <c r="T146" s="213"/>
      <c r="AT146" s="214" t="s">
        <v>224</v>
      </c>
      <c r="AU146" s="214" t="s">
        <v>88</v>
      </c>
      <c r="AV146" s="14" t="s">
        <v>88</v>
      </c>
      <c r="AW146" s="14" t="s">
        <v>36</v>
      </c>
      <c r="AX146" s="14" t="s">
        <v>75</v>
      </c>
      <c r="AY146" s="214" t="s">
        <v>214</v>
      </c>
    </row>
    <row r="147" spans="1:65" s="14" customFormat="1" ht="11.25">
      <c r="B147" s="204"/>
      <c r="C147" s="205"/>
      <c r="D147" s="195" t="s">
        <v>224</v>
      </c>
      <c r="E147" s="206" t="s">
        <v>19</v>
      </c>
      <c r="F147" s="207" t="s">
        <v>2016</v>
      </c>
      <c r="G147" s="205"/>
      <c r="H147" s="208">
        <v>57.07</v>
      </c>
      <c r="I147" s="209"/>
      <c r="J147" s="205"/>
      <c r="K147" s="205"/>
      <c r="L147" s="210"/>
      <c r="M147" s="211"/>
      <c r="N147" s="212"/>
      <c r="O147" s="212"/>
      <c r="P147" s="212"/>
      <c r="Q147" s="212"/>
      <c r="R147" s="212"/>
      <c r="S147" s="212"/>
      <c r="T147" s="213"/>
      <c r="AT147" s="214" t="s">
        <v>224</v>
      </c>
      <c r="AU147" s="214" t="s">
        <v>88</v>
      </c>
      <c r="AV147" s="14" t="s">
        <v>88</v>
      </c>
      <c r="AW147" s="14" t="s">
        <v>36</v>
      </c>
      <c r="AX147" s="14" t="s">
        <v>75</v>
      </c>
      <c r="AY147" s="214" t="s">
        <v>214</v>
      </c>
    </row>
    <row r="148" spans="1:65" s="15" customFormat="1" ht="11.25">
      <c r="B148" s="215"/>
      <c r="C148" s="216"/>
      <c r="D148" s="195" t="s">
        <v>224</v>
      </c>
      <c r="E148" s="217" t="s">
        <v>19</v>
      </c>
      <c r="F148" s="218" t="s">
        <v>228</v>
      </c>
      <c r="G148" s="216"/>
      <c r="H148" s="219">
        <v>127.02000000000001</v>
      </c>
      <c r="I148" s="220"/>
      <c r="J148" s="216"/>
      <c r="K148" s="216"/>
      <c r="L148" s="221"/>
      <c r="M148" s="222"/>
      <c r="N148" s="223"/>
      <c r="O148" s="223"/>
      <c r="P148" s="223"/>
      <c r="Q148" s="223"/>
      <c r="R148" s="223"/>
      <c r="S148" s="223"/>
      <c r="T148" s="224"/>
      <c r="AT148" s="225" t="s">
        <v>224</v>
      </c>
      <c r="AU148" s="225" t="s">
        <v>88</v>
      </c>
      <c r="AV148" s="15" t="s">
        <v>222</v>
      </c>
      <c r="AW148" s="15" t="s">
        <v>36</v>
      </c>
      <c r="AX148" s="15" t="s">
        <v>82</v>
      </c>
      <c r="AY148" s="225" t="s">
        <v>214</v>
      </c>
    </row>
    <row r="149" spans="1:65" s="2" customFormat="1" ht="14.45" customHeight="1">
      <c r="A149" s="36"/>
      <c r="B149" s="37"/>
      <c r="C149" s="180" t="s">
        <v>280</v>
      </c>
      <c r="D149" s="180" t="s">
        <v>217</v>
      </c>
      <c r="E149" s="181" t="s">
        <v>281</v>
      </c>
      <c r="F149" s="182" t="s">
        <v>282</v>
      </c>
      <c r="G149" s="183" t="s">
        <v>283</v>
      </c>
      <c r="H149" s="184">
        <v>1</v>
      </c>
      <c r="I149" s="185"/>
      <c r="J149" s="186">
        <f>ROUND(I149*H149,2)</f>
        <v>0</v>
      </c>
      <c r="K149" s="182" t="s">
        <v>19</v>
      </c>
      <c r="L149" s="41"/>
      <c r="M149" s="187" t="s">
        <v>19</v>
      </c>
      <c r="N149" s="188" t="s">
        <v>47</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222</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222</v>
      </c>
      <c r="BM149" s="191" t="s">
        <v>284</v>
      </c>
    </row>
    <row r="150" spans="1:65" s="2" customFormat="1" ht="39">
      <c r="A150" s="36"/>
      <c r="B150" s="37"/>
      <c r="C150" s="38"/>
      <c r="D150" s="195" t="s">
        <v>232</v>
      </c>
      <c r="E150" s="38"/>
      <c r="F150" s="226" t="s">
        <v>285</v>
      </c>
      <c r="G150" s="38"/>
      <c r="H150" s="38"/>
      <c r="I150" s="227"/>
      <c r="J150" s="38"/>
      <c r="K150" s="38"/>
      <c r="L150" s="41"/>
      <c r="M150" s="228"/>
      <c r="N150" s="229"/>
      <c r="O150" s="66"/>
      <c r="P150" s="66"/>
      <c r="Q150" s="66"/>
      <c r="R150" s="66"/>
      <c r="S150" s="66"/>
      <c r="T150" s="67"/>
      <c r="U150" s="36"/>
      <c r="V150" s="36"/>
      <c r="W150" s="36"/>
      <c r="X150" s="36"/>
      <c r="Y150" s="36"/>
      <c r="Z150" s="36"/>
      <c r="AA150" s="36"/>
      <c r="AB150" s="36"/>
      <c r="AC150" s="36"/>
      <c r="AD150" s="36"/>
      <c r="AE150" s="36"/>
      <c r="AT150" s="19" t="s">
        <v>232</v>
      </c>
      <c r="AU150" s="19" t="s">
        <v>88</v>
      </c>
    </row>
    <row r="151" spans="1:65" s="2" customFormat="1" ht="14.45" customHeight="1">
      <c r="A151" s="36"/>
      <c r="B151" s="37"/>
      <c r="C151" s="180" t="s">
        <v>286</v>
      </c>
      <c r="D151" s="180" t="s">
        <v>217</v>
      </c>
      <c r="E151" s="181" t="s">
        <v>287</v>
      </c>
      <c r="F151" s="182" t="s">
        <v>288</v>
      </c>
      <c r="G151" s="183" t="s">
        <v>248</v>
      </c>
      <c r="H151" s="184">
        <v>4</v>
      </c>
      <c r="I151" s="185"/>
      <c r="J151" s="186">
        <f>ROUND(I151*H151,2)</f>
        <v>0</v>
      </c>
      <c r="K151" s="182" t="s">
        <v>19</v>
      </c>
      <c r="L151" s="41"/>
      <c r="M151" s="187" t="s">
        <v>19</v>
      </c>
      <c r="N151" s="188" t="s">
        <v>47</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222</v>
      </c>
      <c r="AT151" s="191" t="s">
        <v>217</v>
      </c>
      <c r="AU151" s="191" t="s">
        <v>88</v>
      </c>
      <c r="AY151" s="19" t="s">
        <v>214</v>
      </c>
      <c r="BE151" s="192">
        <f>IF(N151="základní",J151,0)</f>
        <v>0</v>
      </c>
      <c r="BF151" s="192">
        <f>IF(N151="snížená",J151,0)</f>
        <v>0</v>
      </c>
      <c r="BG151" s="192">
        <f>IF(N151="zákl. přenesená",J151,0)</f>
        <v>0</v>
      </c>
      <c r="BH151" s="192">
        <f>IF(N151="sníž. přenesená",J151,0)</f>
        <v>0</v>
      </c>
      <c r="BI151" s="192">
        <f>IF(N151="nulová",J151,0)</f>
        <v>0</v>
      </c>
      <c r="BJ151" s="19" t="s">
        <v>88</v>
      </c>
      <c r="BK151" s="192">
        <f>ROUND(I151*H151,2)</f>
        <v>0</v>
      </c>
      <c r="BL151" s="19" t="s">
        <v>222</v>
      </c>
      <c r="BM151" s="191" t="s">
        <v>2018</v>
      </c>
    </row>
    <row r="152" spans="1:65" s="2" customFormat="1" ht="14.45" customHeight="1">
      <c r="A152" s="36"/>
      <c r="B152" s="37"/>
      <c r="C152" s="180" t="s">
        <v>290</v>
      </c>
      <c r="D152" s="180" t="s">
        <v>217</v>
      </c>
      <c r="E152" s="181" t="s">
        <v>291</v>
      </c>
      <c r="F152" s="182" t="s">
        <v>292</v>
      </c>
      <c r="G152" s="183" t="s">
        <v>248</v>
      </c>
      <c r="H152" s="184">
        <v>2</v>
      </c>
      <c r="I152" s="185"/>
      <c r="J152" s="186">
        <f>ROUND(I152*H152,2)</f>
        <v>0</v>
      </c>
      <c r="K152" s="182" t="s">
        <v>19</v>
      </c>
      <c r="L152" s="41"/>
      <c r="M152" s="187" t="s">
        <v>19</v>
      </c>
      <c r="N152" s="188" t="s">
        <v>47</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222</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222</v>
      </c>
      <c r="BM152" s="191" t="s">
        <v>2019</v>
      </c>
    </row>
    <row r="153" spans="1:65" s="2" customFormat="1" ht="14.45" customHeight="1">
      <c r="A153" s="36"/>
      <c r="B153" s="37"/>
      <c r="C153" s="180" t="s">
        <v>8</v>
      </c>
      <c r="D153" s="180" t="s">
        <v>217</v>
      </c>
      <c r="E153" s="181" t="s">
        <v>294</v>
      </c>
      <c r="F153" s="182" t="s">
        <v>295</v>
      </c>
      <c r="G153" s="183" t="s">
        <v>248</v>
      </c>
      <c r="H153" s="184">
        <v>2</v>
      </c>
      <c r="I153" s="185"/>
      <c r="J153" s="186">
        <f>ROUND(I153*H153,2)</f>
        <v>0</v>
      </c>
      <c r="K153" s="182" t="s">
        <v>19</v>
      </c>
      <c r="L153" s="41"/>
      <c r="M153" s="187" t="s">
        <v>19</v>
      </c>
      <c r="N153" s="188" t="s">
        <v>47</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222</v>
      </c>
      <c r="AT153" s="191" t="s">
        <v>217</v>
      </c>
      <c r="AU153" s="191" t="s">
        <v>88</v>
      </c>
      <c r="AY153" s="19" t="s">
        <v>214</v>
      </c>
      <c r="BE153" s="192">
        <f>IF(N153="základní",J153,0)</f>
        <v>0</v>
      </c>
      <c r="BF153" s="192">
        <f>IF(N153="snížená",J153,0)</f>
        <v>0</v>
      </c>
      <c r="BG153" s="192">
        <f>IF(N153="zákl. přenesená",J153,0)</f>
        <v>0</v>
      </c>
      <c r="BH153" s="192">
        <f>IF(N153="sníž. přenesená",J153,0)</f>
        <v>0</v>
      </c>
      <c r="BI153" s="192">
        <f>IF(N153="nulová",J153,0)</f>
        <v>0</v>
      </c>
      <c r="BJ153" s="19" t="s">
        <v>88</v>
      </c>
      <c r="BK153" s="192">
        <f>ROUND(I153*H153,2)</f>
        <v>0</v>
      </c>
      <c r="BL153" s="19" t="s">
        <v>222</v>
      </c>
      <c r="BM153" s="191" t="s">
        <v>2020</v>
      </c>
    </row>
    <row r="154" spans="1:65" s="12" customFormat="1" ht="22.9" customHeight="1">
      <c r="B154" s="164"/>
      <c r="C154" s="165"/>
      <c r="D154" s="166" t="s">
        <v>74</v>
      </c>
      <c r="E154" s="178" t="s">
        <v>297</v>
      </c>
      <c r="F154" s="178" t="s">
        <v>298</v>
      </c>
      <c r="G154" s="165"/>
      <c r="H154" s="165"/>
      <c r="I154" s="168"/>
      <c r="J154" s="179">
        <f>BK154</f>
        <v>0</v>
      </c>
      <c r="K154" s="165"/>
      <c r="L154" s="170"/>
      <c r="M154" s="171"/>
      <c r="N154" s="172"/>
      <c r="O154" s="172"/>
      <c r="P154" s="173">
        <f>SUM(P155:P157)</f>
        <v>0</v>
      </c>
      <c r="Q154" s="172"/>
      <c r="R154" s="173">
        <f>SUM(R155:R157)</f>
        <v>0</v>
      </c>
      <c r="S154" s="172"/>
      <c r="T154" s="174">
        <f>SUM(T155:T157)</f>
        <v>0</v>
      </c>
      <c r="AR154" s="175" t="s">
        <v>82</v>
      </c>
      <c r="AT154" s="176" t="s">
        <v>74</v>
      </c>
      <c r="AU154" s="176" t="s">
        <v>82</v>
      </c>
      <c r="AY154" s="175" t="s">
        <v>214</v>
      </c>
      <c r="BK154" s="177">
        <f>SUM(BK155:BK157)</f>
        <v>0</v>
      </c>
    </row>
    <row r="155" spans="1:65" s="2" customFormat="1" ht="24.2" customHeight="1">
      <c r="A155" s="36"/>
      <c r="B155" s="37"/>
      <c r="C155" s="180" t="s">
        <v>299</v>
      </c>
      <c r="D155" s="180" t="s">
        <v>217</v>
      </c>
      <c r="E155" s="181" t="s">
        <v>300</v>
      </c>
      <c r="F155" s="182" t="s">
        <v>301</v>
      </c>
      <c r="G155" s="183" t="s">
        <v>302</v>
      </c>
      <c r="H155" s="184">
        <v>9.7080000000000002</v>
      </c>
      <c r="I155" s="185"/>
      <c r="J155" s="186">
        <f>ROUND(I155*H155,2)</f>
        <v>0</v>
      </c>
      <c r="K155" s="182" t="s">
        <v>221</v>
      </c>
      <c r="L155" s="41"/>
      <c r="M155" s="187" t="s">
        <v>19</v>
      </c>
      <c r="N155" s="188" t="s">
        <v>47</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222</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222</v>
      </c>
      <c r="BM155" s="191" t="s">
        <v>303</v>
      </c>
    </row>
    <row r="156" spans="1:65" s="2" customFormat="1" ht="24.2" customHeight="1">
      <c r="A156" s="36"/>
      <c r="B156" s="37"/>
      <c r="C156" s="180" t="s">
        <v>304</v>
      </c>
      <c r="D156" s="180" t="s">
        <v>217</v>
      </c>
      <c r="E156" s="181" t="s">
        <v>305</v>
      </c>
      <c r="F156" s="182" t="s">
        <v>306</v>
      </c>
      <c r="G156" s="183" t="s">
        <v>302</v>
      </c>
      <c r="H156" s="184">
        <v>9.7080000000000002</v>
      </c>
      <c r="I156" s="185"/>
      <c r="J156" s="186">
        <f>ROUND(I156*H156,2)</f>
        <v>0</v>
      </c>
      <c r="K156" s="182" t="s">
        <v>19</v>
      </c>
      <c r="L156" s="41"/>
      <c r="M156" s="187" t="s">
        <v>19</v>
      </c>
      <c r="N156" s="188" t="s">
        <v>47</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222</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222</v>
      </c>
      <c r="BM156" s="191" t="s">
        <v>307</v>
      </c>
    </row>
    <row r="157" spans="1:65" s="2" customFormat="1" ht="24.2" customHeight="1">
      <c r="A157" s="36"/>
      <c r="B157" s="37"/>
      <c r="C157" s="180" t="s">
        <v>308</v>
      </c>
      <c r="D157" s="180" t="s">
        <v>217</v>
      </c>
      <c r="E157" s="181" t="s">
        <v>309</v>
      </c>
      <c r="F157" s="182" t="s">
        <v>310</v>
      </c>
      <c r="G157" s="183" t="s">
        <v>302</v>
      </c>
      <c r="H157" s="184">
        <v>9.7080000000000002</v>
      </c>
      <c r="I157" s="185"/>
      <c r="J157" s="186">
        <f>ROUND(I157*H157,2)</f>
        <v>0</v>
      </c>
      <c r="K157" s="182" t="s">
        <v>221</v>
      </c>
      <c r="L157" s="41"/>
      <c r="M157" s="187" t="s">
        <v>19</v>
      </c>
      <c r="N157" s="188" t="s">
        <v>47</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222</v>
      </c>
      <c r="AT157" s="191" t="s">
        <v>217</v>
      </c>
      <c r="AU157" s="191" t="s">
        <v>88</v>
      </c>
      <c r="AY157" s="19" t="s">
        <v>214</v>
      </c>
      <c r="BE157" s="192">
        <f>IF(N157="základní",J157,0)</f>
        <v>0</v>
      </c>
      <c r="BF157" s="192">
        <f>IF(N157="snížená",J157,0)</f>
        <v>0</v>
      </c>
      <c r="BG157" s="192">
        <f>IF(N157="zákl. přenesená",J157,0)</f>
        <v>0</v>
      </c>
      <c r="BH157" s="192">
        <f>IF(N157="sníž. přenesená",J157,0)</f>
        <v>0</v>
      </c>
      <c r="BI157" s="192">
        <f>IF(N157="nulová",J157,0)</f>
        <v>0</v>
      </c>
      <c r="BJ157" s="19" t="s">
        <v>88</v>
      </c>
      <c r="BK157" s="192">
        <f>ROUND(I157*H157,2)</f>
        <v>0</v>
      </c>
      <c r="BL157" s="19" t="s">
        <v>222</v>
      </c>
      <c r="BM157" s="191" t="s">
        <v>311</v>
      </c>
    </row>
    <row r="158" spans="1:65" s="12" customFormat="1" ht="22.9" customHeight="1">
      <c r="B158" s="164"/>
      <c r="C158" s="165"/>
      <c r="D158" s="166" t="s">
        <v>74</v>
      </c>
      <c r="E158" s="178" t="s">
        <v>312</v>
      </c>
      <c r="F158" s="178" t="s">
        <v>313</v>
      </c>
      <c r="G158" s="165"/>
      <c r="H158" s="165"/>
      <c r="I158" s="168"/>
      <c r="J158" s="179">
        <f>BK158</f>
        <v>0</v>
      </c>
      <c r="K158" s="165"/>
      <c r="L158" s="170"/>
      <c r="M158" s="171"/>
      <c r="N158" s="172"/>
      <c r="O158" s="172"/>
      <c r="P158" s="173">
        <f>P159</f>
        <v>0</v>
      </c>
      <c r="Q158" s="172"/>
      <c r="R158" s="173">
        <f>R159</f>
        <v>0</v>
      </c>
      <c r="S158" s="172"/>
      <c r="T158" s="174">
        <f>T159</f>
        <v>0</v>
      </c>
      <c r="AR158" s="175" t="s">
        <v>82</v>
      </c>
      <c r="AT158" s="176" t="s">
        <v>74</v>
      </c>
      <c r="AU158" s="176" t="s">
        <v>82</v>
      </c>
      <c r="AY158" s="175" t="s">
        <v>214</v>
      </c>
      <c r="BK158" s="177">
        <f>BK159</f>
        <v>0</v>
      </c>
    </row>
    <row r="159" spans="1:65" s="2" customFormat="1" ht="24.2" customHeight="1">
      <c r="A159" s="36"/>
      <c r="B159" s="37"/>
      <c r="C159" s="180" t="s">
        <v>314</v>
      </c>
      <c r="D159" s="180" t="s">
        <v>217</v>
      </c>
      <c r="E159" s="181" t="s">
        <v>315</v>
      </c>
      <c r="F159" s="182" t="s">
        <v>316</v>
      </c>
      <c r="G159" s="183" t="s">
        <v>302</v>
      </c>
      <c r="H159" s="184">
        <v>2.6459999999999999</v>
      </c>
      <c r="I159" s="185"/>
      <c r="J159" s="186">
        <f>ROUND(I159*H159,2)</f>
        <v>0</v>
      </c>
      <c r="K159" s="182" t="s">
        <v>221</v>
      </c>
      <c r="L159" s="41"/>
      <c r="M159" s="187" t="s">
        <v>19</v>
      </c>
      <c r="N159" s="188" t="s">
        <v>47</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222</v>
      </c>
      <c r="AT159" s="191" t="s">
        <v>217</v>
      </c>
      <c r="AU159" s="191" t="s">
        <v>88</v>
      </c>
      <c r="AY159" s="19" t="s">
        <v>214</v>
      </c>
      <c r="BE159" s="192">
        <f>IF(N159="základní",J159,0)</f>
        <v>0</v>
      </c>
      <c r="BF159" s="192">
        <f>IF(N159="snížená",J159,0)</f>
        <v>0</v>
      </c>
      <c r="BG159" s="192">
        <f>IF(N159="zákl. přenesená",J159,0)</f>
        <v>0</v>
      </c>
      <c r="BH159" s="192">
        <f>IF(N159="sníž. přenesená",J159,0)</f>
        <v>0</v>
      </c>
      <c r="BI159" s="192">
        <f>IF(N159="nulová",J159,0)</f>
        <v>0</v>
      </c>
      <c r="BJ159" s="19" t="s">
        <v>88</v>
      </c>
      <c r="BK159" s="192">
        <f>ROUND(I159*H159,2)</f>
        <v>0</v>
      </c>
      <c r="BL159" s="19" t="s">
        <v>222</v>
      </c>
      <c r="BM159" s="191" t="s">
        <v>2021</v>
      </c>
    </row>
    <row r="160" spans="1:65" s="12" customFormat="1" ht="25.9" customHeight="1">
      <c r="B160" s="164"/>
      <c r="C160" s="165"/>
      <c r="D160" s="166" t="s">
        <v>74</v>
      </c>
      <c r="E160" s="167" t="s">
        <v>318</v>
      </c>
      <c r="F160" s="167" t="s">
        <v>319</v>
      </c>
      <c r="G160" s="165"/>
      <c r="H160" s="165"/>
      <c r="I160" s="168"/>
      <c r="J160" s="169">
        <f>BK160</f>
        <v>0</v>
      </c>
      <c r="K160" s="165"/>
      <c r="L160" s="170"/>
      <c r="M160" s="171"/>
      <c r="N160" s="172"/>
      <c r="O160" s="172"/>
      <c r="P160" s="173">
        <f>P161+P184+P187+P217+P383+P395+P407+P410+P437+P450+P483</f>
        <v>0</v>
      </c>
      <c r="Q160" s="172"/>
      <c r="R160" s="173">
        <f>R161+R184+R187+R217+R383+R395+R407+R410+R437+R450+R483</f>
        <v>25.074747782000003</v>
      </c>
      <c r="S160" s="172"/>
      <c r="T160" s="174">
        <f>T161+T184+T187+T217+T383+T395+T407+T410+T437+T450+T483</f>
        <v>3.8648958599999998</v>
      </c>
      <c r="AR160" s="175" t="s">
        <v>88</v>
      </c>
      <c r="AT160" s="176" t="s">
        <v>74</v>
      </c>
      <c r="AU160" s="176" t="s">
        <v>75</v>
      </c>
      <c r="AY160" s="175" t="s">
        <v>214</v>
      </c>
      <c r="BK160" s="177">
        <f>BK161+BK184+BK187+BK217+BK383+BK395+BK407+BK410+BK437+BK450+BK483</f>
        <v>0</v>
      </c>
    </row>
    <row r="161" spans="1:65" s="12" customFormat="1" ht="22.9" customHeight="1">
      <c r="B161" s="164"/>
      <c r="C161" s="165"/>
      <c r="D161" s="166" t="s">
        <v>74</v>
      </c>
      <c r="E161" s="178" t="s">
        <v>320</v>
      </c>
      <c r="F161" s="178" t="s">
        <v>321</v>
      </c>
      <c r="G161" s="165"/>
      <c r="H161" s="165"/>
      <c r="I161" s="168"/>
      <c r="J161" s="179">
        <f>BK161</f>
        <v>0</v>
      </c>
      <c r="K161" s="165"/>
      <c r="L161" s="170"/>
      <c r="M161" s="171"/>
      <c r="N161" s="172"/>
      <c r="O161" s="172"/>
      <c r="P161" s="173">
        <f>SUM(P162:P183)</f>
        <v>0</v>
      </c>
      <c r="Q161" s="172"/>
      <c r="R161" s="173">
        <f>SUM(R162:R183)</f>
        <v>0.30572683999999994</v>
      </c>
      <c r="S161" s="172"/>
      <c r="T161" s="174">
        <f>SUM(T162:T183)</f>
        <v>2.5965064999999998</v>
      </c>
      <c r="AR161" s="175" t="s">
        <v>88</v>
      </c>
      <c r="AT161" s="176" t="s">
        <v>74</v>
      </c>
      <c r="AU161" s="176" t="s">
        <v>82</v>
      </c>
      <c r="AY161" s="175" t="s">
        <v>214</v>
      </c>
      <c r="BK161" s="177">
        <f>SUM(BK162:BK183)</f>
        <v>0</v>
      </c>
    </row>
    <row r="162" spans="1:65" s="2" customFormat="1" ht="24.2" customHeight="1">
      <c r="A162" s="36"/>
      <c r="B162" s="37"/>
      <c r="C162" s="180" t="s">
        <v>322</v>
      </c>
      <c r="D162" s="180" t="s">
        <v>217</v>
      </c>
      <c r="E162" s="181" t="s">
        <v>323</v>
      </c>
      <c r="F162" s="182" t="s">
        <v>324</v>
      </c>
      <c r="G162" s="183" t="s">
        <v>220</v>
      </c>
      <c r="H162" s="184">
        <v>143.08000000000001</v>
      </c>
      <c r="I162" s="185"/>
      <c r="J162" s="186">
        <f>ROUND(I162*H162,2)</f>
        <v>0</v>
      </c>
      <c r="K162" s="182" t="s">
        <v>221</v>
      </c>
      <c r="L162" s="41"/>
      <c r="M162" s="187" t="s">
        <v>19</v>
      </c>
      <c r="N162" s="188" t="s">
        <v>47</v>
      </c>
      <c r="O162" s="66"/>
      <c r="P162" s="189">
        <f>O162*H162</f>
        <v>0</v>
      </c>
      <c r="Q162" s="189">
        <v>0</v>
      </c>
      <c r="R162" s="189">
        <f>Q162*H162</f>
        <v>0</v>
      </c>
      <c r="S162" s="189">
        <v>1.7999999999999999E-2</v>
      </c>
      <c r="T162" s="190">
        <f>S162*H162</f>
        <v>2.57544</v>
      </c>
      <c r="U162" s="36"/>
      <c r="V162" s="36"/>
      <c r="W162" s="36"/>
      <c r="X162" s="36"/>
      <c r="Y162" s="36"/>
      <c r="Z162" s="36"/>
      <c r="AA162" s="36"/>
      <c r="AB162" s="36"/>
      <c r="AC162" s="36"/>
      <c r="AD162" s="36"/>
      <c r="AE162" s="36"/>
      <c r="AR162" s="191" t="s">
        <v>299</v>
      </c>
      <c r="AT162" s="191" t="s">
        <v>217</v>
      </c>
      <c r="AU162" s="191" t="s">
        <v>88</v>
      </c>
      <c r="AY162" s="19" t="s">
        <v>214</v>
      </c>
      <c r="BE162" s="192">
        <f>IF(N162="základní",J162,0)</f>
        <v>0</v>
      </c>
      <c r="BF162" s="192">
        <f>IF(N162="snížená",J162,0)</f>
        <v>0</v>
      </c>
      <c r="BG162" s="192">
        <f>IF(N162="zákl. přenesená",J162,0)</f>
        <v>0</v>
      </c>
      <c r="BH162" s="192">
        <f>IF(N162="sníž. přenesená",J162,0)</f>
        <v>0</v>
      </c>
      <c r="BI162" s="192">
        <f>IF(N162="nulová",J162,0)</f>
        <v>0</v>
      </c>
      <c r="BJ162" s="19" t="s">
        <v>88</v>
      </c>
      <c r="BK162" s="192">
        <f>ROUND(I162*H162,2)</f>
        <v>0</v>
      </c>
      <c r="BL162" s="19" t="s">
        <v>299</v>
      </c>
      <c r="BM162" s="191" t="s">
        <v>325</v>
      </c>
    </row>
    <row r="163" spans="1:65" s="13" customFormat="1" ht="11.25">
      <c r="B163" s="193"/>
      <c r="C163" s="194"/>
      <c r="D163" s="195" t="s">
        <v>224</v>
      </c>
      <c r="E163" s="196" t="s">
        <v>19</v>
      </c>
      <c r="F163" s="197" t="s">
        <v>326</v>
      </c>
      <c r="G163" s="194"/>
      <c r="H163" s="196" t="s">
        <v>19</v>
      </c>
      <c r="I163" s="198"/>
      <c r="J163" s="194"/>
      <c r="K163" s="194"/>
      <c r="L163" s="199"/>
      <c r="M163" s="200"/>
      <c r="N163" s="201"/>
      <c r="O163" s="201"/>
      <c r="P163" s="201"/>
      <c r="Q163" s="201"/>
      <c r="R163" s="201"/>
      <c r="S163" s="201"/>
      <c r="T163" s="202"/>
      <c r="AT163" s="203" t="s">
        <v>224</v>
      </c>
      <c r="AU163" s="203" t="s">
        <v>88</v>
      </c>
      <c r="AV163" s="13" t="s">
        <v>82</v>
      </c>
      <c r="AW163" s="13" t="s">
        <v>36</v>
      </c>
      <c r="AX163" s="13" t="s">
        <v>75</v>
      </c>
      <c r="AY163" s="203" t="s">
        <v>214</v>
      </c>
    </row>
    <row r="164" spans="1:65" s="14" customFormat="1" ht="11.25">
      <c r="B164" s="204"/>
      <c r="C164" s="205"/>
      <c r="D164" s="195" t="s">
        <v>224</v>
      </c>
      <c r="E164" s="206" t="s">
        <v>19</v>
      </c>
      <c r="F164" s="207" t="s">
        <v>2022</v>
      </c>
      <c r="G164" s="205"/>
      <c r="H164" s="208">
        <v>69.25</v>
      </c>
      <c r="I164" s="209"/>
      <c r="J164" s="205"/>
      <c r="K164" s="205"/>
      <c r="L164" s="210"/>
      <c r="M164" s="211"/>
      <c r="N164" s="212"/>
      <c r="O164" s="212"/>
      <c r="P164" s="212"/>
      <c r="Q164" s="212"/>
      <c r="R164" s="212"/>
      <c r="S164" s="212"/>
      <c r="T164" s="213"/>
      <c r="AT164" s="214" t="s">
        <v>224</v>
      </c>
      <c r="AU164" s="214" t="s">
        <v>88</v>
      </c>
      <c r="AV164" s="14" t="s">
        <v>88</v>
      </c>
      <c r="AW164" s="14" t="s">
        <v>36</v>
      </c>
      <c r="AX164" s="14" t="s">
        <v>75</v>
      </c>
      <c r="AY164" s="214" t="s">
        <v>214</v>
      </c>
    </row>
    <row r="165" spans="1:65" s="14" customFormat="1" ht="11.25">
      <c r="B165" s="204"/>
      <c r="C165" s="205"/>
      <c r="D165" s="195" t="s">
        <v>224</v>
      </c>
      <c r="E165" s="206" t="s">
        <v>19</v>
      </c>
      <c r="F165" s="207" t="s">
        <v>2023</v>
      </c>
      <c r="G165" s="205"/>
      <c r="H165" s="208">
        <v>73.83</v>
      </c>
      <c r="I165" s="209"/>
      <c r="J165" s="205"/>
      <c r="K165" s="205"/>
      <c r="L165" s="210"/>
      <c r="M165" s="211"/>
      <c r="N165" s="212"/>
      <c r="O165" s="212"/>
      <c r="P165" s="212"/>
      <c r="Q165" s="212"/>
      <c r="R165" s="212"/>
      <c r="S165" s="212"/>
      <c r="T165" s="213"/>
      <c r="AT165" s="214" t="s">
        <v>224</v>
      </c>
      <c r="AU165" s="214" t="s">
        <v>88</v>
      </c>
      <c r="AV165" s="14" t="s">
        <v>88</v>
      </c>
      <c r="AW165" s="14" t="s">
        <v>36</v>
      </c>
      <c r="AX165" s="14" t="s">
        <v>75</v>
      </c>
      <c r="AY165" s="214" t="s">
        <v>214</v>
      </c>
    </row>
    <row r="166" spans="1:65" s="15" customFormat="1" ht="11.25">
      <c r="B166" s="215"/>
      <c r="C166" s="216"/>
      <c r="D166" s="195" t="s">
        <v>224</v>
      </c>
      <c r="E166" s="217" t="s">
        <v>19</v>
      </c>
      <c r="F166" s="218" t="s">
        <v>228</v>
      </c>
      <c r="G166" s="216"/>
      <c r="H166" s="219">
        <v>143.07999999999998</v>
      </c>
      <c r="I166" s="220"/>
      <c r="J166" s="216"/>
      <c r="K166" s="216"/>
      <c r="L166" s="221"/>
      <c r="M166" s="222"/>
      <c r="N166" s="223"/>
      <c r="O166" s="223"/>
      <c r="P166" s="223"/>
      <c r="Q166" s="223"/>
      <c r="R166" s="223"/>
      <c r="S166" s="223"/>
      <c r="T166" s="224"/>
      <c r="AT166" s="225" t="s">
        <v>224</v>
      </c>
      <c r="AU166" s="225" t="s">
        <v>88</v>
      </c>
      <c r="AV166" s="15" t="s">
        <v>222</v>
      </c>
      <c r="AW166" s="15" t="s">
        <v>36</v>
      </c>
      <c r="AX166" s="15" t="s">
        <v>82</v>
      </c>
      <c r="AY166" s="225" t="s">
        <v>214</v>
      </c>
    </row>
    <row r="167" spans="1:65" s="2" customFormat="1" ht="14.45" customHeight="1">
      <c r="A167" s="36"/>
      <c r="B167" s="37"/>
      <c r="C167" s="180" t="s">
        <v>7</v>
      </c>
      <c r="D167" s="180" t="s">
        <v>217</v>
      </c>
      <c r="E167" s="181" t="s">
        <v>329</v>
      </c>
      <c r="F167" s="182" t="s">
        <v>330</v>
      </c>
      <c r="G167" s="183" t="s">
        <v>331</v>
      </c>
      <c r="H167" s="184">
        <v>151.59</v>
      </c>
      <c r="I167" s="185"/>
      <c r="J167" s="186">
        <f>ROUND(I167*H167,2)</f>
        <v>0</v>
      </c>
      <c r="K167" s="182" t="s">
        <v>221</v>
      </c>
      <c r="L167" s="41"/>
      <c r="M167" s="187" t="s">
        <v>19</v>
      </c>
      <c r="N167" s="188" t="s">
        <v>47</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299</v>
      </c>
      <c r="AT167" s="191" t="s">
        <v>217</v>
      </c>
      <c r="AU167" s="191" t="s">
        <v>88</v>
      </c>
      <c r="AY167" s="19" t="s">
        <v>214</v>
      </c>
      <c r="BE167" s="192">
        <f>IF(N167="základní",J167,0)</f>
        <v>0</v>
      </c>
      <c r="BF167" s="192">
        <f>IF(N167="snížená",J167,0)</f>
        <v>0</v>
      </c>
      <c r="BG167" s="192">
        <f>IF(N167="zákl. přenesená",J167,0)</f>
        <v>0</v>
      </c>
      <c r="BH167" s="192">
        <f>IF(N167="sníž. přenesená",J167,0)</f>
        <v>0</v>
      </c>
      <c r="BI167" s="192">
        <f>IF(N167="nulová",J167,0)</f>
        <v>0</v>
      </c>
      <c r="BJ167" s="19" t="s">
        <v>88</v>
      </c>
      <c r="BK167" s="192">
        <f>ROUND(I167*H167,2)</f>
        <v>0</v>
      </c>
      <c r="BL167" s="19" t="s">
        <v>299</v>
      </c>
      <c r="BM167" s="191" t="s">
        <v>332</v>
      </c>
    </row>
    <row r="168" spans="1:65" s="13" customFormat="1" ht="11.25">
      <c r="B168" s="193"/>
      <c r="C168" s="194"/>
      <c r="D168" s="195" t="s">
        <v>224</v>
      </c>
      <c r="E168" s="196" t="s">
        <v>19</v>
      </c>
      <c r="F168" s="197" t="s">
        <v>257</v>
      </c>
      <c r="G168" s="194"/>
      <c r="H168" s="196" t="s">
        <v>19</v>
      </c>
      <c r="I168" s="198"/>
      <c r="J168" s="194"/>
      <c r="K168" s="194"/>
      <c r="L168" s="199"/>
      <c r="M168" s="200"/>
      <c r="N168" s="201"/>
      <c r="O168" s="201"/>
      <c r="P168" s="201"/>
      <c r="Q168" s="201"/>
      <c r="R168" s="201"/>
      <c r="S168" s="201"/>
      <c r="T168" s="202"/>
      <c r="AT168" s="203" t="s">
        <v>224</v>
      </c>
      <c r="AU168" s="203" t="s">
        <v>88</v>
      </c>
      <c r="AV168" s="13" t="s">
        <v>82</v>
      </c>
      <c r="AW168" s="13" t="s">
        <v>36</v>
      </c>
      <c r="AX168" s="13" t="s">
        <v>75</v>
      </c>
      <c r="AY168" s="203" t="s">
        <v>214</v>
      </c>
    </row>
    <row r="169" spans="1:65" s="14" customFormat="1" ht="11.25">
      <c r="B169" s="204"/>
      <c r="C169" s="205"/>
      <c r="D169" s="195" t="s">
        <v>224</v>
      </c>
      <c r="E169" s="206" t="s">
        <v>19</v>
      </c>
      <c r="F169" s="207" t="s">
        <v>2024</v>
      </c>
      <c r="G169" s="205"/>
      <c r="H169" s="208">
        <v>81.290000000000006</v>
      </c>
      <c r="I169" s="209"/>
      <c r="J169" s="205"/>
      <c r="K169" s="205"/>
      <c r="L169" s="210"/>
      <c r="M169" s="211"/>
      <c r="N169" s="212"/>
      <c r="O169" s="212"/>
      <c r="P169" s="212"/>
      <c r="Q169" s="212"/>
      <c r="R169" s="212"/>
      <c r="S169" s="212"/>
      <c r="T169" s="213"/>
      <c r="AT169" s="214" t="s">
        <v>224</v>
      </c>
      <c r="AU169" s="214" t="s">
        <v>88</v>
      </c>
      <c r="AV169" s="14" t="s">
        <v>88</v>
      </c>
      <c r="AW169" s="14" t="s">
        <v>36</v>
      </c>
      <c r="AX169" s="14" t="s">
        <v>75</v>
      </c>
      <c r="AY169" s="214" t="s">
        <v>214</v>
      </c>
    </row>
    <row r="170" spans="1:65" s="14" customFormat="1" ht="11.25">
      <c r="B170" s="204"/>
      <c r="C170" s="205"/>
      <c r="D170" s="195" t="s">
        <v>224</v>
      </c>
      <c r="E170" s="206" t="s">
        <v>19</v>
      </c>
      <c r="F170" s="207" t="s">
        <v>2025</v>
      </c>
      <c r="G170" s="205"/>
      <c r="H170" s="208">
        <v>70.3</v>
      </c>
      <c r="I170" s="209"/>
      <c r="J170" s="205"/>
      <c r="K170" s="205"/>
      <c r="L170" s="210"/>
      <c r="M170" s="211"/>
      <c r="N170" s="212"/>
      <c r="O170" s="212"/>
      <c r="P170" s="212"/>
      <c r="Q170" s="212"/>
      <c r="R170" s="212"/>
      <c r="S170" s="212"/>
      <c r="T170" s="213"/>
      <c r="AT170" s="214" t="s">
        <v>224</v>
      </c>
      <c r="AU170" s="214" t="s">
        <v>88</v>
      </c>
      <c r="AV170" s="14" t="s">
        <v>88</v>
      </c>
      <c r="AW170" s="14" t="s">
        <v>36</v>
      </c>
      <c r="AX170" s="14" t="s">
        <v>75</v>
      </c>
      <c r="AY170" s="214" t="s">
        <v>214</v>
      </c>
    </row>
    <row r="171" spans="1:65" s="15" customFormat="1" ht="11.25">
      <c r="B171" s="215"/>
      <c r="C171" s="216"/>
      <c r="D171" s="195" t="s">
        <v>224</v>
      </c>
      <c r="E171" s="217" t="s">
        <v>19</v>
      </c>
      <c r="F171" s="218" t="s">
        <v>228</v>
      </c>
      <c r="G171" s="216"/>
      <c r="H171" s="219">
        <v>151.59</v>
      </c>
      <c r="I171" s="220"/>
      <c r="J171" s="216"/>
      <c r="K171" s="216"/>
      <c r="L171" s="221"/>
      <c r="M171" s="222"/>
      <c r="N171" s="223"/>
      <c r="O171" s="223"/>
      <c r="P171" s="223"/>
      <c r="Q171" s="223"/>
      <c r="R171" s="223"/>
      <c r="S171" s="223"/>
      <c r="T171" s="224"/>
      <c r="AT171" s="225" t="s">
        <v>224</v>
      </c>
      <c r="AU171" s="225" t="s">
        <v>88</v>
      </c>
      <c r="AV171" s="15" t="s">
        <v>222</v>
      </c>
      <c r="AW171" s="15" t="s">
        <v>36</v>
      </c>
      <c r="AX171" s="15" t="s">
        <v>82</v>
      </c>
      <c r="AY171" s="225" t="s">
        <v>214</v>
      </c>
    </row>
    <row r="172" spans="1:65" s="2" customFormat="1" ht="14.45" customHeight="1">
      <c r="A172" s="36"/>
      <c r="B172" s="37"/>
      <c r="C172" s="230" t="s">
        <v>335</v>
      </c>
      <c r="D172" s="230" t="s">
        <v>336</v>
      </c>
      <c r="E172" s="231" t="s">
        <v>337</v>
      </c>
      <c r="F172" s="232" t="s">
        <v>338</v>
      </c>
      <c r="G172" s="233" t="s">
        <v>331</v>
      </c>
      <c r="H172" s="234">
        <v>151.59</v>
      </c>
      <c r="I172" s="235"/>
      <c r="J172" s="236">
        <f>ROUND(I172*H172,2)</f>
        <v>0</v>
      </c>
      <c r="K172" s="232" t="s">
        <v>19</v>
      </c>
      <c r="L172" s="237"/>
      <c r="M172" s="238" t="s">
        <v>19</v>
      </c>
      <c r="N172" s="239" t="s">
        <v>47</v>
      </c>
      <c r="O172" s="66"/>
      <c r="P172" s="189">
        <f>O172*H172</f>
        <v>0</v>
      </c>
      <c r="Q172" s="189">
        <v>2.9999999999999997E-4</v>
      </c>
      <c r="R172" s="189">
        <f>Q172*H172</f>
        <v>4.5476999999999997E-2</v>
      </c>
      <c r="S172" s="189">
        <v>0</v>
      </c>
      <c r="T172" s="190">
        <f>S172*H172</f>
        <v>0</v>
      </c>
      <c r="U172" s="36"/>
      <c r="V172" s="36"/>
      <c r="W172" s="36"/>
      <c r="X172" s="36"/>
      <c r="Y172" s="36"/>
      <c r="Z172" s="36"/>
      <c r="AA172" s="36"/>
      <c r="AB172" s="36"/>
      <c r="AC172" s="36"/>
      <c r="AD172" s="36"/>
      <c r="AE172" s="36"/>
      <c r="AR172" s="191" t="s">
        <v>339</v>
      </c>
      <c r="AT172" s="191" t="s">
        <v>336</v>
      </c>
      <c r="AU172" s="191" t="s">
        <v>88</v>
      </c>
      <c r="AY172" s="19" t="s">
        <v>214</v>
      </c>
      <c r="BE172" s="192">
        <f>IF(N172="základní",J172,0)</f>
        <v>0</v>
      </c>
      <c r="BF172" s="192">
        <f>IF(N172="snížená",J172,0)</f>
        <v>0</v>
      </c>
      <c r="BG172" s="192">
        <f>IF(N172="zákl. přenesená",J172,0)</f>
        <v>0</v>
      </c>
      <c r="BH172" s="192">
        <f>IF(N172="sníž. přenesená",J172,0)</f>
        <v>0</v>
      </c>
      <c r="BI172" s="192">
        <f>IF(N172="nulová",J172,0)</f>
        <v>0</v>
      </c>
      <c r="BJ172" s="19" t="s">
        <v>88</v>
      </c>
      <c r="BK172" s="192">
        <f>ROUND(I172*H172,2)</f>
        <v>0</v>
      </c>
      <c r="BL172" s="19" t="s">
        <v>299</v>
      </c>
      <c r="BM172" s="191" t="s">
        <v>340</v>
      </c>
    </row>
    <row r="173" spans="1:65" s="2" customFormat="1" ht="24.2" customHeight="1">
      <c r="A173" s="36"/>
      <c r="B173" s="37"/>
      <c r="C173" s="180" t="s">
        <v>341</v>
      </c>
      <c r="D173" s="180" t="s">
        <v>217</v>
      </c>
      <c r="E173" s="181" t="s">
        <v>342</v>
      </c>
      <c r="F173" s="182" t="s">
        <v>343</v>
      </c>
      <c r="G173" s="183" t="s">
        <v>220</v>
      </c>
      <c r="H173" s="184">
        <v>12.038</v>
      </c>
      <c r="I173" s="185"/>
      <c r="J173" s="186">
        <f>ROUND(I173*H173,2)</f>
        <v>0</v>
      </c>
      <c r="K173" s="182" t="s">
        <v>221</v>
      </c>
      <c r="L173" s="41"/>
      <c r="M173" s="187" t="s">
        <v>19</v>
      </c>
      <c r="N173" s="188" t="s">
        <v>47</v>
      </c>
      <c r="O173" s="66"/>
      <c r="P173" s="189">
        <f>O173*H173</f>
        <v>0</v>
      </c>
      <c r="Q173" s="189">
        <v>0</v>
      </c>
      <c r="R173" s="189">
        <f>Q173*H173</f>
        <v>0</v>
      </c>
      <c r="S173" s="189">
        <v>1.75E-3</v>
      </c>
      <c r="T173" s="190">
        <f>S173*H173</f>
        <v>2.1066500000000002E-2</v>
      </c>
      <c r="U173" s="36"/>
      <c r="V173" s="36"/>
      <c r="W173" s="36"/>
      <c r="X173" s="36"/>
      <c r="Y173" s="36"/>
      <c r="Z173" s="36"/>
      <c r="AA173" s="36"/>
      <c r="AB173" s="36"/>
      <c r="AC173" s="36"/>
      <c r="AD173" s="36"/>
      <c r="AE173" s="36"/>
      <c r="AR173" s="191" t="s">
        <v>299</v>
      </c>
      <c r="AT173" s="191" t="s">
        <v>217</v>
      </c>
      <c r="AU173" s="191" t="s">
        <v>88</v>
      </c>
      <c r="AY173" s="19" t="s">
        <v>214</v>
      </c>
      <c r="BE173" s="192">
        <f>IF(N173="základní",J173,0)</f>
        <v>0</v>
      </c>
      <c r="BF173" s="192">
        <f>IF(N173="snížená",J173,0)</f>
        <v>0</v>
      </c>
      <c r="BG173" s="192">
        <f>IF(N173="zákl. přenesená",J173,0)</f>
        <v>0</v>
      </c>
      <c r="BH173" s="192">
        <f>IF(N173="sníž. přenesená",J173,0)</f>
        <v>0</v>
      </c>
      <c r="BI173" s="192">
        <f>IF(N173="nulová",J173,0)</f>
        <v>0</v>
      </c>
      <c r="BJ173" s="19" t="s">
        <v>88</v>
      </c>
      <c r="BK173" s="192">
        <f>ROUND(I173*H173,2)</f>
        <v>0</v>
      </c>
      <c r="BL173" s="19" t="s">
        <v>299</v>
      </c>
      <c r="BM173" s="191" t="s">
        <v>344</v>
      </c>
    </row>
    <row r="174" spans="1:65" s="13" customFormat="1" ht="11.25">
      <c r="B174" s="193"/>
      <c r="C174" s="194"/>
      <c r="D174" s="195" t="s">
        <v>224</v>
      </c>
      <c r="E174" s="196" t="s">
        <v>19</v>
      </c>
      <c r="F174" s="197" t="s">
        <v>326</v>
      </c>
      <c r="G174" s="194"/>
      <c r="H174" s="196" t="s">
        <v>19</v>
      </c>
      <c r="I174" s="198"/>
      <c r="J174" s="194"/>
      <c r="K174" s="194"/>
      <c r="L174" s="199"/>
      <c r="M174" s="200"/>
      <c r="N174" s="201"/>
      <c r="O174" s="201"/>
      <c r="P174" s="201"/>
      <c r="Q174" s="201"/>
      <c r="R174" s="201"/>
      <c r="S174" s="201"/>
      <c r="T174" s="202"/>
      <c r="AT174" s="203" t="s">
        <v>224</v>
      </c>
      <c r="AU174" s="203" t="s">
        <v>88</v>
      </c>
      <c r="AV174" s="13" t="s">
        <v>82</v>
      </c>
      <c r="AW174" s="13" t="s">
        <v>36</v>
      </c>
      <c r="AX174" s="13" t="s">
        <v>75</v>
      </c>
      <c r="AY174" s="203" t="s">
        <v>214</v>
      </c>
    </row>
    <row r="175" spans="1:65" s="14" customFormat="1" ht="11.25">
      <c r="B175" s="204"/>
      <c r="C175" s="205"/>
      <c r="D175" s="195" t="s">
        <v>224</v>
      </c>
      <c r="E175" s="206" t="s">
        <v>19</v>
      </c>
      <c r="F175" s="207" t="s">
        <v>2026</v>
      </c>
      <c r="G175" s="205"/>
      <c r="H175" s="208">
        <v>6.8630000000000004</v>
      </c>
      <c r="I175" s="209"/>
      <c r="J175" s="205"/>
      <c r="K175" s="205"/>
      <c r="L175" s="210"/>
      <c r="M175" s="211"/>
      <c r="N175" s="212"/>
      <c r="O175" s="212"/>
      <c r="P175" s="212"/>
      <c r="Q175" s="212"/>
      <c r="R175" s="212"/>
      <c r="S175" s="212"/>
      <c r="T175" s="213"/>
      <c r="AT175" s="214" t="s">
        <v>224</v>
      </c>
      <c r="AU175" s="214" t="s">
        <v>88</v>
      </c>
      <c r="AV175" s="14" t="s">
        <v>88</v>
      </c>
      <c r="AW175" s="14" t="s">
        <v>36</v>
      </c>
      <c r="AX175" s="14" t="s">
        <v>75</v>
      </c>
      <c r="AY175" s="214" t="s">
        <v>214</v>
      </c>
    </row>
    <row r="176" spans="1:65" s="14" customFormat="1" ht="11.25">
      <c r="B176" s="204"/>
      <c r="C176" s="205"/>
      <c r="D176" s="195" t="s">
        <v>224</v>
      </c>
      <c r="E176" s="206" t="s">
        <v>19</v>
      </c>
      <c r="F176" s="207" t="s">
        <v>2027</v>
      </c>
      <c r="G176" s="205"/>
      <c r="H176" s="208">
        <v>5.1749999999999998</v>
      </c>
      <c r="I176" s="209"/>
      <c r="J176" s="205"/>
      <c r="K176" s="205"/>
      <c r="L176" s="210"/>
      <c r="M176" s="211"/>
      <c r="N176" s="212"/>
      <c r="O176" s="212"/>
      <c r="P176" s="212"/>
      <c r="Q176" s="212"/>
      <c r="R176" s="212"/>
      <c r="S176" s="212"/>
      <c r="T176" s="213"/>
      <c r="AT176" s="214" t="s">
        <v>224</v>
      </c>
      <c r="AU176" s="214" t="s">
        <v>88</v>
      </c>
      <c r="AV176" s="14" t="s">
        <v>88</v>
      </c>
      <c r="AW176" s="14" t="s">
        <v>36</v>
      </c>
      <c r="AX176" s="14" t="s">
        <v>75</v>
      </c>
      <c r="AY176" s="214" t="s">
        <v>214</v>
      </c>
    </row>
    <row r="177" spans="1:65" s="15" customFormat="1" ht="11.25">
      <c r="B177" s="215"/>
      <c r="C177" s="216"/>
      <c r="D177" s="195" t="s">
        <v>224</v>
      </c>
      <c r="E177" s="217" t="s">
        <v>19</v>
      </c>
      <c r="F177" s="218" t="s">
        <v>228</v>
      </c>
      <c r="G177" s="216"/>
      <c r="H177" s="219">
        <v>12.038</v>
      </c>
      <c r="I177" s="220"/>
      <c r="J177" s="216"/>
      <c r="K177" s="216"/>
      <c r="L177" s="221"/>
      <c r="M177" s="222"/>
      <c r="N177" s="223"/>
      <c r="O177" s="223"/>
      <c r="P177" s="223"/>
      <c r="Q177" s="223"/>
      <c r="R177" s="223"/>
      <c r="S177" s="223"/>
      <c r="T177" s="224"/>
      <c r="AT177" s="225" t="s">
        <v>224</v>
      </c>
      <c r="AU177" s="225" t="s">
        <v>88</v>
      </c>
      <c r="AV177" s="15" t="s">
        <v>222</v>
      </c>
      <c r="AW177" s="15" t="s">
        <v>36</v>
      </c>
      <c r="AX177" s="15" t="s">
        <v>82</v>
      </c>
      <c r="AY177" s="225" t="s">
        <v>214</v>
      </c>
    </row>
    <row r="178" spans="1:65" s="2" customFormat="1" ht="24.2" customHeight="1">
      <c r="A178" s="36"/>
      <c r="B178" s="37"/>
      <c r="C178" s="180" t="s">
        <v>347</v>
      </c>
      <c r="D178" s="180" t="s">
        <v>217</v>
      </c>
      <c r="E178" s="181" t="s">
        <v>348</v>
      </c>
      <c r="F178" s="182" t="s">
        <v>349</v>
      </c>
      <c r="G178" s="183" t="s">
        <v>220</v>
      </c>
      <c r="H178" s="184">
        <v>97.384</v>
      </c>
      <c r="I178" s="185"/>
      <c r="J178" s="186">
        <f>ROUND(I178*H178,2)</f>
        <v>0</v>
      </c>
      <c r="K178" s="182" t="s">
        <v>221</v>
      </c>
      <c r="L178" s="41"/>
      <c r="M178" s="187" t="s">
        <v>19</v>
      </c>
      <c r="N178" s="188" t="s">
        <v>47</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299</v>
      </c>
      <c r="AT178" s="191" t="s">
        <v>217</v>
      </c>
      <c r="AU178" s="191" t="s">
        <v>88</v>
      </c>
      <c r="AY178" s="19" t="s">
        <v>214</v>
      </c>
      <c r="BE178" s="192">
        <f>IF(N178="základní",J178,0)</f>
        <v>0</v>
      </c>
      <c r="BF178" s="192">
        <f>IF(N178="snížená",J178,0)</f>
        <v>0</v>
      </c>
      <c r="BG178" s="192">
        <f>IF(N178="zákl. přenesená",J178,0)</f>
        <v>0</v>
      </c>
      <c r="BH178" s="192">
        <f>IF(N178="sníž. přenesená",J178,0)</f>
        <v>0</v>
      </c>
      <c r="BI178" s="192">
        <f>IF(N178="nulová",J178,0)</f>
        <v>0</v>
      </c>
      <c r="BJ178" s="19" t="s">
        <v>88</v>
      </c>
      <c r="BK178" s="192">
        <f>ROUND(I178*H178,2)</f>
        <v>0</v>
      </c>
      <c r="BL178" s="19" t="s">
        <v>299</v>
      </c>
      <c r="BM178" s="191" t="s">
        <v>350</v>
      </c>
    </row>
    <row r="179" spans="1:65" s="13" customFormat="1" ht="11.25">
      <c r="B179" s="193"/>
      <c r="C179" s="194"/>
      <c r="D179" s="195" t="s">
        <v>224</v>
      </c>
      <c r="E179" s="196" t="s">
        <v>19</v>
      </c>
      <c r="F179" s="197" t="s">
        <v>351</v>
      </c>
      <c r="G179" s="194"/>
      <c r="H179" s="196" t="s">
        <v>19</v>
      </c>
      <c r="I179" s="198"/>
      <c r="J179" s="194"/>
      <c r="K179" s="194"/>
      <c r="L179" s="199"/>
      <c r="M179" s="200"/>
      <c r="N179" s="201"/>
      <c r="O179" s="201"/>
      <c r="P179" s="201"/>
      <c r="Q179" s="201"/>
      <c r="R179" s="201"/>
      <c r="S179" s="201"/>
      <c r="T179" s="202"/>
      <c r="AT179" s="203" t="s">
        <v>224</v>
      </c>
      <c r="AU179" s="203" t="s">
        <v>88</v>
      </c>
      <c r="AV179" s="13" t="s">
        <v>82</v>
      </c>
      <c r="AW179" s="13" t="s">
        <v>36</v>
      </c>
      <c r="AX179" s="13" t="s">
        <v>75</v>
      </c>
      <c r="AY179" s="203" t="s">
        <v>214</v>
      </c>
    </row>
    <row r="180" spans="1:65" s="14" customFormat="1" ht="11.25">
      <c r="B180" s="204"/>
      <c r="C180" s="205"/>
      <c r="D180" s="195" t="s">
        <v>224</v>
      </c>
      <c r="E180" s="206" t="s">
        <v>19</v>
      </c>
      <c r="F180" s="207" t="s">
        <v>2028</v>
      </c>
      <c r="G180" s="205"/>
      <c r="H180" s="208">
        <v>97.384</v>
      </c>
      <c r="I180" s="209"/>
      <c r="J180" s="205"/>
      <c r="K180" s="205"/>
      <c r="L180" s="210"/>
      <c r="M180" s="211"/>
      <c r="N180" s="212"/>
      <c r="O180" s="212"/>
      <c r="P180" s="212"/>
      <c r="Q180" s="212"/>
      <c r="R180" s="212"/>
      <c r="S180" s="212"/>
      <c r="T180" s="213"/>
      <c r="AT180" s="214" t="s">
        <v>224</v>
      </c>
      <c r="AU180" s="214" t="s">
        <v>88</v>
      </c>
      <c r="AV180" s="14" t="s">
        <v>88</v>
      </c>
      <c r="AW180" s="14" t="s">
        <v>36</v>
      </c>
      <c r="AX180" s="14" t="s">
        <v>82</v>
      </c>
      <c r="AY180" s="214" t="s">
        <v>214</v>
      </c>
    </row>
    <row r="181" spans="1:65" s="2" customFormat="1" ht="14.45" customHeight="1">
      <c r="A181" s="36"/>
      <c r="B181" s="37"/>
      <c r="C181" s="230" t="s">
        <v>353</v>
      </c>
      <c r="D181" s="230" t="s">
        <v>336</v>
      </c>
      <c r="E181" s="231" t="s">
        <v>354</v>
      </c>
      <c r="F181" s="232" t="s">
        <v>355</v>
      </c>
      <c r="G181" s="233" t="s">
        <v>220</v>
      </c>
      <c r="H181" s="234">
        <v>99.331999999999994</v>
      </c>
      <c r="I181" s="235"/>
      <c r="J181" s="236">
        <f>ROUND(I181*H181,2)</f>
        <v>0</v>
      </c>
      <c r="K181" s="232" t="s">
        <v>19</v>
      </c>
      <c r="L181" s="237"/>
      <c r="M181" s="238" t="s">
        <v>19</v>
      </c>
      <c r="N181" s="239" t="s">
        <v>47</v>
      </c>
      <c r="O181" s="66"/>
      <c r="P181" s="189">
        <f>O181*H181</f>
        <v>0</v>
      </c>
      <c r="Q181" s="189">
        <v>2.6199999999999999E-3</v>
      </c>
      <c r="R181" s="189">
        <f>Q181*H181</f>
        <v>0.26024983999999995</v>
      </c>
      <c r="S181" s="189">
        <v>0</v>
      </c>
      <c r="T181" s="190">
        <f>S181*H181</f>
        <v>0</v>
      </c>
      <c r="U181" s="36"/>
      <c r="V181" s="36"/>
      <c r="W181" s="36"/>
      <c r="X181" s="36"/>
      <c r="Y181" s="36"/>
      <c r="Z181" s="36"/>
      <c r="AA181" s="36"/>
      <c r="AB181" s="36"/>
      <c r="AC181" s="36"/>
      <c r="AD181" s="36"/>
      <c r="AE181" s="36"/>
      <c r="AR181" s="191" t="s">
        <v>339</v>
      </c>
      <c r="AT181" s="191" t="s">
        <v>336</v>
      </c>
      <c r="AU181" s="191" t="s">
        <v>88</v>
      </c>
      <c r="AY181" s="19" t="s">
        <v>214</v>
      </c>
      <c r="BE181" s="192">
        <f>IF(N181="základní",J181,0)</f>
        <v>0</v>
      </c>
      <c r="BF181" s="192">
        <f>IF(N181="snížená",J181,0)</f>
        <v>0</v>
      </c>
      <c r="BG181" s="192">
        <f>IF(N181="zákl. přenesená",J181,0)</f>
        <v>0</v>
      </c>
      <c r="BH181" s="192">
        <f>IF(N181="sníž. přenesená",J181,0)</f>
        <v>0</v>
      </c>
      <c r="BI181" s="192">
        <f>IF(N181="nulová",J181,0)</f>
        <v>0</v>
      </c>
      <c r="BJ181" s="19" t="s">
        <v>88</v>
      </c>
      <c r="BK181" s="192">
        <f>ROUND(I181*H181,2)</f>
        <v>0</v>
      </c>
      <c r="BL181" s="19" t="s">
        <v>299</v>
      </c>
      <c r="BM181" s="191" t="s">
        <v>356</v>
      </c>
    </row>
    <row r="182" spans="1:65" s="14" customFormat="1" ht="11.25">
      <c r="B182" s="204"/>
      <c r="C182" s="205"/>
      <c r="D182" s="195" t="s">
        <v>224</v>
      </c>
      <c r="E182" s="205"/>
      <c r="F182" s="207" t="s">
        <v>2029</v>
      </c>
      <c r="G182" s="205"/>
      <c r="H182" s="208">
        <v>99.331999999999994</v>
      </c>
      <c r="I182" s="209"/>
      <c r="J182" s="205"/>
      <c r="K182" s="205"/>
      <c r="L182" s="210"/>
      <c r="M182" s="211"/>
      <c r="N182" s="212"/>
      <c r="O182" s="212"/>
      <c r="P182" s="212"/>
      <c r="Q182" s="212"/>
      <c r="R182" s="212"/>
      <c r="S182" s="212"/>
      <c r="T182" s="213"/>
      <c r="AT182" s="214" t="s">
        <v>224</v>
      </c>
      <c r="AU182" s="214" t="s">
        <v>88</v>
      </c>
      <c r="AV182" s="14" t="s">
        <v>88</v>
      </c>
      <c r="AW182" s="14" t="s">
        <v>4</v>
      </c>
      <c r="AX182" s="14" t="s">
        <v>82</v>
      </c>
      <c r="AY182" s="214" t="s">
        <v>214</v>
      </c>
    </row>
    <row r="183" spans="1:65" s="2" customFormat="1" ht="24.2" customHeight="1">
      <c r="A183" s="36"/>
      <c r="B183" s="37"/>
      <c r="C183" s="180" t="s">
        <v>358</v>
      </c>
      <c r="D183" s="180" t="s">
        <v>217</v>
      </c>
      <c r="E183" s="181" t="s">
        <v>359</v>
      </c>
      <c r="F183" s="182" t="s">
        <v>360</v>
      </c>
      <c r="G183" s="183" t="s">
        <v>361</v>
      </c>
      <c r="H183" s="240"/>
      <c r="I183" s="185"/>
      <c r="J183" s="186">
        <f>ROUND(I183*H183,2)</f>
        <v>0</v>
      </c>
      <c r="K183" s="182" t="s">
        <v>221</v>
      </c>
      <c r="L183" s="41"/>
      <c r="M183" s="187" t="s">
        <v>19</v>
      </c>
      <c r="N183" s="188" t="s">
        <v>47</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299</v>
      </c>
      <c r="AT183" s="191" t="s">
        <v>217</v>
      </c>
      <c r="AU183" s="191" t="s">
        <v>88</v>
      </c>
      <c r="AY183" s="19" t="s">
        <v>214</v>
      </c>
      <c r="BE183" s="192">
        <f>IF(N183="základní",J183,0)</f>
        <v>0</v>
      </c>
      <c r="BF183" s="192">
        <f>IF(N183="snížená",J183,0)</f>
        <v>0</v>
      </c>
      <c r="BG183" s="192">
        <f>IF(N183="zákl. přenesená",J183,0)</f>
        <v>0</v>
      </c>
      <c r="BH183" s="192">
        <f>IF(N183="sníž. přenesená",J183,0)</f>
        <v>0</v>
      </c>
      <c r="BI183" s="192">
        <f>IF(N183="nulová",J183,0)</f>
        <v>0</v>
      </c>
      <c r="BJ183" s="19" t="s">
        <v>88</v>
      </c>
      <c r="BK183" s="192">
        <f>ROUND(I183*H183,2)</f>
        <v>0</v>
      </c>
      <c r="BL183" s="19" t="s">
        <v>299</v>
      </c>
      <c r="BM183" s="191" t="s">
        <v>362</v>
      </c>
    </row>
    <row r="184" spans="1:65" s="12" customFormat="1" ht="22.9" customHeight="1">
      <c r="B184" s="164"/>
      <c r="C184" s="165"/>
      <c r="D184" s="166" t="s">
        <v>74</v>
      </c>
      <c r="E184" s="178" t="s">
        <v>363</v>
      </c>
      <c r="F184" s="178" t="s">
        <v>364</v>
      </c>
      <c r="G184" s="165"/>
      <c r="H184" s="165"/>
      <c r="I184" s="168"/>
      <c r="J184" s="179">
        <f>BK184</f>
        <v>0</v>
      </c>
      <c r="K184" s="165"/>
      <c r="L184" s="170"/>
      <c r="M184" s="171"/>
      <c r="N184" s="172"/>
      <c r="O184" s="172"/>
      <c r="P184" s="173">
        <f>SUM(P185:P186)</f>
        <v>0</v>
      </c>
      <c r="Q184" s="172"/>
      <c r="R184" s="173">
        <f>SUM(R185:R186)</f>
        <v>0</v>
      </c>
      <c r="S184" s="172"/>
      <c r="T184" s="174">
        <f>SUM(T185:T186)</f>
        <v>0</v>
      </c>
      <c r="AR184" s="175" t="s">
        <v>88</v>
      </c>
      <c r="AT184" s="176" t="s">
        <v>74</v>
      </c>
      <c r="AU184" s="176" t="s">
        <v>82</v>
      </c>
      <c r="AY184" s="175" t="s">
        <v>214</v>
      </c>
      <c r="BK184" s="177">
        <f>SUM(BK185:BK186)</f>
        <v>0</v>
      </c>
    </row>
    <row r="185" spans="1:65" s="2" customFormat="1" ht="62.65" customHeight="1">
      <c r="A185" s="36"/>
      <c r="B185" s="37"/>
      <c r="C185" s="180" t="s">
        <v>365</v>
      </c>
      <c r="D185" s="180" t="s">
        <v>217</v>
      </c>
      <c r="E185" s="181" t="s">
        <v>366</v>
      </c>
      <c r="F185" s="182" t="s">
        <v>367</v>
      </c>
      <c r="G185" s="183" t="s">
        <v>283</v>
      </c>
      <c r="H185" s="184">
        <v>2</v>
      </c>
      <c r="I185" s="185"/>
      <c r="J185" s="186">
        <f>ROUND(I185*H185,2)</f>
        <v>0</v>
      </c>
      <c r="K185" s="182" t="s">
        <v>19</v>
      </c>
      <c r="L185" s="41"/>
      <c r="M185" s="187" t="s">
        <v>19</v>
      </c>
      <c r="N185" s="188" t="s">
        <v>47</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299</v>
      </c>
      <c r="AT185" s="191" t="s">
        <v>217</v>
      </c>
      <c r="AU185" s="191" t="s">
        <v>88</v>
      </c>
      <c r="AY185" s="19" t="s">
        <v>214</v>
      </c>
      <c r="BE185" s="192">
        <f>IF(N185="základní",J185,0)</f>
        <v>0</v>
      </c>
      <c r="BF185" s="192">
        <f>IF(N185="snížená",J185,0)</f>
        <v>0</v>
      </c>
      <c r="BG185" s="192">
        <f>IF(N185="zákl. přenesená",J185,0)</f>
        <v>0</v>
      </c>
      <c r="BH185" s="192">
        <f>IF(N185="sníž. přenesená",J185,0)</f>
        <v>0</v>
      </c>
      <c r="BI185" s="192">
        <f>IF(N185="nulová",J185,0)</f>
        <v>0</v>
      </c>
      <c r="BJ185" s="19" t="s">
        <v>88</v>
      </c>
      <c r="BK185" s="192">
        <f>ROUND(I185*H185,2)</f>
        <v>0</v>
      </c>
      <c r="BL185" s="19" t="s">
        <v>299</v>
      </c>
      <c r="BM185" s="191" t="s">
        <v>368</v>
      </c>
    </row>
    <row r="186" spans="1:65" s="2" customFormat="1" ht="24.2" customHeight="1">
      <c r="A186" s="36"/>
      <c r="B186" s="37"/>
      <c r="C186" s="180" t="s">
        <v>369</v>
      </c>
      <c r="D186" s="180" t="s">
        <v>217</v>
      </c>
      <c r="E186" s="181" t="s">
        <v>370</v>
      </c>
      <c r="F186" s="182" t="s">
        <v>371</v>
      </c>
      <c r="G186" s="183" t="s">
        <v>361</v>
      </c>
      <c r="H186" s="240"/>
      <c r="I186" s="185"/>
      <c r="J186" s="186">
        <f>ROUND(I186*H186,2)</f>
        <v>0</v>
      </c>
      <c r="K186" s="182" t="s">
        <v>221</v>
      </c>
      <c r="L186" s="41"/>
      <c r="M186" s="187" t="s">
        <v>19</v>
      </c>
      <c r="N186" s="188" t="s">
        <v>47</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299</v>
      </c>
      <c r="AT186" s="191" t="s">
        <v>217</v>
      </c>
      <c r="AU186" s="191" t="s">
        <v>88</v>
      </c>
      <c r="AY186" s="19" t="s">
        <v>214</v>
      </c>
      <c r="BE186" s="192">
        <f>IF(N186="základní",J186,0)</f>
        <v>0</v>
      </c>
      <c r="BF186" s="192">
        <f>IF(N186="snížená",J186,0)</f>
        <v>0</v>
      </c>
      <c r="BG186" s="192">
        <f>IF(N186="zákl. přenesená",J186,0)</f>
        <v>0</v>
      </c>
      <c r="BH186" s="192">
        <f>IF(N186="sníž. přenesená",J186,0)</f>
        <v>0</v>
      </c>
      <c r="BI186" s="192">
        <f>IF(N186="nulová",J186,0)</f>
        <v>0</v>
      </c>
      <c r="BJ186" s="19" t="s">
        <v>88</v>
      </c>
      <c r="BK186" s="192">
        <f>ROUND(I186*H186,2)</f>
        <v>0</v>
      </c>
      <c r="BL186" s="19" t="s">
        <v>299</v>
      </c>
      <c r="BM186" s="191" t="s">
        <v>372</v>
      </c>
    </row>
    <row r="187" spans="1:65" s="12" customFormat="1" ht="22.9" customHeight="1">
      <c r="B187" s="164"/>
      <c r="C187" s="165"/>
      <c r="D187" s="166" t="s">
        <v>74</v>
      </c>
      <c r="E187" s="178" t="s">
        <v>373</v>
      </c>
      <c r="F187" s="178" t="s">
        <v>374</v>
      </c>
      <c r="G187" s="165"/>
      <c r="H187" s="165"/>
      <c r="I187" s="168"/>
      <c r="J187" s="179">
        <f>BK187</f>
        <v>0</v>
      </c>
      <c r="K187" s="165"/>
      <c r="L187" s="170"/>
      <c r="M187" s="171"/>
      <c r="N187" s="172"/>
      <c r="O187" s="172"/>
      <c r="P187" s="173">
        <f>SUM(P188:P216)</f>
        <v>0</v>
      </c>
      <c r="Q187" s="172"/>
      <c r="R187" s="173">
        <f>SUM(R188:R216)</f>
        <v>0</v>
      </c>
      <c r="S187" s="172"/>
      <c r="T187" s="174">
        <f>SUM(T188:T216)</f>
        <v>0.86751385999999997</v>
      </c>
      <c r="AR187" s="175" t="s">
        <v>88</v>
      </c>
      <c r="AT187" s="176" t="s">
        <v>74</v>
      </c>
      <c r="AU187" s="176" t="s">
        <v>82</v>
      </c>
      <c r="AY187" s="175" t="s">
        <v>214</v>
      </c>
      <c r="BK187" s="177">
        <f>SUM(BK188:BK216)</f>
        <v>0</v>
      </c>
    </row>
    <row r="188" spans="1:65" s="2" customFormat="1" ht="14.45" customHeight="1">
      <c r="A188" s="36"/>
      <c r="B188" s="37"/>
      <c r="C188" s="180" t="s">
        <v>375</v>
      </c>
      <c r="D188" s="180" t="s">
        <v>217</v>
      </c>
      <c r="E188" s="181" t="s">
        <v>376</v>
      </c>
      <c r="F188" s="182" t="s">
        <v>377</v>
      </c>
      <c r="G188" s="183" t="s">
        <v>220</v>
      </c>
      <c r="H188" s="184">
        <v>12.038</v>
      </c>
      <c r="I188" s="185"/>
      <c r="J188" s="186">
        <f>ROUND(I188*H188,2)</f>
        <v>0</v>
      </c>
      <c r="K188" s="182" t="s">
        <v>221</v>
      </c>
      <c r="L188" s="41"/>
      <c r="M188" s="187" t="s">
        <v>19</v>
      </c>
      <c r="N188" s="188" t="s">
        <v>47</v>
      </c>
      <c r="O188" s="66"/>
      <c r="P188" s="189">
        <f>O188*H188</f>
        <v>0</v>
      </c>
      <c r="Q188" s="189">
        <v>0</v>
      </c>
      <c r="R188" s="189">
        <f>Q188*H188</f>
        <v>0</v>
      </c>
      <c r="S188" s="189">
        <v>2.1999999999999999E-2</v>
      </c>
      <c r="T188" s="190">
        <f>S188*H188</f>
        <v>0.26483600000000002</v>
      </c>
      <c r="U188" s="36"/>
      <c r="V188" s="36"/>
      <c r="W188" s="36"/>
      <c r="X188" s="36"/>
      <c r="Y188" s="36"/>
      <c r="Z188" s="36"/>
      <c r="AA188" s="36"/>
      <c r="AB188" s="36"/>
      <c r="AC188" s="36"/>
      <c r="AD188" s="36"/>
      <c r="AE188" s="36"/>
      <c r="AR188" s="191" t="s">
        <v>299</v>
      </c>
      <c r="AT188" s="191" t="s">
        <v>217</v>
      </c>
      <c r="AU188" s="191" t="s">
        <v>88</v>
      </c>
      <c r="AY188" s="19" t="s">
        <v>214</v>
      </c>
      <c r="BE188" s="192">
        <f>IF(N188="základní",J188,0)</f>
        <v>0</v>
      </c>
      <c r="BF188" s="192">
        <f>IF(N188="snížená",J188,0)</f>
        <v>0</v>
      </c>
      <c r="BG188" s="192">
        <f>IF(N188="zákl. přenesená",J188,0)</f>
        <v>0</v>
      </c>
      <c r="BH188" s="192">
        <f>IF(N188="sníž. přenesená",J188,0)</f>
        <v>0</v>
      </c>
      <c r="BI188" s="192">
        <f>IF(N188="nulová",J188,0)</f>
        <v>0</v>
      </c>
      <c r="BJ188" s="19" t="s">
        <v>88</v>
      </c>
      <c r="BK188" s="192">
        <f>ROUND(I188*H188,2)</f>
        <v>0</v>
      </c>
      <c r="BL188" s="19" t="s">
        <v>299</v>
      </c>
      <c r="BM188" s="191" t="s">
        <v>378</v>
      </c>
    </row>
    <row r="189" spans="1:65" s="13" customFormat="1" ht="11.25">
      <c r="B189" s="193"/>
      <c r="C189" s="194"/>
      <c r="D189" s="195" t="s">
        <v>224</v>
      </c>
      <c r="E189" s="196" t="s">
        <v>19</v>
      </c>
      <c r="F189" s="197" t="s">
        <v>326</v>
      </c>
      <c r="G189" s="194"/>
      <c r="H189" s="196" t="s">
        <v>19</v>
      </c>
      <c r="I189" s="198"/>
      <c r="J189" s="194"/>
      <c r="K189" s="194"/>
      <c r="L189" s="199"/>
      <c r="M189" s="200"/>
      <c r="N189" s="201"/>
      <c r="O189" s="201"/>
      <c r="P189" s="201"/>
      <c r="Q189" s="201"/>
      <c r="R189" s="201"/>
      <c r="S189" s="201"/>
      <c r="T189" s="202"/>
      <c r="AT189" s="203" t="s">
        <v>224</v>
      </c>
      <c r="AU189" s="203" t="s">
        <v>88</v>
      </c>
      <c r="AV189" s="13" t="s">
        <v>82</v>
      </c>
      <c r="AW189" s="13" t="s">
        <v>36</v>
      </c>
      <c r="AX189" s="13" t="s">
        <v>75</v>
      </c>
      <c r="AY189" s="203" t="s">
        <v>214</v>
      </c>
    </row>
    <row r="190" spans="1:65" s="14" customFormat="1" ht="11.25">
      <c r="B190" s="204"/>
      <c r="C190" s="205"/>
      <c r="D190" s="195" t="s">
        <v>224</v>
      </c>
      <c r="E190" s="206" t="s">
        <v>19</v>
      </c>
      <c r="F190" s="207" t="s">
        <v>2026</v>
      </c>
      <c r="G190" s="205"/>
      <c r="H190" s="208">
        <v>6.8630000000000004</v>
      </c>
      <c r="I190" s="209"/>
      <c r="J190" s="205"/>
      <c r="K190" s="205"/>
      <c r="L190" s="210"/>
      <c r="M190" s="211"/>
      <c r="N190" s="212"/>
      <c r="O190" s="212"/>
      <c r="P190" s="212"/>
      <c r="Q190" s="212"/>
      <c r="R190" s="212"/>
      <c r="S190" s="212"/>
      <c r="T190" s="213"/>
      <c r="AT190" s="214" t="s">
        <v>224</v>
      </c>
      <c r="AU190" s="214" t="s">
        <v>88</v>
      </c>
      <c r="AV190" s="14" t="s">
        <v>88</v>
      </c>
      <c r="AW190" s="14" t="s">
        <v>36</v>
      </c>
      <c r="AX190" s="14" t="s">
        <v>75</v>
      </c>
      <c r="AY190" s="214" t="s">
        <v>214</v>
      </c>
    </row>
    <row r="191" spans="1:65" s="14" customFormat="1" ht="11.25">
      <c r="B191" s="204"/>
      <c r="C191" s="205"/>
      <c r="D191" s="195" t="s">
        <v>224</v>
      </c>
      <c r="E191" s="206" t="s">
        <v>19</v>
      </c>
      <c r="F191" s="207" t="s">
        <v>2027</v>
      </c>
      <c r="G191" s="205"/>
      <c r="H191" s="208">
        <v>5.1749999999999998</v>
      </c>
      <c r="I191" s="209"/>
      <c r="J191" s="205"/>
      <c r="K191" s="205"/>
      <c r="L191" s="210"/>
      <c r="M191" s="211"/>
      <c r="N191" s="212"/>
      <c r="O191" s="212"/>
      <c r="P191" s="212"/>
      <c r="Q191" s="212"/>
      <c r="R191" s="212"/>
      <c r="S191" s="212"/>
      <c r="T191" s="213"/>
      <c r="AT191" s="214" t="s">
        <v>224</v>
      </c>
      <c r="AU191" s="214" t="s">
        <v>88</v>
      </c>
      <c r="AV191" s="14" t="s">
        <v>88</v>
      </c>
      <c r="AW191" s="14" t="s">
        <v>36</v>
      </c>
      <c r="AX191" s="14" t="s">
        <v>75</v>
      </c>
      <c r="AY191" s="214" t="s">
        <v>214</v>
      </c>
    </row>
    <row r="192" spans="1:65" s="15" customFormat="1" ht="11.25">
      <c r="B192" s="215"/>
      <c r="C192" s="216"/>
      <c r="D192" s="195" t="s">
        <v>224</v>
      </c>
      <c r="E192" s="217" t="s">
        <v>19</v>
      </c>
      <c r="F192" s="218" t="s">
        <v>228</v>
      </c>
      <c r="G192" s="216"/>
      <c r="H192" s="219">
        <v>12.038</v>
      </c>
      <c r="I192" s="220"/>
      <c r="J192" s="216"/>
      <c r="K192" s="216"/>
      <c r="L192" s="221"/>
      <c r="M192" s="222"/>
      <c r="N192" s="223"/>
      <c r="O192" s="223"/>
      <c r="P192" s="223"/>
      <c r="Q192" s="223"/>
      <c r="R192" s="223"/>
      <c r="S192" s="223"/>
      <c r="T192" s="224"/>
      <c r="AT192" s="225" t="s">
        <v>224</v>
      </c>
      <c r="AU192" s="225" t="s">
        <v>88</v>
      </c>
      <c r="AV192" s="15" t="s">
        <v>222</v>
      </c>
      <c r="AW192" s="15" t="s">
        <v>36</v>
      </c>
      <c r="AX192" s="15" t="s">
        <v>82</v>
      </c>
      <c r="AY192" s="225" t="s">
        <v>214</v>
      </c>
    </row>
    <row r="193" spans="1:65" s="2" customFormat="1" ht="14.45" customHeight="1">
      <c r="A193" s="36"/>
      <c r="B193" s="37"/>
      <c r="C193" s="180" t="s">
        <v>379</v>
      </c>
      <c r="D193" s="180" t="s">
        <v>217</v>
      </c>
      <c r="E193" s="181" t="s">
        <v>380</v>
      </c>
      <c r="F193" s="182" t="s">
        <v>381</v>
      </c>
      <c r="G193" s="183" t="s">
        <v>220</v>
      </c>
      <c r="H193" s="184">
        <v>6.35</v>
      </c>
      <c r="I193" s="185"/>
      <c r="J193" s="186">
        <f>ROUND(I193*H193,2)</f>
        <v>0</v>
      </c>
      <c r="K193" s="182" t="s">
        <v>19</v>
      </c>
      <c r="L193" s="41"/>
      <c r="M193" s="187" t="s">
        <v>19</v>
      </c>
      <c r="N193" s="188" t="s">
        <v>47</v>
      </c>
      <c r="O193" s="66"/>
      <c r="P193" s="189">
        <f>O193*H193</f>
        <v>0</v>
      </c>
      <c r="Q193" s="189">
        <v>0</v>
      </c>
      <c r="R193" s="189">
        <f>Q193*H193</f>
        <v>0</v>
      </c>
      <c r="S193" s="189">
        <v>7.0000000000000001E-3</v>
      </c>
      <c r="T193" s="190">
        <f>S193*H193</f>
        <v>4.4449999999999996E-2</v>
      </c>
      <c r="U193" s="36"/>
      <c r="V193" s="36"/>
      <c r="W193" s="36"/>
      <c r="X193" s="36"/>
      <c r="Y193" s="36"/>
      <c r="Z193" s="36"/>
      <c r="AA193" s="36"/>
      <c r="AB193" s="36"/>
      <c r="AC193" s="36"/>
      <c r="AD193" s="36"/>
      <c r="AE193" s="36"/>
      <c r="AR193" s="191" t="s">
        <v>299</v>
      </c>
      <c r="AT193" s="191" t="s">
        <v>217</v>
      </c>
      <c r="AU193" s="191" t="s">
        <v>88</v>
      </c>
      <c r="AY193" s="19" t="s">
        <v>214</v>
      </c>
      <c r="BE193" s="192">
        <f>IF(N193="základní",J193,0)</f>
        <v>0</v>
      </c>
      <c r="BF193" s="192">
        <f>IF(N193="snížená",J193,0)</f>
        <v>0</v>
      </c>
      <c r="BG193" s="192">
        <f>IF(N193="zákl. přenesená",J193,0)</f>
        <v>0</v>
      </c>
      <c r="BH193" s="192">
        <f>IF(N193="sníž. přenesená",J193,0)</f>
        <v>0</v>
      </c>
      <c r="BI193" s="192">
        <f>IF(N193="nulová",J193,0)</f>
        <v>0</v>
      </c>
      <c r="BJ193" s="19" t="s">
        <v>88</v>
      </c>
      <c r="BK193" s="192">
        <f>ROUND(I193*H193,2)</f>
        <v>0</v>
      </c>
      <c r="BL193" s="19" t="s">
        <v>299</v>
      </c>
      <c r="BM193" s="191" t="s">
        <v>382</v>
      </c>
    </row>
    <row r="194" spans="1:65" s="14" customFormat="1" ht="11.25">
      <c r="B194" s="204"/>
      <c r="C194" s="205"/>
      <c r="D194" s="195" t="s">
        <v>224</v>
      </c>
      <c r="E194" s="206" t="s">
        <v>19</v>
      </c>
      <c r="F194" s="207" t="s">
        <v>2030</v>
      </c>
      <c r="G194" s="205"/>
      <c r="H194" s="208">
        <v>6.35</v>
      </c>
      <c r="I194" s="209"/>
      <c r="J194" s="205"/>
      <c r="K194" s="205"/>
      <c r="L194" s="210"/>
      <c r="M194" s="211"/>
      <c r="N194" s="212"/>
      <c r="O194" s="212"/>
      <c r="P194" s="212"/>
      <c r="Q194" s="212"/>
      <c r="R194" s="212"/>
      <c r="S194" s="212"/>
      <c r="T194" s="213"/>
      <c r="AT194" s="214" t="s">
        <v>224</v>
      </c>
      <c r="AU194" s="214" t="s">
        <v>88</v>
      </c>
      <c r="AV194" s="14" t="s">
        <v>88</v>
      </c>
      <c r="AW194" s="14" t="s">
        <v>36</v>
      </c>
      <c r="AX194" s="14" t="s">
        <v>82</v>
      </c>
      <c r="AY194" s="214" t="s">
        <v>214</v>
      </c>
    </row>
    <row r="195" spans="1:65" s="2" customFormat="1" ht="14.45" customHeight="1">
      <c r="A195" s="36"/>
      <c r="B195" s="37"/>
      <c r="C195" s="180" t="s">
        <v>384</v>
      </c>
      <c r="D195" s="180" t="s">
        <v>217</v>
      </c>
      <c r="E195" s="181" t="s">
        <v>385</v>
      </c>
      <c r="F195" s="182" t="s">
        <v>386</v>
      </c>
      <c r="G195" s="183" t="s">
        <v>220</v>
      </c>
      <c r="H195" s="184">
        <v>12.038</v>
      </c>
      <c r="I195" s="185"/>
      <c r="J195" s="186">
        <f>ROUND(I195*H195,2)</f>
        <v>0</v>
      </c>
      <c r="K195" s="182" t="s">
        <v>19</v>
      </c>
      <c r="L195" s="41"/>
      <c r="M195" s="187" t="s">
        <v>19</v>
      </c>
      <c r="N195" s="188" t="s">
        <v>47</v>
      </c>
      <c r="O195" s="66"/>
      <c r="P195" s="189">
        <f>O195*H195</f>
        <v>0</v>
      </c>
      <c r="Q195" s="189">
        <v>0</v>
      </c>
      <c r="R195" s="189">
        <f>Q195*H195</f>
        <v>0</v>
      </c>
      <c r="S195" s="189">
        <v>2.3689999999999999E-2</v>
      </c>
      <c r="T195" s="190">
        <f>S195*H195</f>
        <v>0.28518021999999998</v>
      </c>
      <c r="U195" s="36"/>
      <c r="V195" s="36"/>
      <c r="W195" s="36"/>
      <c r="X195" s="36"/>
      <c r="Y195" s="36"/>
      <c r="Z195" s="36"/>
      <c r="AA195" s="36"/>
      <c r="AB195" s="36"/>
      <c r="AC195" s="36"/>
      <c r="AD195" s="36"/>
      <c r="AE195" s="36"/>
      <c r="AR195" s="191" t="s">
        <v>299</v>
      </c>
      <c r="AT195" s="191" t="s">
        <v>217</v>
      </c>
      <c r="AU195" s="191" t="s">
        <v>88</v>
      </c>
      <c r="AY195" s="19" t="s">
        <v>214</v>
      </c>
      <c r="BE195" s="192">
        <f>IF(N195="základní",J195,0)</f>
        <v>0</v>
      </c>
      <c r="BF195" s="192">
        <f>IF(N195="snížená",J195,0)</f>
        <v>0</v>
      </c>
      <c r="BG195" s="192">
        <f>IF(N195="zákl. přenesená",J195,0)</f>
        <v>0</v>
      </c>
      <c r="BH195" s="192">
        <f>IF(N195="sníž. přenesená",J195,0)</f>
        <v>0</v>
      </c>
      <c r="BI195" s="192">
        <f>IF(N195="nulová",J195,0)</f>
        <v>0</v>
      </c>
      <c r="BJ195" s="19" t="s">
        <v>88</v>
      </c>
      <c r="BK195" s="192">
        <f>ROUND(I195*H195,2)</f>
        <v>0</v>
      </c>
      <c r="BL195" s="19" t="s">
        <v>299</v>
      </c>
      <c r="BM195" s="191" t="s">
        <v>387</v>
      </c>
    </row>
    <row r="196" spans="1:65" s="13" customFormat="1" ht="11.25">
      <c r="B196" s="193"/>
      <c r="C196" s="194"/>
      <c r="D196" s="195" t="s">
        <v>224</v>
      </c>
      <c r="E196" s="196" t="s">
        <v>19</v>
      </c>
      <c r="F196" s="197" t="s">
        <v>326</v>
      </c>
      <c r="G196" s="194"/>
      <c r="H196" s="196" t="s">
        <v>19</v>
      </c>
      <c r="I196" s="198"/>
      <c r="J196" s="194"/>
      <c r="K196" s="194"/>
      <c r="L196" s="199"/>
      <c r="M196" s="200"/>
      <c r="N196" s="201"/>
      <c r="O196" s="201"/>
      <c r="P196" s="201"/>
      <c r="Q196" s="201"/>
      <c r="R196" s="201"/>
      <c r="S196" s="201"/>
      <c r="T196" s="202"/>
      <c r="AT196" s="203" t="s">
        <v>224</v>
      </c>
      <c r="AU196" s="203" t="s">
        <v>88</v>
      </c>
      <c r="AV196" s="13" t="s">
        <v>82</v>
      </c>
      <c r="AW196" s="13" t="s">
        <v>36</v>
      </c>
      <c r="AX196" s="13" t="s">
        <v>75</v>
      </c>
      <c r="AY196" s="203" t="s">
        <v>214</v>
      </c>
    </row>
    <row r="197" spans="1:65" s="14" customFormat="1" ht="11.25">
      <c r="B197" s="204"/>
      <c r="C197" s="205"/>
      <c r="D197" s="195" t="s">
        <v>224</v>
      </c>
      <c r="E197" s="206" t="s">
        <v>19</v>
      </c>
      <c r="F197" s="207" t="s">
        <v>2026</v>
      </c>
      <c r="G197" s="205"/>
      <c r="H197" s="208">
        <v>6.8630000000000004</v>
      </c>
      <c r="I197" s="209"/>
      <c r="J197" s="205"/>
      <c r="K197" s="205"/>
      <c r="L197" s="210"/>
      <c r="M197" s="211"/>
      <c r="N197" s="212"/>
      <c r="O197" s="212"/>
      <c r="P197" s="212"/>
      <c r="Q197" s="212"/>
      <c r="R197" s="212"/>
      <c r="S197" s="212"/>
      <c r="T197" s="213"/>
      <c r="AT197" s="214" t="s">
        <v>224</v>
      </c>
      <c r="AU197" s="214" t="s">
        <v>88</v>
      </c>
      <c r="AV197" s="14" t="s">
        <v>88</v>
      </c>
      <c r="AW197" s="14" t="s">
        <v>36</v>
      </c>
      <c r="AX197" s="14" t="s">
        <v>75</v>
      </c>
      <c r="AY197" s="214" t="s">
        <v>214</v>
      </c>
    </row>
    <row r="198" spans="1:65" s="14" customFormat="1" ht="11.25">
      <c r="B198" s="204"/>
      <c r="C198" s="205"/>
      <c r="D198" s="195" t="s">
        <v>224</v>
      </c>
      <c r="E198" s="206" t="s">
        <v>19</v>
      </c>
      <c r="F198" s="207" t="s">
        <v>2027</v>
      </c>
      <c r="G198" s="205"/>
      <c r="H198" s="208">
        <v>5.1749999999999998</v>
      </c>
      <c r="I198" s="209"/>
      <c r="J198" s="205"/>
      <c r="K198" s="205"/>
      <c r="L198" s="210"/>
      <c r="M198" s="211"/>
      <c r="N198" s="212"/>
      <c r="O198" s="212"/>
      <c r="P198" s="212"/>
      <c r="Q198" s="212"/>
      <c r="R198" s="212"/>
      <c r="S198" s="212"/>
      <c r="T198" s="213"/>
      <c r="AT198" s="214" t="s">
        <v>224</v>
      </c>
      <c r="AU198" s="214" t="s">
        <v>88</v>
      </c>
      <c r="AV198" s="14" t="s">
        <v>88</v>
      </c>
      <c r="AW198" s="14" t="s">
        <v>36</v>
      </c>
      <c r="AX198" s="14" t="s">
        <v>75</v>
      </c>
      <c r="AY198" s="214" t="s">
        <v>214</v>
      </c>
    </row>
    <row r="199" spans="1:65" s="15" customFormat="1" ht="11.25">
      <c r="B199" s="215"/>
      <c r="C199" s="216"/>
      <c r="D199" s="195" t="s">
        <v>224</v>
      </c>
      <c r="E199" s="217" t="s">
        <v>19</v>
      </c>
      <c r="F199" s="218" t="s">
        <v>228</v>
      </c>
      <c r="G199" s="216"/>
      <c r="H199" s="219">
        <v>12.038</v>
      </c>
      <c r="I199" s="220"/>
      <c r="J199" s="216"/>
      <c r="K199" s="216"/>
      <c r="L199" s="221"/>
      <c r="M199" s="222"/>
      <c r="N199" s="223"/>
      <c r="O199" s="223"/>
      <c r="P199" s="223"/>
      <c r="Q199" s="223"/>
      <c r="R199" s="223"/>
      <c r="S199" s="223"/>
      <c r="T199" s="224"/>
      <c r="AT199" s="225" t="s">
        <v>224</v>
      </c>
      <c r="AU199" s="225" t="s">
        <v>88</v>
      </c>
      <c r="AV199" s="15" t="s">
        <v>222</v>
      </c>
      <c r="AW199" s="15" t="s">
        <v>36</v>
      </c>
      <c r="AX199" s="15" t="s">
        <v>82</v>
      </c>
      <c r="AY199" s="225" t="s">
        <v>214</v>
      </c>
    </row>
    <row r="200" spans="1:65" s="2" customFormat="1" ht="14.45" customHeight="1">
      <c r="A200" s="36"/>
      <c r="B200" s="37"/>
      <c r="C200" s="180" t="s">
        <v>339</v>
      </c>
      <c r="D200" s="180" t="s">
        <v>217</v>
      </c>
      <c r="E200" s="181" t="s">
        <v>388</v>
      </c>
      <c r="F200" s="182" t="s">
        <v>389</v>
      </c>
      <c r="G200" s="183" t="s">
        <v>220</v>
      </c>
      <c r="H200" s="184">
        <v>12.038</v>
      </c>
      <c r="I200" s="185"/>
      <c r="J200" s="186">
        <f>ROUND(I200*H200,2)</f>
        <v>0</v>
      </c>
      <c r="K200" s="182" t="s">
        <v>19</v>
      </c>
      <c r="L200" s="41"/>
      <c r="M200" s="187" t="s">
        <v>19</v>
      </c>
      <c r="N200" s="188" t="s">
        <v>47</v>
      </c>
      <c r="O200" s="66"/>
      <c r="P200" s="189">
        <f>O200*H200</f>
        <v>0</v>
      </c>
      <c r="Q200" s="189">
        <v>0</v>
      </c>
      <c r="R200" s="189">
        <f>Q200*H200</f>
        <v>0</v>
      </c>
      <c r="S200" s="189">
        <v>9.4800000000000006E-3</v>
      </c>
      <c r="T200" s="190">
        <f>S200*H200</f>
        <v>0.11412024000000001</v>
      </c>
      <c r="U200" s="36"/>
      <c r="V200" s="36"/>
      <c r="W200" s="36"/>
      <c r="X200" s="36"/>
      <c r="Y200" s="36"/>
      <c r="Z200" s="36"/>
      <c r="AA200" s="36"/>
      <c r="AB200" s="36"/>
      <c r="AC200" s="36"/>
      <c r="AD200" s="36"/>
      <c r="AE200" s="36"/>
      <c r="AR200" s="191" t="s">
        <v>299</v>
      </c>
      <c r="AT200" s="191" t="s">
        <v>217</v>
      </c>
      <c r="AU200" s="191" t="s">
        <v>88</v>
      </c>
      <c r="AY200" s="19" t="s">
        <v>214</v>
      </c>
      <c r="BE200" s="192">
        <f>IF(N200="základní",J200,0)</f>
        <v>0</v>
      </c>
      <c r="BF200" s="192">
        <f>IF(N200="snížená",J200,0)</f>
        <v>0</v>
      </c>
      <c r="BG200" s="192">
        <f>IF(N200="zákl. přenesená",J200,0)</f>
        <v>0</v>
      </c>
      <c r="BH200" s="192">
        <f>IF(N200="sníž. přenesená",J200,0)</f>
        <v>0</v>
      </c>
      <c r="BI200" s="192">
        <f>IF(N200="nulová",J200,0)</f>
        <v>0</v>
      </c>
      <c r="BJ200" s="19" t="s">
        <v>88</v>
      </c>
      <c r="BK200" s="192">
        <f>ROUND(I200*H200,2)</f>
        <v>0</v>
      </c>
      <c r="BL200" s="19" t="s">
        <v>299</v>
      </c>
      <c r="BM200" s="191" t="s">
        <v>390</v>
      </c>
    </row>
    <row r="201" spans="1:65" s="13" customFormat="1" ht="11.25">
      <c r="B201" s="193"/>
      <c r="C201" s="194"/>
      <c r="D201" s="195" t="s">
        <v>224</v>
      </c>
      <c r="E201" s="196" t="s">
        <v>19</v>
      </c>
      <c r="F201" s="197" t="s">
        <v>326</v>
      </c>
      <c r="G201" s="194"/>
      <c r="H201" s="196" t="s">
        <v>19</v>
      </c>
      <c r="I201" s="198"/>
      <c r="J201" s="194"/>
      <c r="K201" s="194"/>
      <c r="L201" s="199"/>
      <c r="M201" s="200"/>
      <c r="N201" s="201"/>
      <c r="O201" s="201"/>
      <c r="P201" s="201"/>
      <c r="Q201" s="201"/>
      <c r="R201" s="201"/>
      <c r="S201" s="201"/>
      <c r="T201" s="202"/>
      <c r="AT201" s="203" t="s">
        <v>224</v>
      </c>
      <c r="AU201" s="203" t="s">
        <v>88</v>
      </c>
      <c r="AV201" s="13" t="s">
        <v>82</v>
      </c>
      <c r="AW201" s="13" t="s">
        <v>36</v>
      </c>
      <c r="AX201" s="13" t="s">
        <v>75</v>
      </c>
      <c r="AY201" s="203" t="s">
        <v>214</v>
      </c>
    </row>
    <row r="202" spans="1:65" s="14" customFormat="1" ht="11.25">
      <c r="B202" s="204"/>
      <c r="C202" s="205"/>
      <c r="D202" s="195" t="s">
        <v>224</v>
      </c>
      <c r="E202" s="206" t="s">
        <v>19</v>
      </c>
      <c r="F202" s="207" t="s">
        <v>2026</v>
      </c>
      <c r="G202" s="205"/>
      <c r="H202" s="208">
        <v>6.8630000000000004</v>
      </c>
      <c r="I202" s="209"/>
      <c r="J202" s="205"/>
      <c r="K202" s="205"/>
      <c r="L202" s="210"/>
      <c r="M202" s="211"/>
      <c r="N202" s="212"/>
      <c r="O202" s="212"/>
      <c r="P202" s="212"/>
      <c r="Q202" s="212"/>
      <c r="R202" s="212"/>
      <c r="S202" s="212"/>
      <c r="T202" s="213"/>
      <c r="AT202" s="214" t="s">
        <v>224</v>
      </c>
      <c r="AU202" s="214" t="s">
        <v>88</v>
      </c>
      <c r="AV202" s="14" t="s">
        <v>88</v>
      </c>
      <c r="AW202" s="14" t="s">
        <v>36</v>
      </c>
      <c r="AX202" s="14" t="s">
        <v>75</v>
      </c>
      <c r="AY202" s="214" t="s">
        <v>214</v>
      </c>
    </row>
    <row r="203" spans="1:65" s="14" customFormat="1" ht="11.25">
      <c r="B203" s="204"/>
      <c r="C203" s="205"/>
      <c r="D203" s="195" t="s">
        <v>224</v>
      </c>
      <c r="E203" s="206" t="s">
        <v>19</v>
      </c>
      <c r="F203" s="207" t="s">
        <v>2027</v>
      </c>
      <c r="G203" s="205"/>
      <c r="H203" s="208">
        <v>5.1749999999999998</v>
      </c>
      <c r="I203" s="209"/>
      <c r="J203" s="205"/>
      <c r="K203" s="205"/>
      <c r="L203" s="210"/>
      <c r="M203" s="211"/>
      <c r="N203" s="212"/>
      <c r="O203" s="212"/>
      <c r="P203" s="212"/>
      <c r="Q203" s="212"/>
      <c r="R203" s="212"/>
      <c r="S203" s="212"/>
      <c r="T203" s="213"/>
      <c r="AT203" s="214" t="s">
        <v>224</v>
      </c>
      <c r="AU203" s="214" t="s">
        <v>88</v>
      </c>
      <c r="AV203" s="14" t="s">
        <v>88</v>
      </c>
      <c r="AW203" s="14" t="s">
        <v>36</v>
      </c>
      <c r="AX203" s="14" t="s">
        <v>75</v>
      </c>
      <c r="AY203" s="214" t="s">
        <v>214</v>
      </c>
    </row>
    <row r="204" spans="1:65" s="15" customFormat="1" ht="11.25">
      <c r="B204" s="215"/>
      <c r="C204" s="216"/>
      <c r="D204" s="195" t="s">
        <v>224</v>
      </c>
      <c r="E204" s="217" t="s">
        <v>19</v>
      </c>
      <c r="F204" s="218" t="s">
        <v>228</v>
      </c>
      <c r="G204" s="216"/>
      <c r="H204" s="219">
        <v>12.038</v>
      </c>
      <c r="I204" s="220"/>
      <c r="J204" s="216"/>
      <c r="K204" s="216"/>
      <c r="L204" s="221"/>
      <c r="M204" s="222"/>
      <c r="N204" s="223"/>
      <c r="O204" s="223"/>
      <c r="P204" s="223"/>
      <c r="Q204" s="223"/>
      <c r="R204" s="223"/>
      <c r="S204" s="223"/>
      <c r="T204" s="224"/>
      <c r="AT204" s="225" t="s">
        <v>224</v>
      </c>
      <c r="AU204" s="225" t="s">
        <v>88</v>
      </c>
      <c r="AV204" s="15" t="s">
        <v>222</v>
      </c>
      <c r="AW204" s="15" t="s">
        <v>36</v>
      </c>
      <c r="AX204" s="15" t="s">
        <v>82</v>
      </c>
      <c r="AY204" s="225" t="s">
        <v>214</v>
      </c>
    </row>
    <row r="205" spans="1:65" s="2" customFormat="1" ht="14.45" customHeight="1">
      <c r="A205" s="36"/>
      <c r="B205" s="37"/>
      <c r="C205" s="180" t="s">
        <v>391</v>
      </c>
      <c r="D205" s="180" t="s">
        <v>217</v>
      </c>
      <c r="E205" s="181" t="s">
        <v>392</v>
      </c>
      <c r="F205" s="182" t="s">
        <v>393</v>
      </c>
      <c r="G205" s="183" t="s">
        <v>220</v>
      </c>
      <c r="H205" s="184">
        <v>9.2940000000000005</v>
      </c>
      <c r="I205" s="185"/>
      <c r="J205" s="186">
        <f>ROUND(I205*H205,2)</f>
        <v>0</v>
      </c>
      <c r="K205" s="182" t="s">
        <v>19</v>
      </c>
      <c r="L205" s="41"/>
      <c r="M205" s="187" t="s">
        <v>19</v>
      </c>
      <c r="N205" s="188" t="s">
        <v>47</v>
      </c>
      <c r="O205" s="66"/>
      <c r="P205" s="189">
        <f>O205*H205</f>
        <v>0</v>
      </c>
      <c r="Q205" s="189">
        <v>0</v>
      </c>
      <c r="R205" s="189">
        <f>Q205*H205</f>
        <v>0</v>
      </c>
      <c r="S205" s="189">
        <v>1.5779999999999999E-2</v>
      </c>
      <c r="T205" s="190">
        <f>S205*H205</f>
        <v>0.14665932000000001</v>
      </c>
      <c r="U205" s="36"/>
      <c r="V205" s="36"/>
      <c r="W205" s="36"/>
      <c r="X205" s="36"/>
      <c r="Y205" s="36"/>
      <c r="Z205" s="36"/>
      <c r="AA205" s="36"/>
      <c r="AB205" s="36"/>
      <c r="AC205" s="36"/>
      <c r="AD205" s="36"/>
      <c r="AE205" s="36"/>
      <c r="AR205" s="191" t="s">
        <v>299</v>
      </c>
      <c r="AT205" s="191" t="s">
        <v>217</v>
      </c>
      <c r="AU205" s="191" t="s">
        <v>88</v>
      </c>
      <c r="AY205" s="19" t="s">
        <v>214</v>
      </c>
      <c r="BE205" s="192">
        <f>IF(N205="základní",J205,0)</f>
        <v>0</v>
      </c>
      <c r="BF205" s="192">
        <f>IF(N205="snížená",J205,0)</f>
        <v>0</v>
      </c>
      <c r="BG205" s="192">
        <f>IF(N205="zákl. přenesená",J205,0)</f>
        <v>0</v>
      </c>
      <c r="BH205" s="192">
        <f>IF(N205="sníž. přenesená",J205,0)</f>
        <v>0</v>
      </c>
      <c r="BI205" s="192">
        <f>IF(N205="nulová",J205,0)</f>
        <v>0</v>
      </c>
      <c r="BJ205" s="19" t="s">
        <v>88</v>
      </c>
      <c r="BK205" s="192">
        <f>ROUND(I205*H205,2)</f>
        <v>0</v>
      </c>
      <c r="BL205" s="19" t="s">
        <v>299</v>
      </c>
      <c r="BM205" s="191" t="s">
        <v>394</v>
      </c>
    </row>
    <row r="206" spans="1:65" s="13" customFormat="1" ht="11.25">
      <c r="B206" s="193"/>
      <c r="C206" s="194"/>
      <c r="D206" s="195" t="s">
        <v>224</v>
      </c>
      <c r="E206" s="196" t="s">
        <v>19</v>
      </c>
      <c r="F206" s="197" t="s">
        <v>326</v>
      </c>
      <c r="G206" s="194"/>
      <c r="H206" s="196" t="s">
        <v>19</v>
      </c>
      <c r="I206" s="198"/>
      <c r="J206" s="194"/>
      <c r="K206" s="194"/>
      <c r="L206" s="199"/>
      <c r="M206" s="200"/>
      <c r="N206" s="201"/>
      <c r="O206" s="201"/>
      <c r="P206" s="201"/>
      <c r="Q206" s="201"/>
      <c r="R206" s="201"/>
      <c r="S206" s="201"/>
      <c r="T206" s="202"/>
      <c r="AT206" s="203" t="s">
        <v>224</v>
      </c>
      <c r="AU206" s="203" t="s">
        <v>88</v>
      </c>
      <c r="AV206" s="13" t="s">
        <v>82</v>
      </c>
      <c r="AW206" s="13" t="s">
        <v>36</v>
      </c>
      <c r="AX206" s="13" t="s">
        <v>75</v>
      </c>
      <c r="AY206" s="203" t="s">
        <v>214</v>
      </c>
    </row>
    <row r="207" spans="1:65" s="14" customFormat="1" ht="11.25">
      <c r="B207" s="204"/>
      <c r="C207" s="205"/>
      <c r="D207" s="195" t="s">
        <v>224</v>
      </c>
      <c r="E207" s="206" t="s">
        <v>19</v>
      </c>
      <c r="F207" s="207" t="s">
        <v>2031</v>
      </c>
      <c r="G207" s="205"/>
      <c r="H207" s="208">
        <v>2.1059999999999999</v>
      </c>
      <c r="I207" s="209"/>
      <c r="J207" s="205"/>
      <c r="K207" s="205"/>
      <c r="L207" s="210"/>
      <c r="M207" s="211"/>
      <c r="N207" s="212"/>
      <c r="O207" s="212"/>
      <c r="P207" s="212"/>
      <c r="Q207" s="212"/>
      <c r="R207" s="212"/>
      <c r="S207" s="212"/>
      <c r="T207" s="213"/>
      <c r="AT207" s="214" t="s">
        <v>224</v>
      </c>
      <c r="AU207" s="214" t="s">
        <v>88</v>
      </c>
      <c r="AV207" s="14" t="s">
        <v>88</v>
      </c>
      <c r="AW207" s="14" t="s">
        <v>36</v>
      </c>
      <c r="AX207" s="14" t="s">
        <v>75</v>
      </c>
      <c r="AY207" s="214" t="s">
        <v>214</v>
      </c>
    </row>
    <row r="208" spans="1:65" s="14" customFormat="1" ht="11.25">
      <c r="B208" s="204"/>
      <c r="C208" s="205"/>
      <c r="D208" s="195" t="s">
        <v>224</v>
      </c>
      <c r="E208" s="206" t="s">
        <v>19</v>
      </c>
      <c r="F208" s="207" t="s">
        <v>2032</v>
      </c>
      <c r="G208" s="205"/>
      <c r="H208" s="208">
        <v>7.1879999999999997</v>
      </c>
      <c r="I208" s="209"/>
      <c r="J208" s="205"/>
      <c r="K208" s="205"/>
      <c r="L208" s="210"/>
      <c r="M208" s="211"/>
      <c r="N208" s="212"/>
      <c r="O208" s="212"/>
      <c r="P208" s="212"/>
      <c r="Q208" s="212"/>
      <c r="R208" s="212"/>
      <c r="S208" s="212"/>
      <c r="T208" s="213"/>
      <c r="AT208" s="214" t="s">
        <v>224</v>
      </c>
      <c r="AU208" s="214" t="s">
        <v>88</v>
      </c>
      <c r="AV208" s="14" t="s">
        <v>88</v>
      </c>
      <c r="AW208" s="14" t="s">
        <v>36</v>
      </c>
      <c r="AX208" s="14" t="s">
        <v>75</v>
      </c>
      <c r="AY208" s="214" t="s">
        <v>214</v>
      </c>
    </row>
    <row r="209" spans="1:65" s="15" customFormat="1" ht="11.25">
      <c r="B209" s="215"/>
      <c r="C209" s="216"/>
      <c r="D209" s="195" t="s">
        <v>224</v>
      </c>
      <c r="E209" s="217" t="s">
        <v>19</v>
      </c>
      <c r="F209" s="218" t="s">
        <v>228</v>
      </c>
      <c r="G209" s="216"/>
      <c r="H209" s="219">
        <v>9.2940000000000005</v>
      </c>
      <c r="I209" s="220"/>
      <c r="J209" s="216"/>
      <c r="K209" s="216"/>
      <c r="L209" s="221"/>
      <c r="M209" s="222"/>
      <c r="N209" s="223"/>
      <c r="O209" s="223"/>
      <c r="P209" s="223"/>
      <c r="Q209" s="223"/>
      <c r="R209" s="223"/>
      <c r="S209" s="223"/>
      <c r="T209" s="224"/>
      <c r="AT209" s="225" t="s">
        <v>224</v>
      </c>
      <c r="AU209" s="225" t="s">
        <v>88</v>
      </c>
      <c r="AV209" s="15" t="s">
        <v>222</v>
      </c>
      <c r="AW209" s="15" t="s">
        <v>36</v>
      </c>
      <c r="AX209" s="15" t="s">
        <v>82</v>
      </c>
      <c r="AY209" s="225" t="s">
        <v>214</v>
      </c>
    </row>
    <row r="210" spans="1:65" s="2" customFormat="1" ht="14.45" customHeight="1">
      <c r="A210" s="36"/>
      <c r="B210" s="37"/>
      <c r="C210" s="180" t="s">
        <v>397</v>
      </c>
      <c r="D210" s="180" t="s">
        <v>217</v>
      </c>
      <c r="E210" s="181" t="s">
        <v>398</v>
      </c>
      <c r="F210" s="182" t="s">
        <v>399</v>
      </c>
      <c r="G210" s="183" t="s">
        <v>220</v>
      </c>
      <c r="H210" s="184">
        <v>9.2940000000000005</v>
      </c>
      <c r="I210" s="185"/>
      <c r="J210" s="186">
        <f>ROUND(I210*H210,2)</f>
        <v>0</v>
      </c>
      <c r="K210" s="182" t="s">
        <v>221</v>
      </c>
      <c r="L210" s="41"/>
      <c r="M210" s="187" t="s">
        <v>19</v>
      </c>
      <c r="N210" s="188" t="s">
        <v>47</v>
      </c>
      <c r="O210" s="66"/>
      <c r="P210" s="189">
        <f>O210*H210</f>
        <v>0</v>
      </c>
      <c r="Q210" s="189">
        <v>0</v>
      </c>
      <c r="R210" s="189">
        <f>Q210*H210</f>
        <v>0</v>
      </c>
      <c r="S210" s="189">
        <v>1.32E-3</v>
      </c>
      <c r="T210" s="190">
        <f>S210*H210</f>
        <v>1.2268080000000001E-2</v>
      </c>
      <c r="U210" s="36"/>
      <c r="V210" s="36"/>
      <c r="W210" s="36"/>
      <c r="X210" s="36"/>
      <c r="Y210" s="36"/>
      <c r="Z210" s="36"/>
      <c r="AA210" s="36"/>
      <c r="AB210" s="36"/>
      <c r="AC210" s="36"/>
      <c r="AD210" s="36"/>
      <c r="AE210" s="36"/>
      <c r="AR210" s="191" t="s">
        <v>299</v>
      </c>
      <c r="AT210" s="191" t="s">
        <v>217</v>
      </c>
      <c r="AU210" s="191" t="s">
        <v>88</v>
      </c>
      <c r="AY210" s="19" t="s">
        <v>214</v>
      </c>
      <c r="BE210" s="192">
        <f>IF(N210="základní",J210,0)</f>
        <v>0</v>
      </c>
      <c r="BF210" s="192">
        <f>IF(N210="snížená",J210,0)</f>
        <v>0</v>
      </c>
      <c r="BG210" s="192">
        <f>IF(N210="zákl. přenesená",J210,0)</f>
        <v>0</v>
      </c>
      <c r="BH210" s="192">
        <f>IF(N210="sníž. přenesená",J210,0)</f>
        <v>0</v>
      </c>
      <c r="BI210" s="192">
        <f>IF(N210="nulová",J210,0)</f>
        <v>0</v>
      </c>
      <c r="BJ210" s="19" t="s">
        <v>88</v>
      </c>
      <c r="BK210" s="192">
        <f>ROUND(I210*H210,2)</f>
        <v>0</v>
      </c>
      <c r="BL210" s="19" t="s">
        <v>299</v>
      </c>
      <c r="BM210" s="191" t="s">
        <v>400</v>
      </c>
    </row>
    <row r="211" spans="1:65" s="13" customFormat="1" ht="11.25">
      <c r="B211" s="193"/>
      <c r="C211" s="194"/>
      <c r="D211" s="195" t="s">
        <v>224</v>
      </c>
      <c r="E211" s="196" t="s">
        <v>19</v>
      </c>
      <c r="F211" s="197" t="s">
        <v>326</v>
      </c>
      <c r="G211" s="194"/>
      <c r="H211" s="196" t="s">
        <v>19</v>
      </c>
      <c r="I211" s="198"/>
      <c r="J211" s="194"/>
      <c r="K211" s="194"/>
      <c r="L211" s="199"/>
      <c r="M211" s="200"/>
      <c r="N211" s="201"/>
      <c r="O211" s="201"/>
      <c r="P211" s="201"/>
      <c r="Q211" s="201"/>
      <c r="R211" s="201"/>
      <c r="S211" s="201"/>
      <c r="T211" s="202"/>
      <c r="AT211" s="203" t="s">
        <v>224</v>
      </c>
      <c r="AU211" s="203" t="s">
        <v>88</v>
      </c>
      <c r="AV211" s="13" t="s">
        <v>82</v>
      </c>
      <c r="AW211" s="13" t="s">
        <v>36</v>
      </c>
      <c r="AX211" s="13" t="s">
        <v>75</v>
      </c>
      <c r="AY211" s="203" t="s">
        <v>214</v>
      </c>
    </row>
    <row r="212" spans="1:65" s="14" customFormat="1" ht="11.25">
      <c r="B212" s="204"/>
      <c r="C212" s="205"/>
      <c r="D212" s="195" t="s">
        <v>224</v>
      </c>
      <c r="E212" s="206" t="s">
        <v>19</v>
      </c>
      <c r="F212" s="207" t="s">
        <v>2031</v>
      </c>
      <c r="G212" s="205"/>
      <c r="H212" s="208">
        <v>2.1059999999999999</v>
      </c>
      <c r="I212" s="209"/>
      <c r="J212" s="205"/>
      <c r="K212" s="205"/>
      <c r="L212" s="210"/>
      <c r="M212" s="211"/>
      <c r="N212" s="212"/>
      <c r="O212" s="212"/>
      <c r="P212" s="212"/>
      <c r="Q212" s="212"/>
      <c r="R212" s="212"/>
      <c r="S212" s="212"/>
      <c r="T212" s="213"/>
      <c r="AT212" s="214" t="s">
        <v>224</v>
      </c>
      <c r="AU212" s="214" t="s">
        <v>88</v>
      </c>
      <c r="AV212" s="14" t="s">
        <v>88</v>
      </c>
      <c r="AW212" s="14" t="s">
        <v>36</v>
      </c>
      <c r="AX212" s="14" t="s">
        <v>75</v>
      </c>
      <c r="AY212" s="214" t="s">
        <v>214</v>
      </c>
    </row>
    <row r="213" spans="1:65" s="14" customFormat="1" ht="11.25">
      <c r="B213" s="204"/>
      <c r="C213" s="205"/>
      <c r="D213" s="195" t="s">
        <v>224</v>
      </c>
      <c r="E213" s="206" t="s">
        <v>19</v>
      </c>
      <c r="F213" s="207" t="s">
        <v>2032</v>
      </c>
      <c r="G213" s="205"/>
      <c r="H213" s="208">
        <v>7.1879999999999997</v>
      </c>
      <c r="I213" s="209"/>
      <c r="J213" s="205"/>
      <c r="K213" s="205"/>
      <c r="L213" s="210"/>
      <c r="M213" s="211"/>
      <c r="N213" s="212"/>
      <c r="O213" s="212"/>
      <c r="P213" s="212"/>
      <c r="Q213" s="212"/>
      <c r="R213" s="212"/>
      <c r="S213" s="212"/>
      <c r="T213" s="213"/>
      <c r="AT213" s="214" t="s">
        <v>224</v>
      </c>
      <c r="AU213" s="214" t="s">
        <v>88</v>
      </c>
      <c r="AV213" s="14" t="s">
        <v>88</v>
      </c>
      <c r="AW213" s="14" t="s">
        <v>36</v>
      </c>
      <c r="AX213" s="14" t="s">
        <v>75</v>
      </c>
      <c r="AY213" s="214" t="s">
        <v>214</v>
      </c>
    </row>
    <row r="214" spans="1:65" s="15" customFormat="1" ht="11.25">
      <c r="B214" s="215"/>
      <c r="C214" s="216"/>
      <c r="D214" s="195" t="s">
        <v>224</v>
      </c>
      <c r="E214" s="217" t="s">
        <v>19</v>
      </c>
      <c r="F214" s="218" t="s">
        <v>228</v>
      </c>
      <c r="G214" s="216"/>
      <c r="H214" s="219">
        <v>9.2940000000000005</v>
      </c>
      <c r="I214" s="220"/>
      <c r="J214" s="216"/>
      <c r="K214" s="216"/>
      <c r="L214" s="221"/>
      <c r="M214" s="222"/>
      <c r="N214" s="223"/>
      <c r="O214" s="223"/>
      <c r="P214" s="223"/>
      <c r="Q214" s="223"/>
      <c r="R214" s="223"/>
      <c r="S214" s="223"/>
      <c r="T214" s="224"/>
      <c r="AT214" s="225" t="s">
        <v>224</v>
      </c>
      <c r="AU214" s="225" t="s">
        <v>88</v>
      </c>
      <c r="AV214" s="15" t="s">
        <v>222</v>
      </c>
      <c r="AW214" s="15" t="s">
        <v>36</v>
      </c>
      <c r="AX214" s="15" t="s">
        <v>82</v>
      </c>
      <c r="AY214" s="225" t="s">
        <v>214</v>
      </c>
    </row>
    <row r="215" spans="1:65" s="2" customFormat="1" ht="24.2" customHeight="1">
      <c r="A215" s="36"/>
      <c r="B215" s="37"/>
      <c r="C215" s="180" t="s">
        <v>401</v>
      </c>
      <c r="D215" s="180" t="s">
        <v>217</v>
      </c>
      <c r="E215" s="181" t="s">
        <v>402</v>
      </c>
      <c r="F215" s="182" t="s">
        <v>403</v>
      </c>
      <c r="G215" s="183" t="s">
        <v>283</v>
      </c>
      <c r="H215" s="184">
        <v>1</v>
      </c>
      <c r="I215" s="185"/>
      <c r="J215" s="186">
        <f>ROUND(I215*H215,2)</f>
        <v>0</v>
      </c>
      <c r="K215" s="182" t="s">
        <v>19</v>
      </c>
      <c r="L215" s="41"/>
      <c r="M215" s="187" t="s">
        <v>19</v>
      </c>
      <c r="N215" s="188" t="s">
        <v>47</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299</v>
      </c>
      <c r="AT215" s="191" t="s">
        <v>217</v>
      </c>
      <c r="AU215" s="191" t="s">
        <v>88</v>
      </c>
      <c r="AY215" s="19" t="s">
        <v>214</v>
      </c>
      <c r="BE215" s="192">
        <f>IF(N215="základní",J215,0)</f>
        <v>0</v>
      </c>
      <c r="BF215" s="192">
        <f>IF(N215="snížená",J215,0)</f>
        <v>0</v>
      </c>
      <c r="BG215" s="192">
        <f>IF(N215="zákl. přenesená",J215,0)</f>
        <v>0</v>
      </c>
      <c r="BH215" s="192">
        <f>IF(N215="sníž. přenesená",J215,0)</f>
        <v>0</v>
      </c>
      <c r="BI215" s="192">
        <f>IF(N215="nulová",J215,0)</f>
        <v>0</v>
      </c>
      <c r="BJ215" s="19" t="s">
        <v>88</v>
      </c>
      <c r="BK215" s="192">
        <f>ROUND(I215*H215,2)</f>
        <v>0</v>
      </c>
      <c r="BL215" s="19" t="s">
        <v>299</v>
      </c>
      <c r="BM215" s="191" t="s">
        <v>404</v>
      </c>
    </row>
    <row r="216" spans="1:65" s="2" customFormat="1" ht="24.2" customHeight="1">
      <c r="A216" s="36"/>
      <c r="B216" s="37"/>
      <c r="C216" s="180" t="s">
        <v>405</v>
      </c>
      <c r="D216" s="180" t="s">
        <v>217</v>
      </c>
      <c r="E216" s="181" t="s">
        <v>406</v>
      </c>
      <c r="F216" s="182" t="s">
        <v>407</v>
      </c>
      <c r="G216" s="183" t="s">
        <v>361</v>
      </c>
      <c r="H216" s="240"/>
      <c r="I216" s="185"/>
      <c r="J216" s="186">
        <f>ROUND(I216*H216,2)</f>
        <v>0</v>
      </c>
      <c r="K216" s="182" t="s">
        <v>221</v>
      </c>
      <c r="L216" s="41"/>
      <c r="M216" s="187" t="s">
        <v>19</v>
      </c>
      <c r="N216" s="188" t="s">
        <v>47</v>
      </c>
      <c r="O216" s="66"/>
      <c r="P216" s="189">
        <f>O216*H216</f>
        <v>0</v>
      </c>
      <c r="Q216" s="189">
        <v>0</v>
      </c>
      <c r="R216" s="189">
        <f>Q216*H216</f>
        <v>0</v>
      </c>
      <c r="S216" s="189">
        <v>0</v>
      </c>
      <c r="T216" s="190">
        <f>S216*H216</f>
        <v>0</v>
      </c>
      <c r="U216" s="36"/>
      <c r="V216" s="36"/>
      <c r="W216" s="36"/>
      <c r="X216" s="36"/>
      <c r="Y216" s="36"/>
      <c r="Z216" s="36"/>
      <c r="AA216" s="36"/>
      <c r="AB216" s="36"/>
      <c r="AC216" s="36"/>
      <c r="AD216" s="36"/>
      <c r="AE216" s="36"/>
      <c r="AR216" s="191" t="s">
        <v>299</v>
      </c>
      <c r="AT216" s="191" t="s">
        <v>217</v>
      </c>
      <c r="AU216" s="191" t="s">
        <v>88</v>
      </c>
      <c r="AY216" s="19" t="s">
        <v>214</v>
      </c>
      <c r="BE216" s="192">
        <f>IF(N216="základní",J216,0)</f>
        <v>0</v>
      </c>
      <c r="BF216" s="192">
        <f>IF(N216="snížená",J216,0)</f>
        <v>0</v>
      </c>
      <c r="BG216" s="192">
        <f>IF(N216="zákl. přenesená",J216,0)</f>
        <v>0</v>
      </c>
      <c r="BH216" s="192">
        <f>IF(N216="sníž. přenesená",J216,0)</f>
        <v>0</v>
      </c>
      <c r="BI216" s="192">
        <f>IF(N216="nulová",J216,0)</f>
        <v>0</v>
      </c>
      <c r="BJ216" s="19" t="s">
        <v>88</v>
      </c>
      <c r="BK216" s="192">
        <f>ROUND(I216*H216,2)</f>
        <v>0</v>
      </c>
      <c r="BL216" s="19" t="s">
        <v>299</v>
      </c>
      <c r="BM216" s="191" t="s">
        <v>408</v>
      </c>
    </row>
    <row r="217" spans="1:65" s="12" customFormat="1" ht="22.9" customHeight="1">
      <c r="B217" s="164"/>
      <c r="C217" s="165"/>
      <c r="D217" s="166" t="s">
        <v>74</v>
      </c>
      <c r="E217" s="178" t="s">
        <v>409</v>
      </c>
      <c r="F217" s="178" t="s">
        <v>410</v>
      </c>
      <c r="G217" s="165"/>
      <c r="H217" s="165"/>
      <c r="I217" s="168"/>
      <c r="J217" s="179">
        <f>BK217</f>
        <v>0</v>
      </c>
      <c r="K217" s="165"/>
      <c r="L217" s="170"/>
      <c r="M217" s="171"/>
      <c r="N217" s="172"/>
      <c r="O217" s="172"/>
      <c r="P217" s="173">
        <f>SUM(P218:P382)</f>
        <v>0</v>
      </c>
      <c r="Q217" s="172"/>
      <c r="R217" s="173">
        <f>SUM(R218:R382)</f>
        <v>20.590456982000003</v>
      </c>
      <c r="S217" s="172"/>
      <c r="T217" s="174">
        <f>SUM(T218:T382)</f>
        <v>0</v>
      </c>
      <c r="AR217" s="175" t="s">
        <v>88</v>
      </c>
      <c r="AT217" s="176" t="s">
        <v>74</v>
      </c>
      <c r="AU217" s="176" t="s">
        <v>82</v>
      </c>
      <c r="AY217" s="175" t="s">
        <v>214</v>
      </c>
      <c r="BK217" s="177">
        <f>SUM(BK218:BK382)</f>
        <v>0</v>
      </c>
    </row>
    <row r="218" spans="1:65" s="2" customFormat="1" ht="24.2" customHeight="1">
      <c r="A218" s="36"/>
      <c r="B218" s="37"/>
      <c r="C218" s="180" t="s">
        <v>411</v>
      </c>
      <c r="D218" s="180" t="s">
        <v>217</v>
      </c>
      <c r="E218" s="181" t="s">
        <v>412</v>
      </c>
      <c r="F218" s="182" t="s">
        <v>413</v>
      </c>
      <c r="G218" s="183" t="s">
        <v>220</v>
      </c>
      <c r="H218" s="184">
        <v>34.180999999999997</v>
      </c>
      <c r="I218" s="185"/>
      <c r="J218" s="186">
        <f>ROUND(I218*H218,2)</f>
        <v>0</v>
      </c>
      <c r="K218" s="182" t="s">
        <v>221</v>
      </c>
      <c r="L218" s="41"/>
      <c r="M218" s="187" t="s">
        <v>19</v>
      </c>
      <c r="N218" s="188" t="s">
        <v>47</v>
      </c>
      <c r="O218" s="66"/>
      <c r="P218" s="189">
        <f>O218*H218</f>
        <v>0</v>
      </c>
      <c r="Q218" s="189">
        <v>2.5510000000000001E-2</v>
      </c>
      <c r="R218" s="189">
        <f>Q218*H218</f>
        <v>0.87195730999999999</v>
      </c>
      <c r="S218" s="189">
        <v>0</v>
      </c>
      <c r="T218" s="190">
        <f>S218*H218</f>
        <v>0</v>
      </c>
      <c r="U218" s="36"/>
      <c r="V218" s="36"/>
      <c r="W218" s="36"/>
      <c r="X218" s="36"/>
      <c r="Y218" s="36"/>
      <c r="Z218" s="36"/>
      <c r="AA218" s="36"/>
      <c r="AB218" s="36"/>
      <c r="AC218" s="36"/>
      <c r="AD218" s="36"/>
      <c r="AE218" s="36"/>
      <c r="AR218" s="191" t="s">
        <v>299</v>
      </c>
      <c r="AT218" s="191" t="s">
        <v>217</v>
      </c>
      <c r="AU218" s="191" t="s">
        <v>88</v>
      </c>
      <c r="AY218" s="19" t="s">
        <v>214</v>
      </c>
      <c r="BE218" s="192">
        <f>IF(N218="základní",J218,0)</f>
        <v>0</v>
      </c>
      <c r="BF218" s="192">
        <f>IF(N218="snížená",J218,0)</f>
        <v>0</v>
      </c>
      <c r="BG218" s="192">
        <f>IF(N218="zákl. přenesená",J218,0)</f>
        <v>0</v>
      </c>
      <c r="BH218" s="192">
        <f>IF(N218="sníž. přenesená",J218,0)</f>
        <v>0</v>
      </c>
      <c r="BI218" s="192">
        <f>IF(N218="nulová",J218,0)</f>
        <v>0</v>
      </c>
      <c r="BJ218" s="19" t="s">
        <v>88</v>
      </c>
      <c r="BK218" s="192">
        <f>ROUND(I218*H218,2)</f>
        <v>0</v>
      </c>
      <c r="BL218" s="19" t="s">
        <v>299</v>
      </c>
      <c r="BM218" s="191" t="s">
        <v>414</v>
      </c>
    </row>
    <row r="219" spans="1:65" s="13" customFormat="1" ht="11.25">
      <c r="B219" s="193"/>
      <c r="C219" s="194"/>
      <c r="D219" s="195" t="s">
        <v>224</v>
      </c>
      <c r="E219" s="196" t="s">
        <v>19</v>
      </c>
      <c r="F219" s="197" t="s">
        <v>257</v>
      </c>
      <c r="G219" s="194"/>
      <c r="H219" s="196" t="s">
        <v>19</v>
      </c>
      <c r="I219" s="198"/>
      <c r="J219" s="194"/>
      <c r="K219" s="194"/>
      <c r="L219" s="199"/>
      <c r="M219" s="200"/>
      <c r="N219" s="201"/>
      <c r="O219" s="201"/>
      <c r="P219" s="201"/>
      <c r="Q219" s="201"/>
      <c r="R219" s="201"/>
      <c r="S219" s="201"/>
      <c r="T219" s="202"/>
      <c r="AT219" s="203" t="s">
        <v>224</v>
      </c>
      <c r="AU219" s="203" t="s">
        <v>88</v>
      </c>
      <c r="AV219" s="13" t="s">
        <v>82</v>
      </c>
      <c r="AW219" s="13" t="s">
        <v>36</v>
      </c>
      <c r="AX219" s="13" t="s">
        <v>75</v>
      </c>
      <c r="AY219" s="203" t="s">
        <v>214</v>
      </c>
    </row>
    <row r="220" spans="1:65" s="14" customFormat="1" ht="11.25">
      <c r="B220" s="204"/>
      <c r="C220" s="205"/>
      <c r="D220" s="195" t="s">
        <v>224</v>
      </c>
      <c r="E220" s="206" t="s">
        <v>19</v>
      </c>
      <c r="F220" s="207" t="s">
        <v>2033</v>
      </c>
      <c r="G220" s="205"/>
      <c r="H220" s="208">
        <v>26.628</v>
      </c>
      <c r="I220" s="209"/>
      <c r="J220" s="205"/>
      <c r="K220" s="205"/>
      <c r="L220" s="210"/>
      <c r="M220" s="211"/>
      <c r="N220" s="212"/>
      <c r="O220" s="212"/>
      <c r="P220" s="212"/>
      <c r="Q220" s="212"/>
      <c r="R220" s="212"/>
      <c r="S220" s="212"/>
      <c r="T220" s="213"/>
      <c r="AT220" s="214" t="s">
        <v>224</v>
      </c>
      <c r="AU220" s="214" t="s">
        <v>88</v>
      </c>
      <c r="AV220" s="14" t="s">
        <v>88</v>
      </c>
      <c r="AW220" s="14" t="s">
        <v>36</v>
      </c>
      <c r="AX220" s="14" t="s">
        <v>75</v>
      </c>
      <c r="AY220" s="214" t="s">
        <v>214</v>
      </c>
    </row>
    <row r="221" spans="1:65" s="14" customFormat="1" ht="11.25">
      <c r="B221" s="204"/>
      <c r="C221" s="205"/>
      <c r="D221" s="195" t="s">
        <v>224</v>
      </c>
      <c r="E221" s="206" t="s">
        <v>19</v>
      </c>
      <c r="F221" s="207" t="s">
        <v>2034</v>
      </c>
      <c r="G221" s="205"/>
      <c r="H221" s="208">
        <v>7.5529999999999999</v>
      </c>
      <c r="I221" s="209"/>
      <c r="J221" s="205"/>
      <c r="K221" s="205"/>
      <c r="L221" s="210"/>
      <c r="M221" s="211"/>
      <c r="N221" s="212"/>
      <c r="O221" s="212"/>
      <c r="P221" s="212"/>
      <c r="Q221" s="212"/>
      <c r="R221" s="212"/>
      <c r="S221" s="212"/>
      <c r="T221" s="213"/>
      <c r="AT221" s="214" t="s">
        <v>224</v>
      </c>
      <c r="AU221" s="214" t="s">
        <v>88</v>
      </c>
      <c r="AV221" s="14" t="s">
        <v>88</v>
      </c>
      <c r="AW221" s="14" t="s">
        <v>36</v>
      </c>
      <c r="AX221" s="14" t="s">
        <v>75</v>
      </c>
      <c r="AY221" s="214" t="s">
        <v>214</v>
      </c>
    </row>
    <row r="222" spans="1:65" s="15" customFormat="1" ht="11.25">
      <c r="B222" s="215"/>
      <c r="C222" s="216"/>
      <c r="D222" s="195" t="s">
        <v>224</v>
      </c>
      <c r="E222" s="217" t="s">
        <v>19</v>
      </c>
      <c r="F222" s="218" t="s">
        <v>228</v>
      </c>
      <c r="G222" s="216"/>
      <c r="H222" s="219">
        <v>34.180999999999997</v>
      </c>
      <c r="I222" s="220"/>
      <c r="J222" s="216"/>
      <c r="K222" s="216"/>
      <c r="L222" s="221"/>
      <c r="M222" s="222"/>
      <c r="N222" s="223"/>
      <c r="O222" s="223"/>
      <c r="P222" s="223"/>
      <c r="Q222" s="223"/>
      <c r="R222" s="223"/>
      <c r="S222" s="223"/>
      <c r="T222" s="224"/>
      <c r="AT222" s="225" t="s">
        <v>224</v>
      </c>
      <c r="AU222" s="225" t="s">
        <v>88</v>
      </c>
      <c r="AV222" s="15" t="s">
        <v>222</v>
      </c>
      <c r="AW222" s="15" t="s">
        <v>36</v>
      </c>
      <c r="AX222" s="15" t="s">
        <v>82</v>
      </c>
      <c r="AY222" s="225" t="s">
        <v>214</v>
      </c>
    </row>
    <row r="223" spans="1:65" s="2" customFormat="1" ht="24.2" customHeight="1">
      <c r="A223" s="36"/>
      <c r="B223" s="37"/>
      <c r="C223" s="180" t="s">
        <v>417</v>
      </c>
      <c r="D223" s="180" t="s">
        <v>217</v>
      </c>
      <c r="E223" s="181" t="s">
        <v>418</v>
      </c>
      <c r="F223" s="182" t="s">
        <v>419</v>
      </c>
      <c r="G223" s="183" t="s">
        <v>220</v>
      </c>
      <c r="H223" s="184">
        <v>25.161000000000001</v>
      </c>
      <c r="I223" s="185"/>
      <c r="J223" s="186">
        <f>ROUND(I223*H223,2)</f>
        <v>0</v>
      </c>
      <c r="K223" s="182" t="s">
        <v>221</v>
      </c>
      <c r="L223" s="41"/>
      <c r="M223" s="187" t="s">
        <v>19</v>
      </c>
      <c r="N223" s="188" t="s">
        <v>47</v>
      </c>
      <c r="O223" s="66"/>
      <c r="P223" s="189">
        <f>O223*H223</f>
        <v>0</v>
      </c>
      <c r="Q223" s="189">
        <v>2.614E-2</v>
      </c>
      <c r="R223" s="189">
        <f>Q223*H223</f>
        <v>0.65770854000000001</v>
      </c>
      <c r="S223" s="189">
        <v>0</v>
      </c>
      <c r="T223" s="190">
        <f>S223*H223</f>
        <v>0</v>
      </c>
      <c r="U223" s="36"/>
      <c r="V223" s="36"/>
      <c r="W223" s="36"/>
      <c r="X223" s="36"/>
      <c r="Y223" s="36"/>
      <c r="Z223" s="36"/>
      <c r="AA223" s="36"/>
      <c r="AB223" s="36"/>
      <c r="AC223" s="36"/>
      <c r="AD223" s="36"/>
      <c r="AE223" s="36"/>
      <c r="AR223" s="191" t="s">
        <v>299</v>
      </c>
      <c r="AT223" s="191" t="s">
        <v>217</v>
      </c>
      <c r="AU223" s="191" t="s">
        <v>88</v>
      </c>
      <c r="AY223" s="19" t="s">
        <v>214</v>
      </c>
      <c r="BE223" s="192">
        <f>IF(N223="základní",J223,0)</f>
        <v>0</v>
      </c>
      <c r="BF223" s="192">
        <f>IF(N223="snížená",J223,0)</f>
        <v>0</v>
      </c>
      <c r="BG223" s="192">
        <f>IF(N223="zákl. přenesená",J223,0)</f>
        <v>0</v>
      </c>
      <c r="BH223" s="192">
        <f>IF(N223="sníž. přenesená",J223,0)</f>
        <v>0</v>
      </c>
      <c r="BI223" s="192">
        <f>IF(N223="nulová",J223,0)</f>
        <v>0</v>
      </c>
      <c r="BJ223" s="19" t="s">
        <v>88</v>
      </c>
      <c r="BK223" s="192">
        <f>ROUND(I223*H223,2)</f>
        <v>0</v>
      </c>
      <c r="BL223" s="19" t="s">
        <v>299</v>
      </c>
      <c r="BM223" s="191" t="s">
        <v>420</v>
      </c>
    </row>
    <row r="224" spans="1:65" s="13" customFormat="1" ht="11.25">
      <c r="B224" s="193"/>
      <c r="C224" s="194"/>
      <c r="D224" s="195" t="s">
        <v>224</v>
      </c>
      <c r="E224" s="196" t="s">
        <v>19</v>
      </c>
      <c r="F224" s="197" t="s">
        <v>257</v>
      </c>
      <c r="G224" s="194"/>
      <c r="H224" s="196" t="s">
        <v>19</v>
      </c>
      <c r="I224" s="198"/>
      <c r="J224" s="194"/>
      <c r="K224" s="194"/>
      <c r="L224" s="199"/>
      <c r="M224" s="200"/>
      <c r="N224" s="201"/>
      <c r="O224" s="201"/>
      <c r="P224" s="201"/>
      <c r="Q224" s="201"/>
      <c r="R224" s="201"/>
      <c r="S224" s="201"/>
      <c r="T224" s="202"/>
      <c r="AT224" s="203" t="s">
        <v>224</v>
      </c>
      <c r="AU224" s="203" t="s">
        <v>88</v>
      </c>
      <c r="AV224" s="13" t="s">
        <v>82</v>
      </c>
      <c r="AW224" s="13" t="s">
        <v>36</v>
      </c>
      <c r="AX224" s="13" t="s">
        <v>75</v>
      </c>
      <c r="AY224" s="203" t="s">
        <v>214</v>
      </c>
    </row>
    <row r="225" spans="1:65" s="14" customFormat="1" ht="11.25">
      <c r="B225" s="204"/>
      <c r="C225" s="205"/>
      <c r="D225" s="195" t="s">
        <v>224</v>
      </c>
      <c r="E225" s="206" t="s">
        <v>19</v>
      </c>
      <c r="F225" s="207" t="s">
        <v>2035</v>
      </c>
      <c r="G225" s="205"/>
      <c r="H225" s="208">
        <v>18.364000000000001</v>
      </c>
      <c r="I225" s="209"/>
      <c r="J225" s="205"/>
      <c r="K225" s="205"/>
      <c r="L225" s="210"/>
      <c r="M225" s="211"/>
      <c r="N225" s="212"/>
      <c r="O225" s="212"/>
      <c r="P225" s="212"/>
      <c r="Q225" s="212"/>
      <c r="R225" s="212"/>
      <c r="S225" s="212"/>
      <c r="T225" s="213"/>
      <c r="AT225" s="214" t="s">
        <v>224</v>
      </c>
      <c r="AU225" s="214" t="s">
        <v>88</v>
      </c>
      <c r="AV225" s="14" t="s">
        <v>88</v>
      </c>
      <c r="AW225" s="14" t="s">
        <v>36</v>
      </c>
      <c r="AX225" s="14" t="s">
        <v>75</v>
      </c>
      <c r="AY225" s="214" t="s">
        <v>214</v>
      </c>
    </row>
    <row r="226" spans="1:65" s="14" customFormat="1" ht="11.25">
      <c r="B226" s="204"/>
      <c r="C226" s="205"/>
      <c r="D226" s="195" t="s">
        <v>224</v>
      </c>
      <c r="E226" s="206" t="s">
        <v>19</v>
      </c>
      <c r="F226" s="207" t="s">
        <v>2036</v>
      </c>
      <c r="G226" s="205"/>
      <c r="H226" s="208">
        <v>6.7969999999999997</v>
      </c>
      <c r="I226" s="209"/>
      <c r="J226" s="205"/>
      <c r="K226" s="205"/>
      <c r="L226" s="210"/>
      <c r="M226" s="211"/>
      <c r="N226" s="212"/>
      <c r="O226" s="212"/>
      <c r="P226" s="212"/>
      <c r="Q226" s="212"/>
      <c r="R226" s="212"/>
      <c r="S226" s="212"/>
      <c r="T226" s="213"/>
      <c r="AT226" s="214" t="s">
        <v>224</v>
      </c>
      <c r="AU226" s="214" t="s">
        <v>88</v>
      </c>
      <c r="AV226" s="14" t="s">
        <v>88</v>
      </c>
      <c r="AW226" s="14" t="s">
        <v>36</v>
      </c>
      <c r="AX226" s="14" t="s">
        <v>75</v>
      </c>
      <c r="AY226" s="214" t="s">
        <v>214</v>
      </c>
    </row>
    <row r="227" spans="1:65" s="15" customFormat="1" ht="11.25">
      <c r="B227" s="215"/>
      <c r="C227" s="216"/>
      <c r="D227" s="195" t="s">
        <v>224</v>
      </c>
      <c r="E227" s="217" t="s">
        <v>19</v>
      </c>
      <c r="F227" s="218" t="s">
        <v>228</v>
      </c>
      <c r="G227" s="216"/>
      <c r="H227" s="219">
        <v>25.161000000000001</v>
      </c>
      <c r="I227" s="220"/>
      <c r="J227" s="216"/>
      <c r="K227" s="216"/>
      <c r="L227" s="221"/>
      <c r="M227" s="222"/>
      <c r="N227" s="223"/>
      <c r="O227" s="223"/>
      <c r="P227" s="223"/>
      <c r="Q227" s="223"/>
      <c r="R227" s="223"/>
      <c r="S227" s="223"/>
      <c r="T227" s="224"/>
      <c r="AT227" s="225" t="s">
        <v>224</v>
      </c>
      <c r="AU227" s="225" t="s">
        <v>88</v>
      </c>
      <c r="AV227" s="15" t="s">
        <v>222</v>
      </c>
      <c r="AW227" s="15" t="s">
        <v>36</v>
      </c>
      <c r="AX227" s="15" t="s">
        <v>82</v>
      </c>
      <c r="AY227" s="225" t="s">
        <v>214</v>
      </c>
    </row>
    <row r="228" spans="1:65" s="2" customFormat="1" ht="14.45" customHeight="1">
      <c r="A228" s="36"/>
      <c r="B228" s="37"/>
      <c r="C228" s="180" t="s">
        <v>423</v>
      </c>
      <c r="D228" s="180" t="s">
        <v>217</v>
      </c>
      <c r="E228" s="181" t="s">
        <v>424</v>
      </c>
      <c r="F228" s="182" t="s">
        <v>425</v>
      </c>
      <c r="G228" s="183" t="s">
        <v>220</v>
      </c>
      <c r="H228" s="184">
        <v>13.504</v>
      </c>
      <c r="I228" s="185"/>
      <c r="J228" s="186">
        <f>ROUND(I228*H228,2)</f>
        <v>0</v>
      </c>
      <c r="K228" s="182" t="s">
        <v>19</v>
      </c>
      <c r="L228" s="41"/>
      <c r="M228" s="187" t="s">
        <v>19</v>
      </c>
      <c r="N228" s="188" t="s">
        <v>47</v>
      </c>
      <c r="O228" s="66"/>
      <c r="P228" s="189">
        <f>O228*H228</f>
        <v>0</v>
      </c>
      <c r="Q228" s="189">
        <v>2.681E-2</v>
      </c>
      <c r="R228" s="189">
        <f>Q228*H228</f>
        <v>0.36204224000000002</v>
      </c>
      <c r="S228" s="189">
        <v>0</v>
      </c>
      <c r="T228" s="190">
        <f>S228*H228</f>
        <v>0</v>
      </c>
      <c r="U228" s="36"/>
      <c r="V228" s="36"/>
      <c r="W228" s="36"/>
      <c r="X228" s="36"/>
      <c r="Y228" s="36"/>
      <c r="Z228" s="36"/>
      <c r="AA228" s="36"/>
      <c r="AB228" s="36"/>
      <c r="AC228" s="36"/>
      <c r="AD228" s="36"/>
      <c r="AE228" s="36"/>
      <c r="AR228" s="191" t="s">
        <v>299</v>
      </c>
      <c r="AT228" s="191" t="s">
        <v>217</v>
      </c>
      <c r="AU228" s="191" t="s">
        <v>88</v>
      </c>
      <c r="AY228" s="19" t="s">
        <v>214</v>
      </c>
      <c r="BE228" s="192">
        <f>IF(N228="základní",J228,0)</f>
        <v>0</v>
      </c>
      <c r="BF228" s="192">
        <f>IF(N228="snížená",J228,0)</f>
        <v>0</v>
      </c>
      <c r="BG228" s="192">
        <f>IF(N228="zákl. přenesená",J228,0)</f>
        <v>0</v>
      </c>
      <c r="BH228" s="192">
        <f>IF(N228="sníž. přenesená",J228,0)</f>
        <v>0</v>
      </c>
      <c r="BI228" s="192">
        <f>IF(N228="nulová",J228,0)</f>
        <v>0</v>
      </c>
      <c r="BJ228" s="19" t="s">
        <v>88</v>
      </c>
      <c r="BK228" s="192">
        <f>ROUND(I228*H228,2)</f>
        <v>0</v>
      </c>
      <c r="BL228" s="19" t="s">
        <v>299</v>
      </c>
      <c r="BM228" s="191" t="s">
        <v>426</v>
      </c>
    </row>
    <row r="229" spans="1:65" s="13" customFormat="1" ht="11.25">
      <c r="B229" s="193"/>
      <c r="C229" s="194"/>
      <c r="D229" s="195" t="s">
        <v>224</v>
      </c>
      <c r="E229" s="196" t="s">
        <v>19</v>
      </c>
      <c r="F229" s="197" t="s">
        <v>257</v>
      </c>
      <c r="G229" s="194"/>
      <c r="H229" s="196" t="s">
        <v>19</v>
      </c>
      <c r="I229" s="198"/>
      <c r="J229" s="194"/>
      <c r="K229" s="194"/>
      <c r="L229" s="199"/>
      <c r="M229" s="200"/>
      <c r="N229" s="201"/>
      <c r="O229" s="201"/>
      <c r="P229" s="201"/>
      <c r="Q229" s="201"/>
      <c r="R229" s="201"/>
      <c r="S229" s="201"/>
      <c r="T229" s="202"/>
      <c r="AT229" s="203" t="s">
        <v>224</v>
      </c>
      <c r="AU229" s="203" t="s">
        <v>88</v>
      </c>
      <c r="AV229" s="13" t="s">
        <v>82</v>
      </c>
      <c r="AW229" s="13" t="s">
        <v>36</v>
      </c>
      <c r="AX229" s="13" t="s">
        <v>75</v>
      </c>
      <c r="AY229" s="203" t="s">
        <v>214</v>
      </c>
    </row>
    <row r="230" spans="1:65" s="14" customFormat="1" ht="11.25">
      <c r="B230" s="204"/>
      <c r="C230" s="205"/>
      <c r="D230" s="195" t="s">
        <v>224</v>
      </c>
      <c r="E230" s="206" t="s">
        <v>19</v>
      </c>
      <c r="F230" s="207" t="s">
        <v>2037</v>
      </c>
      <c r="G230" s="205"/>
      <c r="H230" s="208">
        <v>13.504</v>
      </c>
      <c r="I230" s="209"/>
      <c r="J230" s="205"/>
      <c r="K230" s="205"/>
      <c r="L230" s="210"/>
      <c r="M230" s="211"/>
      <c r="N230" s="212"/>
      <c r="O230" s="212"/>
      <c r="P230" s="212"/>
      <c r="Q230" s="212"/>
      <c r="R230" s="212"/>
      <c r="S230" s="212"/>
      <c r="T230" s="213"/>
      <c r="AT230" s="214" t="s">
        <v>224</v>
      </c>
      <c r="AU230" s="214" t="s">
        <v>88</v>
      </c>
      <c r="AV230" s="14" t="s">
        <v>88</v>
      </c>
      <c r="AW230" s="14" t="s">
        <v>36</v>
      </c>
      <c r="AX230" s="14" t="s">
        <v>82</v>
      </c>
      <c r="AY230" s="214" t="s">
        <v>214</v>
      </c>
    </row>
    <row r="231" spans="1:65" s="2" customFormat="1" ht="24.2" customHeight="1">
      <c r="A231" s="36"/>
      <c r="B231" s="37"/>
      <c r="C231" s="180" t="s">
        <v>429</v>
      </c>
      <c r="D231" s="180" t="s">
        <v>217</v>
      </c>
      <c r="E231" s="181" t="s">
        <v>430</v>
      </c>
      <c r="F231" s="182" t="s">
        <v>431</v>
      </c>
      <c r="G231" s="183" t="s">
        <v>220</v>
      </c>
      <c r="H231" s="184">
        <v>145.69200000000001</v>
      </c>
      <c r="I231" s="185"/>
      <c r="J231" s="186">
        <f>ROUND(I231*H231,2)</f>
        <v>0</v>
      </c>
      <c r="K231" s="182" t="s">
        <v>221</v>
      </c>
      <c r="L231" s="41"/>
      <c r="M231" s="187" t="s">
        <v>19</v>
      </c>
      <c r="N231" s="188" t="s">
        <v>47</v>
      </c>
      <c r="O231" s="66"/>
      <c r="P231" s="189">
        <f>O231*H231</f>
        <v>0</v>
      </c>
      <c r="Q231" s="189">
        <v>2.0000000000000001E-4</v>
      </c>
      <c r="R231" s="189">
        <f>Q231*H231</f>
        <v>2.9138400000000002E-2</v>
      </c>
      <c r="S231" s="189">
        <v>0</v>
      </c>
      <c r="T231" s="190">
        <f>S231*H231</f>
        <v>0</v>
      </c>
      <c r="U231" s="36"/>
      <c r="V231" s="36"/>
      <c r="W231" s="36"/>
      <c r="X231" s="36"/>
      <c r="Y231" s="36"/>
      <c r="Z231" s="36"/>
      <c r="AA231" s="36"/>
      <c r="AB231" s="36"/>
      <c r="AC231" s="36"/>
      <c r="AD231" s="36"/>
      <c r="AE231" s="36"/>
      <c r="AR231" s="191" t="s">
        <v>299</v>
      </c>
      <c r="AT231" s="191" t="s">
        <v>217</v>
      </c>
      <c r="AU231" s="191" t="s">
        <v>88</v>
      </c>
      <c r="AY231" s="19" t="s">
        <v>214</v>
      </c>
      <c r="BE231" s="192">
        <f>IF(N231="základní",J231,0)</f>
        <v>0</v>
      </c>
      <c r="BF231" s="192">
        <f>IF(N231="snížená",J231,0)</f>
        <v>0</v>
      </c>
      <c r="BG231" s="192">
        <f>IF(N231="zákl. přenesená",J231,0)</f>
        <v>0</v>
      </c>
      <c r="BH231" s="192">
        <f>IF(N231="sníž. přenesená",J231,0)</f>
        <v>0</v>
      </c>
      <c r="BI231" s="192">
        <f>IF(N231="nulová",J231,0)</f>
        <v>0</v>
      </c>
      <c r="BJ231" s="19" t="s">
        <v>88</v>
      </c>
      <c r="BK231" s="192">
        <f>ROUND(I231*H231,2)</f>
        <v>0</v>
      </c>
      <c r="BL231" s="19" t="s">
        <v>299</v>
      </c>
      <c r="BM231" s="191" t="s">
        <v>432</v>
      </c>
    </row>
    <row r="232" spans="1:65" s="13" customFormat="1" ht="11.25">
      <c r="B232" s="193"/>
      <c r="C232" s="194"/>
      <c r="D232" s="195" t="s">
        <v>224</v>
      </c>
      <c r="E232" s="196" t="s">
        <v>19</v>
      </c>
      <c r="F232" s="197" t="s">
        <v>433</v>
      </c>
      <c r="G232" s="194"/>
      <c r="H232" s="196" t="s">
        <v>19</v>
      </c>
      <c r="I232" s="198"/>
      <c r="J232" s="194"/>
      <c r="K232" s="194"/>
      <c r="L232" s="199"/>
      <c r="M232" s="200"/>
      <c r="N232" s="201"/>
      <c r="O232" s="201"/>
      <c r="P232" s="201"/>
      <c r="Q232" s="201"/>
      <c r="R232" s="201"/>
      <c r="S232" s="201"/>
      <c r="T232" s="202"/>
      <c r="AT232" s="203" t="s">
        <v>224</v>
      </c>
      <c r="AU232" s="203" t="s">
        <v>88</v>
      </c>
      <c r="AV232" s="13" t="s">
        <v>82</v>
      </c>
      <c r="AW232" s="13" t="s">
        <v>36</v>
      </c>
      <c r="AX232" s="13" t="s">
        <v>75</v>
      </c>
      <c r="AY232" s="203" t="s">
        <v>214</v>
      </c>
    </row>
    <row r="233" spans="1:65" s="14" customFormat="1" ht="11.25">
      <c r="B233" s="204"/>
      <c r="C233" s="205"/>
      <c r="D233" s="195" t="s">
        <v>224</v>
      </c>
      <c r="E233" s="206" t="s">
        <v>19</v>
      </c>
      <c r="F233" s="207" t="s">
        <v>2038</v>
      </c>
      <c r="G233" s="205"/>
      <c r="H233" s="208">
        <v>53.255000000000003</v>
      </c>
      <c r="I233" s="209"/>
      <c r="J233" s="205"/>
      <c r="K233" s="205"/>
      <c r="L233" s="210"/>
      <c r="M233" s="211"/>
      <c r="N233" s="212"/>
      <c r="O233" s="212"/>
      <c r="P233" s="212"/>
      <c r="Q233" s="212"/>
      <c r="R233" s="212"/>
      <c r="S233" s="212"/>
      <c r="T233" s="213"/>
      <c r="AT233" s="214" t="s">
        <v>224</v>
      </c>
      <c r="AU233" s="214" t="s">
        <v>88</v>
      </c>
      <c r="AV233" s="14" t="s">
        <v>88</v>
      </c>
      <c r="AW233" s="14" t="s">
        <v>36</v>
      </c>
      <c r="AX233" s="14" t="s">
        <v>75</v>
      </c>
      <c r="AY233" s="214" t="s">
        <v>214</v>
      </c>
    </row>
    <row r="234" spans="1:65" s="14" customFormat="1" ht="11.25">
      <c r="B234" s="204"/>
      <c r="C234" s="205"/>
      <c r="D234" s="195" t="s">
        <v>224</v>
      </c>
      <c r="E234" s="206" t="s">
        <v>19</v>
      </c>
      <c r="F234" s="207" t="s">
        <v>2039</v>
      </c>
      <c r="G234" s="205"/>
      <c r="H234" s="208">
        <v>15.106</v>
      </c>
      <c r="I234" s="209"/>
      <c r="J234" s="205"/>
      <c r="K234" s="205"/>
      <c r="L234" s="210"/>
      <c r="M234" s="211"/>
      <c r="N234" s="212"/>
      <c r="O234" s="212"/>
      <c r="P234" s="212"/>
      <c r="Q234" s="212"/>
      <c r="R234" s="212"/>
      <c r="S234" s="212"/>
      <c r="T234" s="213"/>
      <c r="AT234" s="214" t="s">
        <v>224</v>
      </c>
      <c r="AU234" s="214" t="s">
        <v>88</v>
      </c>
      <c r="AV234" s="14" t="s">
        <v>88</v>
      </c>
      <c r="AW234" s="14" t="s">
        <v>36</v>
      </c>
      <c r="AX234" s="14" t="s">
        <v>75</v>
      </c>
      <c r="AY234" s="214" t="s">
        <v>214</v>
      </c>
    </row>
    <row r="235" spans="1:65" s="14" customFormat="1" ht="11.25">
      <c r="B235" s="204"/>
      <c r="C235" s="205"/>
      <c r="D235" s="195" t="s">
        <v>224</v>
      </c>
      <c r="E235" s="206" t="s">
        <v>19</v>
      </c>
      <c r="F235" s="207" t="s">
        <v>2040</v>
      </c>
      <c r="G235" s="205"/>
      <c r="H235" s="208">
        <v>36.728999999999999</v>
      </c>
      <c r="I235" s="209"/>
      <c r="J235" s="205"/>
      <c r="K235" s="205"/>
      <c r="L235" s="210"/>
      <c r="M235" s="211"/>
      <c r="N235" s="212"/>
      <c r="O235" s="212"/>
      <c r="P235" s="212"/>
      <c r="Q235" s="212"/>
      <c r="R235" s="212"/>
      <c r="S235" s="212"/>
      <c r="T235" s="213"/>
      <c r="AT235" s="214" t="s">
        <v>224</v>
      </c>
      <c r="AU235" s="214" t="s">
        <v>88</v>
      </c>
      <c r="AV235" s="14" t="s">
        <v>88</v>
      </c>
      <c r="AW235" s="14" t="s">
        <v>36</v>
      </c>
      <c r="AX235" s="14" t="s">
        <v>75</v>
      </c>
      <c r="AY235" s="214" t="s">
        <v>214</v>
      </c>
    </row>
    <row r="236" spans="1:65" s="14" customFormat="1" ht="11.25">
      <c r="B236" s="204"/>
      <c r="C236" s="205"/>
      <c r="D236" s="195" t="s">
        <v>224</v>
      </c>
      <c r="E236" s="206" t="s">
        <v>19</v>
      </c>
      <c r="F236" s="207" t="s">
        <v>2041</v>
      </c>
      <c r="G236" s="205"/>
      <c r="H236" s="208">
        <v>13.593999999999999</v>
      </c>
      <c r="I236" s="209"/>
      <c r="J236" s="205"/>
      <c r="K236" s="205"/>
      <c r="L236" s="210"/>
      <c r="M236" s="211"/>
      <c r="N236" s="212"/>
      <c r="O236" s="212"/>
      <c r="P236" s="212"/>
      <c r="Q236" s="212"/>
      <c r="R236" s="212"/>
      <c r="S236" s="212"/>
      <c r="T236" s="213"/>
      <c r="AT236" s="214" t="s">
        <v>224</v>
      </c>
      <c r="AU236" s="214" t="s">
        <v>88</v>
      </c>
      <c r="AV236" s="14" t="s">
        <v>88</v>
      </c>
      <c r="AW236" s="14" t="s">
        <v>36</v>
      </c>
      <c r="AX236" s="14" t="s">
        <v>75</v>
      </c>
      <c r="AY236" s="214" t="s">
        <v>214</v>
      </c>
    </row>
    <row r="237" spans="1:65" s="14" customFormat="1" ht="11.25">
      <c r="B237" s="204"/>
      <c r="C237" s="205"/>
      <c r="D237" s="195" t="s">
        <v>224</v>
      </c>
      <c r="E237" s="206" t="s">
        <v>19</v>
      </c>
      <c r="F237" s="207" t="s">
        <v>2042</v>
      </c>
      <c r="G237" s="205"/>
      <c r="H237" s="208">
        <v>27.007999999999999</v>
      </c>
      <c r="I237" s="209"/>
      <c r="J237" s="205"/>
      <c r="K237" s="205"/>
      <c r="L237" s="210"/>
      <c r="M237" s="211"/>
      <c r="N237" s="212"/>
      <c r="O237" s="212"/>
      <c r="P237" s="212"/>
      <c r="Q237" s="212"/>
      <c r="R237" s="212"/>
      <c r="S237" s="212"/>
      <c r="T237" s="213"/>
      <c r="AT237" s="214" t="s">
        <v>224</v>
      </c>
      <c r="AU237" s="214" t="s">
        <v>88</v>
      </c>
      <c r="AV237" s="14" t="s">
        <v>88</v>
      </c>
      <c r="AW237" s="14" t="s">
        <v>36</v>
      </c>
      <c r="AX237" s="14" t="s">
        <v>75</v>
      </c>
      <c r="AY237" s="214" t="s">
        <v>214</v>
      </c>
    </row>
    <row r="238" spans="1:65" s="15" customFormat="1" ht="11.25">
      <c r="B238" s="215"/>
      <c r="C238" s="216"/>
      <c r="D238" s="195" t="s">
        <v>224</v>
      </c>
      <c r="E238" s="217" t="s">
        <v>19</v>
      </c>
      <c r="F238" s="218" t="s">
        <v>228</v>
      </c>
      <c r="G238" s="216"/>
      <c r="H238" s="219">
        <v>145.69200000000001</v>
      </c>
      <c r="I238" s="220"/>
      <c r="J238" s="216"/>
      <c r="K238" s="216"/>
      <c r="L238" s="221"/>
      <c r="M238" s="222"/>
      <c r="N238" s="223"/>
      <c r="O238" s="223"/>
      <c r="P238" s="223"/>
      <c r="Q238" s="223"/>
      <c r="R238" s="223"/>
      <c r="S238" s="223"/>
      <c r="T238" s="224"/>
      <c r="AT238" s="225" t="s">
        <v>224</v>
      </c>
      <c r="AU238" s="225" t="s">
        <v>88</v>
      </c>
      <c r="AV238" s="15" t="s">
        <v>222</v>
      </c>
      <c r="AW238" s="15" t="s">
        <v>36</v>
      </c>
      <c r="AX238" s="15" t="s">
        <v>82</v>
      </c>
      <c r="AY238" s="225" t="s">
        <v>214</v>
      </c>
    </row>
    <row r="239" spans="1:65" s="2" customFormat="1" ht="14.45" customHeight="1">
      <c r="A239" s="36"/>
      <c r="B239" s="37"/>
      <c r="C239" s="180" t="s">
        <v>439</v>
      </c>
      <c r="D239" s="180" t="s">
        <v>217</v>
      </c>
      <c r="E239" s="181" t="s">
        <v>440</v>
      </c>
      <c r="F239" s="182" t="s">
        <v>441</v>
      </c>
      <c r="G239" s="183" t="s">
        <v>220</v>
      </c>
      <c r="H239" s="184">
        <v>145.69200000000001</v>
      </c>
      <c r="I239" s="185"/>
      <c r="J239" s="186">
        <f>ROUND(I239*H239,2)</f>
        <v>0</v>
      </c>
      <c r="K239" s="182" t="s">
        <v>221</v>
      </c>
      <c r="L239" s="41"/>
      <c r="M239" s="187" t="s">
        <v>19</v>
      </c>
      <c r="N239" s="188" t="s">
        <v>47</v>
      </c>
      <c r="O239" s="66"/>
      <c r="P239" s="189">
        <f>O239*H239</f>
        <v>0</v>
      </c>
      <c r="Q239" s="189">
        <v>3.2000000000000002E-3</v>
      </c>
      <c r="R239" s="189">
        <f>Q239*H239</f>
        <v>0.46621440000000003</v>
      </c>
      <c r="S239" s="189">
        <v>0</v>
      </c>
      <c r="T239" s="190">
        <f>S239*H239</f>
        <v>0</v>
      </c>
      <c r="U239" s="36"/>
      <c r="V239" s="36"/>
      <c r="W239" s="36"/>
      <c r="X239" s="36"/>
      <c r="Y239" s="36"/>
      <c r="Z239" s="36"/>
      <c r="AA239" s="36"/>
      <c r="AB239" s="36"/>
      <c r="AC239" s="36"/>
      <c r="AD239" s="36"/>
      <c r="AE239" s="36"/>
      <c r="AR239" s="191" t="s">
        <v>299</v>
      </c>
      <c r="AT239" s="191" t="s">
        <v>217</v>
      </c>
      <c r="AU239" s="191" t="s">
        <v>88</v>
      </c>
      <c r="AY239" s="19" t="s">
        <v>214</v>
      </c>
      <c r="BE239" s="192">
        <f>IF(N239="základní",J239,0)</f>
        <v>0</v>
      </c>
      <c r="BF239" s="192">
        <f>IF(N239="snížená",J239,0)</f>
        <v>0</v>
      </c>
      <c r="BG239" s="192">
        <f>IF(N239="zákl. přenesená",J239,0)</f>
        <v>0</v>
      </c>
      <c r="BH239" s="192">
        <f>IF(N239="sníž. přenesená",J239,0)</f>
        <v>0</v>
      </c>
      <c r="BI239" s="192">
        <f>IF(N239="nulová",J239,0)</f>
        <v>0</v>
      </c>
      <c r="BJ239" s="19" t="s">
        <v>88</v>
      </c>
      <c r="BK239" s="192">
        <f>ROUND(I239*H239,2)</f>
        <v>0</v>
      </c>
      <c r="BL239" s="19" t="s">
        <v>299</v>
      </c>
      <c r="BM239" s="191" t="s">
        <v>2043</v>
      </c>
    </row>
    <row r="240" spans="1:65" s="13" customFormat="1" ht="11.25">
      <c r="B240" s="193"/>
      <c r="C240" s="194"/>
      <c r="D240" s="195" t="s">
        <v>224</v>
      </c>
      <c r="E240" s="196" t="s">
        <v>19</v>
      </c>
      <c r="F240" s="197" t="s">
        <v>433</v>
      </c>
      <c r="G240" s="194"/>
      <c r="H240" s="196" t="s">
        <v>19</v>
      </c>
      <c r="I240" s="198"/>
      <c r="J240" s="194"/>
      <c r="K240" s="194"/>
      <c r="L240" s="199"/>
      <c r="M240" s="200"/>
      <c r="N240" s="201"/>
      <c r="O240" s="201"/>
      <c r="P240" s="201"/>
      <c r="Q240" s="201"/>
      <c r="R240" s="201"/>
      <c r="S240" s="201"/>
      <c r="T240" s="202"/>
      <c r="AT240" s="203" t="s">
        <v>224</v>
      </c>
      <c r="AU240" s="203" t="s">
        <v>88</v>
      </c>
      <c r="AV240" s="13" t="s">
        <v>82</v>
      </c>
      <c r="AW240" s="13" t="s">
        <v>36</v>
      </c>
      <c r="AX240" s="13" t="s">
        <v>75</v>
      </c>
      <c r="AY240" s="203" t="s">
        <v>214</v>
      </c>
    </row>
    <row r="241" spans="1:65" s="14" customFormat="1" ht="11.25">
      <c r="B241" s="204"/>
      <c r="C241" s="205"/>
      <c r="D241" s="195" t="s">
        <v>224</v>
      </c>
      <c r="E241" s="206" t="s">
        <v>19</v>
      </c>
      <c r="F241" s="207" t="s">
        <v>2038</v>
      </c>
      <c r="G241" s="205"/>
      <c r="H241" s="208">
        <v>53.255000000000003</v>
      </c>
      <c r="I241" s="209"/>
      <c r="J241" s="205"/>
      <c r="K241" s="205"/>
      <c r="L241" s="210"/>
      <c r="M241" s="211"/>
      <c r="N241" s="212"/>
      <c r="O241" s="212"/>
      <c r="P241" s="212"/>
      <c r="Q241" s="212"/>
      <c r="R241" s="212"/>
      <c r="S241" s="212"/>
      <c r="T241" s="213"/>
      <c r="AT241" s="214" t="s">
        <v>224</v>
      </c>
      <c r="AU241" s="214" t="s">
        <v>88</v>
      </c>
      <c r="AV241" s="14" t="s">
        <v>88</v>
      </c>
      <c r="AW241" s="14" t="s">
        <v>36</v>
      </c>
      <c r="AX241" s="14" t="s">
        <v>75</v>
      </c>
      <c r="AY241" s="214" t="s">
        <v>214</v>
      </c>
    </row>
    <row r="242" spans="1:65" s="14" customFormat="1" ht="11.25">
      <c r="B242" s="204"/>
      <c r="C242" s="205"/>
      <c r="D242" s="195" t="s">
        <v>224</v>
      </c>
      <c r="E242" s="206" t="s">
        <v>19</v>
      </c>
      <c r="F242" s="207" t="s">
        <v>2039</v>
      </c>
      <c r="G242" s="205"/>
      <c r="H242" s="208">
        <v>15.106</v>
      </c>
      <c r="I242" s="209"/>
      <c r="J242" s="205"/>
      <c r="K242" s="205"/>
      <c r="L242" s="210"/>
      <c r="M242" s="211"/>
      <c r="N242" s="212"/>
      <c r="O242" s="212"/>
      <c r="P242" s="212"/>
      <c r="Q242" s="212"/>
      <c r="R242" s="212"/>
      <c r="S242" s="212"/>
      <c r="T242" s="213"/>
      <c r="AT242" s="214" t="s">
        <v>224</v>
      </c>
      <c r="AU242" s="214" t="s">
        <v>88</v>
      </c>
      <c r="AV242" s="14" t="s">
        <v>88</v>
      </c>
      <c r="AW242" s="14" t="s">
        <v>36</v>
      </c>
      <c r="AX242" s="14" t="s">
        <v>75</v>
      </c>
      <c r="AY242" s="214" t="s">
        <v>214</v>
      </c>
    </row>
    <row r="243" spans="1:65" s="14" customFormat="1" ht="11.25">
      <c r="B243" s="204"/>
      <c r="C243" s="205"/>
      <c r="D243" s="195" t="s">
        <v>224</v>
      </c>
      <c r="E243" s="206" t="s">
        <v>19</v>
      </c>
      <c r="F243" s="207" t="s">
        <v>2040</v>
      </c>
      <c r="G243" s="205"/>
      <c r="H243" s="208">
        <v>36.728999999999999</v>
      </c>
      <c r="I243" s="209"/>
      <c r="J243" s="205"/>
      <c r="K243" s="205"/>
      <c r="L243" s="210"/>
      <c r="M243" s="211"/>
      <c r="N243" s="212"/>
      <c r="O243" s="212"/>
      <c r="P243" s="212"/>
      <c r="Q243" s="212"/>
      <c r="R243" s="212"/>
      <c r="S243" s="212"/>
      <c r="T243" s="213"/>
      <c r="AT243" s="214" t="s">
        <v>224</v>
      </c>
      <c r="AU243" s="214" t="s">
        <v>88</v>
      </c>
      <c r="AV243" s="14" t="s">
        <v>88</v>
      </c>
      <c r="AW243" s="14" t="s">
        <v>36</v>
      </c>
      <c r="AX243" s="14" t="s">
        <v>75</v>
      </c>
      <c r="AY243" s="214" t="s">
        <v>214</v>
      </c>
    </row>
    <row r="244" spans="1:65" s="14" customFormat="1" ht="11.25">
      <c r="B244" s="204"/>
      <c r="C244" s="205"/>
      <c r="D244" s="195" t="s">
        <v>224</v>
      </c>
      <c r="E244" s="206" t="s">
        <v>19</v>
      </c>
      <c r="F244" s="207" t="s">
        <v>2041</v>
      </c>
      <c r="G244" s="205"/>
      <c r="H244" s="208">
        <v>13.593999999999999</v>
      </c>
      <c r="I244" s="209"/>
      <c r="J244" s="205"/>
      <c r="K244" s="205"/>
      <c r="L244" s="210"/>
      <c r="M244" s="211"/>
      <c r="N244" s="212"/>
      <c r="O244" s="212"/>
      <c r="P244" s="212"/>
      <c r="Q244" s="212"/>
      <c r="R244" s="212"/>
      <c r="S244" s="212"/>
      <c r="T244" s="213"/>
      <c r="AT244" s="214" t="s">
        <v>224</v>
      </c>
      <c r="AU244" s="214" t="s">
        <v>88</v>
      </c>
      <c r="AV244" s="14" t="s">
        <v>88</v>
      </c>
      <c r="AW244" s="14" t="s">
        <v>36</v>
      </c>
      <c r="AX244" s="14" t="s">
        <v>75</v>
      </c>
      <c r="AY244" s="214" t="s">
        <v>214</v>
      </c>
    </row>
    <row r="245" spans="1:65" s="14" customFormat="1" ht="11.25">
      <c r="B245" s="204"/>
      <c r="C245" s="205"/>
      <c r="D245" s="195" t="s">
        <v>224</v>
      </c>
      <c r="E245" s="206" t="s">
        <v>19</v>
      </c>
      <c r="F245" s="207" t="s">
        <v>2042</v>
      </c>
      <c r="G245" s="205"/>
      <c r="H245" s="208">
        <v>27.007999999999999</v>
      </c>
      <c r="I245" s="209"/>
      <c r="J245" s="205"/>
      <c r="K245" s="205"/>
      <c r="L245" s="210"/>
      <c r="M245" s="211"/>
      <c r="N245" s="212"/>
      <c r="O245" s="212"/>
      <c r="P245" s="212"/>
      <c r="Q245" s="212"/>
      <c r="R245" s="212"/>
      <c r="S245" s="212"/>
      <c r="T245" s="213"/>
      <c r="AT245" s="214" t="s">
        <v>224</v>
      </c>
      <c r="AU245" s="214" t="s">
        <v>88</v>
      </c>
      <c r="AV245" s="14" t="s">
        <v>88</v>
      </c>
      <c r="AW245" s="14" t="s">
        <v>36</v>
      </c>
      <c r="AX245" s="14" t="s">
        <v>75</v>
      </c>
      <c r="AY245" s="214" t="s">
        <v>214</v>
      </c>
    </row>
    <row r="246" spans="1:65" s="15" customFormat="1" ht="11.25">
      <c r="B246" s="215"/>
      <c r="C246" s="216"/>
      <c r="D246" s="195" t="s">
        <v>224</v>
      </c>
      <c r="E246" s="217" t="s">
        <v>19</v>
      </c>
      <c r="F246" s="218" t="s">
        <v>228</v>
      </c>
      <c r="G246" s="216"/>
      <c r="H246" s="219">
        <v>145.69200000000001</v>
      </c>
      <c r="I246" s="220"/>
      <c r="J246" s="216"/>
      <c r="K246" s="216"/>
      <c r="L246" s="221"/>
      <c r="M246" s="222"/>
      <c r="N246" s="223"/>
      <c r="O246" s="223"/>
      <c r="P246" s="223"/>
      <c r="Q246" s="223"/>
      <c r="R246" s="223"/>
      <c r="S246" s="223"/>
      <c r="T246" s="224"/>
      <c r="AT246" s="225" t="s">
        <v>224</v>
      </c>
      <c r="AU246" s="225" t="s">
        <v>88</v>
      </c>
      <c r="AV246" s="15" t="s">
        <v>222</v>
      </c>
      <c r="AW246" s="15" t="s">
        <v>36</v>
      </c>
      <c r="AX246" s="15" t="s">
        <v>82</v>
      </c>
      <c r="AY246" s="225" t="s">
        <v>214</v>
      </c>
    </row>
    <row r="247" spans="1:65" s="2" customFormat="1" ht="14.45" customHeight="1">
      <c r="A247" s="36"/>
      <c r="B247" s="37"/>
      <c r="C247" s="180" t="s">
        <v>443</v>
      </c>
      <c r="D247" s="180" t="s">
        <v>217</v>
      </c>
      <c r="E247" s="181" t="s">
        <v>444</v>
      </c>
      <c r="F247" s="182" t="s">
        <v>445</v>
      </c>
      <c r="G247" s="183" t="s">
        <v>220</v>
      </c>
      <c r="H247" s="184">
        <v>18.972000000000001</v>
      </c>
      <c r="I247" s="185"/>
      <c r="J247" s="186">
        <f>ROUND(I247*H247,2)</f>
        <v>0</v>
      </c>
      <c r="K247" s="182" t="s">
        <v>19</v>
      </c>
      <c r="L247" s="41"/>
      <c r="M247" s="187" t="s">
        <v>19</v>
      </c>
      <c r="N247" s="188" t="s">
        <v>47</v>
      </c>
      <c r="O247" s="66"/>
      <c r="P247" s="189">
        <f>O247*H247</f>
        <v>0</v>
      </c>
      <c r="Q247" s="189">
        <v>1.4800000000000001E-2</v>
      </c>
      <c r="R247" s="189">
        <f>Q247*H247</f>
        <v>0.28078560000000002</v>
      </c>
      <c r="S247" s="189">
        <v>0</v>
      </c>
      <c r="T247" s="190">
        <f>S247*H247</f>
        <v>0</v>
      </c>
      <c r="U247" s="36"/>
      <c r="V247" s="36"/>
      <c r="W247" s="36"/>
      <c r="X247" s="36"/>
      <c r="Y247" s="36"/>
      <c r="Z247" s="36"/>
      <c r="AA247" s="36"/>
      <c r="AB247" s="36"/>
      <c r="AC247" s="36"/>
      <c r="AD247" s="36"/>
      <c r="AE247" s="36"/>
      <c r="AR247" s="191" t="s">
        <v>299</v>
      </c>
      <c r="AT247" s="191" t="s">
        <v>217</v>
      </c>
      <c r="AU247" s="191" t="s">
        <v>88</v>
      </c>
      <c r="AY247" s="19" t="s">
        <v>214</v>
      </c>
      <c r="BE247" s="192">
        <f>IF(N247="základní",J247,0)</f>
        <v>0</v>
      </c>
      <c r="BF247" s="192">
        <f>IF(N247="snížená",J247,0)</f>
        <v>0</v>
      </c>
      <c r="BG247" s="192">
        <f>IF(N247="zákl. přenesená",J247,0)</f>
        <v>0</v>
      </c>
      <c r="BH247" s="192">
        <f>IF(N247="sníž. přenesená",J247,0)</f>
        <v>0</v>
      </c>
      <c r="BI247" s="192">
        <f>IF(N247="nulová",J247,0)</f>
        <v>0</v>
      </c>
      <c r="BJ247" s="19" t="s">
        <v>88</v>
      </c>
      <c r="BK247" s="192">
        <f>ROUND(I247*H247,2)</f>
        <v>0</v>
      </c>
      <c r="BL247" s="19" t="s">
        <v>299</v>
      </c>
      <c r="BM247" s="191" t="s">
        <v>446</v>
      </c>
    </row>
    <row r="248" spans="1:65" s="13" customFormat="1" ht="11.25">
      <c r="B248" s="193"/>
      <c r="C248" s="194"/>
      <c r="D248" s="195" t="s">
        <v>224</v>
      </c>
      <c r="E248" s="196" t="s">
        <v>19</v>
      </c>
      <c r="F248" s="197" t="s">
        <v>257</v>
      </c>
      <c r="G248" s="194"/>
      <c r="H248" s="196" t="s">
        <v>19</v>
      </c>
      <c r="I248" s="198"/>
      <c r="J248" s="194"/>
      <c r="K248" s="194"/>
      <c r="L248" s="199"/>
      <c r="M248" s="200"/>
      <c r="N248" s="201"/>
      <c r="O248" s="201"/>
      <c r="P248" s="201"/>
      <c r="Q248" s="201"/>
      <c r="R248" s="201"/>
      <c r="S248" s="201"/>
      <c r="T248" s="202"/>
      <c r="AT248" s="203" t="s">
        <v>224</v>
      </c>
      <c r="AU248" s="203" t="s">
        <v>88</v>
      </c>
      <c r="AV248" s="13" t="s">
        <v>82</v>
      </c>
      <c r="AW248" s="13" t="s">
        <v>36</v>
      </c>
      <c r="AX248" s="13" t="s">
        <v>75</v>
      </c>
      <c r="AY248" s="203" t="s">
        <v>214</v>
      </c>
    </row>
    <row r="249" spans="1:65" s="14" customFormat="1" ht="11.25">
      <c r="B249" s="204"/>
      <c r="C249" s="205"/>
      <c r="D249" s="195" t="s">
        <v>224</v>
      </c>
      <c r="E249" s="206" t="s">
        <v>19</v>
      </c>
      <c r="F249" s="207" t="s">
        <v>2044</v>
      </c>
      <c r="G249" s="205"/>
      <c r="H249" s="208">
        <v>11.686999999999999</v>
      </c>
      <c r="I249" s="209"/>
      <c r="J249" s="205"/>
      <c r="K249" s="205"/>
      <c r="L249" s="210"/>
      <c r="M249" s="211"/>
      <c r="N249" s="212"/>
      <c r="O249" s="212"/>
      <c r="P249" s="212"/>
      <c r="Q249" s="212"/>
      <c r="R249" s="212"/>
      <c r="S249" s="212"/>
      <c r="T249" s="213"/>
      <c r="AT249" s="214" t="s">
        <v>224</v>
      </c>
      <c r="AU249" s="214" t="s">
        <v>88</v>
      </c>
      <c r="AV249" s="14" t="s">
        <v>88</v>
      </c>
      <c r="AW249" s="14" t="s">
        <v>36</v>
      </c>
      <c r="AX249" s="14" t="s">
        <v>75</v>
      </c>
      <c r="AY249" s="214" t="s">
        <v>214</v>
      </c>
    </row>
    <row r="250" spans="1:65" s="14" customFormat="1" ht="11.25">
      <c r="B250" s="204"/>
      <c r="C250" s="205"/>
      <c r="D250" s="195" t="s">
        <v>224</v>
      </c>
      <c r="E250" s="206" t="s">
        <v>19</v>
      </c>
      <c r="F250" s="207" t="s">
        <v>2045</v>
      </c>
      <c r="G250" s="205"/>
      <c r="H250" s="208">
        <v>7.2850000000000001</v>
      </c>
      <c r="I250" s="209"/>
      <c r="J250" s="205"/>
      <c r="K250" s="205"/>
      <c r="L250" s="210"/>
      <c r="M250" s="211"/>
      <c r="N250" s="212"/>
      <c r="O250" s="212"/>
      <c r="P250" s="212"/>
      <c r="Q250" s="212"/>
      <c r="R250" s="212"/>
      <c r="S250" s="212"/>
      <c r="T250" s="213"/>
      <c r="AT250" s="214" t="s">
        <v>224</v>
      </c>
      <c r="AU250" s="214" t="s">
        <v>88</v>
      </c>
      <c r="AV250" s="14" t="s">
        <v>88</v>
      </c>
      <c r="AW250" s="14" t="s">
        <v>36</v>
      </c>
      <c r="AX250" s="14" t="s">
        <v>75</v>
      </c>
      <c r="AY250" s="214" t="s">
        <v>214</v>
      </c>
    </row>
    <row r="251" spans="1:65" s="15" customFormat="1" ht="11.25">
      <c r="B251" s="215"/>
      <c r="C251" s="216"/>
      <c r="D251" s="195" t="s">
        <v>224</v>
      </c>
      <c r="E251" s="217" t="s">
        <v>19</v>
      </c>
      <c r="F251" s="218" t="s">
        <v>228</v>
      </c>
      <c r="G251" s="216"/>
      <c r="H251" s="219">
        <v>18.972000000000001</v>
      </c>
      <c r="I251" s="220"/>
      <c r="J251" s="216"/>
      <c r="K251" s="216"/>
      <c r="L251" s="221"/>
      <c r="M251" s="222"/>
      <c r="N251" s="223"/>
      <c r="O251" s="223"/>
      <c r="P251" s="223"/>
      <c r="Q251" s="223"/>
      <c r="R251" s="223"/>
      <c r="S251" s="223"/>
      <c r="T251" s="224"/>
      <c r="AT251" s="225" t="s">
        <v>224</v>
      </c>
      <c r="AU251" s="225" t="s">
        <v>88</v>
      </c>
      <c r="AV251" s="15" t="s">
        <v>222</v>
      </c>
      <c r="AW251" s="15" t="s">
        <v>36</v>
      </c>
      <c r="AX251" s="15" t="s">
        <v>82</v>
      </c>
      <c r="AY251" s="225" t="s">
        <v>214</v>
      </c>
    </row>
    <row r="252" spans="1:65" s="2" customFormat="1" ht="14.45" customHeight="1">
      <c r="A252" s="36"/>
      <c r="B252" s="37"/>
      <c r="C252" s="180" t="s">
        <v>449</v>
      </c>
      <c r="D252" s="180" t="s">
        <v>217</v>
      </c>
      <c r="E252" s="181" t="s">
        <v>450</v>
      </c>
      <c r="F252" s="182" t="s">
        <v>451</v>
      </c>
      <c r="G252" s="183" t="s">
        <v>220</v>
      </c>
      <c r="H252" s="184">
        <v>21.744</v>
      </c>
      <c r="I252" s="185"/>
      <c r="J252" s="186">
        <f>ROUND(I252*H252,2)</f>
        <v>0</v>
      </c>
      <c r="K252" s="182" t="s">
        <v>19</v>
      </c>
      <c r="L252" s="41"/>
      <c r="M252" s="187" t="s">
        <v>19</v>
      </c>
      <c r="N252" s="188" t="s">
        <v>47</v>
      </c>
      <c r="O252" s="66"/>
      <c r="P252" s="189">
        <f>O252*H252</f>
        <v>0</v>
      </c>
      <c r="Q252" s="189">
        <v>1.481E-2</v>
      </c>
      <c r="R252" s="189">
        <f>Q252*H252</f>
        <v>0.32202863999999998</v>
      </c>
      <c r="S252" s="189">
        <v>0</v>
      </c>
      <c r="T252" s="190">
        <f>S252*H252</f>
        <v>0</v>
      </c>
      <c r="U252" s="36"/>
      <c r="V252" s="36"/>
      <c r="W252" s="36"/>
      <c r="X252" s="36"/>
      <c r="Y252" s="36"/>
      <c r="Z252" s="36"/>
      <c r="AA252" s="36"/>
      <c r="AB252" s="36"/>
      <c r="AC252" s="36"/>
      <c r="AD252" s="36"/>
      <c r="AE252" s="36"/>
      <c r="AR252" s="191" t="s">
        <v>299</v>
      </c>
      <c r="AT252" s="191" t="s">
        <v>217</v>
      </c>
      <c r="AU252" s="191" t="s">
        <v>88</v>
      </c>
      <c r="AY252" s="19" t="s">
        <v>214</v>
      </c>
      <c r="BE252" s="192">
        <f>IF(N252="základní",J252,0)</f>
        <v>0</v>
      </c>
      <c r="BF252" s="192">
        <f>IF(N252="snížená",J252,0)</f>
        <v>0</v>
      </c>
      <c r="BG252" s="192">
        <f>IF(N252="zákl. přenesená",J252,0)</f>
        <v>0</v>
      </c>
      <c r="BH252" s="192">
        <f>IF(N252="sníž. přenesená",J252,0)</f>
        <v>0</v>
      </c>
      <c r="BI252" s="192">
        <f>IF(N252="nulová",J252,0)</f>
        <v>0</v>
      </c>
      <c r="BJ252" s="19" t="s">
        <v>88</v>
      </c>
      <c r="BK252" s="192">
        <f>ROUND(I252*H252,2)</f>
        <v>0</v>
      </c>
      <c r="BL252" s="19" t="s">
        <v>299</v>
      </c>
      <c r="BM252" s="191" t="s">
        <v>452</v>
      </c>
    </row>
    <row r="253" spans="1:65" s="13" customFormat="1" ht="11.25">
      <c r="B253" s="193"/>
      <c r="C253" s="194"/>
      <c r="D253" s="195" t="s">
        <v>224</v>
      </c>
      <c r="E253" s="196" t="s">
        <v>19</v>
      </c>
      <c r="F253" s="197" t="s">
        <v>257</v>
      </c>
      <c r="G253" s="194"/>
      <c r="H253" s="196" t="s">
        <v>19</v>
      </c>
      <c r="I253" s="198"/>
      <c r="J253" s="194"/>
      <c r="K253" s="194"/>
      <c r="L253" s="199"/>
      <c r="M253" s="200"/>
      <c r="N253" s="201"/>
      <c r="O253" s="201"/>
      <c r="P253" s="201"/>
      <c r="Q253" s="201"/>
      <c r="R253" s="201"/>
      <c r="S253" s="201"/>
      <c r="T253" s="202"/>
      <c r="AT253" s="203" t="s">
        <v>224</v>
      </c>
      <c r="AU253" s="203" t="s">
        <v>88</v>
      </c>
      <c r="AV253" s="13" t="s">
        <v>82</v>
      </c>
      <c r="AW253" s="13" t="s">
        <v>36</v>
      </c>
      <c r="AX253" s="13" t="s">
        <v>75</v>
      </c>
      <c r="AY253" s="203" t="s">
        <v>214</v>
      </c>
    </row>
    <row r="254" spans="1:65" s="14" customFormat="1" ht="11.25">
      <c r="B254" s="204"/>
      <c r="C254" s="205"/>
      <c r="D254" s="195" t="s">
        <v>224</v>
      </c>
      <c r="E254" s="206" t="s">
        <v>19</v>
      </c>
      <c r="F254" s="207" t="s">
        <v>2046</v>
      </c>
      <c r="G254" s="205"/>
      <c r="H254" s="208">
        <v>10.907999999999999</v>
      </c>
      <c r="I254" s="209"/>
      <c r="J254" s="205"/>
      <c r="K254" s="205"/>
      <c r="L254" s="210"/>
      <c r="M254" s="211"/>
      <c r="N254" s="212"/>
      <c r="O254" s="212"/>
      <c r="P254" s="212"/>
      <c r="Q254" s="212"/>
      <c r="R254" s="212"/>
      <c r="S254" s="212"/>
      <c r="T254" s="213"/>
      <c r="AT254" s="214" t="s">
        <v>224</v>
      </c>
      <c r="AU254" s="214" t="s">
        <v>88</v>
      </c>
      <c r="AV254" s="14" t="s">
        <v>88</v>
      </c>
      <c r="AW254" s="14" t="s">
        <v>36</v>
      </c>
      <c r="AX254" s="14" t="s">
        <v>75</v>
      </c>
      <c r="AY254" s="214" t="s">
        <v>214</v>
      </c>
    </row>
    <row r="255" spans="1:65" s="14" customFormat="1" ht="11.25">
      <c r="B255" s="204"/>
      <c r="C255" s="205"/>
      <c r="D255" s="195" t="s">
        <v>224</v>
      </c>
      <c r="E255" s="206" t="s">
        <v>19</v>
      </c>
      <c r="F255" s="207" t="s">
        <v>2047</v>
      </c>
      <c r="G255" s="205"/>
      <c r="H255" s="208">
        <v>10.836</v>
      </c>
      <c r="I255" s="209"/>
      <c r="J255" s="205"/>
      <c r="K255" s="205"/>
      <c r="L255" s="210"/>
      <c r="M255" s="211"/>
      <c r="N255" s="212"/>
      <c r="O255" s="212"/>
      <c r="P255" s="212"/>
      <c r="Q255" s="212"/>
      <c r="R255" s="212"/>
      <c r="S255" s="212"/>
      <c r="T255" s="213"/>
      <c r="AT255" s="214" t="s">
        <v>224</v>
      </c>
      <c r="AU255" s="214" t="s">
        <v>88</v>
      </c>
      <c r="AV255" s="14" t="s">
        <v>88</v>
      </c>
      <c r="AW255" s="14" t="s">
        <v>36</v>
      </c>
      <c r="AX255" s="14" t="s">
        <v>75</v>
      </c>
      <c r="AY255" s="214" t="s">
        <v>214</v>
      </c>
    </row>
    <row r="256" spans="1:65" s="15" customFormat="1" ht="11.25">
      <c r="B256" s="215"/>
      <c r="C256" s="216"/>
      <c r="D256" s="195" t="s">
        <v>224</v>
      </c>
      <c r="E256" s="217" t="s">
        <v>19</v>
      </c>
      <c r="F256" s="218" t="s">
        <v>228</v>
      </c>
      <c r="G256" s="216"/>
      <c r="H256" s="219">
        <v>21.744</v>
      </c>
      <c r="I256" s="220"/>
      <c r="J256" s="216"/>
      <c r="K256" s="216"/>
      <c r="L256" s="221"/>
      <c r="M256" s="222"/>
      <c r="N256" s="223"/>
      <c r="O256" s="223"/>
      <c r="P256" s="223"/>
      <c r="Q256" s="223"/>
      <c r="R256" s="223"/>
      <c r="S256" s="223"/>
      <c r="T256" s="224"/>
      <c r="AT256" s="225" t="s">
        <v>224</v>
      </c>
      <c r="AU256" s="225" t="s">
        <v>88</v>
      </c>
      <c r="AV256" s="15" t="s">
        <v>222</v>
      </c>
      <c r="AW256" s="15" t="s">
        <v>36</v>
      </c>
      <c r="AX256" s="15" t="s">
        <v>82</v>
      </c>
      <c r="AY256" s="225" t="s">
        <v>214</v>
      </c>
    </row>
    <row r="257" spans="1:65" s="2" customFormat="1" ht="14.45" customHeight="1">
      <c r="A257" s="36"/>
      <c r="B257" s="37"/>
      <c r="C257" s="180" t="s">
        <v>455</v>
      </c>
      <c r="D257" s="180" t="s">
        <v>217</v>
      </c>
      <c r="E257" s="181" t="s">
        <v>456</v>
      </c>
      <c r="F257" s="182" t="s">
        <v>457</v>
      </c>
      <c r="G257" s="183" t="s">
        <v>220</v>
      </c>
      <c r="H257" s="184">
        <v>10.007999999999999</v>
      </c>
      <c r="I257" s="185"/>
      <c r="J257" s="186">
        <f>ROUND(I257*H257,2)</f>
        <v>0</v>
      </c>
      <c r="K257" s="182" t="s">
        <v>19</v>
      </c>
      <c r="L257" s="41"/>
      <c r="M257" s="187" t="s">
        <v>19</v>
      </c>
      <c r="N257" s="188" t="s">
        <v>47</v>
      </c>
      <c r="O257" s="66"/>
      <c r="P257" s="189">
        <f>O257*H257</f>
        <v>0</v>
      </c>
      <c r="Q257" s="189">
        <v>1.481E-2</v>
      </c>
      <c r="R257" s="189">
        <f>Q257*H257</f>
        <v>0.14821847999999999</v>
      </c>
      <c r="S257" s="189">
        <v>0</v>
      </c>
      <c r="T257" s="190">
        <f>S257*H257</f>
        <v>0</v>
      </c>
      <c r="U257" s="36"/>
      <c r="V257" s="36"/>
      <c r="W257" s="36"/>
      <c r="X257" s="36"/>
      <c r="Y257" s="36"/>
      <c r="Z257" s="36"/>
      <c r="AA257" s="36"/>
      <c r="AB257" s="36"/>
      <c r="AC257" s="36"/>
      <c r="AD257" s="36"/>
      <c r="AE257" s="36"/>
      <c r="AR257" s="191" t="s">
        <v>299</v>
      </c>
      <c r="AT257" s="191" t="s">
        <v>217</v>
      </c>
      <c r="AU257" s="191" t="s">
        <v>88</v>
      </c>
      <c r="AY257" s="19" t="s">
        <v>214</v>
      </c>
      <c r="BE257" s="192">
        <f>IF(N257="základní",J257,0)</f>
        <v>0</v>
      </c>
      <c r="BF257" s="192">
        <f>IF(N257="snížená",J257,0)</f>
        <v>0</v>
      </c>
      <c r="BG257" s="192">
        <f>IF(N257="zákl. přenesená",J257,0)</f>
        <v>0</v>
      </c>
      <c r="BH257" s="192">
        <f>IF(N257="sníž. přenesená",J257,0)</f>
        <v>0</v>
      </c>
      <c r="BI257" s="192">
        <f>IF(N257="nulová",J257,0)</f>
        <v>0</v>
      </c>
      <c r="BJ257" s="19" t="s">
        <v>88</v>
      </c>
      <c r="BK257" s="192">
        <f>ROUND(I257*H257,2)</f>
        <v>0</v>
      </c>
      <c r="BL257" s="19" t="s">
        <v>299</v>
      </c>
      <c r="BM257" s="191" t="s">
        <v>458</v>
      </c>
    </row>
    <row r="258" spans="1:65" s="13" customFormat="1" ht="11.25">
      <c r="B258" s="193"/>
      <c r="C258" s="194"/>
      <c r="D258" s="195" t="s">
        <v>224</v>
      </c>
      <c r="E258" s="196" t="s">
        <v>19</v>
      </c>
      <c r="F258" s="197" t="s">
        <v>257</v>
      </c>
      <c r="G258" s="194"/>
      <c r="H258" s="196" t="s">
        <v>19</v>
      </c>
      <c r="I258" s="198"/>
      <c r="J258" s="194"/>
      <c r="K258" s="194"/>
      <c r="L258" s="199"/>
      <c r="M258" s="200"/>
      <c r="N258" s="201"/>
      <c r="O258" s="201"/>
      <c r="P258" s="201"/>
      <c r="Q258" s="201"/>
      <c r="R258" s="201"/>
      <c r="S258" s="201"/>
      <c r="T258" s="202"/>
      <c r="AT258" s="203" t="s">
        <v>224</v>
      </c>
      <c r="AU258" s="203" t="s">
        <v>88</v>
      </c>
      <c r="AV258" s="13" t="s">
        <v>82</v>
      </c>
      <c r="AW258" s="13" t="s">
        <v>36</v>
      </c>
      <c r="AX258" s="13" t="s">
        <v>75</v>
      </c>
      <c r="AY258" s="203" t="s">
        <v>214</v>
      </c>
    </row>
    <row r="259" spans="1:65" s="14" customFormat="1" ht="11.25">
      <c r="B259" s="204"/>
      <c r="C259" s="205"/>
      <c r="D259" s="195" t="s">
        <v>224</v>
      </c>
      <c r="E259" s="206" t="s">
        <v>19</v>
      </c>
      <c r="F259" s="207" t="s">
        <v>2048</v>
      </c>
      <c r="G259" s="205"/>
      <c r="H259" s="208">
        <v>3.6</v>
      </c>
      <c r="I259" s="209"/>
      <c r="J259" s="205"/>
      <c r="K259" s="205"/>
      <c r="L259" s="210"/>
      <c r="M259" s="211"/>
      <c r="N259" s="212"/>
      <c r="O259" s="212"/>
      <c r="P259" s="212"/>
      <c r="Q259" s="212"/>
      <c r="R259" s="212"/>
      <c r="S259" s="212"/>
      <c r="T259" s="213"/>
      <c r="AT259" s="214" t="s">
        <v>224</v>
      </c>
      <c r="AU259" s="214" t="s">
        <v>88</v>
      </c>
      <c r="AV259" s="14" t="s">
        <v>88</v>
      </c>
      <c r="AW259" s="14" t="s">
        <v>36</v>
      </c>
      <c r="AX259" s="14" t="s">
        <v>75</v>
      </c>
      <c r="AY259" s="214" t="s">
        <v>214</v>
      </c>
    </row>
    <row r="260" spans="1:65" s="14" customFormat="1" ht="11.25">
      <c r="B260" s="204"/>
      <c r="C260" s="205"/>
      <c r="D260" s="195" t="s">
        <v>224</v>
      </c>
      <c r="E260" s="206" t="s">
        <v>19</v>
      </c>
      <c r="F260" s="207" t="s">
        <v>2049</v>
      </c>
      <c r="G260" s="205"/>
      <c r="H260" s="208">
        <v>6.4080000000000004</v>
      </c>
      <c r="I260" s="209"/>
      <c r="J260" s="205"/>
      <c r="K260" s="205"/>
      <c r="L260" s="210"/>
      <c r="M260" s="211"/>
      <c r="N260" s="212"/>
      <c r="O260" s="212"/>
      <c r="P260" s="212"/>
      <c r="Q260" s="212"/>
      <c r="R260" s="212"/>
      <c r="S260" s="212"/>
      <c r="T260" s="213"/>
      <c r="AT260" s="214" t="s">
        <v>224</v>
      </c>
      <c r="AU260" s="214" t="s">
        <v>88</v>
      </c>
      <c r="AV260" s="14" t="s">
        <v>88</v>
      </c>
      <c r="AW260" s="14" t="s">
        <v>36</v>
      </c>
      <c r="AX260" s="14" t="s">
        <v>75</v>
      </c>
      <c r="AY260" s="214" t="s">
        <v>214</v>
      </c>
    </row>
    <row r="261" spans="1:65" s="15" customFormat="1" ht="11.25">
      <c r="B261" s="215"/>
      <c r="C261" s="216"/>
      <c r="D261" s="195" t="s">
        <v>224</v>
      </c>
      <c r="E261" s="217" t="s">
        <v>19</v>
      </c>
      <c r="F261" s="218" t="s">
        <v>228</v>
      </c>
      <c r="G261" s="216"/>
      <c r="H261" s="219">
        <v>10.008000000000001</v>
      </c>
      <c r="I261" s="220"/>
      <c r="J261" s="216"/>
      <c r="K261" s="216"/>
      <c r="L261" s="221"/>
      <c r="M261" s="222"/>
      <c r="N261" s="223"/>
      <c r="O261" s="223"/>
      <c r="P261" s="223"/>
      <c r="Q261" s="223"/>
      <c r="R261" s="223"/>
      <c r="S261" s="223"/>
      <c r="T261" s="224"/>
      <c r="AT261" s="225" t="s">
        <v>224</v>
      </c>
      <c r="AU261" s="225" t="s">
        <v>88</v>
      </c>
      <c r="AV261" s="15" t="s">
        <v>222</v>
      </c>
      <c r="AW261" s="15" t="s">
        <v>36</v>
      </c>
      <c r="AX261" s="15" t="s">
        <v>82</v>
      </c>
      <c r="AY261" s="225" t="s">
        <v>214</v>
      </c>
    </row>
    <row r="262" spans="1:65" s="2" customFormat="1" ht="14.45" customHeight="1">
      <c r="A262" s="36"/>
      <c r="B262" s="37"/>
      <c r="C262" s="180" t="s">
        <v>461</v>
      </c>
      <c r="D262" s="180" t="s">
        <v>217</v>
      </c>
      <c r="E262" s="181" t="s">
        <v>2050</v>
      </c>
      <c r="F262" s="182" t="s">
        <v>1509</v>
      </c>
      <c r="G262" s="183" t="s">
        <v>220</v>
      </c>
      <c r="H262" s="184">
        <v>17.568000000000001</v>
      </c>
      <c r="I262" s="185"/>
      <c r="J262" s="186">
        <f>ROUND(I262*H262,2)</f>
        <v>0</v>
      </c>
      <c r="K262" s="182" t="s">
        <v>19</v>
      </c>
      <c r="L262" s="41"/>
      <c r="M262" s="187" t="s">
        <v>19</v>
      </c>
      <c r="N262" s="188" t="s">
        <v>47</v>
      </c>
      <c r="O262" s="66"/>
      <c r="P262" s="189">
        <f>O262*H262</f>
        <v>0</v>
      </c>
      <c r="Q262" s="189">
        <v>1.481E-2</v>
      </c>
      <c r="R262" s="189">
        <f>Q262*H262</f>
        <v>0.26018208000000004</v>
      </c>
      <c r="S262" s="189">
        <v>0</v>
      </c>
      <c r="T262" s="190">
        <f>S262*H262</f>
        <v>0</v>
      </c>
      <c r="U262" s="36"/>
      <c r="V262" s="36"/>
      <c r="W262" s="36"/>
      <c r="X262" s="36"/>
      <c r="Y262" s="36"/>
      <c r="Z262" s="36"/>
      <c r="AA262" s="36"/>
      <c r="AB262" s="36"/>
      <c r="AC262" s="36"/>
      <c r="AD262" s="36"/>
      <c r="AE262" s="36"/>
      <c r="AR262" s="191" t="s">
        <v>299</v>
      </c>
      <c r="AT262" s="191" t="s">
        <v>217</v>
      </c>
      <c r="AU262" s="191" t="s">
        <v>88</v>
      </c>
      <c r="AY262" s="19" t="s">
        <v>214</v>
      </c>
      <c r="BE262" s="192">
        <f>IF(N262="základní",J262,0)</f>
        <v>0</v>
      </c>
      <c r="BF262" s="192">
        <f>IF(N262="snížená",J262,0)</f>
        <v>0</v>
      </c>
      <c r="BG262" s="192">
        <f>IF(N262="zákl. přenesená",J262,0)</f>
        <v>0</v>
      </c>
      <c r="BH262" s="192">
        <f>IF(N262="sníž. přenesená",J262,0)</f>
        <v>0</v>
      </c>
      <c r="BI262" s="192">
        <f>IF(N262="nulová",J262,0)</f>
        <v>0</v>
      </c>
      <c r="BJ262" s="19" t="s">
        <v>88</v>
      </c>
      <c r="BK262" s="192">
        <f>ROUND(I262*H262,2)</f>
        <v>0</v>
      </c>
      <c r="BL262" s="19" t="s">
        <v>299</v>
      </c>
      <c r="BM262" s="191" t="s">
        <v>2051</v>
      </c>
    </row>
    <row r="263" spans="1:65" s="13" customFormat="1" ht="11.25">
      <c r="B263" s="193"/>
      <c r="C263" s="194"/>
      <c r="D263" s="195" t="s">
        <v>224</v>
      </c>
      <c r="E263" s="196" t="s">
        <v>19</v>
      </c>
      <c r="F263" s="197" t="s">
        <v>257</v>
      </c>
      <c r="G263" s="194"/>
      <c r="H263" s="196" t="s">
        <v>19</v>
      </c>
      <c r="I263" s="198"/>
      <c r="J263" s="194"/>
      <c r="K263" s="194"/>
      <c r="L263" s="199"/>
      <c r="M263" s="200"/>
      <c r="N263" s="201"/>
      <c r="O263" s="201"/>
      <c r="P263" s="201"/>
      <c r="Q263" s="201"/>
      <c r="R263" s="201"/>
      <c r="S263" s="201"/>
      <c r="T263" s="202"/>
      <c r="AT263" s="203" t="s">
        <v>224</v>
      </c>
      <c r="AU263" s="203" t="s">
        <v>88</v>
      </c>
      <c r="AV263" s="13" t="s">
        <v>82</v>
      </c>
      <c r="AW263" s="13" t="s">
        <v>36</v>
      </c>
      <c r="AX263" s="13" t="s">
        <v>75</v>
      </c>
      <c r="AY263" s="203" t="s">
        <v>214</v>
      </c>
    </row>
    <row r="264" spans="1:65" s="14" customFormat="1" ht="11.25">
      <c r="B264" s="204"/>
      <c r="C264" s="205"/>
      <c r="D264" s="195" t="s">
        <v>224</v>
      </c>
      <c r="E264" s="206" t="s">
        <v>19</v>
      </c>
      <c r="F264" s="207" t="s">
        <v>2052</v>
      </c>
      <c r="G264" s="205"/>
      <c r="H264" s="208">
        <v>17.568000000000001</v>
      </c>
      <c r="I264" s="209"/>
      <c r="J264" s="205"/>
      <c r="K264" s="205"/>
      <c r="L264" s="210"/>
      <c r="M264" s="211"/>
      <c r="N264" s="212"/>
      <c r="O264" s="212"/>
      <c r="P264" s="212"/>
      <c r="Q264" s="212"/>
      <c r="R264" s="212"/>
      <c r="S264" s="212"/>
      <c r="T264" s="213"/>
      <c r="AT264" s="214" t="s">
        <v>224</v>
      </c>
      <c r="AU264" s="214" t="s">
        <v>88</v>
      </c>
      <c r="AV264" s="14" t="s">
        <v>88</v>
      </c>
      <c r="AW264" s="14" t="s">
        <v>36</v>
      </c>
      <c r="AX264" s="14" t="s">
        <v>82</v>
      </c>
      <c r="AY264" s="214" t="s">
        <v>214</v>
      </c>
    </row>
    <row r="265" spans="1:65" s="2" customFormat="1" ht="14.45" customHeight="1">
      <c r="A265" s="36"/>
      <c r="B265" s="37"/>
      <c r="C265" s="180" t="s">
        <v>466</v>
      </c>
      <c r="D265" s="180" t="s">
        <v>217</v>
      </c>
      <c r="E265" s="181" t="s">
        <v>462</v>
      </c>
      <c r="F265" s="182" t="s">
        <v>463</v>
      </c>
      <c r="G265" s="183" t="s">
        <v>220</v>
      </c>
      <c r="H265" s="184">
        <v>11.207000000000001</v>
      </c>
      <c r="I265" s="185"/>
      <c r="J265" s="186">
        <f>ROUND(I265*H265,2)</f>
        <v>0</v>
      </c>
      <c r="K265" s="182" t="s">
        <v>19</v>
      </c>
      <c r="L265" s="41"/>
      <c r="M265" s="187" t="s">
        <v>19</v>
      </c>
      <c r="N265" s="188" t="s">
        <v>47</v>
      </c>
      <c r="O265" s="66"/>
      <c r="P265" s="189">
        <f>O265*H265</f>
        <v>0</v>
      </c>
      <c r="Q265" s="189">
        <v>1.28764E-2</v>
      </c>
      <c r="R265" s="189">
        <f>Q265*H265</f>
        <v>0.14430581480000002</v>
      </c>
      <c r="S265" s="189">
        <v>0</v>
      </c>
      <c r="T265" s="190">
        <f>S265*H265</f>
        <v>0</v>
      </c>
      <c r="U265" s="36"/>
      <c r="V265" s="36"/>
      <c r="W265" s="36"/>
      <c r="X265" s="36"/>
      <c r="Y265" s="36"/>
      <c r="Z265" s="36"/>
      <c r="AA265" s="36"/>
      <c r="AB265" s="36"/>
      <c r="AC265" s="36"/>
      <c r="AD265" s="36"/>
      <c r="AE265" s="36"/>
      <c r="AR265" s="191" t="s">
        <v>299</v>
      </c>
      <c r="AT265" s="191" t="s">
        <v>217</v>
      </c>
      <c r="AU265" s="191" t="s">
        <v>88</v>
      </c>
      <c r="AY265" s="19" t="s">
        <v>214</v>
      </c>
      <c r="BE265" s="192">
        <f>IF(N265="základní",J265,0)</f>
        <v>0</v>
      </c>
      <c r="BF265" s="192">
        <f>IF(N265="snížená",J265,0)</f>
        <v>0</v>
      </c>
      <c r="BG265" s="192">
        <f>IF(N265="zákl. přenesená",J265,0)</f>
        <v>0</v>
      </c>
      <c r="BH265" s="192">
        <f>IF(N265="sníž. přenesená",J265,0)</f>
        <v>0</v>
      </c>
      <c r="BI265" s="192">
        <f>IF(N265="nulová",J265,0)</f>
        <v>0</v>
      </c>
      <c r="BJ265" s="19" t="s">
        <v>88</v>
      </c>
      <c r="BK265" s="192">
        <f>ROUND(I265*H265,2)</f>
        <v>0</v>
      </c>
      <c r="BL265" s="19" t="s">
        <v>299</v>
      </c>
      <c r="BM265" s="191" t="s">
        <v>464</v>
      </c>
    </row>
    <row r="266" spans="1:65" s="13" customFormat="1" ht="11.25">
      <c r="B266" s="193"/>
      <c r="C266" s="194"/>
      <c r="D266" s="195" t="s">
        <v>224</v>
      </c>
      <c r="E266" s="196" t="s">
        <v>19</v>
      </c>
      <c r="F266" s="197" t="s">
        <v>257</v>
      </c>
      <c r="G266" s="194"/>
      <c r="H266" s="196" t="s">
        <v>19</v>
      </c>
      <c r="I266" s="198"/>
      <c r="J266" s="194"/>
      <c r="K266" s="194"/>
      <c r="L266" s="199"/>
      <c r="M266" s="200"/>
      <c r="N266" s="201"/>
      <c r="O266" s="201"/>
      <c r="P266" s="201"/>
      <c r="Q266" s="201"/>
      <c r="R266" s="201"/>
      <c r="S266" s="201"/>
      <c r="T266" s="202"/>
      <c r="AT266" s="203" t="s">
        <v>224</v>
      </c>
      <c r="AU266" s="203" t="s">
        <v>88</v>
      </c>
      <c r="AV266" s="13" t="s">
        <v>82</v>
      </c>
      <c r="AW266" s="13" t="s">
        <v>36</v>
      </c>
      <c r="AX266" s="13" t="s">
        <v>75</v>
      </c>
      <c r="AY266" s="203" t="s">
        <v>214</v>
      </c>
    </row>
    <row r="267" spans="1:65" s="14" customFormat="1" ht="11.25">
      <c r="B267" s="204"/>
      <c r="C267" s="205"/>
      <c r="D267" s="195" t="s">
        <v>224</v>
      </c>
      <c r="E267" s="206" t="s">
        <v>19</v>
      </c>
      <c r="F267" s="207" t="s">
        <v>2053</v>
      </c>
      <c r="G267" s="205"/>
      <c r="H267" s="208">
        <v>11.207000000000001</v>
      </c>
      <c r="I267" s="209"/>
      <c r="J267" s="205"/>
      <c r="K267" s="205"/>
      <c r="L267" s="210"/>
      <c r="M267" s="211"/>
      <c r="N267" s="212"/>
      <c r="O267" s="212"/>
      <c r="P267" s="212"/>
      <c r="Q267" s="212"/>
      <c r="R267" s="212"/>
      <c r="S267" s="212"/>
      <c r="T267" s="213"/>
      <c r="AT267" s="214" t="s">
        <v>224</v>
      </c>
      <c r="AU267" s="214" t="s">
        <v>88</v>
      </c>
      <c r="AV267" s="14" t="s">
        <v>88</v>
      </c>
      <c r="AW267" s="14" t="s">
        <v>36</v>
      </c>
      <c r="AX267" s="14" t="s">
        <v>82</v>
      </c>
      <c r="AY267" s="214" t="s">
        <v>214</v>
      </c>
    </row>
    <row r="268" spans="1:65" s="2" customFormat="1" ht="24.2" customHeight="1">
      <c r="A268" s="36"/>
      <c r="B268" s="37"/>
      <c r="C268" s="180" t="s">
        <v>476</v>
      </c>
      <c r="D268" s="180" t="s">
        <v>217</v>
      </c>
      <c r="E268" s="181" t="s">
        <v>467</v>
      </c>
      <c r="F268" s="182" t="s">
        <v>468</v>
      </c>
      <c r="G268" s="183" t="s">
        <v>220</v>
      </c>
      <c r="H268" s="184">
        <v>179.572</v>
      </c>
      <c r="I268" s="185"/>
      <c r="J268" s="186">
        <f>ROUND(I268*H268,2)</f>
        <v>0</v>
      </c>
      <c r="K268" s="182" t="s">
        <v>221</v>
      </c>
      <c r="L268" s="41"/>
      <c r="M268" s="187" t="s">
        <v>19</v>
      </c>
      <c r="N268" s="188" t="s">
        <v>47</v>
      </c>
      <c r="O268" s="66"/>
      <c r="P268" s="189">
        <f>O268*H268</f>
        <v>0</v>
      </c>
      <c r="Q268" s="189">
        <v>1E-4</v>
      </c>
      <c r="R268" s="189">
        <f>Q268*H268</f>
        <v>1.79572E-2</v>
      </c>
      <c r="S268" s="189">
        <v>0</v>
      </c>
      <c r="T268" s="190">
        <f>S268*H268</f>
        <v>0</v>
      </c>
      <c r="U268" s="36"/>
      <c r="V268" s="36"/>
      <c r="W268" s="36"/>
      <c r="X268" s="36"/>
      <c r="Y268" s="36"/>
      <c r="Z268" s="36"/>
      <c r="AA268" s="36"/>
      <c r="AB268" s="36"/>
      <c r="AC268" s="36"/>
      <c r="AD268" s="36"/>
      <c r="AE268" s="36"/>
      <c r="AR268" s="191" t="s">
        <v>299</v>
      </c>
      <c r="AT268" s="191" t="s">
        <v>217</v>
      </c>
      <c r="AU268" s="191" t="s">
        <v>88</v>
      </c>
      <c r="AY268" s="19" t="s">
        <v>214</v>
      </c>
      <c r="BE268" s="192">
        <f>IF(N268="základní",J268,0)</f>
        <v>0</v>
      </c>
      <c r="BF268" s="192">
        <f>IF(N268="snížená",J268,0)</f>
        <v>0</v>
      </c>
      <c r="BG268" s="192">
        <f>IF(N268="zákl. přenesená",J268,0)</f>
        <v>0</v>
      </c>
      <c r="BH268" s="192">
        <f>IF(N268="sníž. přenesená",J268,0)</f>
        <v>0</v>
      </c>
      <c r="BI268" s="192">
        <f>IF(N268="nulová",J268,0)</f>
        <v>0</v>
      </c>
      <c r="BJ268" s="19" t="s">
        <v>88</v>
      </c>
      <c r="BK268" s="192">
        <f>ROUND(I268*H268,2)</f>
        <v>0</v>
      </c>
      <c r="BL268" s="19" t="s">
        <v>299</v>
      </c>
      <c r="BM268" s="191" t="s">
        <v>469</v>
      </c>
    </row>
    <row r="269" spans="1:65" s="13" customFormat="1" ht="11.25">
      <c r="B269" s="193"/>
      <c r="C269" s="194"/>
      <c r="D269" s="195" t="s">
        <v>224</v>
      </c>
      <c r="E269" s="196" t="s">
        <v>19</v>
      </c>
      <c r="F269" s="197" t="s">
        <v>470</v>
      </c>
      <c r="G269" s="194"/>
      <c r="H269" s="196" t="s">
        <v>19</v>
      </c>
      <c r="I269" s="198"/>
      <c r="J269" s="194"/>
      <c r="K269" s="194"/>
      <c r="L269" s="199"/>
      <c r="M269" s="200"/>
      <c r="N269" s="201"/>
      <c r="O269" s="201"/>
      <c r="P269" s="201"/>
      <c r="Q269" s="201"/>
      <c r="R269" s="201"/>
      <c r="S269" s="201"/>
      <c r="T269" s="202"/>
      <c r="AT269" s="203" t="s">
        <v>224</v>
      </c>
      <c r="AU269" s="203" t="s">
        <v>88</v>
      </c>
      <c r="AV269" s="13" t="s">
        <v>82</v>
      </c>
      <c r="AW269" s="13" t="s">
        <v>36</v>
      </c>
      <c r="AX269" s="13" t="s">
        <v>75</v>
      </c>
      <c r="AY269" s="203" t="s">
        <v>214</v>
      </c>
    </row>
    <row r="270" spans="1:65" s="14" customFormat="1" ht="11.25">
      <c r="B270" s="204"/>
      <c r="C270" s="205"/>
      <c r="D270" s="195" t="s">
        <v>224</v>
      </c>
      <c r="E270" s="206" t="s">
        <v>19</v>
      </c>
      <c r="F270" s="207" t="s">
        <v>2054</v>
      </c>
      <c r="G270" s="205"/>
      <c r="H270" s="208">
        <v>104.14100000000001</v>
      </c>
      <c r="I270" s="209"/>
      <c r="J270" s="205"/>
      <c r="K270" s="205"/>
      <c r="L270" s="210"/>
      <c r="M270" s="211"/>
      <c r="N270" s="212"/>
      <c r="O270" s="212"/>
      <c r="P270" s="212"/>
      <c r="Q270" s="212"/>
      <c r="R270" s="212"/>
      <c r="S270" s="212"/>
      <c r="T270" s="213"/>
      <c r="AT270" s="214" t="s">
        <v>224</v>
      </c>
      <c r="AU270" s="214" t="s">
        <v>88</v>
      </c>
      <c r="AV270" s="14" t="s">
        <v>88</v>
      </c>
      <c r="AW270" s="14" t="s">
        <v>36</v>
      </c>
      <c r="AX270" s="14" t="s">
        <v>75</v>
      </c>
      <c r="AY270" s="214" t="s">
        <v>214</v>
      </c>
    </row>
    <row r="271" spans="1:65" s="13" customFormat="1" ht="11.25">
      <c r="B271" s="193"/>
      <c r="C271" s="194"/>
      <c r="D271" s="195" t="s">
        <v>224</v>
      </c>
      <c r="E271" s="196" t="s">
        <v>19</v>
      </c>
      <c r="F271" s="197" t="s">
        <v>472</v>
      </c>
      <c r="G271" s="194"/>
      <c r="H271" s="196" t="s">
        <v>19</v>
      </c>
      <c r="I271" s="198"/>
      <c r="J271" s="194"/>
      <c r="K271" s="194"/>
      <c r="L271" s="199"/>
      <c r="M271" s="200"/>
      <c r="N271" s="201"/>
      <c r="O271" s="201"/>
      <c r="P271" s="201"/>
      <c r="Q271" s="201"/>
      <c r="R271" s="201"/>
      <c r="S271" s="201"/>
      <c r="T271" s="202"/>
      <c r="AT271" s="203" t="s">
        <v>224</v>
      </c>
      <c r="AU271" s="203" t="s">
        <v>88</v>
      </c>
      <c r="AV271" s="13" t="s">
        <v>82</v>
      </c>
      <c r="AW271" s="13" t="s">
        <v>36</v>
      </c>
      <c r="AX271" s="13" t="s">
        <v>75</v>
      </c>
      <c r="AY271" s="203" t="s">
        <v>214</v>
      </c>
    </row>
    <row r="272" spans="1:65" s="14" customFormat="1" ht="11.25">
      <c r="B272" s="204"/>
      <c r="C272" s="205"/>
      <c r="D272" s="195" t="s">
        <v>224</v>
      </c>
      <c r="E272" s="206" t="s">
        <v>19</v>
      </c>
      <c r="F272" s="207" t="s">
        <v>2055</v>
      </c>
      <c r="G272" s="205"/>
      <c r="H272" s="208">
        <v>49.731000000000002</v>
      </c>
      <c r="I272" s="209"/>
      <c r="J272" s="205"/>
      <c r="K272" s="205"/>
      <c r="L272" s="210"/>
      <c r="M272" s="211"/>
      <c r="N272" s="212"/>
      <c r="O272" s="212"/>
      <c r="P272" s="212"/>
      <c r="Q272" s="212"/>
      <c r="R272" s="212"/>
      <c r="S272" s="212"/>
      <c r="T272" s="213"/>
      <c r="AT272" s="214" t="s">
        <v>224</v>
      </c>
      <c r="AU272" s="214" t="s">
        <v>88</v>
      </c>
      <c r="AV272" s="14" t="s">
        <v>88</v>
      </c>
      <c r="AW272" s="14" t="s">
        <v>36</v>
      </c>
      <c r="AX272" s="14" t="s">
        <v>75</v>
      </c>
      <c r="AY272" s="214" t="s">
        <v>214</v>
      </c>
    </row>
    <row r="273" spans="1:65" s="13" customFormat="1" ht="11.25">
      <c r="B273" s="193"/>
      <c r="C273" s="194"/>
      <c r="D273" s="195" t="s">
        <v>224</v>
      </c>
      <c r="E273" s="196" t="s">
        <v>19</v>
      </c>
      <c r="F273" s="197" t="s">
        <v>474</v>
      </c>
      <c r="G273" s="194"/>
      <c r="H273" s="196" t="s">
        <v>19</v>
      </c>
      <c r="I273" s="198"/>
      <c r="J273" s="194"/>
      <c r="K273" s="194"/>
      <c r="L273" s="199"/>
      <c r="M273" s="200"/>
      <c r="N273" s="201"/>
      <c r="O273" s="201"/>
      <c r="P273" s="201"/>
      <c r="Q273" s="201"/>
      <c r="R273" s="201"/>
      <c r="S273" s="201"/>
      <c r="T273" s="202"/>
      <c r="AT273" s="203" t="s">
        <v>224</v>
      </c>
      <c r="AU273" s="203" t="s">
        <v>88</v>
      </c>
      <c r="AV273" s="13" t="s">
        <v>82</v>
      </c>
      <c r="AW273" s="13" t="s">
        <v>36</v>
      </c>
      <c r="AX273" s="13" t="s">
        <v>75</v>
      </c>
      <c r="AY273" s="203" t="s">
        <v>214</v>
      </c>
    </row>
    <row r="274" spans="1:65" s="14" customFormat="1" ht="11.25">
      <c r="B274" s="204"/>
      <c r="C274" s="205"/>
      <c r="D274" s="195" t="s">
        <v>224</v>
      </c>
      <c r="E274" s="206" t="s">
        <v>19</v>
      </c>
      <c r="F274" s="207" t="s">
        <v>2056</v>
      </c>
      <c r="G274" s="205"/>
      <c r="H274" s="208">
        <v>13.5</v>
      </c>
      <c r="I274" s="209"/>
      <c r="J274" s="205"/>
      <c r="K274" s="205"/>
      <c r="L274" s="210"/>
      <c r="M274" s="211"/>
      <c r="N274" s="212"/>
      <c r="O274" s="212"/>
      <c r="P274" s="212"/>
      <c r="Q274" s="212"/>
      <c r="R274" s="212"/>
      <c r="S274" s="212"/>
      <c r="T274" s="213"/>
      <c r="AT274" s="214" t="s">
        <v>224</v>
      </c>
      <c r="AU274" s="214" t="s">
        <v>88</v>
      </c>
      <c r="AV274" s="14" t="s">
        <v>88</v>
      </c>
      <c r="AW274" s="14" t="s">
        <v>36</v>
      </c>
      <c r="AX274" s="14" t="s">
        <v>75</v>
      </c>
      <c r="AY274" s="214" t="s">
        <v>214</v>
      </c>
    </row>
    <row r="275" spans="1:65" s="14" customFormat="1" ht="11.25">
      <c r="B275" s="204"/>
      <c r="C275" s="205"/>
      <c r="D275" s="195" t="s">
        <v>224</v>
      </c>
      <c r="E275" s="206" t="s">
        <v>19</v>
      </c>
      <c r="F275" s="207" t="s">
        <v>2057</v>
      </c>
      <c r="G275" s="205"/>
      <c r="H275" s="208">
        <v>12.2</v>
      </c>
      <c r="I275" s="209"/>
      <c r="J275" s="205"/>
      <c r="K275" s="205"/>
      <c r="L275" s="210"/>
      <c r="M275" s="211"/>
      <c r="N275" s="212"/>
      <c r="O275" s="212"/>
      <c r="P275" s="212"/>
      <c r="Q275" s="212"/>
      <c r="R275" s="212"/>
      <c r="S275" s="212"/>
      <c r="T275" s="213"/>
      <c r="AT275" s="214" t="s">
        <v>224</v>
      </c>
      <c r="AU275" s="214" t="s">
        <v>88</v>
      </c>
      <c r="AV275" s="14" t="s">
        <v>88</v>
      </c>
      <c r="AW275" s="14" t="s">
        <v>36</v>
      </c>
      <c r="AX275" s="14" t="s">
        <v>75</v>
      </c>
      <c r="AY275" s="214" t="s">
        <v>214</v>
      </c>
    </row>
    <row r="276" spans="1:65" s="15" customFormat="1" ht="11.25">
      <c r="B276" s="215"/>
      <c r="C276" s="216"/>
      <c r="D276" s="195" t="s">
        <v>224</v>
      </c>
      <c r="E276" s="217" t="s">
        <v>19</v>
      </c>
      <c r="F276" s="218" t="s">
        <v>228</v>
      </c>
      <c r="G276" s="216"/>
      <c r="H276" s="219">
        <v>179.572</v>
      </c>
      <c r="I276" s="220"/>
      <c r="J276" s="216"/>
      <c r="K276" s="216"/>
      <c r="L276" s="221"/>
      <c r="M276" s="222"/>
      <c r="N276" s="223"/>
      <c r="O276" s="223"/>
      <c r="P276" s="223"/>
      <c r="Q276" s="223"/>
      <c r="R276" s="223"/>
      <c r="S276" s="223"/>
      <c r="T276" s="224"/>
      <c r="AT276" s="225" t="s">
        <v>224</v>
      </c>
      <c r="AU276" s="225" t="s">
        <v>88</v>
      </c>
      <c r="AV276" s="15" t="s">
        <v>222</v>
      </c>
      <c r="AW276" s="15" t="s">
        <v>36</v>
      </c>
      <c r="AX276" s="15" t="s">
        <v>82</v>
      </c>
      <c r="AY276" s="225" t="s">
        <v>214</v>
      </c>
    </row>
    <row r="277" spans="1:65" s="2" customFormat="1" ht="24.2" customHeight="1">
      <c r="A277" s="36"/>
      <c r="B277" s="37"/>
      <c r="C277" s="180" t="s">
        <v>480</v>
      </c>
      <c r="D277" s="180" t="s">
        <v>217</v>
      </c>
      <c r="E277" s="181" t="s">
        <v>477</v>
      </c>
      <c r="F277" s="182" t="s">
        <v>478</v>
      </c>
      <c r="G277" s="183" t="s">
        <v>220</v>
      </c>
      <c r="H277" s="184">
        <v>179.572</v>
      </c>
      <c r="I277" s="185"/>
      <c r="J277" s="186">
        <f>ROUND(I277*H277,2)</f>
        <v>0</v>
      </c>
      <c r="K277" s="182" t="s">
        <v>221</v>
      </c>
      <c r="L277" s="41"/>
      <c r="M277" s="187" t="s">
        <v>19</v>
      </c>
      <c r="N277" s="188" t="s">
        <v>47</v>
      </c>
      <c r="O277" s="66"/>
      <c r="P277" s="189">
        <f>O277*H277</f>
        <v>0</v>
      </c>
      <c r="Q277" s="189">
        <v>1.6000000000000001E-3</v>
      </c>
      <c r="R277" s="189">
        <f>Q277*H277</f>
        <v>0.28731519999999999</v>
      </c>
      <c r="S277" s="189">
        <v>0</v>
      </c>
      <c r="T277" s="190">
        <f>S277*H277</f>
        <v>0</v>
      </c>
      <c r="U277" s="36"/>
      <c r="V277" s="36"/>
      <c r="W277" s="36"/>
      <c r="X277" s="36"/>
      <c r="Y277" s="36"/>
      <c r="Z277" s="36"/>
      <c r="AA277" s="36"/>
      <c r="AB277" s="36"/>
      <c r="AC277" s="36"/>
      <c r="AD277" s="36"/>
      <c r="AE277" s="36"/>
      <c r="AR277" s="191" t="s">
        <v>299</v>
      </c>
      <c r="AT277" s="191" t="s">
        <v>217</v>
      </c>
      <c r="AU277" s="191" t="s">
        <v>88</v>
      </c>
      <c r="AY277" s="19" t="s">
        <v>214</v>
      </c>
      <c r="BE277" s="192">
        <f>IF(N277="základní",J277,0)</f>
        <v>0</v>
      </c>
      <c r="BF277" s="192">
        <f>IF(N277="snížená",J277,0)</f>
        <v>0</v>
      </c>
      <c r="BG277" s="192">
        <f>IF(N277="zákl. přenesená",J277,0)</f>
        <v>0</v>
      </c>
      <c r="BH277" s="192">
        <f>IF(N277="sníž. přenesená",J277,0)</f>
        <v>0</v>
      </c>
      <c r="BI277" s="192">
        <f>IF(N277="nulová",J277,0)</f>
        <v>0</v>
      </c>
      <c r="BJ277" s="19" t="s">
        <v>88</v>
      </c>
      <c r="BK277" s="192">
        <f>ROUND(I277*H277,2)</f>
        <v>0</v>
      </c>
      <c r="BL277" s="19" t="s">
        <v>299</v>
      </c>
      <c r="BM277" s="191" t="s">
        <v>2058</v>
      </c>
    </row>
    <row r="278" spans="1:65" s="13" customFormat="1" ht="11.25">
      <c r="B278" s="193"/>
      <c r="C278" s="194"/>
      <c r="D278" s="195" t="s">
        <v>224</v>
      </c>
      <c r="E278" s="196" t="s">
        <v>19</v>
      </c>
      <c r="F278" s="197" t="s">
        <v>470</v>
      </c>
      <c r="G278" s="194"/>
      <c r="H278" s="196" t="s">
        <v>19</v>
      </c>
      <c r="I278" s="198"/>
      <c r="J278" s="194"/>
      <c r="K278" s="194"/>
      <c r="L278" s="199"/>
      <c r="M278" s="200"/>
      <c r="N278" s="201"/>
      <c r="O278" s="201"/>
      <c r="P278" s="201"/>
      <c r="Q278" s="201"/>
      <c r="R278" s="201"/>
      <c r="S278" s="201"/>
      <c r="T278" s="202"/>
      <c r="AT278" s="203" t="s">
        <v>224</v>
      </c>
      <c r="AU278" s="203" t="s">
        <v>88</v>
      </c>
      <c r="AV278" s="13" t="s">
        <v>82</v>
      </c>
      <c r="AW278" s="13" t="s">
        <v>36</v>
      </c>
      <c r="AX278" s="13" t="s">
        <v>75</v>
      </c>
      <c r="AY278" s="203" t="s">
        <v>214</v>
      </c>
    </row>
    <row r="279" spans="1:65" s="14" customFormat="1" ht="11.25">
      <c r="B279" s="204"/>
      <c r="C279" s="205"/>
      <c r="D279" s="195" t="s">
        <v>224</v>
      </c>
      <c r="E279" s="206" t="s">
        <v>19</v>
      </c>
      <c r="F279" s="207" t="s">
        <v>2054</v>
      </c>
      <c r="G279" s="205"/>
      <c r="H279" s="208">
        <v>104.14100000000001</v>
      </c>
      <c r="I279" s="209"/>
      <c r="J279" s="205"/>
      <c r="K279" s="205"/>
      <c r="L279" s="210"/>
      <c r="M279" s="211"/>
      <c r="N279" s="212"/>
      <c r="O279" s="212"/>
      <c r="P279" s="212"/>
      <c r="Q279" s="212"/>
      <c r="R279" s="212"/>
      <c r="S279" s="212"/>
      <c r="T279" s="213"/>
      <c r="AT279" s="214" t="s">
        <v>224</v>
      </c>
      <c r="AU279" s="214" t="s">
        <v>88</v>
      </c>
      <c r="AV279" s="14" t="s">
        <v>88</v>
      </c>
      <c r="AW279" s="14" t="s">
        <v>36</v>
      </c>
      <c r="AX279" s="14" t="s">
        <v>75</v>
      </c>
      <c r="AY279" s="214" t="s">
        <v>214</v>
      </c>
    </row>
    <row r="280" spans="1:65" s="13" customFormat="1" ht="11.25">
      <c r="B280" s="193"/>
      <c r="C280" s="194"/>
      <c r="D280" s="195" t="s">
        <v>224</v>
      </c>
      <c r="E280" s="196" t="s">
        <v>19</v>
      </c>
      <c r="F280" s="197" t="s">
        <v>472</v>
      </c>
      <c r="G280" s="194"/>
      <c r="H280" s="196" t="s">
        <v>19</v>
      </c>
      <c r="I280" s="198"/>
      <c r="J280" s="194"/>
      <c r="K280" s="194"/>
      <c r="L280" s="199"/>
      <c r="M280" s="200"/>
      <c r="N280" s="201"/>
      <c r="O280" s="201"/>
      <c r="P280" s="201"/>
      <c r="Q280" s="201"/>
      <c r="R280" s="201"/>
      <c r="S280" s="201"/>
      <c r="T280" s="202"/>
      <c r="AT280" s="203" t="s">
        <v>224</v>
      </c>
      <c r="AU280" s="203" t="s">
        <v>88</v>
      </c>
      <c r="AV280" s="13" t="s">
        <v>82</v>
      </c>
      <c r="AW280" s="13" t="s">
        <v>36</v>
      </c>
      <c r="AX280" s="13" t="s">
        <v>75</v>
      </c>
      <c r="AY280" s="203" t="s">
        <v>214</v>
      </c>
    </row>
    <row r="281" spans="1:65" s="14" customFormat="1" ht="11.25">
      <c r="B281" s="204"/>
      <c r="C281" s="205"/>
      <c r="D281" s="195" t="s">
        <v>224</v>
      </c>
      <c r="E281" s="206" t="s">
        <v>19</v>
      </c>
      <c r="F281" s="207" t="s">
        <v>2055</v>
      </c>
      <c r="G281" s="205"/>
      <c r="H281" s="208">
        <v>49.731000000000002</v>
      </c>
      <c r="I281" s="209"/>
      <c r="J281" s="205"/>
      <c r="K281" s="205"/>
      <c r="L281" s="210"/>
      <c r="M281" s="211"/>
      <c r="N281" s="212"/>
      <c r="O281" s="212"/>
      <c r="P281" s="212"/>
      <c r="Q281" s="212"/>
      <c r="R281" s="212"/>
      <c r="S281" s="212"/>
      <c r="T281" s="213"/>
      <c r="AT281" s="214" t="s">
        <v>224</v>
      </c>
      <c r="AU281" s="214" t="s">
        <v>88</v>
      </c>
      <c r="AV281" s="14" t="s">
        <v>88</v>
      </c>
      <c r="AW281" s="14" t="s">
        <v>36</v>
      </c>
      <c r="AX281" s="14" t="s">
        <v>75</v>
      </c>
      <c r="AY281" s="214" t="s">
        <v>214</v>
      </c>
    </row>
    <row r="282" spans="1:65" s="13" customFormat="1" ht="11.25">
      <c r="B282" s="193"/>
      <c r="C282" s="194"/>
      <c r="D282" s="195" t="s">
        <v>224</v>
      </c>
      <c r="E282" s="196" t="s">
        <v>19</v>
      </c>
      <c r="F282" s="197" t="s">
        <v>474</v>
      </c>
      <c r="G282" s="194"/>
      <c r="H282" s="196" t="s">
        <v>19</v>
      </c>
      <c r="I282" s="198"/>
      <c r="J282" s="194"/>
      <c r="K282" s="194"/>
      <c r="L282" s="199"/>
      <c r="M282" s="200"/>
      <c r="N282" s="201"/>
      <c r="O282" s="201"/>
      <c r="P282" s="201"/>
      <c r="Q282" s="201"/>
      <c r="R282" s="201"/>
      <c r="S282" s="201"/>
      <c r="T282" s="202"/>
      <c r="AT282" s="203" t="s">
        <v>224</v>
      </c>
      <c r="AU282" s="203" t="s">
        <v>88</v>
      </c>
      <c r="AV282" s="13" t="s">
        <v>82</v>
      </c>
      <c r="AW282" s="13" t="s">
        <v>36</v>
      </c>
      <c r="AX282" s="13" t="s">
        <v>75</v>
      </c>
      <c r="AY282" s="203" t="s">
        <v>214</v>
      </c>
    </row>
    <row r="283" spans="1:65" s="14" customFormat="1" ht="11.25">
      <c r="B283" s="204"/>
      <c r="C283" s="205"/>
      <c r="D283" s="195" t="s">
        <v>224</v>
      </c>
      <c r="E283" s="206" t="s">
        <v>19</v>
      </c>
      <c r="F283" s="207" t="s">
        <v>2056</v>
      </c>
      <c r="G283" s="205"/>
      <c r="H283" s="208">
        <v>13.5</v>
      </c>
      <c r="I283" s="209"/>
      <c r="J283" s="205"/>
      <c r="K283" s="205"/>
      <c r="L283" s="210"/>
      <c r="M283" s="211"/>
      <c r="N283" s="212"/>
      <c r="O283" s="212"/>
      <c r="P283" s="212"/>
      <c r="Q283" s="212"/>
      <c r="R283" s="212"/>
      <c r="S283" s="212"/>
      <c r="T283" s="213"/>
      <c r="AT283" s="214" t="s">
        <v>224</v>
      </c>
      <c r="AU283" s="214" t="s">
        <v>88</v>
      </c>
      <c r="AV283" s="14" t="s">
        <v>88</v>
      </c>
      <c r="AW283" s="14" t="s">
        <v>36</v>
      </c>
      <c r="AX283" s="14" t="s">
        <v>75</v>
      </c>
      <c r="AY283" s="214" t="s">
        <v>214</v>
      </c>
    </row>
    <row r="284" spans="1:65" s="14" customFormat="1" ht="11.25">
      <c r="B284" s="204"/>
      <c r="C284" s="205"/>
      <c r="D284" s="195" t="s">
        <v>224</v>
      </c>
      <c r="E284" s="206" t="s">
        <v>19</v>
      </c>
      <c r="F284" s="207" t="s">
        <v>2057</v>
      </c>
      <c r="G284" s="205"/>
      <c r="H284" s="208">
        <v>12.2</v>
      </c>
      <c r="I284" s="209"/>
      <c r="J284" s="205"/>
      <c r="K284" s="205"/>
      <c r="L284" s="210"/>
      <c r="M284" s="211"/>
      <c r="N284" s="212"/>
      <c r="O284" s="212"/>
      <c r="P284" s="212"/>
      <c r="Q284" s="212"/>
      <c r="R284" s="212"/>
      <c r="S284" s="212"/>
      <c r="T284" s="213"/>
      <c r="AT284" s="214" t="s">
        <v>224</v>
      </c>
      <c r="AU284" s="214" t="s">
        <v>88</v>
      </c>
      <c r="AV284" s="14" t="s">
        <v>88</v>
      </c>
      <c r="AW284" s="14" t="s">
        <v>36</v>
      </c>
      <c r="AX284" s="14" t="s">
        <v>75</v>
      </c>
      <c r="AY284" s="214" t="s">
        <v>214</v>
      </c>
    </row>
    <row r="285" spans="1:65" s="15" customFormat="1" ht="11.25">
      <c r="B285" s="215"/>
      <c r="C285" s="216"/>
      <c r="D285" s="195" t="s">
        <v>224</v>
      </c>
      <c r="E285" s="217" t="s">
        <v>19</v>
      </c>
      <c r="F285" s="218" t="s">
        <v>228</v>
      </c>
      <c r="G285" s="216"/>
      <c r="H285" s="219">
        <v>179.572</v>
      </c>
      <c r="I285" s="220"/>
      <c r="J285" s="216"/>
      <c r="K285" s="216"/>
      <c r="L285" s="221"/>
      <c r="M285" s="222"/>
      <c r="N285" s="223"/>
      <c r="O285" s="223"/>
      <c r="P285" s="223"/>
      <c r="Q285" s="223"/>
      <c r="R285" s="223"/>
      <c r="S285" s="223"/>
      <c r="T285" s="224"/>
      <c r="AT285" s="225" t="s">
        <v>224</v>
      </c>
      <c r="AU285" s="225" t="s">
        <v>88</v>
      </c>
      <c r="AV285" s="15" t="s">
        <v>222</v>
      </c>
      <c r="AW285" s="15" t="s">
        <v>36</v>
      </c>
      <c r="AX285" s="15" t="s">
        <v>82</v>
      </c>
      <c r="AY285" s="225" t="s">
        <v>214</v>
      </c>
    </row>
    <row r="286" spans="1:65" s="2" customFormat="1" ht="14.45" customHeight="1">
      <c r="A286" s="36"/>
      <c r="B286" s="37"/>
      <c r="C286" s="180" t="s">
        <v>485</v>
      </c>
      <c r="D286" s="180" t="s">
        <v>217</v>
      </c>
      <c r="E286" s="181" t="s">
        <v>486</v>
      </c>
      <c r="F286" s="182" t="s">
        <v>487</v>
      </c>
      <c r="G286" s="183" t="s">
        <v>220</v>
      </c>
      <c r="H286" s="184">
        <v>7.3760000000000003</v>
      </c>
      <c r="I286" s="185"/>
      <c r="J286" s="186">
        <f>ROUND(I286*H286,2)</f>
        <v>0</v>
      </c>
      <c r="K286" s="182" t="s">
        <v>19</v>
      </c>
      <c r="L286" s="41"/>
      <c r="M286" s="187" t="s">
        <v>19</v>
      </c>
      <c r="N286" s="188" t="s">
        <v>47</v>
      </c>
      <c r="O286" s="66"/>
      <c r="P286" s="189">
        <f>O286*H286</f>
        <v>0</v>
      </c>
      <c r="Q286" s="189">
        <v>1.932E-2</v>
      </c>
      <c r="R286" s="189">
        <f>Q286*H286</f>
        <v>0.14250432000000002</v>
      </c>
      <c r="S286" s="189">
        <v>0</v>
      </c>
      <c r="T286" s="190">
        <f>S286*H286</f>
        <v>0</v>
      </c>
      <c r="U286" s="36"/>
      <c r="V286" s="36"/>
      <c r="W286" s="36"/>
      <c r="X286" s="36"/>
      <c r="Y286" s="36"/>
      <c r="Z286" s="36"/>
      <c r="AA286" s="36"/>
      <c r="AB286" s="36"/>
      <c r="AC286" s="36"/>
      <c r="AD286" s="36"/>
      <c r="AE286" s="36"/>
      <c r="AR286" s="191" t="s">
        <v>299</v>
      </c>
      <c r="AT286" s="191" t="s">
        <v>217</v>
      </c>
      <c r="AU286" s="191" t="s">
        <v>88</v>
      </c>
      <c r="AY286" s="19" t="s">
        <v>214</v>
      </c>
      <c r="BE286" s="192">
        <f>IF(N286="základní",J286,0)</f>
        <v>0</v>
      </c>
      <c r="BF286" s="192">
        <f>IF(N286="snížená",J286,0)</f>
        <v>0</v>
      </c>
      <c r="BG286" s="192">
        <f>IF(N286="zákl. přenesená",J286,0)</f>
        <v>0</v>
      </c>
      <c r="BH286" s="192">
        <f>IF(N286="sníž. přenesená",J286,0)</f>
        <v>0</v>
      </c>
      <c r="BI286" s="192">
        <f>IF(N286="nulová",J286,0)</f>
        <v>0</v>
      </c>
      <c r="BJ286" s="19" t="s">
        <v>88</v>
      </c>
      <c r="BK286" s="192">
        <f>ROUND(I286*H286,2)</f>
        <v>0</v>
      </c>
      <c r="BL286" s="19" t="s">
        <v>299</v>
      </c>
      <c r="BM286" s="191" t="s">
        <v>488</v>
      </c>
    </row>
    <row r="287" spans="1:65" s="13" customFormat="1" ht="11.25">
      <c r="B287" s="193"/>
      <c r="C287" s="194"/>
      <c r="D287" s="195" t="s">
        <v>224</v>
      </c>
      <c r="E287" s="196" t="s">
        <v>19</v>
      </c>
      <c r="F287" s="197" t="s">
        <v>257</v>
      </c>
      <c r="G287" s="194"/>
      <c r="H287" s="196" t="s">
        <v>19</v>
      </c>
      <c r="I287" s="198"/>
      <c r="J287" s="194"/>
      <c r="K287" s="194"/>
      <c r="L287" s="199"/>
      <c r="M287" s="200"/>
      <c r="N287" s="201"/>
      <c r="O287" s="201"/>
      <c r="P287" s="201"/>
      <c r="Q287" s="201"/>
      <c r="R287" s="201"/>
      <c r="S287" s="201"/>
      <c r="T287" s="202"/>
      <c r="AT287" s="203" t="s">
        <v>224</v>
      </c>
      <c r="AU287" s="203" t="s">
        <v>88</v>
      </c>
      <c r="AV287" s="13" t="s">
        <v>82</v>
      </c>
      <c r="AW287" s="13" t="s">
        <v>36</v>
      </c>
      <c r="AX287" s="13" t="s">
        <v>75</v>
      </c>
      <c r="AY287" s="203" t="s">
        <v>214</v>
      </c>
    </row>
    <row r="288" spans="1:65" s="14" customFormat="1" ht="11.25">
      <c r="B288" s="204"/>
      <c r="C288" s="205"/>
      <c r="D288" s="195" t="s">
        <v>224</v>
      </c>
      <c r="E288" s="206" t="s">
        <v>19</v>
      </c>
      <c r="F288" s="207" t="s">
        <v>2059</v>
      </c>
      <c r="G288" s="205"/>
      <c r="H288" s="208">
        <v>2.16</v>
      </c>
      <c r="I288" s="209"/>
      <c r="J288" s="205"/>
      <c r="K288" s="205"/>
      <c r="L288" s="210"/>
      <c r="M288" s="211"/>
      <c r="N288" s="212"/>
      <c r="O288" s="212"/>
      <c r="P288" s="212"/>
      <c r="Q288" s="212"/>
      <c r="R288" s="212"/>
      <c r="S288" s="212"/>
      <c r="T288" s="213"/>
      <c r="AT288" s="214" t="s">
        <v>224</v>
      </c>
      <c r="AU288" s="214" t="s">
        <v>88</v>
      </c>
      <c r="AV288" s="14" t="s">
        <v>88</v>
      </c>
      <c r="AW288" s="14" t="s">
        <v>36</v>
      </c>
      <c r="AX288" s="14" t="s">
        <v>75</v>
      </c>
      <c r="AY288" s="214" t="s">
        <v>214</v>
      </c>
    </row>
    <row r="289" spans="1:65" s="14" customFormat="1" ht="11.25">
      <c r="B289" s="204"/>
      <c r="C289" s="205"/>
      <c r="D289" s="195" t="s">
        <v>224</v>
      </c>
      <c r="E289" s="206" t="s">
        <v>19</v>
      </c>
      <c r="F289" s="207" t="s">
        <v>2060</v>
      </c>
      <c r="G289" s="205"/>
      <c r="H289" s="208">
        <v>5.2160000000000002</v>
      </c>
      <c r="I289" s="209"/>
      <c r="J289" s="205"/>
      <c r="K289" s="205"/>
      <c r="L289" s="210"/>
      <c r="M289" s="211"/>
      <c r="N289" s="212"/>
      <c r="O289" s="212"/>
      <c r="P289" s="212"/>
      <c r="Q289" s="212"/>
      <c r="R289" s="212"/>
      <c r="S289" s="212"/>
      <c r="T289" s="213"/>
      <c r="AT289" s="214" t="s">
        <v>224</v>
      </c>
      <c r="AU289" s="214" t="s">
        <v>88</v>
      </c>
      <c r="AV289" s="14" t="s">
        <v>88</v>
      </c>
      <c r="AW289" s="14" t="s">
        <v>36</v>
      </c>
      <c r="AX289" s="14" t="s">
        <v>75</v>
      </c>
      <c r="AY289" s="214" t="s">
        <v>214</v>
      </c>
    </row>
    <row r="290" spans="1:65" s="15" customFormat="1" ht="11.25">
      <c r="B290" s="215"/>
      <c r="C290" s="216"/>
      <c r="D290" s="195" t="s">
        <v>224</v>
      </c>
      <c r="E290" s="217" t="s">
        <v>19</v>
      </c>
      <c r="F290" s="218" t="s">
        <v>228</v>
      </c>
      <c r="G290" s="216"/>
      <c r="H290" s="219">
        <v>7.3760000000000003</v>
      </c>
      <c r="I290" s="220"/>
      <c r="J290" s="216"/>
      <c r="K290" s="216"/>
      <c r="L290" s="221"/>
      <c r="M290" s="222"/>
      <c r="N290" s="223"/>
      <c r="O290" s="223"/>
      <c r="P290" s="223"/>
      <c r="Q290" s="223"/>
      <c r="R290" s="223"/>
      <c r="S290" s="223"/>
      <c r="T290" s="224"/>
      <c r="AT290" s="225" t="s">
        <v>224</v>
      </c>
      <c r="AU290" s="225" t="s">
        <v>88</v>
      </c>
      <c r="AV290" s="15" t="s">
        <v>222</v>
      </c>
      <c r="AW290" s="15" t="s">
        <v>36</v>
      </c>
      <c r="AX290" s="15" t="s">
        <v>82</v>
      </c>
      <c r="AY290" s="225" t="s">
        <v>214</v>
      </c>
    </row>
    <row r="291" spans="1:65" s="2" customFormat="1" ht="14.45" customHeight="1">
      <c r="A291" s="36"/>
      <c r="B291" s="37"/>
      <c r="C291" s="180" t="s">
        <v>491</v>
      </c>
      <c r="D291" s="180" t="s">
        <v>217</v>
      </c>
      <c r="E291" s="181" t="s">
        <v>481</v>
      </c>
      <c r="F291" s="182" t="s">
        <v>482</v>
      </c>
      <c r="G291" s="183" t="s">
        <v>220</v>
      </c>
      <c r="H291" s="184">
        <v>4.8529999999999998</v>
      </c>
      <c r="I291" s="185"/>
      <c r="J291" s="186">
        <f>ROUND(I291*H291,2)</f>
        <v>0</v>
      </c>
      <c r="K291" s="182" t="s">
        <v>19</v>
      </c>
      <c r="L291" s="41"/>
      <c r="M291" s="187" t="s">
        <v>19</v>
      </c>
      <c r="N291" s="188" t="s">
        <v>47</v>
      </c>
      <c r="O291" s="66"/>
      <c r="P291" s="189">
        <f>O291*H291</f>
        <v>0</v>
      </c>
      <c r="Q291" s="189">
        <v>1.61742E-2</v>
      </c>
      <c r="R291" s="189">
        <f>Q291*H291</f>
        <v>7.8493392599999989E-2</v>
      </c>
      <c r="S291" s="189">
        <v>0</v>
      </c>
      <c r="T291" s="190">
        <f>S291*H291</f>
        <v>0</v>
      </c>
      <c r="U291" s="36"/>
      <c r="V291" s="36"/>
      <c r="W291" s="36"/>
      <c r="X291" s="36"/>
      <c r="Y291" s="36"/>
      <c r="Z291" s="36"/>
      <c r="AA291" s="36"/>
      <c r="AB291" s="36"/>
      <c r="AC291" s="36"/>
      <c r="AD291" s="36"/>
      <c r="AE291" s="36"/>
      <c r="AR291" s="191" t="s">
        <v>299</v>
      </c>
      <c r="AT291" s="191" t="s">
        <v>217</v>
      </c>
      <c r="AU291" s="191" t="s">
        <v>88</v>
      </c>
      <c r="AY291" s="19" t="s">
        <v>214</v>
      </c>
      <c r="BE291" s="192">
        <f>IF(N291="základní",J291,0)</f>
        <v>0</v>
      </c>
      <c r="BF291" s="192">
        <f>IF(N291="snížená",J291,0)</f>
        <v>0</v>
      </c>
      <c r="BG291" s="192">
        <f>IF(N291="zákl. přenesená",J291,0)</f>
        <v>0</v>
      </c>
      <c r="BH291" s="192">
        <f>IF(N291="sníž. přenesená",J291,0)</f>
        <v>0</v>
      </c>
      <c r="BI291" s="192">
        <f>IF(N291="nulová",J291,0)</f>
        <v>0</v>
      </c>
      <c r="BJ291" s="19" t="s">
        <v>88</v>
      </c>
      <c r="BK291" s="192">
        <f>ROUND(I291*H291,2)</f>
        <v>0</v>
      </c>
      <c r="BL291" s="19" t="s">
        <v>299</v>
      </c>
      <c r="BM291" s="191" t="s">
        <v>2061</v>
      </c>
    </row>
    <row r="292" spans="1:65" s="13" customFormat="1" ht="11.25">
      <c r="B292" s="193"/>
      <c r="C292" s="194"/>
      <c r="D292" s="195" t="s">
        <v>224</v>
      </c>
      <c r="E292" s="196" t="s">
        <v>19</v>
      </c>
      <c r="F292" s="197" t="s">
        <v>257</v>
      </c>
      <c r="G292" s="194"/>
      <c r="H292" s="196" t="s">
        <v>19</v>
      </c>
      <c r="I292" s="198"/>
      <c r="J292" s="194"/>
      <c r="K292" s="194"/>
      <c r="L292" s="199"/>
      <c r="M292" s="200"/>
      <c r="N292" s="201"/>
      <c r="O292" s="201"/>
      <c r="P292" s="201"/>
      <c r="Q292" s="201"/>
      <c r="R292" s="201"/>
      <c r="S292" s="201"/>
      <c r="T292" s="202"/>
      <c r="AT292" s="203" t="s">
        <v>224</v>
      </c>
      <c r="AU292" s="203" t="s">
        <v>88</v>
      </c>
      <c r="AV292" s="13" t="s">
        <v>82</v>
      </c>
      <c r="AW292" s="13" t="s">
        <v>36</v>
      </c>
      <c r="AX292" s="13" t="s">
        <v>75</v>
      </c>
      <c r="AY292" s="203" t="s">
        <v>214</v>
      </c>
    </row>
    <row r="293" spans="1:65" s="14" customFormat="1" ht="11.25">
      <c r="B293" s="204"/>
      <c r="C293" s="205"/>
      <c r="D293" s="195" t="s">
        <v>224</v>
      </c>
      <c r="E293" s="206" t="s">
        <v>19</v>
      </c>
      <c r="F293" s="207" t="s">
        <v>2062</v>
      </c>
      <c r="G293" s="205"/>
      <c r="H293" s="208">
        <v>4.8529999999999998</v>
      </c>
      <c r="I293" s="209"/>
      <c r="J293" s="205"/>
      <c r="K293" s="205"/>
      <c r="L293" s="210"/>
      <c r="M293" s="211"/>
      <c r="N293" s="212"/>
      <c r="O293" s="212"/>
      <c r="P293" s="212"/>
      <c r="Q293" s="212"/>
      <c r="R293" s="212"/>
      <c r="S293" s="212"/>
      <c r="T293" s="213"/>
      <c r="AT293" s="214" t="s">
        <v>224</v>
      </c>
      <c r="AU293" s="214" t="s">
        <v>88</v>
      </c>
      <c r="AV293" s="14" t="s">
        <v>88</v>
      </c>
      <c r="AW293" s="14" t="s">
        <v>36</v>
      </c>
      <c r="AX293" s="14" t="s">
        <v>82</v>
      </c>
      <c r="AY293" s="214" t="s">
        <v>214</v>
      </c>
    </row>
    <row r="294" spans="1:65" s="2" customFormat="1" ht="14.45" customHeight="1">
      <c r="A294" s="36"/>
      <c r="B294" s="37"/>
      <c r="C294" s="180" t="s">
        <v>496</v>
      </c>
      <c r="D294" s="180" t="s">
        <v>217</v>
      </c>
      <c r="E294" s="181" t="s">
        <v>1912</v>
      </c>
      <c r="F294" s="182" t="s">
        <v>2063</v>
      </c>
      <c r="G294" s="183" t="s">
        <v>220</v>
      </c>
      <c r="H294" s="184">
        <v>4.8529999999999998</v>
      </c>
      <c r="I294" s="185"/>
      <c r="J294" s="186">
        <f>ROUND(I294*H294,2)</f>
        <v>0</v>
      </c>
      <c r="K294" s="182" t="s">
        <v>19</v>
      </c>
      <c r="L294" s="41"/>
      <c r="M294" s="187" t="s">
        <v>19</v>
      </c>
      <c r="N294" s="188" t="s">
        <v>47</v>
      </c>
      <c r="O294" s="66"/>
      <c r="P294" s="189">
        <f>O294*H294</f>
        <v>0</v>
      </c>
      <c r="Q294" s="189">
        <v>1.61742E-2</v>
      </c>
      <c r="R294" s="189">
        <f>Q294*H294</f>
        <v>7.8493392599999989E-2</v>
      </c>
      <c r="S294" s="189">
        <v>0</v>
      </c>
      <c r="T294" s="190">
        <f>S294*H294</f>
        <v>0</v>
      </c>
      <c r="U294" s="36"/>
      <c r="V294" s="36"/>
      <c r="W294" s="36"/>
      <c r="X294" s="36"/>
      <c r="Y294" s="36"/>
      <c r="Z294" s="36"/>
      <c r="AA294" s="36"/>
      <c r="AB294" s="36"/>
      <c r="AC294" s="36"/>
      <c r="AD294" s="36"/>
      <c r="AE294" s="36"/>
      <c r="AR294" s="191" t="s">
        <v>299</v>
      </c>
      <c r="AT294" s="191" t="s">
        <v>217</v>
      </c>
      <c r="AU294" s="191" t="s">
        <v>88</v>
      </c>
      <c r="AY294" s="19" t="s">
        <v>214</v>
      </c>
      <c r="BE294" s="192">
        <f>IF(N294="základní",J294,0)</f>
        <v>0</v>
      </c>
      <c r="BF294" s="192">
        <f>IF(N294="snížená",J294,0)</f>
        <v>0</v>
      </c>
      <c r="BG294" s="192">
        <f>IF(N294="zákl. přenesená",J294,0)</f>
        <v>0</v>
      </c>
      <c r="BH294" s="192">
        <f>IF(N294="sníž. přenesená",J294,0)</f>
        <v>0</v>
      </c>
      <c r="BI294" s="192">
        <f>IF(N294="nulová",J294,0)</f>
        <v>0</v>
      </c>
      <c r="BJ294" s="19" t="s">
        <v>88</v>
      </c>
      <c r="BK294" s="192">
        <f>ROUND(I294*H294,2)</f>
        <v>0</v>
      </c>
      <c r="BL294" s="19" t="s">
        <v>299</v>
      </c>
      <c r="BM294" s="191" t="s">
        <v>2064</v>
      </c>
    </row>
    <row r="295" spans="1:65" s="13" customFormat="1" ht="11.25">
      <c r="B295" s="193"/>
      <c r="C295" s="194"/>
      <c r="D295" s="195" t="s">
        <v>224</v>
      </c>
      <c r="E295" s="196" t="s">
        <v>19</v>
      </c>
      <c r="F295" s="197" t="s">
        <v>257</v>
      </c>
      <c r="G295" s="194"/>
      <c r="H295" s="196" t="s">
        <v>19</v>
      </c>
      <c r="I295" s="198"/>
      <c r="J295" s="194"/>
      <c r="K295" s="194"/>
      <c r="L295" s="199"/>
      <c r="M295" s="200"/>
      <c r="N295" s="201"/>
      <c r="O295" s="201"/>
      <c r="P295" s="201"/>
      <c r="Q295" s="201"/>
      <c r="R295" s="201"/>
      <c r="S295" s="201"/>
      <c r="T295" s="202"/>
      <c r="AT295" s="203" t="s">
        <v>224</v>
      </c>
      <c r="AU295" s="203" t="s">
        <v>88</v>
      </c>
      <c r="AV295" s="13" t="s">
        <v>82</v>
      </c>
      <c r="AW295" s="13" t="s">
        <v>36</v>
      </c>
      <c r="AX295" s="13" t="s">
        <v>75</v>
      </c>
      <c r="AY295" s="203" t="s">
        <v>214</v>
      </c>
    </row>
    <row r="296" spans="1:65" s="14" customFormat="1" ht="11.25">
      <c r="B296" s="204"/>
      <c r="C296" s="205"/>
      <c r="D296" s="195" t="s">
        <v>224</v>
      </c>
      <c r="E296" s="206" t="s">
        <v>19</v>
      </c>
      <c r="F296" s="207" t="s">
        <v>2062</v>
      </c>
      <c r="G296" s="205"/>
      <c r="H296" s="208">
        <v>4.8529999999999998</v>
      </c>
      <c r="I296" s="209"/>
      <c r="J296" s="205"/>
      <c r="K296" s="205"/>
      <c r="L296" s="210"/>
      <c r="M296" s="211"/>
      <c r="N296" s="212"/>
      <c r="O296" s="212"/>
      <c r="P296" s="212"/>
      <c r="Q296" s="212"/>
      <c r="R296" s="212"/>
      <c r="S296" s="212"/>
      <c r="T296" s="213"/>
      <c r="AT296" s="214" t="s">
        <v>224</v>
      </c>
      <c r="AU296" s="214" t="s">
        <v>88</v>
      </c>
      <c r="AV296" s="14" t="s">
        <v>88</v>
      </c>
      <c r="AW296" s="14" t="s">
        <v>36</v>
      </c>
      <c r="AX296" s="14" t="s">
        <v>82</v>
      </c>
      <c r="AY296" s="214" t="s">
        <v>214</v>
      </c>
    </row>
    <row r="297" spans="1:65" s="2" customFormat="1" ht="14.45" customHeight="1">
      <c r="A297" s="36"/>
      <c r="B297" s="37"/>
      <c r="C297" s="180" t="s">
        <v>502</v>
      </c>
      <c r="D297" s="180" t="s">
        <v>217</v>
      </c>
      <c r="E297" s="181" t="s">
        <v>2065</v>
      </c>
      <c r="F297" s="182" t="s">
        <v>2066</v>
      </c>
      <c r="G297" s="183" t="s">
        <v>220</v>
      </c>
      <c r="H297" s="184">
        <v>7.56</v>
      </c>
      <c r="I297" s="185"/>
      <c r="J297" s="186">
        <f>ROUND(I297*H297,2)</f>
        <v>0</v>
      </c>
      <c r="K297" s="182" t="s">
        <v>19</v>
      </c>
      <c r="L297" s="41"/>
      <c r="M297" s="187" t="s">
        <v>19</v>
      </c>
      <c r="N297" s="188" t="s">
        <v>47</v>
      </c>
      <c r="O297" s="66"/>
      <c r="P297" s="189">
        <f>O297*H297</f>
        <v>0</v>
      </c>
      <c r="Q297" s="189">
        <v>1.61742E-2</v>
      </c>
      <c r="R297" s="189">
        <f>Q297*H297</f>
        <v>0.12227695199999999</v>
      </c>
      <c r="S297" s="189">
        <v>0</v>
      </c>
      <c r="T297" s="190">
        <f>S297*H297</f>
        <v>0</v>
      </c>
      <c r="U297" s="36"/>
      <c r="V297" s="36"/>
      <c r="W297" s="36"/>
      <c r="X297" s="36"/>
      <c r="Y297" s="36"/>
      <c r="Z297" s="36"/>
      <c r="AA297" s="36"/>
      <c r="AB297" s="36"/>
      <c r="AC297" s="36"/>
      <c r="AD297" s="36"/>
      <c r="AE297" s="36"/>
      <c r="AR297" s="191" t="s">
        <v>299</v>
      </c>
      <c r="AT297" s="191" t="s">
        <v>217</v>
      </c>
      <c r="AU297" s="191" t="s">
        <v>88</v>
      </c>
      <c r="AY297" s="19" t="s">
        <v>214</v>
      </c>
      <c r="BE297" s="192">
        <f>IF(N297="základní",J297,0)</f>
        <v>0</v>
      </c>
      <c r="BF297" s="192">
        <f>IF(N297="snížená",J297,0)</f>
        <v>0</v>
      </c>
      <c r="BG297" s="192">
        <f>IF(N297="zákl. přenesená",J297,0)</f>
        <v>0</v>
      </c>
      <c r="BH297" s="192">
        <f>IF(N297="sníž. přenesená",J297,0)</f>
        <v>0</v>
      </c>
      <c r="BI297" s="192">
        <f>IF(N297="nulová",J297,0)</f>
        <v>0</v>
      </c>
      <c r="BJ297" s="19" t="s">
        <v>88</v>
      </c>
      <c r="BK297" s="192">
        <f>ROUND(I297*H297,2)</f>
        <v>0</v>
      </c>
      <c r="BL297" s="19" t="s">
        <v>299</v>
      </c>
      <c r="BM297" s="191" t="s">
        <v>2067</v>
      </c>
    </row>
    <row r="298" spans="1:65" s="13" customFormat="1" ht="11.25">
      <c r="B298" s="193"/>
      <c r="C298" s="194"/>
      <c r="D298" s="195" t="s">
        <v>224</v>
      </c>
      <c r="E298" s="196" t="s">
        <v>19</v>
      </c>
      <c r="F298" s="197" t="s">
        <v>257</v>
      </c>
      <c r="G298" s="194"/>
      <c r="H298" s="196" t="s">
        <v>19</v>
      </c>
      <c r="I298" s="198"/>
      <c r="J298" s="194"/>
      <c r="K298" s="194"/>
      <c r="L298" s="199"/>
      <c r="M298" s="200"/>
      <c r="N298" s="201"/>
      <c r="O298" s="201"/>
      <c r="P298" s="201"/>
      <c r="Q298" s="201"/>
      <c r="R298" s="201"/>
      <c r="S298" s="201"/>
      <c r="T298" s="202"/>
      <c r="AT298" s="203" t="s">
        <v>224</v>
      </c>
      <c r="AU298" s="203" t="s">
        <v>88</v>
      </c>
      <c r="AV298" s="13" t="s">
        <v>82</v>
      </c>
      <c r="AW298" s="13" t="s">
        <v>36</v>
      </c>
      <c r="AX298" s="13" t="s">
        <v>75</v>
      </c>
      <c r="AY298" s="203" t="s">
        <v>214</v>
      </c>
    </row>
    <row r="299" spans="1:65" s="14" customFormat="1" ht="11.25">
      <c r="B299" s="204"/>
      <c r="C299" s="205"/>
      <c r="D299" s="195" t="s">
        <v>224</v>
      </c>
      <c r="E299" s="206" t="s">
        <v>19</v>
      </c>
      <c r="F299" s="207" t="s">
        <v>2068</v>
      </c>
      <c r="G299" s="205"/>
      <c r="H299" s="208">
        <v>7.56</v>
      </c>
      <c r="I299" s="209"/>
      <c r="J299" s="205"/>
      <c r="K299" s="205"/>
      <c r="L299" s="210"/>
      <c r="M299" s="211"/>
      <c r="N299" s="212"/>
      <c r="O299" s="212"/>
      <c r="P299" s="212"/>
      <c r="Q299" s="212"/>
      <c r="R299" s="212"/>
      <c r="S299" s="212"/>
      <c r="T299" s="213"/>
      <c r="AT299" s="214" t="s">
        <v>224</v>
      </c>
      <c r="AU299" s="214" t="s">
        <v>88</v>
      </c>
      <c r="AV299" s="14" t="s">
        <v>88</v>
      </c>
      <c r="AW299" s="14" t="s">
        <v>36</v>
      </c>
      <c r="AX299" s="14" t="s">
        <v>82</v>
      </c>
      <c r="AY299" s="214" t="s">
        <v>214</v>
      </c>
    </row>
    <row r="300" spans="1:65" s="2" customFormat="1" ht="24.2" customHeight="1">
      <c r="A300" s="36"/>
      <c r="B300" s="37"/>
      <c r="C300" s="180" t="s">
        <v>506</v>
      </c>
      <c r="D300" s="180" t="s">
        <v>217</v>
      </c>
      <c r="E300" s="181" t="s">
        <v>497</v>
      </c>
      <c r="F300" s="182" t="s">
        <v>498</v>
      </c>
      <c r="G300" s="183" t="s">
        <v>220</v>
      </c>
      <c r="H300" s="184">
        <v>172.98</v>
      </c>
      <c r="I300" s="185"/>
      <c r="J300" s="186">
        <f>ROUND(I300*H300,2)</f>
        <v>0</v>
      </c>
      <c r="K300" s="182" t="s">
        <v>221</v>
      </c>
      <c r="L300" s="41"/>
      <c r="M300" s="187" t="s">
        <v>19</v>
      </c>
      <c r="N300" s="188" t="s">
        <v>47</v>
      </c>
      <c r="O300" s="66"/>
      <c r="P300" s="189">
        <f>O300*H300</f>
        <v>0</v>
      </c>
      <c r="Q300" s="189">
        <v>1E-4</v>
      </c>
      <c r="R300" s="189">
        <f>Q300*H300</f>
        <v>1.7298000000000001E-2</v>
      </c>
      <c r="S300" s="189">
        <v>0</v>
      </c>
      <c r="T300" s="190">
        <f>S300*H300</f>
        <v>0</v>
      </c>
      <c r="U300" s="36"/>
      <c r="V300" s="36"/>
      <c r="W300" s="36"/>
      <c r="X300" s="36"/>
      <c r="Y300" s="36"/>
      <c r="Z300" s="36"/>
      <c r="AA300" s="36"/>
      <c r="AB300" s="36"/>
      <c r="AC300" s="36"/>
      <c r="AD300" s="36"/>
      <c r="AE300" s="36"/>
      <c r="AR300" s="191" t="s">
        <v>299</v>
      </c>
      <c r="AT300" s="191" t="s">
        <v>217</v>
      </c>
      <c r="AU300" s="191" t="s">
        <v>88</v>
      </c>
      <c r="AY300" s="19" t="s">
        <v>214</v>
      </c>
      <c r="BE300" s="192">
        <f>IF(N300="základní",J300,0)</f>
        <v>0</v>
      </c>
      <c r="BF300" s="192">
        <f>IF(N300="snížená",J300,0)</f>
        <v>0</v>
      </c>
      <c r="BG300" s="192">
        <f>IF(N300="zákl. přenesená",J300,0)</f>
        <v>0</v>
      </c>
      <c r="BH300" s="192">
        <f>IF(N300="sníž. přenesená",J300,0)</f>
        <v>0</v>
      </c>
      <c r="BI300" s="192">
        <f>IF(N300="nulová",J300,0)</f>
        <v>0</v>
      </c>
      <c r="BJ300" s="19" t="s">
        <v>88</v>
      </c>
      <c r="BK300" s="192">
        <f>ROUND(I300*H300,2)</f>
        <v>0</v>
      </c>
      <c r="BL300" s="19" t="s">
        <v>299</v>
      </c>
      <c r="BM300" s="191" t="s">
        <v>499</v>
      </c>
    </row>
    <row r="301" spans="1:65" s="13" customFormat="1" ht="11.25">
      <c r="B301" s="193"/>
      <c r="C301" s="194"/>
      <c r="D301" s="195" t="s">
        <v>224</v>
      </c>
      <c r="E301" s="196" t="s">
        <v>19</v>
      </c>
      <c r="F301" s="197" t="s">
        <v>351</v>
      </c>
      <c r="G301" s="194"/>
      <c r="H301" s="196" t="s">
        <v>19</v>
      </c>
      <c r="I301" s="198"/>
      <c r="J301" s="194"/>
      <c r="K301" s="194"/>
      <c r="L301" s="199"/>
      <c r="M301" s="200"/>
      <c r="N301" s="201"/>
      <c r="O301" s="201"/>
      <c r="P301" s="201"/>
      <c r="Q301" s="201"/>
      <c r="R301" s="201"/>
      <c r="S301" s="201"/>
      <c r="T301" s="202"/>
      <c r="AT301" s="203" t="s">
        <v>224</v>
      </c>
      <c r="AU301" s="203" t="s">
        <v>88</v>
      </c>
      <c r="AV301" s="13" t="s">
        <v>82</v>
      </c>
      <c r="AW301" s="13" t="s">
        <v>36</v>
      </c>
      <c r="AX301" s="13" t="s">
        <v>75</v>
      </c>
      <c r="AY301" s="203" t="s">
        <v>214</v>
      </c>
    </row>
    <row r="302" spans="1:65" s="14" customFormat="1" ht="11.25">
      <c r="B302" s="204"/>
      <c r="C302" s="205"/>
      <c r="D302" s="195" t="s">
        <v>224</v>
      </c>
      <c r="E302" s="206" t="s">
        <v>19</v>
      </c>
      <c r="F302" s="207" t="s">
        <v>2069</v>
      </c>
      <c r="G302" s="205"/>
      <c r="H302" s="208">
        <v>75.48</v>
      </c>
      <c r="I302" s="209"/>
      <c r="J302" s="205"/>
      <c r="K302" s="205"/>
      <c r="L302" s="210"/>
      <c r="M302" s="211"/>
      <c r="N302" s="212"/>
      <c r="O302" s="212"/>
      <c r="P302" s="212"/>
      <c r="Q302" s="212"/>
      <c r="R302" s="212"/>
      <c r="S302" s="212"/>
      <c r="T302" s="213"/>
      <c r="AT302" s="214" t="s">
        <v>224</v>
      </c>
      <c r="AU302" s="214" t="s">
        <v>88</v>
      </c>
      <c r="AV302" s="14" t="s">
        <v>88</v>
      </c>
      <c r="AW302" s="14" t="s">
        <v>36</v>
      </c>
      <c r="AX302" s="14" t="s">
        <v>75</v>
      </c>
      <c r="AY302" s="214" t="s">
        <v>214</v>
      </c>
    </row>
    <row r="303" spans="1:65" s="14" customFormat="1" ht="11.25">
      <c r="B303" s="204"/>
      <c r="C303" s="205"/>
      <c r="D303" s="195" t="s">
        <v>224</v>
      </c>
      <c r="E303" s="206" t="s">
        <v>19</v>
      </c>
      <c r="F303" s="207" t="s">
        <v>2070</v>
      </c>
      <c r="G303" s="205"/>
      <c r="H303" s="208">
        <v>65.86</v>
      </c>
      <c r="I303" s="209"/>
      <c r="J303" s="205"/>
      <c r="K303" s="205"/>
      <c r="L303" s="210"/>
      <c r="M303" s="211"/>
      <c r="N303" s="212"/>
      <c r="O303" s="212"/>
      <c r="P303" s="212"/>
      <c r="Q303" s="212"/>
      <c r="R303" s="212"/>
      <c r="S303" s="212"/>
      <c r="T303" s="213"/>
      <c r="AT303" s="214" t="s">
        <v>224</v>
      </c>
      <c r="AU303" s="214" t="s">
        <v>88</v>
      </c>
      <c r="AV303" s="14" t="s">
        <v>88</v>
      </c>
      <c r="AW303" s="14" t="s">
        <v>36</v>
      </c>
      <c r="AX303" s="14" t="s">
        <v>75</v>
      </c>
      <c r="AY303" s="214" t="s">
        <v>214</v>
      </c>
    </row>
    <row r="304" spans="1:65" s="14" customFormat="1" ht="11.25">
      <c r="B304" s="204"/>
      <c r="C304" s="205"/>
      <c r="D304" s="195" t="s">
        <v>224</v>
      </c>
      <c r="E304" s="206" t="s">
        <v>19</v>
      </c>
      <c r="F304" s="207" t="s">
        <v>2071</v>
      </c>
      <c r="G304" s="205"/>
      <c r="H304" s="208">
        <v>31.64</v>
      </c>
      <c r="I304" s="209"/>
      <c r="J304" s="205"/>
      <c r="K304" s="205"/>
      <c r="L304" s="210"/>
      <c r="M304" s="211"/>
      <c r="N304" s="212"/>
      <c r="O304" s="212"/>
      <c r="P304" s="212"/>
      <c r="Q304" s="212"/>
      <c r="R304" s="212"/>
      <c r="S304" s="212"/>
      <c r="T304" s="213"/>
      <c r="AT304" s="214" t="s">
        <v>224</v>
      </c>
      <c r="AU304" s="214" t="s">
        <v>88</v>
      </c>
      <c r="AV304" s="14" t="s">
        <v>88</v>
      </c>
      <c r="AW304" s="14" t="s">
        <v>36</v>
      </c>
      <c r="AX304" s="14" t="s">
        <v>75</v>
      </c>
      <c r="AY304" s="214" t="s">
        <v>214</v>
      </c>
    </row>
    <row r="305" spans="1:65" s="15" customFormat="1" ht="11.25">
      <c r="B305" s="215"/>
      <c r="C305" s="216"/>
      <c r="D305" s="195" t="s">
        <v>224</v>
      </c>
      <c r="E305" s="217" t="s">
        <v>19</v>
      </c>
      <c r="F305" s="218" t="s">
        <v>228</v>
      </c>
      <c r="G305" s="216"/>
      <c r="H305" s="219">
        <v>172.98000000000002</v>
      </c>
      <c r="I305" s="220"/>
      <c r="J305" s="216"/>
      <c r="K305" s="216"/>
      <c r="L305" s="221"/>
      <c r="M305" s="222"/>
      <c r="N305" s="223"/>
      <c r="O305" s="223"/>
      <c r="P305" s="223"/>
      <c r="Q305" s="223"/>
      <c r="R305" s="223"/>
      <c r="S305" s="223"/>
      <c r="T305" s="224"/>
      <c r="AT305" s="225" t="s">
        <v>224</v>
      </c>
      <c r="AU305" s="225" t="s">
        <v>88</v>
      </c>
      <c r="AV305" s="15" t="s">
        <v>222</v>
      </c>
      <c r="AW305" s="15" t="s">
        <v>36</v>
      </c>
      <c r="AX305" s="15" t="s">
        <v>82</v>
      </c>
      <c r="AY305" s="225" t="s">
        <v>214</v>
      </c>
    </row>
    <row r="306" spans="1:65" s="2" customFormat="1" ht="24.2" customHeight="1">
      <c r="A306" s="36"/>
      <c r="B306" s="37"/>
      <c r="C306" s="180" t="s">
        <v>511</v>
      </c>
      <c r="D306" s="180" t="s">
        <v>217</v>
      </c>
      <c r="E306" s="181" t="s">
        <v>503</v>
      </c>
      <c r="F306" s="182" t="s">
        <v>504</v>
      </c>
      <c r="G306" s="183" t="s">
        <v>220</v>
      </c>
      <c r="H306" s="184">
        <v>197.953</v>
      </c>
      <c r="I306" s="185"/>
      <c r="J306" s="186">
        <f>ROUND(I306*H306,2)</f>
        <v>0</v>
      </c>
      <c r="K306" s="182" t="s">
        <v>221</v>
      </c>
      <c r="L306" s="41"/>
      <c r="M306" s="187" t="s">
        <v>19</v>
      </c>
      <c r="N306" s="188" t="s">
        <v>47</v>
      </c>
      <c r="O306" s="66"/>
      <c r="P306" s="189">
        <f>O306*H306</f>
        <v>0</v>
      </c>
      <c r="Q306" s="189">
        <v>0</v>
      </c>
      <c r="R306" s="189">
        <f>Q306*H306</f>
        <v>0</v>
      </c>
      <c r="S306" s="189">
        <v>0</v>
      </c>
      <c r="T306" s="190">
        <f>S306*H306</f>
        <v>0</v>
      </c>
      <c r="U306" s="36"/>
      <c r="V306" s="36"/>
      <c r="W306" s="36"/>
      <c r="X306" s="36"/>
      <c r="Y306" s="36"/>
      <c r="Z306" s="36"/>
      <c r="AA306" s="36"/>
      <c r="AB306" s="36"/>
      <c r="AC306" s="36"/>
      <c r="AD306" s="36"/>
      <c r="AE306" s="36"/>
      <c r="AR306" s="191" t="s">
        <v>299</v>
      </c>
      <c r="AT306" s="191" t="s">
        <v>217</v>
      </c>
      <c r="AU306" s="191" t="s">
        <v>88</v>
      </c>
      <c r="AY306" s="19" t="s">
        <v>214</v>
      </c>
      <c r="BE306" s="192">
        <f>IF(N306="základní",J306,0)</f>
        <v>0</v>
      </c>
      <c r="BF306" s="192">
        <f>IF(N306="snížená",J306,0)</f>
        <v>0</v>
      </c>
      <c r="BG306" s="192">
        <f>IF(N306="zákl. přenesená",J306,0)</f>
        <v>0</v>
      </c>
      <c r="BH306" s="192">
        <f>IF(N306="sníž. přenesená",J306,0)</f>
        <v>0</v>
      </c>
      <c r="BI306" s="192">
        <f>IF(N306="nulová",J306,0)</f>
        <v>0</v>
      </c>
      <c r="BJ306" s="19" t="s">
        <v>88</v>
      </c>
      <c r="BK306" s="192">
        <f>ROUND(I306*H306,2)</f>
        <v>0</v>
      </c>
      <c r="BL306" s="19" t="s">
        <v>299</v>
      </c>
      <c r="BM306" s="191" t="s">
        <v>505</v>
      </c>
    </row>
    <row r="307" spans="1:65" s="13" customFormat="1" ht="11.25">
      <c r="B307" s="193"/>
      <c r="C307" s="194"/>
      <c r="D307" s="195" t="s">
        <v>224</v>
      </c>
      <c r="E307" s="196" t="s">
        <v>19</v>
      </c>
      <c r="F307" s="197" t="s">
        <v>351</v>
      </c>
      <c r="G307" s="194"/>
      <c r="H307" s="196" t="s">
        <v>19</v>
      </c>
      <c r="I307" s="198"/>
      <c r="J307" s="194"/>
      <c r="K307" s="194"/>
      <c r="L307" s="199"/>
      <c r="M307" s="200"/>
      <c r="N307" s="201"/>
      <c r="O307" s="201"/>
      <c r="P307" s="201"/>
      <c r="Q307" s="201"/>
      <c r="R307" s="201"/>
      <c r="S307" s="201"/>
      <c r="T307" s="202"/>
      <c r="AT307" s="203" t="s">
        <v>224</v>
      </c>
      <c r="AU307" s="203" t="s">
        <v>88</v>
      </c>
      <c r="AV307" s="13" t="s">
        <v>82</v>
      </c>
      <c r="AW307" s="13" t="s">
        <v>36</v>
      </c>
      <c r="AX307" s="13" t="s">
        <v>75</v>
      </c>
      <c r="AY307" s="203" t="s">
        <v>214</v>
      </c>
    </row>
    <row r="308" spans="1:65" s="14" customFormat="1" ht="11.25">
      <c r="B308" s="204"/>
      <c r="C308" s="205"/>
      <c r="D308" s="195" t="s">
        <v>224</v>
      </c>
      <c r="E308" s="206" t="s">
        <v>19</v>
      </c>
      <c r="F308" s="207" t="s">
        <v>2028</v>
      </c>
      <c r="G308" s="205"/>
      <c r="H308" s="208">
        <v>97.384</v>
      </c>
      <c r="I308" s="209"/>
      <c r="J308" s="205"/>
      <c r="K308" s="205"/>
      <c r="L308" s="210"/>
      <c r="M308" s="211"/>
      <c r="N308" s="212"/>
      <c r="O308" s="212"/>
      <c r="P308" s="212"/>
      <c r="Q308" s="212"/>
      <c r="R308" s="212"/>
      <c r="S308" s="212"/>
      <c r="T308" s="213"/>
      <c r="AT308" s="214" t="s">
        <v>224</v>
      </c>
      <c r="AU308" s="214" t="s">
        <v>88</v>
      </c>
      <c r="AV308" s="14" t="s">
        <v>88</v>
      </c>
      <c r="AW308" s="14" t="s">
        <v>36</v>
      </c>
      <c r="AX308" s="14" t="s">
        <v>75</v>
      </c>
      <c r="AY308" s="214" t="s">
        <v>214</v>
      </c>
    </row>
    <row r="309" spans="1:65" s="14" customFormat="1" ht="11.25">
      <c r="B309" s="204"/>
      <c r="C309" s="205"/>
      <c r="D309" s="195" t="s">
        <v>224</v>
      </c>
      <c r="E309" s="206" t="s">
        <v>19</v>
      </c>
      <c r="F309" s="207" t="s">
        <v>2070</v>
      </c>
      <c r="G309" s="205"/>
      <c r="H309" s="208">
        <v>65.86</v>
      </c>
      <c r="I309" s="209"/>
      <c r="J309" s="205"/>
      <c r="K309" s="205"/>
      <c r="L309" s="210"/>
      <c r="M309" s="211"/>
      <c r="N309" s="212"/>
      <c r="O309" s="212"/>
      <c r="P309" s="212"/>
      <c r="Q309" s="212"/>
      <c r="R309" s="212"/>
      <c r="S309" s="212"/>
      <c r="T309" s="213"/>
      <c r="AT309" s="214" t="s">
        <v>224</v>
      </c>
      <c r="AU309" s="214" t="s">
        <v>88</v>
      </c>
      <c r="AV309" s="14" t="s">
        <v>88</v>
      </c>
      <c r="AW309" s="14" t="s">
        <v>36</v>
      </c>
      <c r="AX309" s="14" t="s">
        <v>75</v>
      </c>
      <c r="AY309" s="214" t="s">
        <v>214</v>
      </c>
    </row>
    <row r="310" spans="1:65" s="14" customFormat="1" ht="11.25">
      <c r="B310" s="204"/>
      <c r="C310" s="205"/>
      <c r="D310" s="195" t="s">
        <v>224</v>
      </c>
      <c r="E310" s="206" t="s">
        <v>19</v>
      </c>
      <c r="F310" s="207" t="s">
        <v>2072</v>
      </c>
      <c r="G310" s="205"/>
      <c r="H310" s="208">
        <v>34.709000000000003</v>
      </c>
      <c r="I310" s="209"/>
      <c r="J310" s="205"/>
      <c r="K310" s="205"/>
      <c r="L310" s="210"/>
      <c r="M310" s="211"/>
      <c r="N310" s="212"/>
      <c r="O310" s="212"/>
      <c r="P310" s="212"/>
      <c r="Q310" s="212"/>
      <c r="R310" s="212"/>
      <c r="S310" s="212"/>
      <c r="T310" s="213"/>
      <c r="AT310" s="214" t="s">
        <v>224</v>
      </c>
      <c r="AU310" s="214" t="s">
        <v>88</v>
      </c>
      <c r="AV310" s="14" t="s">
        <v>88</v>
      </c>
      <c r="AW310" s="14" t="s">
        <v>36</v>
      </c>
      <c r="AX310" s="14" t="s">
        <v>75</v>
      </c>
      <c r="AY310" s="214" t="s">
        <v>214</v>
      </c>
    </row>
    <row r="311" spans="1:65" s="15" customFormat="1" ht="11.25">
      <c r="B311" s="215"/>
      <c r="C311" s="216"/>
      <c r="D311" s="195" t="s">
        <v>224</v>
      </c>
      <c r="E311" s="217" t="s">
        <v>19</v>
      </c>
      <c r="F311" s="218" t="s">
        <v>228</v>
      </c>
      <c r="G311" s="216"/>
      <c r="H311" s="219">
        <v>197.953</v>
      </c>
      <c r="I311" s="220"/>
      <c r="J311" s="216"/>
      <c r="K311" s="216"/>
      <c r="L311" s="221"/>
      <c r="M311" s="222"/>
      <c r="N311" s="223"/>
      <c r="O311" s="223"/>
      <c r="P311" s="223"/>
      <c r="Q311" s="223"/>
      <c r="R311" s="223"/>
      <c r="S311" s="223"/>
      <c r="T311" s="224"/>
      <c r="AT311" s="225" t="s">
        <v>224</v>
      </c>
      <c r="AU311" s="225" t="s">
        <v>88</v>
      </c>
      <c r="AV311" s="15" t="s">
        <v>222</v>
      </c>
      <c r="AW311" s="15" t="s">
        <v>36</v>
      </c>
      <c r="AX311" s="15" t="s">
        <v>82</v>
      </c>
      <c r="AY311" s="225" t="s">
        <v>214</v>
      </c>
    </row>
    <row r="312" spans="1:65" s="2" customFormat="1" ht="14.45" customHeight="1">
      <c r="A312" s="36"/>
      <c r="B312" s="37"/>
      <c r="C312" s="230" t="s">
        <v>515</v>
      </c>
      <c r="D312" s="230" t="s">
        <v>336</v>
      </c>
      <c r="E312" s="231" t="s">
        <v>507</v>
      </c>
      <c r="F312" s="232" t="s">
        <v>508</v>
      </c>
      <c r="G312" s="233" t="s">
        <v>220</v>
      </c>
      <c r="H312" s="234">
        <v>217.74799999999999</v>
      </c>
      <c r="I312" s="235"/>
      <c r="J312" s="236">
        <f>ROUND(I312*H312,2)</f>
        <v>0</v>
      </c>
      <c r="K312" s="232" t="s">
        <v>19</v>
      </c>
      <c r="L312" s="237"/>
      <c r="M312" s="238" t="s">
        <v>19</v>
      </c>
      <c r="N312" s="239" t="s">
        <v>47</v>
      </c>
      <c r="O312" s="66"/>
      <c r="P312" s="189">
        <f>O312*H312</f>
        <v>0</v>
      </c>
      <c r="Q312" s="189">
        <v>8.0000000000000007E-5</v>
      </c>
      <c r="R312" s="189">
        <f>Q312*H312</f>
        <v>1.7419839999999999E-2</v>
      </c>
      <c r="S312" s="189">
        <v>0</v>
      </c>
      <c r="T312" s="190">
        <f>S312*H312</f>
        <v>0</v>
      </c>
      <c r="U312" s="36"/>
      <c r="V312" s="36"/>
      <c r="W312" s="36"/>
      <c r="X312" s="36"/>
      <c r="Y312" s="36"/>
      <c r="Z312" s="36"/>
      <c r="AA312" s="36"/>
      <c r="AB312" s="36"/>
      <c r="AC312" s="36"/>
      <c r="AD312" s="36"/>
      <c r="AE312" s="36"/>
      <c r="AR312" s="191" t="s">
        <v>339</v>
      </c>
      <c r="AT312" s="191" t="s">
        <v>336</v>
      </c>
      <c r="AU312" s="191" t="s">
        <v>88</v>
      </c>
      <c r="AY312" s="19" t="s">
        <v>214</v>
      </c>
      <c r="BE312" s="192">
        <f>IF(N312="základní",J312,0)</f>
        <v>0</v>
      </c>
      <c r="BF312" s="192">
        <f>IF(N312="snížená",J312,0)</f>
        <v>0</v>
      </c>
      <c r="BG312" s="192">
        <f>IF(N312="zákl. přenesená",J312,0)</f>
        <v>0</v>
      </c>
      <c r="BH312" s="192">
        <f>IF(N312="sníž. přenesená",J312,0)</f>
        <v>0</v>
      </c>
      <c r="BI312" s="192">
        <f>IF(N312="nulová",J312,0)</f>
        <v>0</v>
      </c>
      <c r="BJ312" s="19" t="s">
        <v>88</v>
      </c>
      <c r="BK312" s="192">
        <f>ROUND(I312*H312,2)</f>
        <v>0</v>
      </c>
      <c r="BL312" s="19" t="s">
        <v>299</v>
      </c>
      <c r="BM312" s="191" t="s">
        <v>509</v>
      </c>
    </row>
    <row r="313" spans="1:65" s="14" customFormat="1" ht="11.25">
      <c r="B313" s="204"/>
      <c r="C313" s="205"/>
      <c r="D313" s="195" t="s">
        <v>224</v>
      </c>
      <c r="E313" s="205"/>
      <c r="F313" s="207" t="s">
        <v>2073</v>
      </c>
      <c r="G313" s="205"/>
      <c r="H313" s="208">
        <v>217.74799999999999</v>
      </c>
      <c r="I313" s="209"/>
      <c r="J313" s="205"/>
      <c r="K313" s="205"/>
      <c r="L313" s="210"/>
      <c r="M313" s="211"/>
      <c r="N313" s="212"/>
      <c r="O313" s="212"/>
      <c r="P313" s="212"/>
      <c r="Q313" s="212"/>
      <c r="R313" s="212"/>
      <c r="S313" s="212"/>
      <c r="T313" s="213"/>
      <c r="AT313" s="214" t="s">
        <v>224</v>
      </c>
      <c r="AU313" s="214" t="s">
        <v>88</v>
      </c>
      <c r="AV313" s="14" t="s">
        <v>88</v>
      </c>
      <c r="AW313" s="14" t="s">
        <v>4</v>
      </c>
      <c r="AX313" s="14" t="s">
        <v>82</v>
      </c>
      <c r="AY313" s="214" t="s">
        <v>214</v>
      </c>
    </row>
    <row r="314" spans="1:65" s="2" customFormat="1" ht="24.2" customHeight="1">
      <c r="A314" s="36"/>
      <c r="B314" s="37"/>
      <c r="C314" s="180" t="s">
        <v>519</v>
      </c>
      <c r="D314" s="180" t="s">
        <v>217</v>
      </c>
      <c r="E314" s="181" t="s">
        <v>512</v>
      </c>
      <c r="F314" s="182" t="s">
        <v>513</v>
      </c>
      <c r="G314" s="183" t="s">
        <v>220</v>
      </c>
      <c r="H314" s="184">
        <v>97.384</v>
      </c>
      <c r="I314" s="185"/>
      <c r="J314" s="186">
        <f>ROUND(I314*H314,2)</f>
        <v>0</v>
      </c>
      <c r="K314" s="182" t="s">
        <v>221</v>
      </c>
      <c r="L314" s="41"/>
      <c r="M314" s="187" t="s">
        <v>19</v>
      </c>
      <c r="N314" s="188" t="s">
        <v>47</v>
      </c>
      <c r="O314" s="66"/>
      <c r="P314" s="189">
        <f>O314*H314</f>
        <v>0</v>
      </c>
      <c r="Q314" s="189">
        <v>0</v>
      </c>
      <c r="R314" s="189">
        <f>Q314*H314</f>
        <v>0</v>
      </c>
      <c r="S314" s="189">
        <v>0</v>
      </c>
      <c r="T314" s="190">
        <f>S314*H314</f>
        <v>0</v>
      </c>
      <c r="U314" s="36"/>
      <c r="V314" s="36"/>
      <c r="W314" s="36"/>
      <c r="X314" s="36"/>
      <c r="Y314" s="36"/>
      <c r="Z314" s="36"/>
      <c r="AA314" s="36"/>
      <c r="AB314" s="36"/>
      <c r="AC314" s="36"/>
      <c r="AD314" s="36"/>
      <c r="AE314" s="36"/>
      <c r="AR314" s="191" t="s">
        <v>299</v>
      </c>
      <c r="AT314" s="191" t="s">
        <v>217</v>
      </c>
      <c r="AU314" s="191" t="s">
        <v>88</v>
      </c>
      <c r="AY314" s="19" t="s">
        <v>214</v>
      </c>
      <c r="BE314" s="192">
        <f>IF(N314="základní",J314,0)</f>
        <v>0</v>
      </c>
      <c r="BF314" s="192">
        <f>IF(N314="snížená",J314,0)</f>
        <v>0</v>
      </c>
      <c r="BG314" s="192">
        <f>IF(N314="zákl. přenesená",J314,0)</f>
        <v>0</v>
      </c>
      <c r="BH314" s="192">
        <f>IF(N314="sníž. přenesená",J314,0)</f>
        <v>0</v>
      </c>
      <c r="BI314" s="192">
        <f>IF(N314="nulová",J314,0)</f>
        <v>0</v>
      </c>
      <c r="BJ314" s="19" t="s">
        <v>88</v>
      </c>
      <c r="BK314" s="192">
        <f>ROUND(I314*H314,2)</f>
        <v>0</v>
      </c>
      <c r="BL314" s="19" t="s">
        <v>299</v>
      </c>
      <c r="BM314" s="191" t="s">
        <v>514</v>
      </c>
    </row>
    <row r="315" spans="1:65" s="13" customFormat="1" ht="11.25">
      <c r="B315" s="193"/>
      <c r="C315" s="194"/>
      <c r="D315" s="195" t="s">
        <v>224</v>
      </c>
      <c r="E315" s="196" t="s">
        <v>19</v>
      </c>
      <c r="F315" s="197" t="s">
        <v>351</v>
      </c>
      <c r="G315" s="194"/>
      <c r="H315" s="196" t="s">
        <v>19</v>
      </c>
      <c r="I315" s="198"/>
      <c r="J315" s="194"/>
      <c r="K315" s="194"/>
      <c r="L315" s="199"/>
      <c r="M315" s="200"/>
      <c r="N315" s="201"/>
      <c r="O315" s="201"/>
      <c r="P315" s="201"/>
      <c r="Q315" s="201"/>
      <c r="R315" s="201"/>
      <c r="S315" s="201"/>
      <c r="T315" s="202"/>
      <c r="AT315" s="203" t="s">
        <v>224</v>
      </c>
      <c r="AU315" s="203" t="s">
        <v>88</v>
      </c>
      <c r="AV315" s="13" t="s">
        <v>82</v>
      </c>
      <c r="AW315" s="13" t="s">
        <v>36</v>
      </c>
      <c r="AX315" s="13" t="s">
        <v>75</v>
      </c>
      <c r="AY315" s="203" t="s">
        <v>214</v>
      </c>
    </row>
    <row r="316" spans="1:65" s="14" customFormat="1" ht="11.25">
      <c r="B316" s="204"/>
      <c r="C316" s="205"/>
      <c r="D316" s="195" t="s">
        <v>224</v>
      </c>
      <c r="E316" s="206" t="s">
        <v>19</v>
      </c>
      <c r="F316" s="207" t="s">
        <v>2028</v>
      </c>
      <c r="G316" s="205"/>
      <c r="H316" s="208">
        <v>97.384</v>
      </c>
      <c r="I316" s="209"/>
      <c r="J316" s="205"/>
      <c r="K316" s="205"/>
      <c r="L316" s="210"/>
      <c r="M316" s="211"/>
      <c r="N316" s="212"/>
      <c r="O316" s="212"/>
      <c r="P316" s="212"/>
      <c r="Q316" s="212"/>
      <c r="R316" s="212"/>
      <c r="S316" s="212"/>
      <c r="T316" s="213"/>
      <c r="AT316" s="214" t="s">
        <v>224</v>
      </c>
      <c r="AU316" s="214" t="s">
        <v>88</v>
      </c>
      <c r="AV316" s="14" t="s">
        <v>88</v>
      </c>
      <c r="AW316" s="14" t="s">
        <v>36</v>
      </c>
      <c r="AX316" s="14" t="s">
        <v>82</v>
      </c>
      <c r="AY316" s="214" t="s">
        <v>214</v>
      </c>
    </row>
    <row r="317" spans="1:65" s="2" customFormat="1" ht="14.45" customHeight="1">
      <c r="A317" s="36"/>
      <c r="B317" s="37"/>
      <c r="C317" s="230" t="s">
        <v>522</v>
      </c>
      <c r="D317" s="230" t="s">
        <v>336</v>
      </c>
      <c r="E317" s="231" t="s">
        <v>516</v>
      </c>
      <c r="F317" s="232" t="s">
        <v>517</v>
      </c>
      <c r="G317" s="233" t="s">
        <v>220</v>
      </c>
      <c r="H317" s="234">
        <v>99.331999999999994</v>
      </c>
      <c r="I317" s="235"/>
      <c r="J317" s="236">
        <f>ROUND(I317*H317,2)</f>
        <v>0</v>
      </c>
      <c r="K317" s="232" t="s">
        <v>221</v>
      </c>
      <c r="L317" s="237"/>
      <c r="M317" s="238" t="s">
        <v>19</v>
      </c>
      <c r="N317" s="239" t="s">
        <v>47</v>
      </c>
      <c r="O317" s="66"/>
      <c r="P317" s="189">
        <f>O317*H317</f>
        <v>0</v>
      </c>
      <c r="Q317" s="189">
        <v>2.8E-3</v>
      </c>
      <c r="R317" s="189">
        <f>Q317*H317</f>
        <v>0.27812959999999998</v>
      </c>
      <c r="S317" s="189">
        <v>0</v>
      </c>
      <c r="T317" s="190">
        <f>S317*H317</f>
        <v>0</v>
      </c>
      <c r="U317" s="36"/>
      <c r="V317" s="36"/>
      <c r="W317" s="36"/>
      <c r="X317" s="36"/>
      <c r="Y317" s="36"/>
      <c r="Z317" s="36"/>
      <c r="AA317" s="36"/>
      <c r="AB317" s="36"/>
      <c r="AC317" s="36"/>
      <c r="AD317" s="36"/>
      <c r="AE317" s="36"/>
      <c r="AR317" s="191" t="s">
        <v>339</v>
      </c>
      <c r="AT317" s="191" t="s">
        <v>336</v>
      </c>
      <c r="AU317" s="191" t="s">
        <v>88</v>
      </c>
      <c r="AY317" s="19" t="s">
        <v>214</v>
      </c>
      <c r="BE317" s="192">
        <f>IF(N317="základní",J317,0)</f>
        <v>0</v>
      </c>
      <c r="BF317" s="192">
        <f>IF(N317="snížená",J317,0)</f>
        <v>0</v>
      </c>
      <c r="BG317" s="192">
        <f>IF(N317="zákl. přenesená",J317,0)</f>
        <v>0</v>
      </c>
      <c r="BH317" s="192">
        <f>IF(N317="sníž. přenesená",J317,0)</f>
        <v>0</v>
      </c>
      <c r="BI317" s="192">
        <f>IF(N317="nulová",J317,0)</f>
        <v>0</v>
      </c>
      <c r="BJ317" s="19" t="s">
        <v>88</v>
      </c>
      <c r="BK317" s="192">
        <f>ROUND(I317*H317,2)</f>
        <v>0</v>
      </c>
      <c r="BL317" s="19" t="s">
        <v>299</v>
      </c>
      <c r="BM317" s="191" t="s">
        <v>518</v>
      </c>
    </row>
    <row r="318" spans="1:65" s="14" customFormat="1" ht="11.25">
      <c r="B318" s="204"/>
      <c r="C318" s="205"/>
      <c r="D318" s="195" t="s">
        <v>224</v>
      </c>
      <c r="E318" s="205"/>
      <c r="F318" s="207" t="s">
        <v>2029</v>
      </c>
      <c r="G318" s="205"/>
      <c r="H318" s="208">
        <v>99.331999999999994</v>
      </c>
      <c r="I318" s="209"/>
      <c r="J318" s="205"/>
      <c r="K318" s="205"/>
      <c r="L318" s="210"/>
      <c r="M318" s="211"/>
      <c r="N318" s="212"/>
      <c r="O318" s="212"/>
      <c r="P318" s="212"/>
      <c r="Q318" s="212"/>
      <c r="R318" s="212"/>
      <c r="S318" s="212"/>
      <c r="T318" s="213"/>
      <c r="AT318" s="214" t="s">
        <v>224</v>
      </c>
      <c r="AU318" s="214" t="s">
        <v>88</v>
      </c>
      <c r="AV318" s="14" t="s">
        <v>88</v>
      </c>
      <c r="AW318" s="14" t="s">
        <v>4</v>
      </c>
      <c r="AX318" s="14" t="s">
        <v>82</v>
      </c>
      <c r="AY318" s="214" t="s">
        <v>214</v>
      </c>
    </row>
    <row r="319" spans="1:65" s="2" customFormat="1" ht="24.2" customHeight="1">
      <c r="A319" s="36"/>
      <c r="B319" s="37"/>
      <c r="C319" s="180" t="s">
        <v>527</v>
      </c>
      <c r="D319" s="180" t="s">
        <v>217</v>
      </c>
      <c r="E319" s="181" t="s">
        <v>512</v>
      </c>
      <c r="F319" s="182" t="s">
        <v>513</v>
      </c>
      <c r="G319" s="183" t="s">
        <v>220</v>
      </c>
      <c r="H319" s="184">
        <v>166.429</v>
      </c>
      <c r="I319" s="185"/>
      <c r="J319" s="186">
        <f>ROUND(I319*H319,2)</f>
        <v>0</v>
      </c>
      <c r="K319" s="182" t="s">
        <v>221</v>
      </c>
      <c r="L319" s="41"/>
      <c r="M319" s="187" t="s">
        <v>19</v>
      </c>
      <c r="N319" s="188" t="s">
        <v>47</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299</v>
      </c>
      <c r="AT319" s="191" t="s">
        <v>217</v>
      </c>
      <c r="AU319" s="191" t="s">
        <v>88</v>
      </c>
      <c r="AY319" s="19" t="s">
        <v>214</v>
      </c>
      <c r="BE319" s="192">
        <f>IF(N319="základní",J319,0)</f>
        <v>0</v>
      </c>
      <c r="BF319" s="192">
        <f>IF(N319="snížená",J319,0)</f>
        <v>0</v>
      </c>
      <c r="BG319" s="192">
        <f>IF(N319="zákl. přenesená",J319,0)</f>
        <v>0</v>
      </c>
      <c r="BH319" s="192">
        <f>IF(N319="sníž. přenesená",J319,0)</f>
        <v>0</v>
      </c>
      <c r="BI319" s="192">
        <f>IF(N319="nulová",J319,0)</f>
        <v>0</v>
      </c>
      <c r="BJ319" s="19" t="s">
        <v>88</v>
      </c>
      <c r="BK319" s="192">
        <f>ROUND(I319*H319,2)</f>
        <v>0</v>
      </c>
      <c r="BL319" s="19" t="s">
        <v>299</v>
      </c>
      <c r="BM319" s="191" t="s">
        <v>520</v>
      </c>
    </row>
    <row r="320" spans="1:65" s="13" customFormat="1" ht="11.25">
      <c r="B320" s="193"/>
      <c r="C320" s="194"/>
      <c r="D320" s="195" t="s">
        <v>224</v>
      </c>
      <c r="E320" s="196" t="s">
        <v>19</v>
      </c>
      <c r="F320" s="197" t="s">
        <v>351</v>
      </c>
      <c r="G320" s="194"/>
      <c r="H320" s="196" t="s">
        <v>19</v>
      </c>
      <c r="I320" s="198"/>
      <c r="J320" s="194"/>
      <c r="K320" s="194"/>
      <c r="L320" s="199"/>
      <c r="M320" s="200"/>
      <c r="N320" s="201"/>
      <c r="O320" s="201"/>
      <c r="P320" s="201"/>
      <c r="Q320" s="201"/>
      <c r="R320" s="201"/>
      <c r="S320" s="201"/>
      <c r="T320" s="202"/>
      <c r="AT320" s="203" t="s">
        <v>224</v>
      </c>
      <c r="AU320" s="203" t="s">
        <v>88</v>
      </c>
      <c r="AV320" s="13" t="s">
        <v>82</v>
      </c>
      <c r="AW320" s="13" t="s">
        <v>36</v>
      </c>
      <c r="AX320" s="13" t="s">
        <v>75</v>
      </c>
      <c r="AY320" s="203" t="s">
        <v>214</v>
      </c>
    </row>
    <row r="321" spans="1:65" s="14" customFormat="1" ht="11.25">
      <c r="B321" s="204"/>
      <c r="C321" s="205"/>
      <c r="D321" s="195" t="s">
        <v>224</v>
      </c>
      <c r="E321" s="206" t="s">
        <v>19</v>
      </c>
      <c r="F321" s="207" t="s">
        <v>2074</v>
      </c>
      <c r="G321" s="205"/>
      <c r="H321" s="208">
        <v>131.72</v>
      </c>
      <c r="I321" s="209"/>
      <c r="J321" s="205"/>
      <c r="K321" s="205"/>
      <c r="L321" s="210"/>
      <c r="M321" s="211"/>
      <c r="N321" s="212"/>
      <c r="O321" s="212"/>
      <c r="P321" s="212"/>
      <c r="Q321" s="212"/>
      <c r="R321" s="212"/>
      <c r="S321" s="212"/>
      <c r="T321" s="213"/>
      <c r="AT321" s="214" t="s">
        <v>224</v>
      </c>
      <c r="AU321" s="214" t="s">
        <v>88</v>
      </c>
      <c r="AV321" s="14" t="s">
        <v>88</v>
      </c>
      <c r="AW321" s="14" t="s">
        <v>36</v>
      </c>
      <c r="AX321" s="14" t="s">
        <v>75</v>
      </c>
      <c r="AY321" s="214" t="s">
        <v>214</v>
      </c>
    </row>
    <row r="322" spans="1:65" s="14" customFormat="1" ht="11.25">
      <c r="B322" s="204"/>
      <c r="C322" s="205"/>
      <c r="D322" s="195" t="s">
        <v>224</v>
      </c>
      <c r="E322" s="206" t="s">
        <v>19</v>
      </c>
      <c r="F322" s="207" t="s">
        <v>2072</v>
      </c>
      <c r="G322" s="205"/>
      <c r="H322" s="208">
        <v>34.709000000000003</v>
      </c>
      <c r="I322" s="209"/>
      <c r="J322" s="205"/>
      <c r="K322" s="205"/>
      <c r="L322" s="210"/>
      <c r="M322" s="211"/>
      <c r="N322" s="212"/>
      <c r="O322" s="212"/>
      <c r="P322" s="212"/>
      <c r="Q322" s="212"/>
      <c r="R322" s="212"/>
      <c r="S322" s="212"/>
      <c r="T322" s="213"/>
      <c r="AT322" s="214" t="s">
        <v>224</v>
      </c>
      <c r="AU322" s="214" t="s">
        <v>88</v>
      </c>
      <c r="AV322" s="14" t="s">
        <v>88</v>
      </c>
      <c r="AW322" s="14" t="s">
        <v>36</v>
      </c>
      <c r="AX322" s="14" t="s">
        <v>75</v>
      </c>
      <c r="AY322" s="214" t="s">
        <v>214</v>
      </c>
    </row>
    <row r="323" spans="1:65" s="15" customFormat="1" ht="11.25">
      <c r="B323" s="215"/>
      <c r="C323" s="216"/>
      <c r="D323" s="195" t="s">
        <v>224</v>
      </c>
      <c r="E323" s="217" t="s">
        <v>19</v>
      </c>
      <c r="F323" s="218" t="s">
        <v>228</v>
      </c>
      <c r="G323" s="216"/>
      <c r="H323" s="219">
        <v>166.429</v>
      </c>
      <c r="I323" s="220"/>
      <c r="J323" s="216"/>
      <c r="K323" s="216"/>
      <c r="L323" s="221"/>
      <c r="M323" s="222"/>
      <c r="N323" s="223"/>
      <c r="O323" s="223"/>
      <c r="P323" s="223"/>
      <c r="Q323" s="223"/>
      <c r="R323" s="223"/>
      <c r="S323" s="223"/>
      <c r="T323" s="224"/>
      <c r="AT323" s="225" t="s">
        <v>224</v>
      </c>
      <c r="AU323" s="225" t="s">
        <v>88</v>
      </c>
      <c r="AV323" s="15" t="s">
        <v>222</v>
      </c>
      <c r="AW323" s="15" t="s">
        <v>36</v>
      </c>
      <c r="AX323" s="15" t="s">
        <v>82</v>
      </c>
      <c r="AY323" s="225" t="s">
        <v>214</v>
      </c>
    </row>
    <row r="324" spans="1:65" s="2" customFormat="1" ht="14.45" customHeight="1">
      <c r="A324" s="36"/>
      <c r="B324" s="37"/>
      <c r="C324" s="230" t="s">
        <v>529</v>
      </c>
      <c r="D324" s="230" t="s">
        <v>336</v>
      </c>
      <c r="E324" s="231" t="s">
        <v>523</v>
      </c>
      <c r="F324" s="232" t="s">
        <v>524</v>
      </c>
      <c r="G324" s="233" t="s">
        <v>220</v>
      </c>
      <c r="H324" s="234">
        <v>169.75800000000001</v>
      </c>
      <c r="I324" s="235"/>
      <c r="J324" s="236">
        <f>ROUND(I324*H324,2)</f>
        <v>0</v>
      </c>
      <c r="K324" s="232" t="s">
        <v>221</v>
      </c>
      <c r="L324" s="237"/>
      <c r="M324" s="238" t="s">
        <v>19</v>
      </c>
      <c r="N324" s="239" t="s">
        <v>47</v>
      </c>
      <c r="O324" s="66"/>
      <c r="P324" s="189">
        <f>O324*H324</f>
        <v>0</v>
      </c>
      <c r="Q324" s="189">
        <v>4.7999999999999996E-3</v>
      </c>
      <c r="R324" s="189">
        <f>Q324*H324</f>
        <v>0.81483839999999996</v>
      </c>
      <c r="S324" s="189">
        <v>0</v>
      </c>
      <c r="T324" s="190">
        <f>S324*H324</f>
        <v>0</v>
      </c>
      <c r="U324" s="36"/>
      <c r="V324" s="36"/>
      <c r="W324" s="36"/>
      <c r="X324" s="36"/>
      <c r="Y324" s="36"/>
      <c r="Z324" s="36"/>
      <c r="AA324" s="36"/>
      <c r="AB324" s="36"/>
      <c r="AC324" s="36"/>
      <c r="AD324" s="36"/>
      <c r="AE324" s="36"/>
      <c r="AR324" s="191" t="s">
        <v>339</v>
      </c>
      <c r="AT324" s="191" t="s">
        <v>336</v>
      </c>
      <c r="AU324" s="191" t="s">
        <v>88</v>
      </c>
      <c r="AY324" s="19" t="s">
        <v>214</v>
      </c>
      <c r="BE324" s="192">
        <f>IF(N324="základní",J324,0)</f>
        <v>0</v>
      </c>
      <c r="BF324" s="192">
        <f>IF(N324="snížená",J324,0)</f>
        <v>0</v>
      </c>
      <c r="BG324" s="192">
        <f>IF(N324="zákl. přenesená",J324,0)</f>
        <v>0</v>
      </c>
      <c r="BH324" s="192">
        <f>IF(N324="sníž. přenesená",J324,0)</f>
        <v>0</v>
      </c>
      <c r="BI324" s="192">
        <f>IF(N324="nulová",J324,0)</f>
        <v>0</v>
      </c>
      <c r="BJ324" s="19" t="s">
        <v>88</v>
      </c>
      <c r="BK324" s="192">
        <f>ROUND(I324*H324,2)</f>
        <v>0</v>
      </c>
      <c r="BL324" s="19" t="s">
        <v>299</v>
      </c>
      <c r="BM324" s="191" t="s">
        <v>525</v>
      </c>
    </row>
    <row r="325" spans="1:65" s="14" customFormat="1" ht="11.25">
      <c r="B325" s="204"/>
      <c r="C325" s="205"/>
      <c r="D325" s="195" t="s">
        <v>224</v>
      </c>
      <c r="E325" s="205"/>
      <c r="F325" s="207" t="s">
        <v>2075</v>
      </c>
      <c r="G325" s="205"/>
      <c r="H325" s="208">
        <v>169.75800000000001</v>
      </c>
      <c r="I325" s="209"/>
      <c r="J325" s="205"/>
      <c r="K325" s="205"/>
      <c r="L325" s="210"/>
      <c r="M325" s="211"/>
      <c r="N325" s="212"/>
      <c r="O325" s="212"/>
      <c r="P325" s="212"/>
      <c r="Q325" s="212"/>
      <c r="R325" s="212"/>
      <c r="S325" s="212"/>
      <c r="T325" s="213"/>
      <c r="AT325" s="214" t="s">
        <v>224</v>
      </c>
      <c r="AU325" s="214" t="s">
        <v>88</v>
      </c>
      <c r="AV325" s="14" t="s">
        <v>88</v>
      </c>
      <c r="AW325" s="14" t="s">
        <v>4</v>
      </c>
      <c r="AX325" s="14" t="s">
        <v>82</v>
      </c>
      <c r="AY325" s="214" t="s">
        <v>214</v>
      </c>
    </row>
    <row r="326" spans="1:65" s="2" customFormat="1" ht="24.2" customHeight="1">
      <c r="A326" s="36"/>
      <c r="B326" s="37"/>
      <c r="C326" s="180" t="s">
        <v>534</v>
      </c>
      <c r="D326" s="180" t="s">
        <v>217</v>
      </c>
      <c r="E326" s="181" t="s">
        <v>512</v>
      </c>
      <c r="F326" s="182" t="s">
        <v>513</v>
      </c>
      <c r="G326" s="183" t="s">
        <v>220</v>
      </c>
      <c r="H326" s="184">
        <v>34.709000000000003</v>
      </c>
      <c r="I326" s="185"/>
      <c r="J326" s="186">
        <f>ROUND(I326*H326,2)</f>
        <v>0</v>
      </c>
      <c r="K326" s="182" t="s">
        <v>221</v>
      </c>
      <c r="L326" s="41"/>
      <c r="M326" s="187" t="s">
        <v>19</v>
      </c>
      <c r="N326" s="188" t="s">
        <v>47</v>
      </c>
      <c r="O326" s="66"/>
      <c r="P326" s="189">
        <f>O326*H326</f>
        <v>0</v>
      </c>
      <c r="Q326" s="189">
        <v>0</v>
      </c>
      <c r="R326" s="189">
        <f>Q326*H326</f>
        <v>0</v>
      </c>
      <c r="S326" s="189">
        <v>0</v>
      </c>
      <c r="T326" s="190">
        <f>S326*H326</f>
        <v>0</v>
      </c>
      <c r="U326" s="36"/>
      <c r="V326" s="36"/>
      <c r="W326" s="36"/>
      <c r="X326" s="36"/>
      <c r="Y326" s="36"/>
      <c r="Z326" s="36"/>
      <c r="AA326" s="36"/>
      <c r="AB326" s="36"/>
      <c r="AC326" s="36"/>
      <c r="AD326" s="36"/>
      <c r="AE326" s="36"/>
      <c r="AR326" s="191" t="s">
        <v>299</v>
      </c>
      <c r="AT326" s="191" t="s">
        <v>217</v>
      </c>
      <c r="AU326" s="191" t="s">
        <v>88</v>
      </c>
      <c r="AY326" s="19" t="s">
        <v>214</v>
      </c>
      <c r="BE326" s="192">
        <f>IF(N326="základní",J326,0)</f>
        <v>0</v>
      </c>
      <c r="BF326" s="192">
        <f>IF(N326="snížená",J326,0)</f>
        <v>0</v>
      </c>
      <c r="BG326" s="192">
        <f>IF(N326="zákl. přenesená",J326,0)</f>
        <v>0</v>
      </c>
      <c r="BH326" s="192">
        <f>IF(N326="sníž. přenesená",J326,0)</f>
        <v>0</v>
      </c>
      <c r="BI326" s="192">
        <f>IF(N326="nulová",J326,0)</f>
        <v>0</v>
      </c>
      <c r="BJ326" s="19" t="s">
        <v>88</v>
      </c>
      <c r="BK326" s="192">
        <f>ROUND(I326*H326,2)</f>
        <v>0</v>
      </c>
      <c r="BL326" s="19" t="s">
        <v>299</v>
      </c>
      <c r="BM326" s="191" t="s">
        <v>528</v>
      </c>
    </row>
    <row r="327" spans="1:65" s="13" customFormat="1" ht="11.25">
      <c r="B327" s="193"/>
      <c r="C327" s="194"/>
      <c r="D327" s="195" t="s">
        <v>224</v>
      </c>
      <c r="E327" s="196" t="s">
        <v>19</v>
      </c>
      <c r="F327" s="197" t="s">
        <v>351</v>
      </c>
      <c r="G327" s="194"/>
      <c r="H327" s="196" t="s">
        <v>19</v>
      </c>
      <c r="I327" s="198"/>
      <c r="J327" s="194"/>
      <c r="K327" s="194"/>
      <c r="L327" s="199"/>
      <c r="M327" s="200"/>
      <c r="N327" s="201"/>
      <c r="O327" s="201"/>
      <c r="P327" s="201"/>
      <c r="Q327" s="201"/>
      <c r="R327" s="201"/>
      <c r="S327" s="201"/>
      <c r="T327" s="202"/>
      <c r="AT327" s="203" t="s">
        <v>224</v>
      </c>
      <c r="AU327" s="203" t="s">
        <v>88</v>
      </c>
      <c r="AV327" s="13" t="s">
        <v>82</v>
      </c>
      <c r="AW327" s="13" t="s">
        <v>36</v>
      </c>
      <c r="AX327" s="13" t="s">
        <v>75</v>
      </c>
      <c r="AY327" s="203" t="s">
        <v>214</v>
      </c>
    </row>
    <row r="328" spans="1:65" s="14" customFormat="1" ht="11.25">
      <c r="B328" s="204"/>
      <c r="C328" s="205"/>
      <c r="D328" s="195" t="s">
        <v>224</v>
      </c>
      <c r="E328" s="206" t="s">
        <v>19</v>
      </c>
      <c r="F328" s="207" t="s">
        <v>2072</v>
      </c>
      <c r="G328" s="205"/>
      <c r="H328" s="208">
        <v>34.709000000000003</v>
      </c>
      <c r="I328" s="209"/>
      <c r="J328" s="205"/>
      <c r="K328" s="205"/>
      <c r="L328" s="210"/>
      <c r="M328" s="211"/>
      <c r="N328" s="212"/>
      <c r="O328" s="212"/>
      <c r="P328" s="212"/>
      <c r="Q328" s="212"/>
      <c r="R328" s="212"/>
      <c r="S328" s="212"/>
      <c r="T328" s="213"/>
      <c r="AT328" s="214" t="s">
        <v>224</v>
      </c>
      <c r="AU328" s="214" t="s">
        <v>88</v>
      </c>
      <c r="AV328" s="14" t="s">
        <v>88</v>
      </c>
      <c r="AW328" s="14" t="s">
        <v>36</v>
      </c>
      <c r="AX328" s="14" t="s">
        <v>82</v>
      </c>
      <c r="AY328" s="214" t="s">
        <v>214</v>
      </c>
    </row>
    <row r="329" spans="1:65" s="2" customFormat="1" ht="14.45" customHeight="1">
      <c r="A329" s="36"/>
      <c r="B329" s="37"/>
      <c r="C329" s="230" t="s">
        <v>538</v>
      </c>
      <c r="D329" s="230" t="s">
        <v>336</v>
      </c>
      <c r="E329" s="231" t="s">
        <v>530</v>
      </c>
      <c r="F329" s="232" t="s">
        <v>531</v>
      </c>
      <c r="G329" s="233" t="s">
        <v>220</v>
      </c>
      <c r="H329" s="234">
        <v>35.402999999999999</v>
      </c>
      <c r="I329" s="235"/>
      <c r="J329" s="236">
        <f>ROUND(I329*H329,2)</f>
        <v>0</v>
      </c>
      <c r="K329" s="232" t="s">
        <v>221</v>
      </c>
      <c r="L329" s="237"/>
      <c r="M329" s="238" t="s">
        <v>19</v>
      </c>
      <c r="N329" s="239" t="s">
        <v>47</v>
      </c>
      <c r="O329" s="66"/>
      <c r="P329" s="189">
        <f>O329*H329</f>
        <v>0</v>
      </c>
      <c r="Q329" s="189">
        <v>2.2399999999999998E-3</v>
      </c>
      <c r="R329" s="189">
        <f>Q329*H329</f>
        <v>7.9302719999999993E-2</v>
      </c>
      <c r="S329" s="189">
        <v>0</v>
      </c>
      <c r="T329" s="190">
        <f>S329*H329</f>
        <v>0</v>
      </c>
      <c r="U329" s="36"/>
      <c r="V329" s="36"/>
      <c r="W329" s="36"/>
      <c r="X329" s="36"/>
      <c r="Y329" s="36"/>
      <c r="Z329" s="36"/>
      <c r="AA329" s="36"/>
      <c r="AB329" s="36"/>
      <c r="AC329" s="36"/>
      <c r="AD329" s="36"/>
      <c r="AE329" s="36"/>
      <c r="AR329" s="191" t="s">
        <v>339</v>
      </c>
      <c r="AT329" s="191" t="s">
        <v>336</v>
      </c>
      <c r="AU329" s="191" t="s">
        <v>88</v>
      </c>
      <c r="AY329" s="19" t="s">
        <v>214</v>
      </c>
      <c r="BE329" s="192">
        <f>IF(N329="základní",J329,0)</f>
        <v>0</v>
      </c>
      <c r="BF329" s="192">
        <f>IF(N329="snížená",J329,0)</f>
        <v>0</v>
      </c>
      <c r="BG329" s="192">
        <f>IF(N329="zákl. přenesená",J329,0)</f>
        <v>0</v>
      </c>
      <c r="BH329" s="192">
        <f>IF(N329="sníž. přenesená",J329,0)</f>
        <v>0</v>
      </c>
      <c r="BI329" s="192">
        <f>IF(N329="nulová",J329,0)</f>
        <v>0</v>
      </c>
      <c r="BJ329" s="19" t="s">
        <v>88</v>
      </c>
      <c r="BK329" s="192">
        <f>ROUND(I329*H329,2)</f>
        <v>0</v>
      </c>
      <c r="BL329" s="19" t="s">
        <v>299</v>
      </c>
      <c r="BM329" s="191" t="s">
        <v>532</v>
      </c>
    </row>
    <row r="330" spans="1:65" s="14" customFormat="1" ht="11.25">
      <c r="B330" s="204"/>
      <c r="C330" s="205"/>
      <c r="D330" s="195" t="s">
        <v>224</v>
      </c>
      <c r="E330" s="205"/>
      <c r="F330" s="207" t="s">
        <v>2076</v>
      </c>
      <c r="G330" s="205"/>
      <c r="H330" s="208">
        <v>35.402999999999999</v>
      </c>
      <c r="I330" s="209"/>
      <c r="J330" s="205"/>
      <c r="K330" s="205"/>
      <c r="L330" s="210"/>
      <c r="M330" s="211"/>
      <c r="N330" s="212"/>
      <c r="O330" s="212"/>
      <c r="P330" s="212"/>
      <c r="Q330" s="212"/>
      <c r="R330" s="212"/>
      <c r="S330" s="212"/>
      <c r="T330" s="213"/>
      <c r="AT330" s="214" t="s">
        <v>224</v>
      </c>
      <c r="AU330" s="214" t="s">
        <v>88</v>
      </c>
      <c r="AV330" s="14" t="s">
        <v>88</v>
      </c>
      <c r="AW330" s="14" t="s">
        <v>4</v>
      </c>
      <c r="AX330" s="14" t="s">
        <v>82</v>
      </c>
      <c r="AY330" s="214" t="s">
        <v>214</v>
      </c>
    </row>
    <row r="331" spans="1:65" s="2" customFormat="1" ht="14.45" customHeight="1">
      <c r="A331" s="36"/>
      <c r="B331" s="37"/>
      <c r="C331" s="180" t="s">
        <v>542</v>
      </c>
      <c r="D331" s="180" t="s">
        <v>217</v>
      </c>
      <c r="E331" s="181" t="s">
        <v>535</v>
      </c>
      <c r="F331" s="182" t="s">
        <v>536</v>
      </c>
      <c r="G331" s="183" t="s">
        <v>220</v>
      </c>
      <c r="H331" s="184">
        <v>172.98</v>
      </c>
      <c r="I331" s="185"/>
      <c r="J331" s="186">
        <f>ROUND(I331*H331,2)</f>
        <v>0</v>
      </c>
      <c r="K331" s="182" t="s">
        <v>221</v>
      </c>
      <c r="L331" s="41"/>
      <c r="M331" s="187" t="s">
        <v>19</v>
      </c>
      <c r="N331" s="188" t="s">
        <v>47</v>
      </c>
      <c r="O331" s="66"/>
      <c r="P331" s="189">
        <f>O331*H331</f>
        <v>0</v>
      </c>
      <c r="Q331" s="189">
        <v>1.6000000000000001E-3</v>
      </c>
      <c r="R331" s="189">
        <f>Q331*H331</f>
        <v>0.27676800000000001</v>
      </c>
      <c r="S331" s="189">
        <v>0</v>
      </c>
      <c r="T331" s="190">
        <f>S331*H331</f>
        <v>0</v>
      </c>
      <c r="U331" s="36"/>
      <c r="V331" s="36"/>
      <c r="W331" s="36"/>
      <c r="X331" s="36"/>
      <c r="Y331" s="36"/>
      <c r="Z331" s="36"/>
      <c r="AA331" s="36"/>
      <c r="AB331" s="36"/>
      <c r="AC331" s="36"/>
      <c r="AD331" s="36"/>
      <c r="AE331" s="36"/>
      <c r="AR331" s="191" t="s">
        <v>299</v>
      </c>
      <c r="AT331" s="191" t="s">
        <v>217</v>
      </c>
      <c r="AU331" s="191" t="s">
        <v>88</v>
      </c>
      <c r="AY331" s="19" t="s">
        <v>214</v>
      </c>
      <c r="BE331" s="192">
        <f>IF(N331="základní",J331,0)</f>
        <v>0</v>
      </c>
      <c r="BF331" s="192">
        <f>IF(N331="snížená",J331,0)</f>
        <v>0</v>
      </c>
      <c r="BG331" s="192">
        <f>IF(N331="zákl. přenesená",J331,0)</f>
        <v>0</v>
      </c>
      <c r="BH331" s="192">
        <f>IF(N331="sníž. přenesená",J331,0)</f>
        <v>0</v>
      </c>
      <c r="BI331" s="192">
        <f>IF(N331="nulová",J331,0)</f>
        <v>0</v>
      </c>
      <c r="BJ331" s="19" t="s">
        <v>88</v>
      </c>
      <c r="BK331" s="192">
        <f>ROUND(I331*H331,2)</f>
        <v>0</v>
      </c>
      <c r="BL331" s="19" t="s">
        <v>299</v>
      </c>
      <c r="BM331" s="191" t="s">
        <v>2077</v>
      </c>
    </row>
    <row r="332" spans="1:65" s="13" customFormat="1" ht="11.25">
      <c r="B332" s="193"/>
      <c r="C332" s="194"/>
      <c r="D332" s="195" t="s">
        <v>224</v>
      </c>
      <c r="E332" s="196" t="s">
        <v>19</v>
      </c>
      <c r="F332" s="197" t="s">
        <v>351</v>
      </c>
      <c r="G332" s="194"/>
      <c r="H332" s="196" t="s">
        <v>19</v>
      </c>
      <c r="I332" s="198"/>
      <c r="J332" s="194"/>
      <c r="K332" s="194"/>
      <c r="L332" s="199"/>
      <c r="M332" s="200"/>
      <c r="N332" s="201"/>
      <c r="O332" s="201"/>
      <c r="P332" s="201"/>
      <c r="Q332" s="201"/>
      <c r="R332" s="201"/>
      <c r="S332" s="201"/>
      <c r="T332" s="202"/>
      <c r="AT332" s="203" t="s">
        <v>224</v>
      </c>
      <c r="AU332" s="203" t="s">
        <v>88</v>
      </c>
      <c r="AV332" s="13" t="s">
        <v>82</v>
      </c>
      <c r="AW332" s="13" t="s">
        <v>36</v>
      </c>
      <c r="AX332" s="13" t="s">
        <v>75</v>
      </c>
      <c r="AY332" s="203" t="s">
        <v>214</v>
      </c>
    </row>
    <row r="333" spans="1:65" s="14" customFormat="1" ht="11.25">
      <c r="B333" s="204"/>
      <c r="C333" s="205"/>
      <c r="D333" s="195" t="s">
        <v>224</v>
      </c>
      <c r="E333" s="206" t="s">
        <v>19</v>
      </c>
      <c r="F333" s="207" t="s">
        <v>2069</v>
      </c>
      <c r="G333" s="205"/>
      <c r="H333" s="208">
        <v>75.48</v>
      </c>
      <c r="I333" s="209"/>
      <c r="J333" s="205"/>
      <c r="K333" s="205"/>
      <c r="L333" s="210"/>
      <c r="M333" s="211"/>
      <c r="N333" s="212"/>
      <c r="O333" s="212"/>
      <c r="P333" s="212"/>
      <c r="Q333" s="212"/>
      <c r="R333" s="212"/>
      <c r="S333" s="212"/>
      <c r="T333" s="213"/>
      <c r="AT333" s="214" t="s">
        <v>224</v>
      </c>
      <c r="AU333" s="214" t="s">
        <v>88</v>
      </c>
      <c r="AV333" s="14" t="s">
        <v>88</v>
      </c>
      <c r="AW333" s="14" t="s">
        <v>36</v>
      </c>
      <c r="AX333" s="14" t="s">
        <v>75</v>
      </c>
      <c r="AY333" s="214" t="s">
        <v>214</v>
      </c>
    </row>
    <row r="334" spans="1:65" s="14" customFormat="1" ht="11.25">
      <c r="B334" s="204"/>
      <c r="C334" s="205"/>
      <c r="D334" s="195" t="s">
        <v>224</v>
      </c>
      <c r="E334" s="206" t="s">
        <v>19</v>
      </c>
      <c r="F334" s="207" t="s">
        <v>2070</v>
      </c>
      <c r="G334" s="205"/>
      <c r="H334" s="208">
        <v>65.86</v>
      </c>
      <c r="I334" s="209"/>
      <c r="J334" s="205"/>
      <c r="K334" s="205"/>
      <c r="L334" s="210"/>
      <c r="M334" s="211"/>
      <c r="N334" s="212"/>
      <c r="O334" s="212"/>
      <c r="P334" s="212"/>
      <c r="Q334" s="212"/>
      <c r="R334" s="212"/>
      <c r="S334" s="212"/>
      <c r="T334" s="213"/>
      <c r="AT334" s="214" t="s">
        <v>224</v>
      </c>
      <c r="AU334" s="214" t="s">
        <v>88</v>
      </c>
      <c r="AV334" s="14" t="s">
        <v>88</v>
      </c>
      <c r="AW334" s="14" t="s">
        <v>36</v>
      </c>
      <c r="AX334" s="14" t="s">
        <v>75</v>
      </c>
      <c r="AY334" s="214" t="s">
        <v>214</v>
      </c>
    </row>
    <row r="335" spans="1:65" s="14" customFormat="1" ht="11.25">
      <c r="B335" s="204"/>
      <c r="C335" s="205"/>
      <c r="D335" s="195" t="s">
        <v>224</v>
      </c>
      <c r="E335" s="206" t="s">
        <v>19</v>
      </c>
      <c r="F335" s="207" t="s">
        <v>2071</v>
      </c>
      <c r="G335" s="205"/>
      <c r="H335" s="208">
        <v>31.64</v>
      </c>
      <c r="I335" s="209"/>
      <c r="J335" s="205"/>
      <c r="K335" s="205"/>
      <c r="L335" s="210"/>
      <c r="M335" s="211"/>
      <c r="N335" s="212"/>
      <c r="O335" s="212"/>
      <c r="P335" s="212"/>
      <c r="Q335" s="212"/>
      <c r="R335" s="212"/>
      <c r="S335" s="212"/>
      <c r="T335" s="213"/>
      <c r="AT335" s="214" t="s">
        <v>224</v>
      </c>
      <c r="AU335" s="214" t="s">
        <v>88</v>
      </c>
      <c r="AV335" s="14" t="s">
        <v>88</v>
      </c>
      <c r="AW335" s="14" t="s">
        <v>36</v>
      </c>
      <c r="AX335" s="14" t="s">
        <v>75</v>
      </c>
      <c r="AY335" s="214" t="s">
        <v>214</v>
      </c>
    </row>
    <row r="336" spans="1:65" s="15" customFormat="1" ht="11.25">
      <c r="B336" s="215"/>
      <c r="C336" s="216"/>
      <c r="D336" s="195" t="s">
        <v>224</v>
      </c>
      <c r="E336" s="217" t="s">
        <v>19</v>
      </c>
      <c r="F336" s="218" t="s">
        <v>228</v>
      </c>
      <c r="G336" s="216"/>
      <c r="H336" s="219">
        <v>172.98000000000002</v>
      </c>
      <c r="I336" s="220"/>
      <c r="J336" s="216"/>
      <c r="K336" s="216"/>
      <c r="L336" s="221"/>
      <c r="M336" s="222"/>
      <c r="N336" s="223"/>
      <c r="O336" s="223"/>
      <c r="P336" s="223"/>
      <c r="Q336" s="223"/>
      <c r="R336" s="223"/>
      <c r="S336" s="223"/>
      <c r="T336" s="224"/>
      <c r="AT336" s="225" t="s">
        <v>224</v>
      </c>
      <c r="AU336" s="225" t="s">
        <v>88</v>
      </c>
      <c r="AV336" s="15" t="s">
        <v>222</v>
      </c>
      <c r="AW336" s="15" t="s">
        <v>36</v>
      </c>
      <c r="AX336" s="15" t="s">
        <v>82</v>
      </c>
      <c r="AY336" s="225" t="s">
        <v>214</v>
      </c>
    </row>
    <row r="337" spans="1:65" s="2" customFormat="1" ht="14.45" customHeight="1">
      <c r="A337" s="36"/>
      <c r="B337" s="37"/>
      <c r="C337" s="180" t="s">
        <v>549</v>
      </c>
      <c r="D337" s="180" t="s">
        <v>217</v>
      </c>
      <c r="E337" s="181" t="s">
        <v>539</v>
      </c>
      <c r="F337" s="182" t="s">
        <v>540</v>
      </c>
      <c r="G337" s="183" t="s">
        <v>220</v>
      </c>
      <c r="H337" s="184">
        <v>172.98</v>
      </c>
      <c r="I337" s="185"/>
      <c r="J337" s="186">
        <f>ROUND(I337*H337,2)</f>
        <v>0</v>
      </c>
      <c r="K337" s="182" t="s">
        <v>19</v>
      </c>
      <c r="L337" s="41"/>
      <c r="M337" s="187" t="s">
        <v>19</v>
      </c>
      <c r="N337" s="188" t="s">
        <v>47</v>
      </c>
      <c r="O337" s="66"/>
      <c r="P337" s="189">
        <f>O337*H337</f>
        <v>0</v>
      </c>
      <c r="Q337" s="189">
        <v>2.1319999999999999E-2</v>
      </c>
      <c r="R337" s="189">
        <f>Q337*H337</f>
        <v>3.6879335999999996</v>
      </c>
      <c r="S337" s="189">
        <v>0</v>
      </c>
      <c r="T337" s="190">
        <f>S337*H337</f>
        <v>0</v>
      </c>
      <c r="U337" s="36"/>
      <c r="V337" s="36"/>
      <c r="W337" s="36"/>
      <c r="X337" s="36"/>
      <c r="Y337" s="36"/>
      <c r="Z337" s="36"/>
      <c r="AA337" s="36"/>
      <c r="AB337" s="36"/>
      <c r="AC337" s="36"/>
      <c r="AD337" s="36"/>
      <c r="AE337" s="36"/>
      <c r="AR337" s="191" t="s">
        <v>299</v>
      </c>
      <c r="AT337" s="191" t="s">
        <v>217</v>
      </c>
      <c r="AU337" s="191" t="s">
        <v>88</v>
      </c>
      <c r="AY337" s="19" t="s">
        <v>214</v>
      </c>
      <c r="BE337" s="192">
        <f>IF(N337="základní",J337,0)</f>
        <v>0</v>
      </c>
      <c r="BF337" s="192">
        <f>IF(N337="snížená",J337,0)</f>
        <v>0</v>
      </c>
      <c r="BG337" s="192">
        <f>IF(N337="zákl. přenesená",J337,0)</f>
        <v>0</v>
      </c>
      <c r="BH337" s="192">
        <f>IF(N337="sníž. přenesená",J337,0)</f>
        <v>0</v>
      </c>
      <c r="BI337" s="192">
        <f>IF(N337="nulová",J337,0)</f>
        <v>0</v>
      </c>
      <c r="BJ337" s="19" t="s">
        <v>88</v>
      </c>
      <c r="BK337" s="192">
        <f>ROUND(I337*H337,2)</f>
        <v>0</v>
      </c>
      <c r="BL337" s="19" t="s">
        <v>299</v>
      </c>
      <c r="BM337" s="191" t="s">
        <v>541</v>
      </c>
    </row>
    <row r="338" spans="1:65" s="13" customFormat="1" ht="11.25">
      <c r="B338" s="193"/>
      <c r="C338" s="194"/>
      <c r="D338" s="195" t="s">
        <v>224</v>
      </c>
      <c r="E338" s="196" t="s">
        <v>19</v>
      </c>
      <c r="F338" s="197" t="s">
        <v>351</v>
      </c>
      <c r="G338" s="194"/>
      <c r="H338" s="196" t="s">
        <v>19</v>
      </c>
      <c r="I338" s="198"/>
      <c r="J338" s="194"/>
      <c r="K338" s="194"/>
      <c r="L338" s="199"/>
      <c r="M338" s="200"/>
      <c r="N338" s="201"/>
      <c r="O338" s="201"/>
      <c r="P338" s="201"/>
      <c r="Q338" s="201"/>
      <c r="R338" s="201"/>
      <c r="S338" s="201"/>
      <c r="T338" s="202"/>
      <c r="AT338" s="203" t="s">
        <v>224</v>
      </c>
      <c r="AU338" s="203" t="s">
        <v>88</v>
      </c>
      <c r="AV338" s="13" t="s">
        <v>82</v>
      </c>
      <c r="AW338" s="13" t="s">
        <v>36</v>
      </c>
      <c r="AX338" s="13" t="s">
        <v>75</v>
      </c>
      <c r="AY338" s="203" t="s">
        <v>214</v>
      </c>
    </row>
    <row r="339" spans="1:65" s="14" customFormat="1" ht="11.25">
      <c r="B339" s="204"/>
      <c r="C339" s="205"/>
      <c r="D339" s="195" t="s">
        <v>224</v>
      </c>
      <c r="E339" s="206" t="s">
        <v>19</v>
      </c>
      <c r="F339" s="207" t="s">
        <v>2069</v>
      </c>
      <c r="G339" s="205"/>
      <c r="H339" s="208">
        <v>75.48</v>
      </c>
      <c r="I339" s="209"/>
      <c r="J339" s="205"/>
      <c r="K339" s="205"/>
      <c r="L339" s="210"/>
      <c r="M339" s="211"/>
      <c r="N339" s="212"/>
      <c r="O339" s="212"/>
      <c r="P339" s="212"/>
      <c r="Q339" s="212"/>
      <c r="R339" s="212"/>
      <c r="S339" s="212"/>
      <c r="T339" s="213"/>
      <c r="AT339" s="214" t="s">
        <v>224</v>
      </c>
      <c r="AU339" s="214" t="s">
        <v>88</v>
      </c>
      <c r="AV339" s="14" t="s">
        <v>88</v>
      </c>
      <c r="AW339" s="14" t="s">
        <v>36</v>
      </c>
      <c r="AX339" s="14" t="s">
        <v>75</v>
      </c>
      <c r="AY339" s="214" t="s">
        <v>214</v>
      </c>
    </row>
    <row r="340" spans="1:65" s="14" customFormat="1" ht="11.25">
      <c r="B340" s="204"/>
      <c r="C340" s="205"/>
      <c r="D340" s="195" t="s">
        <v>224</v>
      </c>
      <c r="E340" s="206" t="s">
        <v>19</v>
      </c>
      <c r="F340" s="207" t="s">
        <v>2070</v>
      </c>
      <c r="G340" s="205"/>
      <c r="H340" s="208">
        <v>65.86</v>
      </c>
      <c r="I340" s="209"/>
      <c r="J340" s="205"/>
      <c r="K340" s="205"/>
      <c r="L340" s="210"/>
      <c r="M340" s="211"/>
      <c r="N340" s="212"/>
      <c r="O340" s="212"/>
      <c r="P340" s="212"/>
      <c r="Q340" s="212"/>
      <c r="R340" s="212"/>
      <c r="S340" s="212"/>
      <c r="T340" s="213"/>
      <c r="AT340" s="214" t="s">
        <v>224</v>
      </c>
      <c r="AU340" s="214" t="s">
        <v>88</v>
      </c>
      <c r="AV340" s="14" t="s">
        <v>88</v>
      </c>
      <c r="AW340" s="14" t="s">
        <v>36</v>
      </c>
      <c r="AX340" s="14" t="s">
        <v>75</v>
      </c>
      <c r="AY340" s="214" t="s">
        <v>214</v>
      </c>
    </row>
    <row r="341" spans="1:65" s="14" customFormat="1" ht="11.25">
      <c r="B341" s="204"/>
      <c r="C341" s="205"/>
      <c r="D341" s="195" t="s">
        <v>224</v>
      </c>
      <c r="E341" s="206" t="s">
        <v>19</v>
      </c>
      <c r="F341" s="207" t="s">
        <v>2071</v>
      </c>
      <c r="G341" s="205"/>
      <c r="H341" s="208">
        <v>31.64</v>
      </c>
      <c r="I341" s="209"/>
      <c r="J341" s="205"/>
      <c r="K341" s="205"/>
      <c r="L341" s="210"/>
      <c r="M341" s="211"/>
      <c r="N341" s="212"/>
      <c r="O341" s="212"/>
      <c r="P341" s="212"/>
      <c r="Q341" s="212"/>
      <c r="R341" s="212"/>
      <c r="S341" s="212"/>
      <c r="T341" s="213"/>
      <c r="AT341" s="214" t="s">
        <v>224</v>
      </c>
      <c r="AU341" s="214" t="s">
        <v>88</v>
      </c>
      <c r="AV341" s="14" t="s">
        <v>88</v>
      </c>
      <c r="AW341" s="14" t="s">
        <v>36</v>
      </c>
      <c r="AX341" s="14" t="s">
        <v>75</v>
      </c>
      <c r="AY341" s="214" t="s">
        <v>214</v>
      </c>
    </row>
    <row r="342" spans="1:65" s="15" customFormat="1" ht="11.25">
      <c r="B342" s="215"/>
      <c r="C342" s="216"/>
      <c r="D342" s="195" t="s">
        <v>224</v>
      </c>
      <c r="E342" s="217" t="s">
        <v>19</v>
      </c>
      <c r="F342" s="218" t="s">
        <v>228</v>
      </c>
      <c r="G342" s="216"/>
      <c r="H342" s="219">
        <v>172.98000000000002</v>
      </c>
      <c r="I342" s="220"/>
      <c r="J342" s="216"/>
      <c r="K342" s="216"/>
      <c r="L342" s="221"/>
      <c r="M342" s="222"/>
      <c r="N342" s="223"/>
      <c r="O342" s="223"/>
      <c r="P342" s="223"/>
      <c r="Q342" s="223"/>
      <c r="R342" s="223"/>
      <c r="S342" s="223"/>
      <c r="T342" s="224"/>
      <c r="AT342" s="225" t="s">
        <v>224</v>
      </c>
      <c r="AU342" s="225" t="s">
        <v>88</v>
      </c>
      <c r="AV342" s="15" t="s">
        <v>222</v>
      </c>
      <c r="AW342" s="15" t="s">
        <v>36</v>
      </c>
      <c r="AX342" s="15" t="s">
        <v>82</v>
      </c>
      <c r="AY342" s="225" t="s">
        <v>214</v>
      </c>
    </row>
    <row r="343" spans="1:65" s="2" customFormat="1" ht="24.2" customHeight="1">
      <c r="A343" s="36"/>
      <c r="B343" s="37"/>
      <c r="C343" s="180" t="s">
        <v>555</v>
      </c>
      <c r="D343" s="180" t="s">
        <v>217</v>
      </c>
      <c r="E343" s="181" t="s">
        <v>543</v>
      </c>
      <c r="F343" s="182" t="s">
        <v>544</v>
      </c>
      <c r="G343" s="183" t="s">
        <v>220</v>
      </c>
      <c r="H343" s="184">
        <v>10.25</v>
      </c>
      <c r="I343" s="185"/>
      <c r="J343" s="186">
        <f>ROUND(I343*H343,2)</f>
        <v>0</v>
      </c>
      <c r="K343" s="182" t="s">
        <v>19</v>
      </c>
      <c r="L343" s="41"/>
      <c r="M343" s="187" t="s">
        <v>19</v>
      </c>
      <c r="N343" s="188" t="s">
        <v>47</v>
      </c>
      <c r="O343" s="66"/>
      <c r="P343" s="189">
        <f>O343*H343</f>
        <v>0</v>
      </c>
      <c r="Q343" s="189">
        <v>2.1319999999999999E-2</v>
      </c>
      <c r="R343" s="189">
        <f>Q343*H343</f>
        <v>0.21852999999999997</v>
      </c>
      <c r="S343" s="189">
        <v>0</v>
      </c>
      <c r="T343" s="190">
        <f>S343*H343</f>
        <v>0</v>
      </c>
      <c r="U343" s="36"/>
      <c r="V343" s="36"/>
      <c r="W343" s="36"/>
      <c r="X343" s="36"/>
      <c r="Y343" s="36"/>
      <c r="Z343" s="36"/>
      <c r="AA343" s="36"/>
      <c r="AB343" s="36"/>
      <c r="AC343" s="36"/>
      <c r="AD343" s="36"/>
      <c r="AE343" s="36"/>
      <c r="AR343" s="191" t="s">
        <v>299</v>
      </c>
      <c r="AT343" s="191" t="s">
        <v>217</v>
      </c>
      <c r="AU343" s="191" t="s">
        <v>88</v>
      </c>
      <c r="AY343" s="19" t="s">
        <v>214</v>
      </c>
      <c r="BE343" s="192">
        <f>IF(N343="základní",J343,0)</f>
        <v>0</v>
      </c>
      <c r="BF343" s="192">
        <f>IF(N343="snížená",J343,0)</f>
        <v>0</v>
      </c>
      <c r="BG343" s="192">
        <f>IF(N343="zákl. přenesená",J343,0)</f>
        <v>0</v>
      </c>
      <c r="BH343" s="192">
        <f>IF(N343="sníž. přenesená",J343,0)</f>
        <v>0</v>
      </c>
      <c r="BI343" s="192">
        <f>IF(N343="nulová",J343,0)</f>
        <v>0</v>
      </c>
      <c r="BJ343" s="19" t="s">
        <v>88</v>
      </c>
      <c r="BK343" s="192">
        <f>ROUND(I343*H343,2)</f>
        <v>0</v>
      </c>
      <c r="BL343" s="19" t="s">
        <v>299</v>
      </c>
      <c r="BM343" s="191" t="s">
        <v>545</v>
      </c>
    </row>
    <row r="344" spans="1:65" s="13" customFormat="1" ht="11.25">
      <c r="B344" s="193"/>
      <c r="C344" s="194"/>
      <c r="D344" s="195" t="s">
        <v>224</v>
      </c>
      <c r="E344" s="196" t="s">
        <v>19</v>
      </c>
      <c r="F344" s="197" t="s">
        <v>546</v>
      </c>
      <c r="G344" s="194"/>
      <c r="H344" s="196" t="s">
        <v>19</v>
      </c>
      <c r="I344" s="198"/>
      <c r="J344" s="194"/>
      <c r="K344" s="194"/>
      <c r="L344" s="199"/>
      <c r="M344" s="200"/>
      <c r="N344" s="201"/>
      <c r="O344" s="201"/>
      <c r="P344" s="201"/>
      <c r="Q344" s="201"/>
      <c r="R344" s="201"/>
      <c r="S344" s="201"/>
      <c r="T344" s="202"/>
      <c r="AT344" s="203" t="s">
        <v>224</v>
      </c>
      <c r="AU344" s="203" t="s">
        <v>88</v>
      </c>
      <c r="AV344" s="13" t="s">
        <v>82</v>
      </c>
      <c r="AW344" s="13" t="s">
        <v>36</v>
      </c>
      <c r="AX344" s="13" t="s">
        <v>75</v>
      </c>
      <c r="AY344" s="203" t="s">
        <v>214</v>
      </c>
    </row>
    <row r="345" spans="1:65" s="14" customFormat="1" ht="11.25">
      <c r="B345" s="204"/>
      <c r="C345" s="205"/>
      <c r="D345" s="195" t="s">
        <v>224</v>
      </c>
      <c r="E345" s="206" t="s">
        <v>19</v>
      </c>
      <c r="F345" s="207" t="s">
        <v>2078</v>
      </c>
      <c r="G345" s="205"/>
      <c r="H345" s="208">
        <v>5.84</v>
      </c>
      <c r="I345" s="209"/>
      <c r="J345" s="205"/>
      <c r="K345" s="205"/>
      <c r="L345" s="210"/>
      <c r="M345" s="211"/>
      <c r="N345" s="212"/>
      <c r="O345" s="212"/>
      <c r="P345" s="212"/>
      <c r="Q345" s="212"/>
      <c r="R345" s="212"/>
      <c r="S345" s="212"/>
      <c r="T345" s="213"/>
      <c r="AT345" s="214" t="s">
        <v>224</v>
      </c>
      <c r="AU345" s="214" t="s">
        <v>88</v>
      </c>
      <c r="AV345" s="14" t="s">
        <v>88</v>
      </c>
      <c r="AW345" s="14" t="s">
        <v>36</v>
      </c>
      <c r="AX345" s="14" t="s">
        <v>75</v>
      </c>
      <c r="AY345" s="214" t="s">
        <v>214</v>
      </c>
    </row>
    <row r="346" spans="1:65" s="14" customFormat="1" ht="11.25">
      <c r="B346" s="204"/>
      <c r="C346" s="205"/>
      <c r="D346" s="195" t="s">
        <v>224</v>
      </c>
      <c r="E346" s="206" t="s">
        <v>19</v>
      </c>
      <c r="F346" s="207" t="s">
        <v>2079</v>
      </c>
      <c r="G346" s="205"/>
      <c r="H346" s="208">
        <v>4.41</v>
      </c>
      <c r="I346" s="209"/>
      <c r="J346" s="205"/>
      <c r="K346" s="205"/>
      <c r="L346" s="210"/>
      <c r="M346" s="211"/>
      <c r="N346" s="212"/>
      <c r="O346" s="212"/>
      <c r="P346" s="212"/>
      <c r="Q346" s="212"/>
      <c r="R346" s="212"/>
      <c r="S346" s="212"/>
      <c r="T346" s="213"/>
      <c r="AT346" s="214" t="s">
        <v>224</v>
      </c>
      <c r="AU346" s="214" t="s">
        <v>88</v>
      </c>
      <c r="AV346" s="14" t="s">
        <v>88</v>
      </c>
      <c r="AW346" s="14" t="s">
        <v>36</v>
      </c>
      <c r="AX346" s="14" t="s">
        <v>75</v>
      </c>
      <c r="AY346" s="214" t="s">
        <v>214</v>
      </c>
    </row>
    <row r="347" spans="1:65" s="15" customFormat="1" ht="11.25">
      <c r="B347" s="215"/>
      <c r="C347" s="216"/>
      <c r="D347" s="195" t="s">
        <v>224</v>
      </c>
      <c r="E347" s="217" t="s">
        <v>19</v>
      </c>
      <c r="F347" s="218" t="s">
        <v>228</v>
      </c>
      <c r="G347" s="216"/>
      <c r="H347" s="219">
        <v>10.25</v>
      </c>
      <c r="I347" s="220"/>
      <c r="J347" s="216"/>
      <c r="K347" s="216"/>
      <c r="L347" s="221"/>
      <c r="M347" s="222"/>
      <c r="N347" s="223"/>
      <c r="O347" s="223"/>
      <c r="P347" s="223"/>
      <c r="Q347" s="223"/>
      <c r="R347" s="223"/>
      <c r="S347" s="223"/>
      <c r="T347" s="224"/>
      <c r="AT347" s="225" t="s">
        <v>224</v>
      </c>
      <c r="AU347" s="225" t="s">
        <v>88</v>
      </c>
      <c r="AV347" s="15" t="s">
        <v>222</v>
      </c>
      <c r="AW347" s="15" t="s">
        <v>36</v>
      </c>
      <c r="AX347" s="15" t="s">
        <v>82</v>
      </c>
      <c r="AY347" s="225" t="s">
        <v>214</v>
      </c>
    </row>
    <row r="348" spans="1:65" s="2" customFormat="1" ht="14.45" customHeight="1">
      <c r="A348" s="36"/>
      <c r="B348" s="37"/>
      <c r="C348" s="180" t="s">
        <v>561</v>
      </c>
      <c r="D348" s="180" t="s">
        <v>217</v>
      </c>
      <c r="E348" s="181" t="s">
        <v>550</v>
      </c>
      <c r="F348" s="182" t="s">
        <v>551</v>
      </c>
      <c r="G348" s="183" t="s">
        <v>220</v>
      </c>
      <c r="H348" s="184">
        <v>49.731999999999999</v>
      </c>
      <c r="I348" s="185"/>
      <c r="J348" s="186">
        <f>ROUND(I348*H348,2)</f>
        <v>0</v>
      </c>
      <c r="K348" s="182" t="s">
        <v>221</v>
      </c>
      <c r="L348" s="41"/>
      <c r="M348" s="187" t="s">
        <v>19</v>
      </c>
      <c r="N348" s="188" t="s">
        <v>47</v>
      </c>
      <c r="O348" s="66"/>
      <c r="P348" s="189">
        <f>O348*H348</f>
        <v>0</v>
      </c>
      <c r="Q348" s="189">
        <v>1.702E-2</v>
      </c>
      <c r="R348" s="189">
        <f>Q348*H348</f>
        <v>0.84643864000000002</v>
      </c>
      <c r="S348" s="189">
        <v>0</v>
      </c>
      <c r="T348" s="190">
        <f>S348*H348</f>
        <v>0</v>
      </c>
      <c r="U348" s="36"/>
      <c r="V348" s="36"/>
      <c r="W348" s="36"/>
      <c r="X348" s="36"/>
      <c r="Y348" s="36"/>
      <c r="Z348" s="36"/>
      <c r="AA348" s="36"/>
      <c r="AB348" s="36"/>
      <c r="AC348" s="36"/>
      <c r="AD348" s="36"/>
      <c r="AE348" s="36"/>
      <c r="AR348" s="191" t="s">
        <v>299</v>
      </c>
      <c r="AT348" s="191" t="s">
        <v>217</v>
      </c>
      <c r="AU348" s="191" t="s">
        <v>88</v>
      </c>
      <c r="AY348" s="19" t="s">
        <v>214</v>
      </c>
      <c r="BE348" s="192">
        <f>IF(N348="základní",J348,0)</f>
        <v>0</v>
      </c>
      <c r="BF348" s="192">
        <f>IF(N348="snížená",J348,0)</f>
        <v>0</v>
      </c>
      <c r="BG348" s="192">
        <f>IF(N348="zákl. přenesená",J348,0)</f>
        <v>0</v>
      </c>
      <c r="BH348" s="192">
        <f>IF(N348="sníž. přenesená",J348,0)</f>
        <v>0</v>
      </c>
      <c r="BI348" s="192">
        <f>IF(N348="nulová",J348,0)</f>
        <v>0</v>
      </c>
      <c r="BJ348" s="19" t="s">
        <v>88</v>
      </c>
      <c r="BK348" s="192">
        <f>ROUND(I348*H348,2)</f>
        <v>0</v>
      </c>
      <c r="BL348" s="19" t="s">
        <v>299</v>
      </c>
      <c r="BM348" s="191" t="s">
        <v>552</v>
      </c>
    </row>
    <row r="349" spans="1:65" s="13" customFormat="1" ht="11.25">
      <c r="B349" s="193"/>
      <c r="C349" s="194"/>
      <c r="D349" s="195" t="s">
        <v>224</v>
      </c>
      <c r="E349" s="196" t="s">
        <v>19</v>
      </c>
      <c r="F349" s="197" t="s">
        <v>546</v>
      </c>
      <c r="G349" s="194"/>
      <c r="H349" s="196" t="s">
        <v>19</v>
      </c>
      <c r="I349" s="198"/>
      <c r="J349" s="194"/>
      <c r="K349" s="194"/>
      <c r="L349" s="199"/>
      <c r="M349" s="200"/>
      <c r="N349" s="201"/>
      <c r="O349" s="201"/>
      <c r="P349" s="201"/>
      <c r="Q349" s="201"/>
      <c r="R349" s="201"/>
      <c r="S349" s="201"/>
      <c r="T349" s="202"/>
      <c r="AT349" s="203" t="s">
        <v>224</v>
      </c>
      <c r="AU349" s="203" t="s">
        <v>88</v>
      </c>
      <c r="AV349" s="13" t="s">
        <v>82</v>
      </c>
      <c r="AW349" s="13" t="s">
        <v>36</v>
      </c>
      <c r="AX349" s="13" t="s">
        <v>75</v>
      </c>
      <c r="AY349" s="203" t="s">
        <v>214</v>
      </c>
    </row>
    <row r="350" spans="1:65" s="14" customFormat="1" ht="11.25">
      <c r="B350" s="204"/>
      <c r="C350" s="205"/>
      <c r="D350" s="195" t="s">
        <v>224</v>
      </c>
      <c r="E350" s="206" t="s">
        <v>19</v>
      </c>
      <c r="F350" s="207" t="s">
        <v>2080</v>
      </c>
      <c r="G350" s="205"/>
      <c r="H350" s="208">
        <v>22.129000000000001</v>
      </c>
      <c r="I350" s="209"/>
      <c r="J350" s="205"/>
      <c r="K350" s="205"/>
      <c r="L350" s="210"/>
      <c r="M350" s="211"/>
      <c r="N350" s="212"/>
      <c r="O350" s="212"/>
      <c r="P350" s="212"/>
      <c r="Q350" s="212"/>
      <c r="R350" s="212"/>
      <c r="S350" s="212"/>
      <c r="T350" s="213"/>
      <c r="AT350" s="214" t="s">
        <v>224</v>
      </c>
      <c r="AU350" s="214" t="s">
        <v>88</v>
      </c>
      <c r="AV350" s="14" t="s">
        <v>88</v>
      </c>
      <c r="AW350" s="14" t="s">
        <v>36</v>
      </c>
      <c r="AX350" s="14" t="s">
        <v>75</v>
      </c>
      <c r="AY350" s="214" t="s">
        <v>214</v>
      </c>
    </row>
    <row r="351" spans="1:65" s="14" customFormat="1" ht="11.25">
      <c r="B351" s="204"/>
      <c r="C351" s="205"/>
      <c r="D351" s="195" t="s">
        <v>224</v>
      </c>
      <c r="E351" s="206" t="s">
        <v>19</v>
      </c>
      <c r="F351" s="207" t="s">
        <v>2081</v>
      </c>
      <c r="G351" s="205"/>
      <c r="H351" s="208">
        <v>27.603000000000002</v>
      </c>
      <c r="I351" s="209"/>
      <c r="J351" s="205"/>
      <c r="K351" s="205"/>
      <c r="L351" s="210"/>
      <c r="M351" s="211"/>
      <c r="N351" s="212"/>
      <c r="O351" s="212"/>
      <c r="P351" s="212"/>
      <c r="Q351" s="212"/>
      <c r="R351" s="212"/>
      <c r="S351" s="212"/>
      <c r="T351" s="213"/>
      <c r="AT351" s="214" t="s">
        <v>224</v>
      </c>
      <c r="AU351" s="214" t="s">
        <v>88</v>
      </c>
      <c r="AV351" s="14" t="s">
        <v>88</v>
      </c>
      <c r="AW351" s="14" t="s">
        <v>36</v>
      </c>
      <c r="AX351" s="14" t="s">
        <v>75</v>
      </c>
      <c r="AY351" s="214" t="s">
        <v>214</v>
      </c>
    </row>
    <row r="352" spans="1:65" s="15" customFormat="1" ht="11.25">
      <c r="B352" s="215"/>
      <c r="C352" s="216"/>
      <c r="D352" s="195" t="s">
        <v>224</v>
      </c>
      <c r="E352" s="217" t="s">
        <v>19</v>
      </c>
      <c r="F352" s="218" t="s">
        <v>228</v>
      </c>
      <c r="G352" s="216"/>
      <c r="H352" s="219">
        <v>49.731999999999999</v>
      </c>
      <c r="I352" s="220"/>
      <c r="J352" s="216"/>
      <c r="K352" s="216"/>
      <c r="L352" s="221"/>
      <c r="M352" s="222"/>
      <c r="N352" s="223"/>
      <c r="O352" s="223"/>
      <c r="P352" s="223"/>
      <c r="Q352" s="223"/>
      <c r="R352" s="223"/>
      <c r="S352" s="223"/>
      <c r="T352" s="224"/>
      <c r="AT352" s="225" t="s">
        <v>224</v>
      </c>
      <c r="AU352" s="225" t="s">
        <v>88</v>
      </c>
      <c r="AV352" s="15" t="s">
        <v>222</v>
      </c>
      <c r="AW352" s="15" t="s">
        <v>36</v>
      </c>
      <c r="AX352" s="15" t="s">
        <v>82</v>
      </c>
      <c r="AY352" s="225" t="s">
        <v>214</v>
      </c>
    </row>
    <row r="353" spans="1:65" s="2" customFormat="1" ht="24.2" customHeight="1">
      <c r="A353" s="36"/>
      <c r="B353" s="37"/>
      <c r="C353" s="180" t="s">
        <v>565</v>
      </c>
      <c r="D353" s="180" t="s">
        <v>217</v>
      </c>
      <c r="E353" s="181" t="s">
        <v>556</v>
      </c>
      <c r="F353" s="182" t="s">
        <v>557</v>
      </c>
      <c r="G353" s="183" t="s">
        <v>220</v>
      </c>
      <c r="H353" s="184">
        <v>5.5810000000000004</v>
      </c>
      <c r="I353" s="185"/>
      <c r="J353" s="186">
        <f>ROUND(I353*H353,2)</f>
        <v>0</v>
      </c>
      <c r="K353" s="182" t="s">
        <v>19</v>
      </c>
      <c r="L353" s="41"/>
      <c r="M353" s="187" t="s">
        <v>19</v>
      </c>
      <c r="N353" s="188" t="s">
        <v>47</v>
      </c>
      <c r="O353" s="66"/>
      <c r="P353" s="189">
        <f>O353*H353</f>
        <v>0</v>
      </c>
      <c r="Q353" s="189">
        <v>1.702E-2</v>
      </c>
      <c r="R353" s="189">
        <f>Q353*H353</f>
        <v>9.498862000000001E-2</v>
      </c>
      <c r="S353" s="189">
        <v>0</v>
      </c>
      <c r="T353" s="190">
        <f>S353*H353</f>
        <v>0</v>
      </c>
      <c r="U353" s="36"/>
      <c r="V353" s="36"/>
      <c r="W353" s="36"/>
      <c r="X353" s="36"/>
      <c r="Y353" s="36"/>
      <c r="Z353" s="36"/>
      <c r="AA353" s="36"/>
      <c r="AB353" s="36"/>
      <c r="AC353" s="36"/>
      <c r="AD353" s="36"/>
      <c r="AE353" s="36"/>
      <c r="AR353" s="191" t="s">
        <v>299</v>
      </c>
      <c r="AT353" s="191" t="s">
        <v>217</v>
      </c>
      <c r="AU353" s="191" t="s">
        <v>88</v>
      </c>
      <c r="AY353" s="19" t="s">
        <v>214</v>
      </c>
      <c r="BE353" s="192">
        <f>IF(N353="základní",J353,0)</f>
        <v>0</v>
      </c>
      <c r="BF353" s="192">
        <f>IF(N353="snížená",J353,0)</f>
        <v>0</v>
      </c>
      <c r="BG353" s="192">
        <f>IF(N353="zákl. přenesená",J353,0)</f>
        <v>0</v>
      </c>
      <c r="BH353" s="192">
        <f>IF(N353="sníž. přenesená",J353,0)</f>
        <v>0</v>
      </c>
      <c r="BI353" s="192">
        <f>IF(N353="nulová",J353,0)</f>
        <v>0</v>
      </c>
      <c r="BJ353" s="19" t="s">
        <v>88</v>
      </c>
      <c r="BK353" s="192">
        <f>ROUND(I353*H353,2)</f>
        <v>0</v>
      </c>
      <c r="BL353" s="19" t="s">
        <v>299</v>
      </c>
      <c r="BM353" s="191" t="s">
        <v>2082</v>
      </c>
    </row>
    <row r="354" spans="1:65" s="13" customFormat="1" ht="11.25">
      <c r="B354" s="193"/>
      <c r="C354" s="194"/>
      <c r="D354" s="195" t="s">
        <v>224</v>
      </c>
      <c r="E354" s="196" t="s">
        <v>19</v>
      </c>
      <c r="F354" s="197" t="s">
        <v>546</v>
      </c>
      <c r="G354" s="194"/>
      <c r="H354" s="196" t="s">
        <v>19</v>
      </c>
      <c r="I354" s="198"/>
      <c r="J354" s="194"/>
      <c r="K354" s="194"/>
      <c r="L354" s="199"/>
      <c r="M354" s="200"/>
      <c r="N354" s="201"/>
      <c r="O354" s="201"/>
      <c r="P354" s="201"/>
      <c r="Q354" s="201"/>
      <c r="R354" s="201"/>
      <c r="S354" s="201"/>
      <c r="T354" s="202"/>
      <c r="AT354" s="203" t="s">
        <v>224</v>
      </c>
      <c r="AU354" s="203" t="s">
        <v>88</v>
      </c>
      <c r="AV354" s="13" t="s">
        <v>82</v>
      </c>
      <c r="AW354" s="13" t="s">
        <v>36</v>
      </c>
      <c r="AX354" s="13" t="s">
        <v>75</v>
      </c>
      <c r="AY354" s="203" t="s">
        <v>214</v>
      </c>
    </row>
    <row r="355" spans="1:65" s="14" customFormat="1" ht="11.25">
      <c r="B355" s="204"/>
      <c r="C355" s="205"/>
      <c r="D355" s="195" t="s">
        <v>224</v>
      </c>
      <c r="E355" s="206" t="s">
        <v>19</v>
      </c>
      <c r="F355" s="207" t="s">
        <v>2083</v>
      </c>
      <c r="G355" s="205"/>
      <c r="H355" s="208">
        <v>0.84199999999999997</v>
      </c>
      <c r="I355" s="209"/>
      <c r="J355" s="205"/>
      <c r="K355" s="205"/>
      <c r="L355" s="210"/>
      <c r="M355" s="211"/>
      <c r="N355" s="212"/>
      <c r="O355" s="212"/>
      <c r="P355" s="212"/>
      <c r="Q355" s="212"/>
      <c r="R355" s="212"/>
      <c r="S355" s="212"/>
      <c r="T355" s="213"/>
      <c r="AT355" s="214" t="s">
        <v>224</v>
      </c>
      <c r="AU355" s="214" t="s">
        <v>88</v>
      </c>
      <c r="AV355" s="14" t="s">
        <v>88</v>
      </c>
      <c r="AW355" s="14" t="s">
        <v>36</v>
      </c>
      <c r="AX355" s="14" t="s">
        <v>75</v>
      </c>
      <c r="AY355" s="214" t="s">
        <v>214</v>
      </c>
    </row>
    <row r="356" spans="1:65" s="14" customFormat="1" ht="11.25">
      <c r="B356" s="204"/>
      <c r="C356" s="205"/>
      <c r="D356" s="195" t="s">
        <v>224</v>
      </c>
      <c r="E356" s="206" t="s">
        <v>19</v>
      </c>
      <c r="F356" s="207" t="s">
        <v>2084</v>
      </c>
      <c r="G356" s="205"/>
      <c r="H356" s="208">
        <v>4.7389999999999999</v>
      </c>
      <c r="I356" s="209"/>
      <c r="J356" s="205"/>
      <c r="K356" s="205"/>
      <c r="L356" s="210"/>
      <c r="M356" s="211"/>
      <c r="N356" s="212"/>
      <c r="O356" s="212"/>
      <c r="P356" s="212"/>
      <c r="Q356" s="212"/>
      <c r="R356" s="212"/>
      <c r="S356" s="212"/>
      <c r="T356" s="213"/>
      <c r="AT356" s="214" t="s">
        <v>224</v>
      </c>
      <c r="AU356" s="214" t="s">
        <v>88</v>
      </c>
      <c r="AV356" s="14" t="s">
        <v>88</v>
      </c>
      <c r="AW356" s="14" t="s">
        <v>36</v>
      </c>
      <c r="AX356" s="14" t="s">
        <v>75</v>
      </c>
      <c r="AY356" s="214" t="s">
        <v>214</v>
      </c>
    </row>
    <row r="357" spans="1:65" s="15" customFormat="1" ht="11.25">
      <c r="B357" s="215"/>
      <c r="C357" s="216"/>
      <c r="D357" s="195" t="s">
        <v>224</v>
      </c>
      <c r="E357" s="217" t="s">
        <v>19</v>
      </c>
      <c r="F357" s="218" t="s">
        <v>228</v>
      </c>
      <c r="G357" s="216"/>
      <c r="H357" s="219">
        <v>5.5809999999999995</v>
      </c>
      <c r="I357" s="220"/>
      <c r="J357" s="216"/>
      <c r="K357" s="216"/>
      <c r="L357" s="221"/>
      <c r="M357" s="222"/>
      <c r="N357" s="223"/>
      <c r="O357" s="223"/>
      <c r="P357" s="223"/>
      <c r="Q357" s="223"/>
      <c r="R357" s="223"/>
      <c r="S357" s="223"/>
      <c r="T357" s="224"/>
      <c r="AT357" s="225" t="s">
        <v>224</v>
      </c>
      <c r="AU357" s="225" t="s">
        <v>88</v>
      </c>
      <c r="AV357" s="15" t="s">
        <v>222</v>
      </c>
      <c r="AW357" s="15" t="s">
        <v>36</v>
      </c>
      <c r="AX357" s="15" t="s">
        <v>82</v>
      </c>
      <c r="AY357" s="225" t="s">
        <v>214</v>
      </c>
    </row>
    <row r="358" spans="1:65" s="2" customFormat="1" ht="24.2" customHeight="1">
      <c r="A358" s="36"/>
      <c r="B358" s="37"/>
      <c r="C358" s="180" t="s">
        <v>569</v>
      </c>
      <c r="D358" s="180" t="s">
        <v>217</v>
      </c>
      <c r="E358" s="181" t="s">
        <v>562</v>
      </c>
      <c r="F358" s="182" t="s">
        <v>563</v>
      </c>
      <c r="G358" s="183" t="s">
        <v>220</v>
      </c>
      <c r="H358" s="184">
        <v>25.7</v>
      </c>
      <c r="I358" s="185"/>
      <c r="J358" s="186">
        <f>ROUND(I358*H358,2)</f>
        <v>0</v>
      </c>
      <c r="K358" s="182" t="s">
        <v>19</v>
      </c>
      <c r="L358" s="41"/>
      <c r="M358" s="187" t="s">
        <v>19</v>
      </c>
      <c r="N358" s="188" t="s">
        <v>47</v>
      </c>
      <c r="O358" s="66"/>
      <c r="P358" s="189">
        <f>O358*H358</f>
        <v>0</v>
      </c>
      <c r="Q358" s="189">
        <v>1.357E-2</v>
      </c>
      <c r="R358" s="189">
        <f>Q358*H358</f>
        <v>0.34874899999999998</v>
      </c>
      <c r="S358" s="189">
        <v>0</v>
      </c>
      <c r="T358" s="190">
        <f>S358*H358</f>
        <v>0</v>
      </c>
      <c r="U358" s="36"/>
      <c r="V358" s="36"/>
      <c r="W358" s="36"/>
      <c r="X358" s="36"/>
      <c r="Y358" s="36"/>
      <c r="Z358" s="36"/>
      <c r="AA358" s="36"/>
      <c r="AB358" s="36"/>
      <c r="AC358" s="36"/>
      <c r="AD358" s="36"/>
      <c r="AE358" s="36"/>
      <c r="AR358" s="191" t="s">
        <v>299</v>
      </c>
      <c r="AT358" s="191" t="s">
        <v>217</v>
      </c>
      <c r="AU358" s="191" t="s">
        <v>88</v>
      </c>
      <c r="AY358" s="19" t="s">
        <v>214</v>
      </c>
      <c r="BE358" s="192">
        <f>IF(N358="základní",J358,0)</f>
        <v>0</v>
      </c>
      <c r="BF358" s="192">
        <f>IF(N358="snížená",J358,0)</f>
        <v>0</v>
      </c>
      <c r="BG358" s="192">
        <f>IF(N358="zákl. přenesená",J358,0)</f>
        <v>0</v>
      </c>
      <c r="BH358" s="192">
        <f>IF(N358="sníž. přenesená",J358,0)</f>
        <v>0</v>
      </c>
      <c r="BI358" s="192">
        <f>IF(N358="nulová",J358,0)</f>
        <v>0</v>
      </c>
      <c r="BJ358" s="19" t="s">
        <v>88</v>
      </c>
      <c r="BK358" s="192">
        <f>ROUND(I358*H358,2)</f>
        <v>0</v>
      </c>
      <c r="BL358" s="19" t="s">
        <v>299</v>
      </c>
      <c r="BM358" s="191" t="s">
        <v>2085</v>
      </c>
    </row>
    <row r="359" spans="1:65" s="13" customFormat="1" ht="11.25">
      <c r="B359" s="193"/>
      <c r="C359" s="194"/>
      <c r="D359" s="195" t="s">
        <v>224</v>
      </c>
      <c r="E359" s="196" t="s">
        <v>19</v>
      </c>
      <c r="F359" s="197" t="s">
        <v>474</v>
      </c>
      <c r="G359" s="194"/>
      <c r="H359" s="196" t="s">
        <v>19</v>
      </c>
      <c r="I359" s="198"/>
      <c r="J359" s="194"/>
      <c r="K359" s="194"/>
      <c r="L359" s="199"/>
      <c r="M359" s="200"/>
      <c r="N359" s="201"/>
      <c r="O359" s="201"/>
      <c r="P359" s="201"/>
      <c r="Q359" s="201"/>
      <c r="R359" s="201"/>
      <c r="S359" s="201"/>
      <c r="T359" s="202"/>
      <c r="AT359" s="203" t="s">
        <v>224</v>
      </c>
      <c r="AU359" s="203" t="s">
        <v>88</v>
      </c>
      <c r="AV359" s="13" t="s">
        <v>82</v>
      </c>
      <c r="AW359" s="13" t="s">
        <v>36</v>
      </c>
      <c r="AX359" s="13" t="s">
        <v>75</v>
      </c>
      <c r="AY359" s="203" t="s">
        <v>214</v>
      </c>
    </row>
    <row r="360" spans="1:65" s="14" customFormat="1" ht="11.25">
      <c r="B360" s="204"/>
      <c r="C360" s="205"/>
      <c r="D360" s="195" t="s">
        <v>224</v>
      </c>
      <c r="E360" s="206" t="s">
        <v>19</v>
      </c>
      <c r="F360" s="207" t="s">
        <v>2056</v>
      </c>
      <c r="G360" s="205"/>
      <c r="H360" s="208">
        <v>13.5</v>
      </c>
      <c r="I360" s="209"/>
      <c r="J360" s="205"/>
      <c r="K360" s="205"/>
      <c r="L360" s="210"/>
      <c r="M360" s="211"/>
      <c r="N360" s="212"/>
      <c r="O360" s="212"/>
      <c r="P360" s="212"/>
      <c r="Q360" s="212"/>
      <c r="R360" s="212"/>
      <c r="S360" s="212"/>
      <c r="T360" s="213"/>
      <c r="AT360" s="214" t="s">
        <v>224</v>
      </c>
      <c r="AU360" s="214" t="s">
        <v>88</v>
      </c>
      <c r="AV360" s="14" t="s">
        <v>88</v>
      </c>
      <c r="AW360" s="14" t="s">
        <v>36</v>
      </c>
      <c r="AX360" s="14" t="s">
        <v>75</v>
      </c>
      <c r="AY360" s="214" t="s">
        <v>214</v>
      </c>
    </row>
    <row r="361" spans="1:65" s="14" customFormat="1" ht="11.25">
      <c r="B361" s="204"/>
      <c r="C361" s="205"/>
      <c r="D361" s="195" t="s">
        <v>224</v>
      </c>
      <c r="E361" s="206" t="s">
        <v>19</v>
      </c>
      <c r="F361" s="207" t="s">
        <v>2057</v>
      </c>
      <c r="G361" s="205"/>
      <c r="H361" s="208">
        <v>12.2</v>
      </c>
      <c r="I361" s="209"/>
      <c r="J361" s="205"/>
      <c r="K361" s="205"/>
      <c r="L361" s="210"/>
      <c r="M361" s="211"/>
      <c r="N361" s="212"/>
      <c r="O361" s="212"/>
      <c r="P361" s="212"/>
      <c r="Q361" s="212"/>
      <c r="R361" s="212"/>
      <c r="S361" s="212"/>
      <c r="T361" s="213"/>
      <c r="AT361" s="214" t="s">
        <v>224</v>
      </c>
      <c r="AU361" s="214" t="s">
        <v>88</v>
      </c>
      <c r="AV361" s="14" t="s">
        <v>88</v>
      </c>
      <c r="AW361" s="14" t="s">
        <v>36</v>
      </c>
      <c r="AX361" s="14" t="s">
        <v>75</v>
      </c>
      <c r="AY361" s="214" t="s">
        <v>214</v>
      </c>
    </row>
    <row r="362" spans="1:65" s="15" customFormat="1" ht="11.25">
      <c r="B362" s="215"/>
      <c r="C362" s="216"/>
      <c r="D362" s="195" t="s">
        <v>224</v>
      </c>
      <c r="E362" s="217" t="s">
        <v>19</v>
      </c>
      <c r="F362" s="218" t="s">
        <v>228</v>
      </c>
      <c r="G362" s="216"/>
      <c r="H362" s="219">
        <v>25.7</v>
      </c>
      <c r="I362" s="220"/>
      <c r="J362" s="216"/>
      <c r="K362" s="216"/>
      <c r="L362" s="221"/>
      <c r="M362" s="222"/>
      <c r="N362" s="223"/>
      <c r="O362" s="223"/>
      <c r="P362" s="223"/>
      <c r="Q362" s="223"/>
      <c r="R362" s="223"/>
      <c r="S362" s="223"/>
      <c r="T362" s="224"/>
      <c r="AT362" s="225" t="s">
        <v>224</v>
      </c>
      <c r="AU362" s="225" t="s">
        <v>88</v>
      </c>
      <c r="AV362" s="15" t="s">
        <v>222</v>
      </c>
      <c r="AW362" s="15" t="s">
        <v>36</v>
      </c>
      <c r="AX362" s="15" t="s">
        <v>82</v>
      </c>
      <c r="AY362" s="225" t="s">
        <v>214</v>
      </c>
    </row>
    <row r="363" spans="1:65" s="2" customFormat="1" ht="14.45" customHeight="1">
      <c r="A363" s="36"/>
      <c r="B363" s="37"/>
      <c r="C363" s="180" t="s">
        <v>573</v>
      </c>
      <c r="D363" s="180" t="s">
        <v>217</v>
      </c>
      <c r="E363" s="181" t="s">
        <v>566</v>
      </c>
      <c r="F363" s="182" t="s">
        <v>567</v>
      </c>
      <c r="G363" s="183" t="s">
        <v>248</v>
      </c>
      <c r="H363" s="184">
        <v>3</v>
      </c>
      <c r="I363" s="185"/>
      <c r="J363" s="186">
        <f>ROUND(I363*H363,2)</f>
        <v>0</v>
      </c>
      <c r="K363" s="182" t="s">
        <v>19</v>
      </c>
      <c r="L363" s="41"/>
      <c r="M363" s="187" t="s">
        <v>19</v>
      </c>
      <c r="N363" s="188" t="s">
        <v>47</v>
      </c>
      <c r="O363" s="66"/>
      <c r="P363" s="189">
        <f>O363*H363</f>
        <v>0</v>
      </c>
      <c r="Q363" s="189">
        <v>3.0000000000000001E-5</v>
      </c>
      <c r="R363" s="189">
        <f>Q363*H363</f>
        <v>9.0000000000000006E-5</v>
      </c>
      <c r="S363" s="189">
        <v>0</v>
      </c>
      <c r="T363" s="190">
        <f>S363*H363</f>
        <v>0</v>
      </c>
      <c r="U363" s="36"/>
      <c r="V363" s="36"/>
      <c r="W363" s="36"/>
      <c r="X363" s="36"/>
      <c r="Y363" s="36"/>
      <c r="Z363" s="36"/>
      <c r="AA363" s="36"/>
      <c r="AB363" s="36"/>
      <c r="AC363" s="36"/>
      <c r="AD363" s="36"/>
      <c r="AE363" s="36"/>
      <c r="AR363" s="191" t="s">
        <v>299</v>
      </c>
      <c r="AT363" s="191" t="s">
        <v>217</v>
      </c>
      <c r="AU363" s="191" t="s">
        <v>88</v>
      </c>
      <c r="AY363" s="19" t="s">
        <v>214</v>
      </c>
      <c r="BE363" s="192">
        <f>IF(N363="základní",J363,0)</f>
        <v>0</v>
      </c>
      <c r="BF363" s="192">
        <f>IF(N363="snížená",J363,0)</f>
        <v>0</v>
      </c>
      <c r="BG363" s="192">
        <f>IF(N363="zákl. přenesená",J363,0)</f>
        <v>0</v>
      </c>
      <c r="BH363" s="192">
        <f>IF(N363="sníž. přenesená",J363,0)</f>
        <v>0</v>
      </c>
      <c r="BI363" s="192">
        <f>IF(N363="nulová",J363,0)</f>
        <v>0</v>
      </c>
      <c r="BJ363" s="19" t="s">
        <v>88</v>
      </c>
      <c r="BK363" s="192">
        <f>ROUND(I363*H363,2)</f>
        <v>0</v>
      </c>
      <c r="BL363" s="19" t="s">
        <v>299</v>
      </c>
      <c r="BM363" s="191" t="s">
        <v>2086</v>
      </c>
    </row>
    <row r="364" spans="1:65" s="2" customFormat="1" ht="14.45" customHeight="1">
      <c r="A364" s="36"/>
      <c r="B364" s="37"/>
      <c r="C364" s="230" t="s">
        <v>579</v>
      </c>
      <c r="D364" s="230" t="s">
        <v>336</v>
      </c>
      <c r="E364" s="231" t="s">
        <v>570</v>
      </c>
      <c r="F364" s="232" t="s">
        <v>571</v>
      </c>
      <c r="G364" s="233" t="s">
        <v>248</v>
      </c>
      <c r="H364" s="234">
        <v>3</v>
      </c>
      <c r="I364" s="235"/>
      <c r="J364" s="236">
        <f>ROUND(I364*H364,2)</f>
        <v>0</v>
      </c>
      <c r="K364" s="232" t="s">
        <v>19</v>
      </c>
      <c r="L364" s="237"/>
      <c r="M364" s="238" t="s">
        <v>19</v>
      </c>
      <c r="N364" s="239" t="s">
        <v>47</v>
      </c>
      <c r="O364" s="66"/>
      <c r="P364" s="189">
        <f>O364*H364</f>
        <v>0</v>
      </c>
      <c r="Q364" s="189">
        <v>1.4E-3</v>
      </c>
      <c r="R364" s="189">
        <f>Q364*H364</f>
        <v>4.1999999999999997E-3</v>
      </c>
      <c r="S364" s="189">
        <v>0</v>
      </c>
      <c r="T364" s="190">
        <f>S364*H364</f>
        <v>0</v>
      </c>
      <c r="U364" s="36"/>
      <c r="V364" s="36"/>
      <c r="W364" s="36"/>
      <c r="X364" s="36"/>
      <c r="Y364" s="36"/>
      <c r="Z364" s="36"/>
      <c r="AA364" s="36"/>
      <c r="AB364" s="36"/>
      <c r="AC364" s="36"/>
      <c r="AD364" s="36"/>
      <c r="AE364" s="36"/>
      <c r="AR364" s="191" t="s">
        <v>339</v>
      </c>
      <c r="AT364" s="191" t="s">
        <v>336</v>
      </c>
      <c r="AU364" s="191" t="s">
        <v>88</v>
      </c>
      <c r="AY364" s="19" t="s">
        <v>214</v>
      </c>
      <c r="BE364" s="192">
        <f>IF(N364="základní",J364,0)</f>
        <v>0</v>
      </c>
      <c r="BF364" s="192">
        <f>IF(N364="snížená",J364,0)</f>
        <v>0</v>
      </c>
      <c r="BG364" s="192">
        <f>IF(N364="zákl. přenesená",J364,0)</f>
        <v>0</v>
      </c>
      <c r="BH364" s="192">
        <f>IF(N364="sníž. přenesená",J364,0)</f>
        <v>0</v>
      </c>
      <c r="BI364" s="192">
        <f>IF(N364="nulová",J364,0)</f>
        <v>0</v>
      </c>
      <c r="BJ364" s="19" t="s">
        <v>88</v>
      </c>
      <c r="BK364" s="192">
        <f>ROUND(I364*H364,2)</f>
        <v>0</v>
      </c>
      <c r="BL364" s="19" t="s">
        <v>299</v>
      </c>
      <c r="BM364" s="191" t="s">
        <v>2087</v>
      </c>
    </row>
    <row r="365" spans="1:65" s="2" customFormat="1" ht="24.2" customHeight="1">
      <c r="A365" s="36"/>
      <c r="B365" s="37"/>
      <c r="C365" s="180" t="s">
        <v>584</v>
      </c>
      <c r="D365" s="180" t="s">
        <v>217</v>
      </c>
      <c r="E365" s="181" t="s">
        <v>574</v>
      </c>
      <c r="F365" s="182" t="s">
        <v>575</v>
      </c>
      <c r="G365" s="183" t="s">
        <v>248</v>
      </c>
      <c r="H365" s="184">
        <v>7</v>
      </c>
      <c r="I365" s="185"/>
      <c r="J365" s="186">
        <f>ROUND(I365*H365,2)</f>
        <v>0</v>
      </c>
      <c r="K365" s="182" t="s">
        <v>221</v>
      </c>
      <c r="L365" s="41"/>
      <c r="M365" s="187" t="s">
        <v>19</v>
      </c>
      <c r="N365" s="188" t="s">
        <v>47</v>
      </c>
      <c r="O365" s="66"/>
      <c r="P365" s="189">
        <f>O365*H365</f>
        <v>0</v>
      </c>
      <c r="Q365" s="189">
        <v>5.28E-3</v>
      </c>
      <c r="R365" s="189">
        <f>Q365*H365</f>
        <v>3.696E-2</v>
      </c>
      <c r="S365" s="189">
        <v>0</v>
      </c>
      <c r="T365" s="190">
        <f>S365*H365</f>
        <v>0</v>
      </c>
      <c r="U365" s="36"/>
      <c r="V365" s="36"/>
      <c r="W365" s="36"/>
      <c r="X365" s="36"/>
      <c r="Y365" s="36"/>
      <c r="Z365" s="36"/>
      <c r="AA365" s="36"/>
      <c r="AB365" s="36"/>
      <c r="AC365" s="36"/>
      <c r="AD365" s="36"/>
      <c r="AE365" s="36"/>
      <c r="AR365" s="191" t="s">
        <v>299</v>
      </c>
      <c r="AT365" s="191" t="s">
        <v>217</v>
      </c>
      <c r="AU365" s="191" t="s">
        <v>88</v>
      </c>
      <c r="AY365" s="19" t="s">
        <v>214</v>
      </c>
      <c r="BE365" s="192">
        <f>IF(N365="základní",J365,0)</f>
        <v>0</v>
      </c>
      <c r="BF365" s="192">
        <f>IF(N365="snížená",J365,0)</f>
        <v>0</v>
      </c>
      <c r="BG365" s="192">
        <f>IF(N365="zákl. přenesená",J365,0)</f>
        <v>0</v>
      </c>
      <c r="BH365" s="192">
        <f>IF(N365="sníž. přenesená",J365,0)</f>
        <v>0</v>
      </c>
      <c r="BI365" s="192">
        <f>IF(N365="nulová",J365,0)</f>
        <v>0</v>
      </c>
      <c r="BJ365" s="19" t="s">
        <v>88</v>
      </c>
      <c r="BK365" s="192">
        <f>ROUND(I365*H365,2)</f>
        <v>0</v>
      </c>
      <c r="BL365" s="19" t="s">
        <v>299</v>
      </c>
      <c r="BM365" s="191" t="s">
        <v>576</v>
      </c>
    </row>
    <row r="366" spans="1:65" s="13" customFormat="1" ht="11.25">
      <c r="B366" s="193"/>
      <c r="C366" s="194"/>
      <c r="D366" s="195" t="s">
        <v>224</v>
      </c>
      <c r="E366" s="196" t="s">
        <v>19</v>
      </c>
      <c r="F366" s="197" t="s">
        <v>257</v>
      </c>
      <c r="G366" s="194"/>
      <c r="H366" s="196" t="s">
        <v>19</v>
      </c>
      <c r="I366" s="198"/>
      <c r="J366" s="194"/>
      <c r="K366" s="194"/>
      <c r="L366" s="199"/>
      <c r="M366" s="200"/>
      <c r="N366" s="201"/>
      <c r="O366" s="201"/>
      <c r="P366" s="201"/>
      <c r="Q366" s="201"/>
      <c r="R366" s="201"/>
      <c r="S366" s="201"/>
      <c r="T366" s="202"/>
      <c r="AT366" s="203" t="s">
        <v>224</v>
      </c>
      <c r="AU366" s="203" t="s">
        <v>88</v>
      </c>
      <c r="AV366" s="13" t="s">
        <v>82</v>
      </c>
      <c r="AW366" s="13" t="s">
        <v>36</v>
      </c>
      <c r="AX366" s="13" t="s">
        <v>75</v>
      </c>
      <c r="AY366" s="203" t="s">
        <v>214</v>
      </c>
    </row>
    <row r="367" spans="1:65" s="14" customFormat="1" ht="11.25">
      <c r="B367" s="204"/>
      <c r="C367" s="205"/>
      <c r="D367" s="195" t="s">
        <v>224</v>
      </c>
      <c r="E367" s="206" t="s">
        <v>19</v>
      </c>
      <c r="F367" s="207" t="s">
        <v>1934</v>
      </c>
      <c r="G367" s="205"/>
      <c r="H367" s="208">
        <v>4</v>
      </c>
      <c r="I367" s="209"/>
      <c r="J367" s="205"/>
      <c r="K367" s="205"/>
      <c r="L367" s="210"/>
      <c r="M367" s="211"/>
      <c r="N367" s="212"/>
      <c r="O367" s="212"/>
      <c r="P367" s="212"/>
      <c r="Q367" s="212"/>
      <c r="R367" s="212"/>
      <c r="S367" s="212"/>
      <c r="T367" s="213"/>
      <c r="AT367" s="214" t="s">
        <v>224</v>
      </c>
      <c r="AU367" s="214" t="s">
        <v>88</v>
      </c>
      <c r="AV367" s="14" t="s">
        <v>88</v>
      </c>
      <c r="AW367" s="14" t="s">
        <v>36</v>
      </c>
      <c r="AX367" s="14" t="s">
        <v>75</v>
      </c>
      <c r="AY367" s="214" t="s">
        <v>214</v>
      </c>
    </row>
    <row r="368" spans="1:65" s="14" customFormat="1" ht="11.25">
      <c r="B368" s="204"/>
      <c r="C368" s="205"/>
      <c r="D368" s="195" t="s">
        <v>224</v>
      </c>
      <c r="E368" s="206" t="s">
        <v>19</v>
      </c>
      <c r="F368" s="207" t="s">
        <v>578</v>
      </c>
      <c r="G368" s="205"/>
      <c r="H368" s="208">
        <v>3</v>
      </c>
      <c r="I368" s="209"/>
      <c r="J368" s="205"/>
      <c r="K368" s="205"/>
      <c r="L368" s="210"/>
      <c r="M368" s="211"/>
      <c r="N368" s="212"/>
      <c r="O368" s="212"/>
      <c r="P368" s="212"/>
      <c r="Q368" s="212"/>
      <c r="R368" s="212"/>
      <c r="S368" s="212"/>
      <c r="T368" s="213"/>
      <c r="AT368" s="214" t="s">
        <v>224</v>
      </c>
      <c r="AU368" s="214" t="s">
        <v>88</v>
      </c>
      <c r="AV368" s="14" t="s">
        <v>88</v>
      </c>
      <c r="AW368" s="14" t="s">
        <v>36</v>
      </c>
      <c r="AX368" s="14" t="s">
        <v>75</v>
      </c>
      <c r="AY368" s="214" t="s">
        <v>214</v>
      </c>
    </row>
    <row r="369" spans="1:65" s="15" customFormat="1" ht="11.25">
      <c r="B369" s="215"/>
      <c r="C369" s="216"/>
      <c r="D369" s="195" t="s">
        <v>224</v>
      </c>
      <c r="E369" s="217" t="s">
        <v>19</v>
      </c>
      <c r="F369" s="218" t="s">
        <v>228</v>
      </c>
      <c r="G369" s="216"/>
      <c r="H369" s="219">
        <v>7</v>
      </c>
      <c r="I369" s="220"/>
      <c r="J369" s="216"/>
      <c r="K369" s="216"/>
      <c r="L369" s="221"/>
      <c r="M369" s="222"/>
      <c r="N369" s="223"/>
      <c r="O369" s="223"/>
      <c r="P369" s="223"/>
      <c r="Q369" s="223"/>
      <c r="R369" s="223"/>
      <c r="S369" s="223"/>
      <c r="T369" s="224"/>
      <c r="AT369" s="225" t="s">
        <v>224</v>
      </c>
      <c r="AU369" s="225" t="s">
        <v>88</v>
      </c>
      <c r="AV369" s="15" t="s">
        <v>222</v>
      </c>
      <c r="AW369" s="15" t="s">
        <v>36</v>
      </c>
      <c r="AX369" s="15" t="s">
        <v>82</v>
      </c>
      <c r="AY369" s="225" t="s">
        <v>214</v>
      </c>
    </row>
    <row r="370" spans="1:65" s="2" customFormat="1" ht="24.2" customHeight="1">
      <c r="A370" s="36"/>
      <c r="B370" s="37"/>
      <c r="C370" s="180" t="s">
        <v>588</v>
      </c>
      <c r="D370" s="180" t="s">
        <v>217</v>
      </c>
      <c r="E370" s="181" t="s">
        <v>580</v>
      </c>
      <c r="F370" s="182" t="s">
        <v>581</v>
      </c>
      <c r="G370" s="183" t="s">
        <v>331</v>
      </c>
      <c r="H370" s="184">
        <v>20</v>
      </c>
      <c r="I370" s="185"/>
      <c r="J370" s="186">
        <f>ROUND(I370*H370,2)</f>
        <v>0</v>
      </c>
      <c r="K370" s="182" t="s">
        <v>221</v>
      </c>
      <c r="L370" s="41"/>
      <c r="M370" s="187" t="s">
        <v>19</v>
      </c>
      <c r="N370" s="188" t="s">
        <v>47</v>
      </c>
      <c r="O370" s="66"/>
      <c r="P370" s="189">
        <f>O370*H370</f>
        <v>0</v>
      </c>
      <c r="Q370" s="189">
        <v>5.5399999999999998E-3</v>
      </c>
      <c r="R370" s="189">
        <f>Q370*H370</f>
        <v>0.1108</v>
      </c>
      <c r="S370" s="189">
        <v>0</v>
      </c>
      <c r="T370" s="190">
        <f>S370*H370</f>
        <v>0</v>
      </c>
      <c r="U370" s="36"/>
      <c r="V370" s="36"/>
      <c r="W370" s="36"/>
      <c r="X370" s="36"/>
      <c r="Y370" s="36"/>
      <c r="Z370" s="36"/>
      <c r="AA370" s="36"/>
      <c r="AB370" s="36"/>
      <c r="AC370" s="36"/>
      <c r="AD370" s="36"/>
      <c r="AE370" s="36"/>
      <c r="AR370" s="191" t="s">
        <v>299</v>
      </c>
      <c r="AT370" s="191" t="s">
        <v>217</v>
      </c>
      <c r="AU370" s="191" t="s">
        <v>88</v>
      </c>
      <c r="AY370" s="19" t="s">
        <v>214</v>
      </c>
      <c r="BE370" s="192">
        <f>IF(N370="základní",J370,0)</f>
        <v>0</v>
      </c>
      <c r="BF370" s="192">
        <f>IF(N370="snížená",J370,0)</f>
        <v>0</v>
      </c>
      <c r="BG370" s="192">
        <f>IF(N370="zákl. přenesená",J370,0)</f>
        <v>0</v>
      </c>
      <c r="BH370" s="192">
        <f>IF(N370="sníž. přenesená",J370,0)</f>
        <v>0</v>
      </c>
      <c r="BI370" s="192">
        <f>IF(N370="nulová",J370,0)</f>
        <v>0</v>
      </c>
      <c r="BJ370" s="19" t="s">
        <v>88</v>
      </c>
      <c r="BK370" s="192">
        <f>ROUND(I370*H370,2)</f>
        <v>0</v>
      </c>
      <c r="BL370" s="19" t="s">
        <v>299</v>
      </c>
      <c r="BM370" s="191" t="s">
        <v>582</v>
      </c>
    </row>
    <row r="371" spans="1:65" s="14" customFormat="1" ht="11.25">
      <c r="B371" s="204"/>
      <c r="C371" s="205"/>
      <c r="D371" s="195" t="s">
        <v>224</v>
      </c>
      <c r="E371" s="206" t="s">
        <v>19</v>
      </c>
      <c r="F371" s="207" t="s">
        <v>1744</v>
      </c>
      <c r="G371" s="205"/>
      <c r="H371" s="208">
        <v>20</v>
      </c>
      <c r="I371" s="209"/>
      <c r="J371" s="205"/>
      <c r="K371" s="205"/>
      <c r="L371" s="210"/>
      <c r="M371" s="211"/>
      <c r="N371" s="212"/>
      <c r="O371" s="212"/>
      <c r="P371" s="212"/>
      <c r="Q371" s="212"/>
      <c r="R371" s="212"/>
      <c r="S371" s="212"/>
      <c r="T371" s="213"/>
      <c r="AT371" s="214" t="s">
        <v>224</v>
      </c>
      <c r="AU371" s="214" t="s">
        <v>88</v>
      </c>
      <c r="AV371" s="14" t="s">
        <v>88</v>
      </c>
      <c r="AW371" s="14" t="s">
        <v>36</v>
      </c>
      <c r="AX371" s="14" t="s">
        <v>82</v>
      </c>
      <c r="AY371" s="214" t="s">
        <v>214</v>
      </c>
    </row>
    <row r="372" spans="1:65" s="2" customFormat="1" ht="14.45" customHeight="1">
      <c r="A372" s="36"/>
      <c r="B372" s="37"/>
      <c r="C372" s="180" t="s">
        <v>592</v>
      </c>
      <c r="D372" s="180" t="s">
        <v>217</v>
      </c>
      <c r="E372" s="181" t="s">
        <v>585</v>
      </c>
      <c r="F372" s="182" t="s">
        <v>586</v>
      </c>
      <c r="G372" s="183" t="s">
        <v>220</v>
      </c>
      <c r="H372" s="184">
        <v>136.21</v>
      </c>
      <c r="I372" s="185"/>
      <c r="J372" s="186">
        <f>ROUND(I372*H372,2)</f>
        <v>0</v>
      </c>
      <c r="K372" s="182" t="s">
        <v>19</v>
      </c>
      <c r="L372" s="41"/>
      <c r="M372" s="187" t="s">
        <v>19</v>
      </c>
      <c r="N372" s="188" t="s">
        <v>47</v>
      </c>
      <c r="O372" s="66"/>
      <c r="P372" s="189">
        <f>O372*H372</f>
        <v>0</v>
      </c>
      <c r="Q372" s="189">
        <v>2.63E-2</v>
      </c>
      <c r="R372" s="189">
        <f>Q372*H372</f>
        <v>3.5823230000000001</v>
      </c>
      <c r="S372" s="189">
        <v>0</v>
      </c>
      <c r="T372" s="190">
        <f>S372*H372</f>
        <v>0</v>
      </c>
      <c r="U372" s="36"/>
      <c r="V372" s="36"/>
      <c r="W372" s="36"/>
      <c r="X372" s="36"/>
      <c r="Y372" s="36"/>
      <c r="Z372" s="36"/>
      <c r="AA372" s="36"/>
      <c r="AB372" s="36"/>
      <c r="AC372" s="36"/>
      <c r="AD372" s="36"/>
      <c r="AE372" s="36"/>
      <c r="AR372" s="191" t="s">
        <v>299</v>
      </c>
      <c r="AT372" s="191" t="s">
        <v>217</v>
      </c>
      <c r="AU372" s="191" t="s">
        <v>88</v>
      </c>
      <c r="AY372" s="19" t="s">
        <v>214</v>
      </c>
      <c r="BE372" s="192">
        <f>IF(N372="základní",J372,0)</f>
        <v>0</v>
      </c>
      <c r="BF372" s="192">
        <f>IF(N372="snížená",J372,0)</f>
        <v>0</v>
      </c>
      <c r="BG372" s="192">
        <f>IF(N372="zákl. přenesená",J372,0)</f>
        <v>0</v>
      </c>
      <c r="BH372" s="192">
        <f>IF(N372="sníž. přenesená",J372,0)</f>
        <v>0</v>
      </c>
      <c r="BI372" s="192">
        <f>IF(N372="nulová",J372,0)</f>
        <v>0</v>
      </c>
      <c r="BJ372" s="19" t="s">
        <v>88</v>
      </c>
      <c r="BK372" s="192">
        <f>ROUND(I372*H372,2)</f>
        <v>0</v>
      </c>
      <c r="BL372" s="19" t="s">
        <v>299</v>
      </c>
      <c r="BM372" s="191" t="s">
        <v>587</v>
      </c>
    </row>
    <row r="373" spans="1:65" s="13" customFormat="1" ht="11.25">
      <c r="B373" s="193"/>
      <c r="C373" s="194"/>
      <c r="D373" s="195" t="s">
        <v>224</v>
      </c>
      <c r="E373" s="196" t="s">
        <v>19</v>
      </c>
      <c r="F373" s="197" t="s">
        <v>257</v>
      </c>
      <c r="G373" s="194"/>
      <c r="H373" s="196" t="s">
        <v>19</v>
      </c>
      <c r="I373" s="198"/>
      <c r="J373" s="194"/>
      <c r="K373" s="194"/>
      <c r="L373" s="199"/>
      <c r="M373" s="200"/>
      <c r="N373" s="201"/>
      <c r="O373" s="201"/>
      <c r="P373" s="201"/>
      <c r="Q373" s="201"/>
      <c r="R373" s="201"/>
      <c r="S373" s="201"/>
      <c r="T373" s="202"/>
      <c r="AT373" s="203" t="s">
        <v>224</v>
      </c>
      <c r="AU373" s="203" t="s">
        <v>88</v>
      </c>
      <c r="AV373" s="13" t="s">
        <v>82</v>
      </c>
      <c r="AW373" s="13" t="s">
        <v>36</v>
      </c>
      <c r="AX373" s="13" t="s">
        <v>75</v>
      </c>
      <c r="AY373" s="203" t="s">
        <v>214</v>
      </c>
    </row>
    <row r="374" spans="1:65" s="14" customFormat="1" ht="11.25">
      <c r="B374" s="204"/>
      <c r="C374" s="205"/>
      <c r="D374" s="195" t="s">
        <v>224</v>
      </c>
      <c r="E374" s="206" t="s">
        <v>19</v>
      </c>
      <c r="F374" s="207" t="s">
        <v>2011</v>
      </c>
      <c r="G374" s="205"/>
      <c r="H374" s="208">
        <v>66.02</v>
      </c>
      <c r="I374" s="209"/>
      <c r="J374" s="205"/>
      <c r="K374" s="205"/>
      <c r="L374" s="210"/>
      <c r="M374" s="211"/>
      <c r="N374" s="212"/>
      <c r="O374" s="212"/>
      <c r="P374" s="212"/>
      <c r="Q374" s="212"/>
      <c r="R374" s="212"/>
      <c r="S374" s="212"/>
      <c r="T374" s="213"/>
      <c r="AT374" s="214" t="s">
        <v>224</v>
      </c>
      <c r="AU374" s="214" t="s">
        <v>88</v>
      </c>
      <c r="AV374" s="14" t="s">
        <v>88</v>
      </c>
      <c r="AW374" s="14" t="s">
        <v>36</v>
      </c>
      <c r="AX374" s="14" t="s">
        <v>75</v>
      </c>
      <c r="AY374" s="214" t="s">
        <v>214</v>
      </c>
    </row>
    <row r="375" spans="1:65" s="14" customFormat="1" ht="11.25">
      <c r="B375" s="204"/>
      <c r="C375" s="205"/>
      <c r="D375" s="195" t="s">
        <v>224</v>
      </c>
      <c r="E375" s="206" t="s">
        <v>19</v>
      </c>
      <c r="F375" s="207" t="s">
        <v>2012</v>
      </c>
      <c r="G375" s="205"/>
      <c r="H375" s="208">
        <v>70.19</v>
      </c>
      <c r="I375" s="209"/>
      <c r="J375" s="205"/>
      <c r="K375" s="205"/>
      <c r="L375" s="210"/>
      <c r="M375" s="211"/>
      <c r="N375" s="212"/>
      <c r="O375" s="212"/>
      <c r="P375" s="212"/>
      <c r="Q375" s="212"/>
      <c r="R375" s="212"/>
      <c r="S375" s="212"/>
      <c r="T375" s="213"/>
      <c r="AT375" s="214" t="s">
        <v>224</v>
      </c>
      <c r="AU375" s="214" t="s">
        <v>88</v>
      </c>
      <c r="AV375" s="14" t="s">
        <v>88</v>
      </c>
      <c r="AW375" s="14" t="s">
        <v>36</v>
      </c>
      <c r="AX375" s="14" t="s">
        <v>75</v>
      </c>
      <c r="AY375" s="214" t="s">
        <v>214</v>
      </c>
    </row>
    <row r="376" spans="1:65" s="15" customFormat="1" ht="11.25">
      <c r="B376" s="215"/>
      <c r="C376" s="216"/>
      <c r="D376" s="195" t="s">
        <v>224</v>
      </c>
      <c r="E376" s="217" t="s">
        <v>19</v>
      </c>
      <c r="F376" s="218" t="s">
        <v>228</v>
      </c>
      <c r="G376" s="216"/>
      <c r="H376" s="219">
        <v>136.20999999999998</v>
      </c>
      <c r="I376" s="220"/>
      <c r="J376" s="216"/>
      <c r="K376" s="216"/>
      <c r="L376" s="221"/>
      <c r="M376" s="222"/>
      <c r="N376" s="223"/>
      <c r="O376" s="223"/>
      <c r="P376" s="223"/>
      <c r="Q376" s="223"/>
      <c r="R376" s="223"/>
      <c r="S376" s="223"/>
      <c r="T376" s="224"/>
      <c r="AT376" s="225" t="s">
        <v>224</v>
      </c>
      <c r="AU376" s="225" t="s">
        <v>88</v>
      </c>
      <c r="AV376" s="15" t="s">
        <v>222</v>
      </c>
      <c r="AW376" s="15" t="s">
        <v>36</v>
      </c>
      <c r="AX376" s="15" t="s">
        <v>82</v>
      </c>
      <c r="AY376" s="225" t="s">
        <v>214</v>
      </c>
    </row>
    <row r="377" spans="1:65" s="2" customFormat="1" ht="24.2" customHeight="1">
      <c r="A377" s="36"/>
      <c r="B377" s="37"/>
      <c r="C377" s="180" t="s">
        <v>598</v>
      </c>
      <c r="D377" s="180" t="s">
        <v>217</v>
      </c>
      <c r="E377" s="181" t="s">
        <v>589</v>
      </c>
      <c r="F377" s="182" t="s">
        <v>590</v>
      </c>
      <c r="G377" s="183" t="s">
        <v>220</v>
      </c>
      <c r="H377" s="184">
        <v>136.21</v>
      </c>
      <c r="I377" s="185"/>
      <c r="J377" s="186">
        <f>ROUND(I377*H377,2)</f>
        <v>0</v>
      </c>
      <c r="K377" s="182" t="s">
        <v>19</v>
      </c>
      <c r="L377" s="41"/>
      <c r="M377" s="187" t="s">
        <v>19</v>
      </c>
      <c r="N377" s="188" t="s">
        <v>47</v>
      </c>
      <c r="O377" s="66"/>
      <c r="P377" s="189">
        <f>O377*H377</f>
        <v>0</v>
      </c>
      <c r="Q377" s="189">
        <v>4.3360000000000003E-2</v>
      </c>
      <c r="R377" s="189">
        <f>Q377*H377</f>
        <v>5.9060656000000007</v>
      </c>
      <c r="S377" s="189">
        <v>0</v>
      </c>
      <c r="T377" s="190">
        <f>S377*H377</f>
        <v>0</v>
      </c>
      <c r="U377" s="36"/>
      <c r="V377" s="36"/>
      <c r="W377" s="36"/>
      <c r="X377" s="36"/>
      <c r="Y377" s="36"/>
      <c r="Z377" s="36"/>
      <c r="AA377" s="36"/>
      <c r="AB377" s="36"/>
      <c r="AC377" s="36"/>
      <c r="AD377" s="36"/>
      <c r="AE377" s="36"/>
      <c r="AR377" s="191" t="s">
        <v>299</v>
      </c>
      <c r="AT377" s="191" t="s">
        <v>217</v>
      </c>
      <c r="AU377" s="191" t="s">
        <v>88</v>
      </c>
      <c r="AY377" s="19" t="s">
        <v>214</v>
      </c>
      <c r="BE377" s="192">
        <f>IF(N377="základní",J377,0)</f>
        <v>0</v>
      </c>
      <c r="BF377" s="192">
        <f>IF(N377="snížená",J377,0)</f>
        <v>0</v>
      </c>
      <c r="BG377" s="192">
        <f>IF(N377="zákl. přenesená",J377,0)</f>
        <v>0</v>
      </c>
      <c r="BH377" s="192">
        <f>IF(N377="sníž. přenesená",J377,0)</f>
        <v>0</v>
      </c>
      <c r="BI377" s="192">
        <f>IF(N377="nulová",J377,0)</f>
        <v>0</v>
      </c>
      <c r="BJ377" s="19" t="s">
        <v>88</v>
      </c>
      <c r="BK377" s="192">
        <f>ROUND(I377*H377,2)</f>
        <v>0</v>
      </c>
      <c r="BL377" s="19" t="s">
        <v>299</v>
      </c>
      <c r="BM377" s="191" t="s">
        <v>591</v>
      </c>
    </row>
    <row r="378" spans="1:65" s="13" customFormat="1" ht="11.25">
      <c r="B378" s="193"/>
      <c r="C378" s="194"/>
      <c r="D378" s="195" t="s">
        <v>224</v>
      </c>
      <c r="E378" s="196" t="s">
        <v>19</v>
      </c>
      <c r="F378" s="197" t="s">
        <v>257</v>
      </c>
      <c r="G378" s="194"/>
      <c r="H378" s="196" t="s">
        <v>19</v>
      </c>
      <c r="I378" s="198"/>
      <c r="J378" s="194"/>
      <c r="K378" s="194"/>
      <c r="L378" s="199"/>
      <c r="M378" s="200"/>
      <c r="N378" s="201"/>
      <c r="O378" s="201"/>
      <c r="P378" s="201"/>
      <c r="Q378" s="201"/>
      <c r="R378" s="201"/>
      <c r="S378" s="201"/>
      <c r="T378" s="202"/>
      <c r="AT378" s="203" t="s">
        <v>224</v>
      </c>
      <c r="AU378" s="203" t="s">
        <v>88</v>
      </c>
      <c r="AV378" s="13" t="s">
        <v>82</v>
      </c>
      <c r="AW378" s="13" t="s">
        <v>36</v>
      </c>
      <c r="AX378" s="13" t="s">
        <v>75</v>
      </c>
      <c r="AY378" s="203" t="s">
        <v>214</v>
      </c>
    </row>
    <row r="379" spans="1:65" s="14" customFormat="1" ht="11.25">
      <c r="B379" s="204"/>
      <c r="C379" s="205"/>
      <c r="D379" s="195" t="s">
        <v>224</v>
      </c>
      <c r="E379" s="206" t="s">
        <v>19</v>
      </c>
      <c r="F379" s="207" t="s">
        <v>2011</v>
      </c>
      <c r="G379" s="205"/>
      <c r="H379" s="208">
        <v>66.02</v>
      </c>
      <c r="I379" s="209"/>
      <c r="J379" s="205"/>
      <c r="K379" s="205"/>
      <c r="L379" s="210"/>
      <c r="M379" s="211"/>
      <c r="N379" s="212"/>
      <c r="O379" s="212"/>
      <c r="P379" s="212"/>
      <c r="Q379" s="212"/>
      <c r="R379" s="212"/>
      <c r="S379" s="212"/>
      <c r="T379" s="213"/>
      <c r="AT379" s="214" t="s">
        <v>224</v>
      </c>
      <c r="AU379" s="214" t="s">
        <v>88</v>
      </c>
      <c r="AV379" s="14" t="s">
        <v>88</v>
      </c>
      <c r="AW379" s="14" t="s">
        <v>36</v>
      </c>
      <c r="AX379" s="14" t="s">
        <v>75</v>
      </c>
      <c r="AY379" s="214" t="s">
        <v>214</v>
      </c>
    </row>
    <row r="380" spans="1:65" s="14" customFormat="1" ht="11.25">
      <c r="B380" s="204"/>
      <c r="C380" s="205"/>
      <c r="D380" s="195" t="s">
        <v>224</v>
      </c>
      <c r="E380" s="206" t="s">
        <v>19</v>
      </c>
      <c r="F380" s="207" t="s">
        <v>2012</v>
      </c>
      <c r="G380" s="205"/>
      <c r="H380" s="208">
        <v>70.19</v>
      </c>
      <c r="I380" s="209"/>
      <c r="J380" s="205"/>
      <c r="K380" s="205"/>
      <c r="L380" s="210"/>
      <c r="M380" s="211"/>
      <c r="N380" s="212"/>
      <c r="O380" s="212"/>
      <c r="P380" s="212"/>
      <c r="Q380" s="212"/>
      <c r="R380" s="212"/>
      <c r="S380" s="212"/>
      <c r="T380" s="213"/>
      <c r="AT380" s="214" t="s">
        <v>224</v>
      </c>
      <c r="AU380" s="214" t="s">
        <v>88</v>
      </c>
      <c r="AV380" s="14" t="s">
        <v>88</v>
      </c>
      <c r="AW380" s="14" t="s">
        <v>36</v>
      </c>
      <c r="AX380" s="14" t="s">
        <v>75</v>
      </c>
      <c r="AY380" s="214" t="s">
        <v>214</v>
      </c>
    </row>
    <row r="381" spans="1:65" s="15" customFormat="1" ht="11.25">
      <c r="B381" s="215"/>
      <c r="C381" s="216"/>
      <c r="D381" s="195" t="s">
        <v>224</v>
      </c>
      <c r="E381" s="217" t="s">
        <v>19</v>
      </c>
      <c r="F381" s="218" t="s">
        <v>228</v>
      </c>
      <c r="G381" s="216"/>
      <c r="H381" s="219">
        <v>136.20999999999998</v>
      </c>
      <c r="I381" s="220"/>
      <c r="J381" s="216"/>
      <c r="K381" s="216"/>
      <c r="L381" s="221"/>
      <c r="M381" s="222"/>
      <c r="N381" s="223"/>
      <c r="O381" s="223"/>
      <c r="P381" s="223"/>
      <c r="Q381" s="223"/>
      <c r="R381" s="223"/>
      <c r="S381" s="223"/>
      <c r="T381" s="224"/>
      <c r="AT381" s="225" t="s">
        <v>224</v>
      </c>
      <c r="AU381" s="225" t="s">
        <v>88</v>
      </c>
      <c r="AV381" s="15" t="s">
        <v>222</v>
      </c>
      <c r="AW381" s="15" t="s">
        <v>36</v>
      </c>
      <c r="AX381" s="15" t="s">
        <v>82</v>
      </c>
      <c r="AY381" s="225" t="s">
        <v>214</v>
      </c>
    </row>
    <row r="382" spans="1:65" s="2" customFormat="1" ht="24.2" customHeight="1">
      <c r="A382" s="36"/>
      <c r="B382" s="37"/>
      <c r="C382" s="180" t="s">
        <v>602</v>
      </c>
      <c r="D382" s="180" t="s">
        <v>217</v>
      </c>
      <c r="E382" s="181" t="s">
        <v>593</v>
      </c>
      <c r="F382" s="182" t="s">
        <v>594</v>
      </c>
      <c r="G382" s="183" t="s">
        <v>361</v>
      </c>
      <c r="H382" s="240"/>
      <c r="I382" s="185"/>
      <c r="J382" s="186">
        <f>ROUND(I382*H382,2)</f>
        <v>0</v>
      </c>
      <c r="K382" s="182" t="s">
        <v>221</v>
      </c>
      <c r="L382" s="41"/>
      <c r="M382" s="187" t="s">
        <v>19</v>
      </c>
      <c r="N382" s="188" t="s">
        <v>47</v>
      </c>
      <c r="O382" s="66"/>
      <c r="P382" s="189">
        <f>O382*H382</f>
        <v>0</v>
      </c>
      <c r="Q382" s="189">
        <v>0</v>
      </c>
      <c r="R382" s="189">
        <f>Q382*H382</f>
        <v>0</v>
      </c>
      <c r="S382" s="189">
        <v>0</v>
      </c>
      <c r="T382" s="190">
        <f>S382*H382</f>
        <v>0</v>
      </c>
      <c r="U382" s="36"/>
      <c r="V382" s="36"/>
      <c r="W382" s="36"/>
      <c r="X382" s="36"/>
      <c r="Y382" s="36"/>
      <c r="Z382" s="36"/>
      <c r="AA382" s="36"/>
      <c r="AB382" s="36"/>
      <c r="AC382" s="36"/>
      <c r="AD382" s="36"/>
      <c r="AE382" s="36"/>
      <c r="AR382" s="191" t="s">
        <v>299</v>
      </c>
      <c r="AT382" s="191" t="s">
        <v>217</v>
      </c>
      <c r="AU382" s="191" t="s">
        <v>88</v>
      </c>
      <c r="AY382" s="19" t="s">
        <v>214</v>
      </c>
      <c r="BE382" s="192">
        <f>IF(N382="základní",J382,0)</f>
        <v>0</v>
      </c>
      <c r="BF382" s="192">
        <f>IF(N382="snížená",J382,0)</f>
        <v>0</v>
      </c>
      <c r="BG382" s="192">
        <f>IF(N382="zákl. přenesená",J382,0)</f>
        <v>0</v>
      </c>
      <c r="BH382" s="192">
        <f>IF(N382="sníž. přenesená",J382,0)</f>
        <v>0</v>
      </c>
      <c r="BI382" s="192">
        <f>IF(N382="nulová",J382,0)</f>
        <v>0</v>
      </c>
      <c r="BJ382" s="19" t="s">
        <v>88</v>
      </c>
      <c r="BK382" s="192">
        <f>ROUND(I382*H382,2)</f>
        <v>0</v>
      </c>
      <c r="BL382" s="19" t="s">
        <v>299</v>
      </c>
      <c r="BM382" s="191" t="s">
        <v>595</v>
      </c>
    </row>
    <row r="383" spans="1:65" s="12" customFormat="1" ht="22.9" customHeight="1">
      <c r="B383" s="164"/>
      <c r="C383" s="165"/>
      <c r="D383" s="166" t="s">
        <v>74</v>
      </c>
      <c r="E383" s="178" t="s">
        <v>596</v>
      </c>
      <c r="F383" s="178" t="s">
        <v>597</v>
      </c>
      <c r="G383" s="165"/>
      <c r="H383" s="165"/>
      <c r="I383" s="168"/>
      <c r="J383" s="179">
        <f>BK383</f>
        <v>0</v>
      </c>
      <c r="K383" s="165"/>
      <c r="L383" s="170"/>
      <c r="M383" s="171"/>
      <c r="N383" s="172"/>
      <c r="O383" s="172"/>
      <c r="P383" s="173">
        <f>SUM(P384:P394)</f>
        <v>0</v>
      </c>
      <c r="Q383" s="172"/>
      <c r="R383" s="173">
        <f>SUM(R384:R394)</f>
        <v>4.7829999999999998E-2</v>
      </c>
      <c r="S383" s="172"/>
      <c r="T383" s="174">
        <f>SUM(T384:T394)</f>
        <v>0.40087549999999994</v>
      </c>
      <c r="AR383" s="175" t="s">
        <v>88</v>
      </c>
      <c r="AT383" s="176" t="s">
        <v>74</v>
      </c>
      <c r="AU383" s="176" t="s">
        <v>82</v>
      </c>
      <c r="AY383" s="175" t="s">
        <v>214</v>
      </c>
      <c r="BK383" s="177">
        <f>SUM(BK384:BK394)</f>
        <v>0</v>
      </c>
    </row>
    <row r="384" spans="1:65" s="2" customFormat="1" ht="14.45" customHeight="1">
      <c r="A384" s="36"/>
      <c r="B384" s="37"/>
      <c r="C384" s="180" t="s">
        <v>606</v>
      </c>
      <c r="D384" s="180" t="s">
        <v>217</v>
      </c>
      <c r="E384" s="181" t="s">
        <v>599</v>
      </c>
      <c r="F384" s="182" t="s">
        <v>600</v>
      </c>
      <c r="G384" s="183" t="s">
        <v>220</v>
      </c>
      <c r="H384" s="184">
        <v>6.35</v>
      </c>
      <c r="I384" s="185"/>
      <c r="J384" s="186">
        <f>ROUND(I384*H384,2)</f>
        <v>0</v>
      </c>
      <c r="K384" s="182" t="s">
        <v>19</v>
      </c>
      <c r="L384" s="41"/>
      <c r="M384" s="187" t="s">
        <v>19</v>
      </c>
      <c r="N384" s="188" t="s">
        <v>47</v>
      </c>
      <c r="O384" s="66"/>
      <c r="P384" s="189">
        <f>O384*H384</f>
        <v>0</v>
      </c>
      <c r="Q384" s="189">
        <v>0</v>
      </c>
      <c r="R384" s="189">
        <f>Q384*H384</f>
        <v>0</v>
      </c>
      <c r="S384" s="189">
        <v>6.3E-2</v>
      </c>
      <c r="T384" s="190">
        <f>S384*H384</f>
        <v>0.40004999999999996</v>
      </c>
      <c r="U384" s="36"/>
      <c r="V384" s="36"/>
      <c r="W384" s="36"/>
      <c r="X384" s="36"/>
      <c r="Y384" s="36"/>
      <c r="Z384" s="36"/>
      <c r="AA384" s="36"/>
      <c r="AB384" s="36"/>
      <c r="AC384" s="36"/>
      <c r="AD384" s="36"/>
      <c r="AE384" s="36"/>
      <c r="AR384" s="191" t="s">
        <v>299</v>
      </c>
      <c r="AT384" s="191" t="s">
        <v>217</v>
      </c>
      <c r="AU384" s="191" t="s">
        <v>88</v>
      </c>
      <c r="AY384" s="19" t="s">
        <v>214</v>
      </c>
      <c r="BE384" s="192">
        <f>IF(N384="základní",J384,0)</f>
        <v>0</v>
      </c>
      <c r="BF384" s="192">
        <f>IF(N384="snížená",J384,0)</f>
        <v>0</v>
      </c>
      <c r="BG384" s="192">
        <f>IF(N384="zákl. přenesená",J384,0)</f>
        <v>0</v>
      </c>
      <c r="BH384" s="192">
        <f>IF(N384="sníž. přenesená",J384,0)</f>
        <v>0</v>
      </c>
      <c r="BI384" s="192">
        <f>IF(N384="nulová",J384,0)</f>
        <v>0</v>
      </c>
      <c r="BJ384" s="19" t="s">
        <v>88</v>
      </c>
      <c r="BK384" s="192">
        <f>ROUND(I384*H384,2)</f>
        <v>0</v>
      </c>
      <c r="BL384" s="19" t="s">
        <v>299</v>
      </c>
      <c r="BM384" s="191" t="s">
        <v>601</v>
      </c>
    </row>
    <row r="385" spans="1:65" s="14" customFormat="1" ht="11.25">
      <c r="B385" s="204"/>
      <c r="C385" s="205"/>
      <c r="D385" s="195" t="s">
        <v>224</v>
      </c>
      <c r="E385" s="206" t="s">
        <v>19</v>
      </c>
      <c r="F385" s="207" t="s">
        <v>2088</v>
      </c>
      <c r="G385" s="205"/>
      <c r="H385" s="208">
        <v>6.35</v>
      </c>
      <c r="I385" s="209"/>
      <c r="J385" s="205"/>
      <c r="K385" s="205"/>
      <c r="L385" s="210"/>
      <c r="M385" s="211"/>
      <c r="N385" s="212"/>
      <c r="O385" s="212"/>
      <c r="P385" s="212"/>
      <c r="Q385" s="212"/>
      <c r="R385" s="212"/>
      <c r="S385" s="212"/>
      <c r="T385" s="213"/>
      <c r="AT385" s="214" t="s">
        <v>224</v>
      </c>
      <c r="AU385" s="214" t="s">
        <v>88</v>
      </c>
      <c r="AV385" s="14" t="s">
        <v>88</v>
      </c>
      <c r="AW385" s="14" t="s">
        <v>36</v>
      </c>
      <c r="AX385" s="14" t="s">
        <v>82</v>
      </c>
      <c r="AY385" s="214" t="s">
        <v>214</v>
      </c>
    </row>
    <row r="386" spans="1:65" s="2" customFormat="1" ht="14.45" customHeight="1">
      <c r="A386" s="36"/>
      <c r="B386" s="37"/>
      <c r="C386" s="180" t="s">
        <v>611</v>
      </c>
      <c r="D386" s="180" t="s">
        <v>217</v>
      </c>
      <c r="E386" s="181" t="s">
        <v>603</v>
      </c>
      <c r="F386" s="182" t="s">
        <v>604</v>
      </c>
      <c r="G386" s="183" t="s">
        <v>220</v>
      </c>
      <c r="H386" s="184">
        <v>6.35</v>
      </c>
      <c r="I386" s="185"/>
      <c r="J386" s="186">
        <f>ROUND(I386*H386,2)</f>
        <v>0</v>
      </c>
      <c r="K386" s="182" t="s">
        <v>221</v>
      </c>
      <c r="L386" s="41"/>
      <c r="M386" s="187" t="s">
        <v>19</v>
      </c>
      <c r="N386" s="188" t="s">
        <v>47</v>
      </c>
      <c r="O386" s="66"/>
      <c r="P386" s="189">
        <f>O386*H386</f>
        <v>0</v>
      </c>
      <c r="Q386" s="189">
        <v>0</v>
      </c>
      <c r="R386" s="189">
        <f>Q386*H386</f>
        <v>0</v>
      </c>
      <c r="S386" s="189">
        <v>0</v>
      </c>
      <c r="T386" s="190">
        <f>S386*H386</f>
        <v>0</v>
      </c>
      <c r="U386" s="36"/>
      <c r="V386" s="36"/>
      <c r="W386" s="36"/>
      <c r="X386" s="36"/>
      <c r="Y386" s="36"/>
      <c r="Z386" s="36"/>
      <c r="AA386" s="36"/>
      <c r="AB386" s="36"/>
      <c r="AC386" s="36"/>
      <c r="AD386" s="36"/>
      <c r="AE386" s="36"/>
      <c r="AR386" s="191" t="s">
        <v>299</v>
      </c>
      <c r="AT386" s="191" t="s">
        <v>217</v>
      </c>
      <c r="AU386" s="191" t="s">
        <v>88</v>
      </c>
      <c r="AY386" s="19" t="s">
        <v>214</v>
      </c>
      <c r="BE386" s="192">
        <f>IF(N386="základní",J386,0)</f>
        <v>0</v>
      </c>
      <c r="BF386" s="192">
        <f>IF(N386="snížená",J386,0)</f>
        <v>0</v>
      </c>
      <c r="BG386" s="192">
        <f>IF(N386="zákl. přenesená",J386,0)</f>
        <v>0</v>
      </c>
      <c r="BH386" s="192">
        <f>IF(N386="sníž. přenesená",J386,0)</f>
        <v>0</v>
      </c>
      <c r="BI386" s="192">
        <f>IF(N386="nulová",J386,0)</f>
        <v>0</v>
      </c>
      <c r="BJ386" s="19" t="s">
        <v>88</v>
      </c>
      <c r="BK386" s="192">
        <f>ROUND(I386*H386,2)</f>
        <v>0</v>
      </c>
      <c r="BL386" s="19" t="s">
        <v>299</v>
      </c>
      <c r="BM386" s="191" t="s">
        <v>605</v>
      </c>
    </row>
    <row r="387" spans="1:65" s="2" customFormat="1" ht="24.2" customHeight="1">
      <c r="A387" s="36"/>
      <c r="B387" s="37"/>
      <c r="C387" s="180" t="s">
        <v>615</v>
      </c>
      <c r="D387" s="180" t="s">
        <v>217</v>
      </c>
      <c r="E387" s="181" t="s">
        <v>607</v>
      </c>
      <c r="F387" s="182" t="s">
        <v>608</v>
      </c>
      <c r="G387" s="183" t="s">
        <v>248</v>
      </c>
      <c r="H387" s="184">
        <v>11</v>
      </c>
      <c r="I387" s="185"/>
      <c r="J387" s="186">
        <f>ROUND(I387*H387,2)</f>
        <v>0</v>
      </c>
      <c r="K387" s="182" t="s">
        <v>19</v>
      </c>
      <c r="L387" s="41"/>
      <c r="M387" s="187" t="s">
        <v>19</v>
      </c>
      <c r="N387" s="188" t="s">
        <v>47</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299</v>
      </c>
      <c r="AT387" s="191" t="s">
        <v>217</v>
      </c>
      <c r="AU387" s="191" t="s">
        <v>88</v>
      </c>
      <c r="AY387" s="19" t="s">
        <v>214</v>
      </c>
      <c r="BE387" s="192">
        <f>IF(N387="základní",J387,0)</f>
        <v>0</v>
      </c>
      <c r="BF387" s="192">
        <f>IF(N387="snížená",J387,0)</f>
        <v>0</v>
      </c>
      <c r="BG387" s="192">
        <f>IF(N387="zákl. přenesená",J387,0)</f>
        <v>0</v>
      </c>
      <c r="BH387" s="192">
        <f>IF(N387="sníž. přenesená",J387,0)</f>
        <v>0</v>
      </c>
      <c r="BI387" s="192">
        <f>IF(N387="nulová",J387,0)</f>
        <v>0</v>
      </c>
      <c r="BJ387" s="19" t="s">
        <v>88</v>
      </c>
      <c r="BK387" s="192">
        <f>ROUND(I387*H387,2)</f>
        <v>0</v>
      </c>
      <c r="BL387" s="19" t="s">
        <v>299</v>
      </c>
      <c r="BM387" s="191" t="s">
        <v>609</v>
      </c>
    </row>
    <row r="388" spans="1:65" s="14" customFormat="1" ht="11.25">
      <c r="B388" s="204"/>
      <c r="C388" s="205"/>
      <c r="D388" s="195" t="s">
        <v>224</v>
      </c>
      <c r="E388" s="206" t="s">
        <v>19</v>
      </c>
      <c r="F388" s="207" t="s">
        <v>610</v>
      </c>
      <c r="G388" s="205"/>
      <c r="H388" s="208">
        <v>11</v>
      </c>
      <c r="I388" s="209"/>
      <c r="J388" s="205"/>
      <c r="K388" s="205"/>
      <c r="L388" s="210"/>
      <c r="M388" s="211"/>
      <c r="N388" s="212"/>
      <c r="O388" s="212"/>
      <c r="P388" s="212"/>
      <c r="Q388" s="212"/>
      <c r="R388" s="212"/>
      <c r="S388" s="212"/>
      <c r="T388" s="213"/>
      <c r="AT388" s="214" t="s">
        <v>224</v>
      </c>
      <c r="AU388" s="214" t="s">
        <v>88</v>
      </c>
      <c r="AV388" s="14" t="s">
        <v>88</v>
      </c>
      <c r="AW388" s="14" t="s">
        <v>36</v>
      </c>
      <c r="AX388" s="14" t="s">
        <v>82</v>
      </c>
      <c r="AY388" s="214" t="s">
        <v>214</v>
      </c>
    </row>
    <row r="389" spans="1:65" s="2" customFormat="1" ht="14.45" customHeight="1">
      <c r="A389" s="36"/>
      <c r="B389" s="37"/>
      <c r="C389" s="230" t="s">
        <v>619</v>
      </c>
      <c r="D389" s="230" t="s">
        <v>336</v>
      </c>
      <c r="E389" s="231" t="s">
        <v>612</v>
      </c>
      <c r="F389" s="232" t="s">
        <v>613</v>
      </c>
      <c r="G389" s="233" t="s">
        <v>248</v>
      </c>
      <c r="H389" s="234">
        <v>11</v>
      </c>
      <c r="I389" s="235"/>
      <c r="J389" s="236">
        <f>ROUND(I389*H389,2)</f>
        <v>0</v>
      </c>
      <c r="K389" s="232" t="s">
        <v>19</v>
      </c>
      <c r="L389" s="237"/>
      <c r="M389" s="238" t="s">
        <v>19</v>
      </c>
      <c r="N389" s="239" t="s">
        <v>47</v>
      </c>
      <c r="O389" s="66"/>
      <c r="P389" s="189">
        <f>O389*H389</f>
        <v>0</v>
      </c>
      <c r="Q389" s="189">
        <v>4.1000000000000003E-3</v>
      </c>
      <c r="R389" s="189">
        <f>Q389*H389</f>
        <v>4.5100000000000001E-2</v>
      </c>
      <c r="S389" s="189">
        <v>0</v>
      </c>
      <c r="T389" s="190">
        <f>S389*H389</f>
        <v>0</v>
      </c>
      <c r="U389" s="36"/>
      <c r="V389" s="36"/>
      <c r="W389" s="36"/>
      <c r="X389" s="36"/>
      <c r="Y389" s="36"/>
      <c r="Z389" s="36"/>
      <c r="AA389" s="36"/>
      <c r="AB389" s="36"/>
      <c r="AC389" s="36"/>
      <c r="AD389" s="36"/>
      <c r="AE389" s="36"/>
      <c r="AR389" s="191" t="s">
        <v>339</v>
      </c>
      <c r="AT389" s="191" t="s">
        <v>336</v>
      </c>
      <c r="AU389" s="191" t="s">
        <v>88</v>
      </c>
      <c r="AY389" s="19" t="s">
        <v>214</v>
      </c>
      <c r="BE389" s="192">
        <f>IF(N389="základní",J389,0)</f>
        <v>0</v>
      </c>
      <c r="BF389" s="192">
        <f>IF(N389="snížená",J389,0)</f>
        <v>0</v>
      </c>
      <c r="BG389" s="192">
        <f>IF(N389="zákl. přenesená",J389,0)</f>
        <v>0</v>
      </c>
      <c r="BH389" s="192">
        <f>IF(N389="sníž. přenesená",J389,0)</f>
        <v>0</v>
      </c>
      <c r="BI389" s="192">
        <f>IF(N389="nulová",J389,0)</f>
        <v>0</v>
      </c>
      <c r="BJ389" s="19" t="s">
        <v>88</v>
      </c>
      <c r="BK389" s="192">
        <f>ROUND(I389*H389,2)</f>
        <v>0</v>
      </c>
      <c r="BL389" s="19" t="s">
        <v>299</v>
      </c>
      <c r="BM389" s="191" t="s">
        <v>614</v>
      </c>
    </row>
    <row r="390" spans="1:65" s="2" customFormat="1" ht="14.45" customHeight="1">
      <c r="A390" s="36"/>
      <c r="B390" s="37"/>
      <c r="C390" s="180" t="s">
        <v>624</v>
      </c>
      <c r="D390" s="180" t="s">
        <v>217</v>
      </c>
      <c r="E390" s="181" t="s">
        <v>616</v>
      </c>
      <c r="F390" s="182" t="s">
        <v>617</v>
      </c>
      <c r="G390" s="183" t="s">
        <v>220</v>
      </c>
      <c r="H390" s="184">
        <v>6.35</v>
      </c>
      <c r="I390" s="185"/>
      <c r="J390" s="186">
        <f>ROUND(I390*H390,2)</f>
        <v>0</v>
      </c>
      <c r="K390" s="182" t="s">
        <v>221</v>
      </c>
      <c r="L390" s="41"/>
      <c r="M390" s="187" t="s">
        <v>19</v>
      </c>
      <c r="N390" s="188" t="s">
        <v>47</v>
      </c>
      <c r="O390" s="66"/>
      <c r="P390" s="189">
        <f>O390*H390</f>
        <v>0</v>
      </c>
      <c r="Q390" s="189">
        <v>0</v>
      </c>
      <c r="R390" s="189">
        <f>Q390*H390</f>
        <v>0</v>
      </c>
      <c r="S390" s="189">
        <v>1.2999999999999999E-4</v>
      </c>
      <c r="T390" s="190">
        <f>S390*H390</f>
        <v>8.2549999999999985E-4</v>
      </c>
      <c r="U390" s="36"/>
      <c r="V390" s="36"/>
      <c r="W390" s="36"/>
      <c r="X390" s="36"/>
      <c r="Y390" s="36"/>
      <c r="Z390" s="36"/>
      <c r="AA390" s="36"/>
      <c r="AB390" s="36"/>
      <c r="AC390" s="36"/>
      <c r="AD390" s="36"/>
      <c r="AE390" s="36"/>
      <c r="AR390" s="191" t="s">
        <v>299</v>
      </c>
      <c r="AT390" s="191" t="s">
        <v>217</v>
      </c>
      <c r="AU390" s="191" t="s">
        <v>88</v>
      </c>
      <c r="AY390" s="19" t="s">
        <v>214</v>
      </c>
      <c r="BE390" s="192">
        <f>IF(N390="základní",J390,0)</f>
        <v>0</v>
      </c>
      <c r="BF390" s="192">
        <f>IF(N390="snížená",J390,0)</f>
        <v>0</v>
      </c>
      <c r="BG390" s="192">
        <f>IF(N390="zákl. přenesená",J390,0)</f>
        <v>0</v>
      </c>
      <c r="BH390" s="192">
        <f>IF(N390="sníž. přenesená",J390,0)</f>
        <v>0</v>
      </c>
      <c r="BI390" s="192">
        <f>IF(N390="nulová",J390,0)</f>
        <v>0</v>
      </c>
      <c r="BJ390" s="19" t="s">
        <v>88</v>
      </c>
      <c r="BK390" s="192">
        <f>ROUND(I390*H390,2)</f>
        <v>0</v>
      </c>
      <c r="BL390" s="19" t="s">
        <v>299</v>
      </c>
      <c r="BM390" s="191" t="s">
        <v>618</v>
      </c>
    </row>
    <row r="391" spans="1:65" s="14" customFormat="1" ht="11.25">
      <c r="B391" s="204"/>
      <c r="C391" s="205"/>
      <c r="D391" s="195" t="s">
        <v>224</v>
      </c>
      <c r="E391" s="206" t="s">
        <v>19</v>
      </c>
      <c r="F391" s="207" t="s">
        <v>2088</v>
      </c>
      <c r="G391" s="205"/>
      <c r="H391" s="208">
        <v>6.35</v>
      </c>
      <c r="I391" s="209"/>
      <c r="J391" s="205"/>
      <c r="K391" s="205"/>
      <c r="L391" s="210"/>
      <c r="M391" s="211"/>
      <c r="N391" s="212"/>
      <c r="O391" s="212"/>
      <c r="P391" s="212"/>
      <c r="Q391" s="212"/>
      <c r="R391" s="212"/>
      <c r="S391" s="212"/>
      <c r="T391" s="213"/>
      <c r="AT391" s="214" t="s">
        <v>224</v>
      </c>
      <c r="AU391" s="214" t="s">
        <v>88</v>
      </c>
      <c r="AV391" s="14" t="s">
        <v>88</v>
      </c>
      <c r="AW391" s="14" t="s">
        <v>36</v>
      </c>
      <c r="AX391" s="14" t="s">
        <v>82</v>
      </c>
      <c r="AY391" s="214" t="s">
        <v>214</v>
      </c>
    </row>
    <row r="392" spans="1:65" s="2" customFormat="1" ht="14.45" customHeight="1">
      <c r="A392" s="36"/>
      <c r="B392" s="37"/>
      <c r="C392" s="180" t="s">
        <v>630</v>
      </c>
      <c r="D392" s="180" t="s">
        <v>217</v>
      </c>
      <c r="E392" s="181" t="s">
        <v>620</v>
      </c>
      <c r="F392" s="182" t="s">
        <v>621</v>
      </c>
      <c r="G392" s="183" t="s">
        <v>220</v>
      </c>
      <c r="H392" s="184">
        <v>19.5</v>
      </c>
      <c r="I392" s="185"/>
      <c r="J392" s="186">
        <f>ROUND(I392*H392,2)</f>
        <v>0</v>
      </c>
      <c r="K392" s="182" t="s">
        <v>221</v>
      </c>
      <c r="L392" s="41"/>
      <c r="M392" s="187" t="s">
        <v>19</v>
      </c>
      <c r="N392" s="188" t="s">
        <v>47</v>
      </c>
      <c r="O392" s="66"/>
      <c r="P392" s="189">
        <f>O392*H392</f>
        <v>0</v>
      </c>
      <c r="Q392" s="189">
        <v>1.3999999999999999E-4</v>
      </c>
      <c r="R392" s="189">
        <f>Q392*H392</f>
        <v>2.7299999999999998E-3</v>
      </c>
      <c r="S392" s="189">
        <v>0</v>
      </c>
      <c r="T392" s="190">
        <f>S392*H392</f>
        <v>0</v>
      </c>
      <c r="U392" s="36"/>
      <c r="V392" s="36"/>
      <c r="W392" s="36"/>
      <c r="X392" s="36"/>
      <c r="Y392" s="36"/>
      <c r="Z392" s="36"/>
      <c r="AA392" s="36"/>
      <c r="AB392" s="36"/>
      <c r="AC392" s="36"/>
      <c r="AD392" s="36"/>
      <c r="AE392" s="36"/>
      <c r="AR392" s="191" t="s">
        <v>299</v>
      </c>
      <c r="AT392" s="191" t="s">
        <v>217</v>
      </c>
      <c r="AU392" s="191" t="s">
        <v>88</v>
      </c>
      <c r="AY392" s="19" t="s">
        <v>214</v>
      </c>
      <c r="BE392" s="192">
        <f>IF(N392="základní",J392,0)</f>
        <v>0</v>
      </c>
      <c r="BF392" s="192">
        <f>IF(N392="snížená",J392,0)</f>
        <v>0</v>
      </c>
      <c r="BG392" s="192">
        <f>IF(N392="zákl. přenesená",J392,0)</f>
        <v>0</v>
      </c>
      <c r="BH392" s="192">
        <f>IF(N392="sníž. přenesená",J392,0)</f>
        <v>0</v>
      </c>
      <c r="BI392" s="192">
        <f>IF(N392="nulová",J392,0)</f>
        <v>0</v>
      </c>
      <c r="BJ392" s="19" t="s">
        <v>88</v>
      </c>
      <c r="BK392" s="192">
        <f>ROUND(I392*H392,2)</f>
        <v>0</v>
      </c>
      <c r="BL392" s="19" t="s">
        <v>299</v>
      </c>
      <c r="BM392" s="191" t="s">
        <v>622</v>
      </c>
    </row>
    <row r="393" spans="1:65" s="14" customFormat="1" ht="11.25">
      <c r="B393" s="204"/>
      <c r="C393" s="205"/>
      <c r="D393" s="195" t="s">
        <v>224</v>
      </c>
      <c r="E393" s="206" t="s">
        <v>19</v>
      </c>
      <c r="F393" s="207" t="s">
        <v>2089</v>
      </c>
      <c r="G393" s="205"/>
      <c r="H393" s="208">
        <v>19.5</v>
      </c>
      <c r="I393" s="209"/>
      <c r="J393" s="205"/>
      <c r="K393" s="205"/>
      <c r="L393" s="210"/>
      <c r="M393" s="211"/>
      <c r="N393" s="212"/>
      <c r="O393" s="212"/>
      <c r="P393" s="212"/>
      <c r="Q393" s="212"/>
      <c r="R393" s="212"/>
      <c r="S393" s="212"/>
      <c r="T393" s="213"/>
      <c r="AT393" s="214" t="s">
        <v>224</v>
      </c>
      <c r="AU393" s="214" t="s">
        <v>88</v>
      </c>
      <c r="AV393" s="14" t="s">
        <v>88</v>
      </c>
      <c r="AW393" s="14" t="s">
        <v>36</v>
      </c>
      <c r="AX393" s="14" t="s">
        <v>82</v>
      </c>
      <c r="AY393" s="214" t="s">
        <v>214</v>
      </c>
    </row>
    <row r="394" spans="1:65" s="2" customFormat="1" ht="24.2" customHeight="1">
      <c r="A394" s="36"/>
      <c r="B394" s="37"/>
      <c r="C394" s="180" t="s">
        <v>634</v>
      </c>
      <c r="D394" s="180" t="s">
        <v>217</v>
      </c>
      <c r="E394" s="181" t="s">
        <v>625</v>
      </c>
      <c r="F394" s="182" t="s">
        <v>626</v>
      </c>
      <c r="G394" s="183" t="s">
        <v>361</v>
      </c>
      <c r="H394" s="240"/>
      <c r="I394" s="185"/>
      <c r="J394" s="186">
        <f>ROUND(I394*H394,2)</f>
        <v>0</v>
      </c>
      <c r="K394" s="182" t="s">
        <v>221</v>
      </c>
      <c r="L394" s="41"/>
      <c r="M394" s="187" t="s">
        <v>19</v>
      </c>
      <c r="N394" s="188" t="s">
        <v>47</v>
      </c>
      <c r="O394" s="66"/>
      <c r="P394" s="189">
        <f>O394*H394</f>
        <v>0</v>
      </c>
      <c r="Q394" s="189">
        <v>0</v>
      </c>
      <c r="R394" s="189">
        <f>Q394*H394</f>
        <v>0</v>
      </c>
      <c r="S394" s="189">
        <v>0</v>
      </c>
      <c r="T394" s="190">
        <f>S394*H394</f>
        <v>0</v>
      </c>
      <c r="U394" s="36"/>
      <c r="V394" s="36"/>
      <c r="W394" s="36"/>
      <c r="X394" s="36"/>
      <c r="Y394" s="36"/>
      <c r="Z394" s="36"/>
      <c r="AA394" s="36"/>
      <c r="AB394" s="36"/>
      <c r="AC394" s="36"/>
      <c r="AD394" s="36"/>
      <c r="AE394" s="36"/>
      <c r="AR394" s="191" t="s">
        <v>299</v>
      </c>
      <c r="AT394" s="191" t="s">
        <v>217</v>
      </c>
      <c r="AU394" s="191" t="s">
        <v>88</v>
      </c>
      <c r="AY394" s="19" t="s">
        <v>214</v>
      </c>
      <c r="BE394" s="192">
        <f>IF(N394="základní",J394,0)</f>
        <v>0</v>
      </c>
      <c r="BF394" s="192">
        <f>IF(N394="snížená",J394,0)</f>
        <v>0</v>
      </c>
      <c r="BG394" s="192">
        <f>IF(N394="zákl. přenesená",J394,0)</f>
        <v>0</v>
      </c>
      <c r="BH394" s="192">
        <f>IF(N394="sníž. přenesená",J394,0)</f>
        <v>0</v>
      </c>
      <c r="BI394" s="192">
        <f>IF(N394="nulová",J394,0)</f>
        <v>0</v>
      </c>
      <c r="BJ394" s="19" t="s">
        <v>88</v>
      </c>
      <c r="BK394" s="192">
        <f>ROUND(I394*H394,2)</f>
        <v>0</v>
      </c>
      <c r="BL394" s="19" t="s">
        <v>299</v>
      </c>
      <c r="BM394" s="191" t="s">
        <v>627</v>
      </c>
    </row>
    <row r="395" spans="1:65" s="12" customFormat="1" ht="22.9" customHeight="1">
      <c r="B395" s="164"/>
      <c r="C395" s="165"/>
      <c r="D395" s="166" t="s">
        <v>74</v>
      </c>
      <c r="E395" s="178" t="s">
        <v>628</v>
      </c>
      <c r="F395" s="178" t="s">
        <v>629</v>
      </c>
      <c r="G395" s="165"/>
      <c r="H395" s="165"/>
      <c r="I395" s="168"/>
      <c r="J395" s="179">
        <f>BK395</f>
        <v>0</v>
      </c>
      <c r="K395" s="165"/>
      <c r="L395" s="170"/>
      <c r="M395" s="171"/>
      <c r="N395" s="172"/>
      <c r="O395" s="172"/>
      <c r="P395" s="173">
        <f>SUM(P396:P406)</f>
        <v>0</v>
      </c>
      <c r="Q395" s="172"/>
      <c r="R395" s="173">
        <f>SUM(R396:R406)</f>
        <v>0</v>
      </c>
      <c r="S395" s="172"/>
      <c r="T395" s="174">
        <f>SUM(T396:T406)</f>
        <v>0</v>
      </c>
      <c r="AR395" s="175" t="s">
        <v>88</v>
      </c>
      <c r="AT395" s="176" t="s">
        <v>74</v>
      </c>
      <c r="AU395" s="176" t="s">
        <v>82</v>
      </c>
      <c r="AY395" s="175" t="s">
        <v>214</v>
      </c>
      <c r="BK395" s="177">
        <f>SUM(BK396:BK406)</f>
        <v>0</v>
      </c>
    </row>
    <row r="396" spans="1:65" s="2" customFormat="1" ht="129.4" customHeight="1">
      <c r="A396" s="36"/>
      <c r="B396" s="37"/>
      <c r="C396" s="180" t="s">
        <v>637</v>
      </c>
      <c r="D396" s="180" t="s">
        <v>217</v>
      </c>
      <c r="E396" s="181" t="s">
        <v>631</v>
      </c>
      <c r="F396" s="182" t="s">
        <v>632</v>
      </c>
      <c r="G396" s="183" t="s">
        <v>283</v>
      </c>
      <c r="H396" s="184">
        <v>2</v>
      </c>
      <c r="I396" s="185"/>
      <c r="J396" s="186">
        <f t="shared" ref="J396:J406" si="0">ROUND(I396*H396,2)</f>
        <v>0</v>
      </c>
      <c r="K396" s="182" t="s">
        <v>19</v>
      </c>
      <c r="L396" s="41"/>
      <c r="M396" s="187" t="s">
        <v>19</v>
      </c>
      <c r="N396" s="188" t="s">
        <v>47</v>
      </c>
      <c r="O396" s="66"/>
      <c r="P396" s="189">
        <f t="shared" ref="P396:P406" si="1">O396*H396</f>
        <v>0</v>
      </c>
      <c r="Q396" s="189">
        <v>0</v>
      </c>
      <c r="R396" s="189">
        <f t="shared" ref="R396:R406" si="2">Q396*H396</f>
        <v>0</v>
      </c>
      <c r="S396" s="189">
        <v>0</v>
      </c>
      <c r="T396" s="190">
        <f t="shared" ref="T396:T406" si="3">S396*H396</f>
        <v>0</v>
      </c>
      <c r="U396" s="36"/>
      <c r="V396" s="36"/>
      <c r="W396" s="36"/>
      <c r="X396" s="36"/>
      <c r="Y396" s="36"/>
      <c r="Z396" s="36"/>
      <c r="AA396" s="36"/>
      <c r="AB396" s="36"/>
      <c r="AC396" s="36"/>
      <c r="AD396" s="36"/>
      <c r="AE396" s="36"/>
      <c r="AR396" s="191" t="s">
        <v>299</v>
      </c>
      <c r="AT396" s="191" t="s">
        <v>217</v>
      </c>
      <c r="AU396" s="191" t="s">
        <v>88</v>
      </c>
      <c r="AY396" s="19" t="s">
        <v>214</v>
      </c>
      <c r="BE396" s="192">
        <f t="shared" ref="BE396:BE406" si="4">IF(N396="základní",J396,0)</f>
        <v>0</v>
      </c>
      <c r="BF396" s="192">
        <f t="shared" ref="BF396:BF406" si="5">IF(N396="snížená",J396,0)</f>
        <v>0</v>
      </c>
      <c r="BG396" s="192">
        <f t="shared" ref="BG396:BG406" si="6">IF(N396="zákl. přenesená",J396,0)</f>
        <v>0</v>
      </c>
      <c r="BH396" s="192">
        <f t="shared" ref="BH396:BH406" si="7">IF(N396="sníž. přenesená",J396,0)</f>
        <v>0</v>
      </c>
      <c r="BI396" s="192">
        <f t="shared" ref="BI396:BI406" si="8">IF(N396="nulová",J396,0)</f>
        <v>0</v>
      </c>
      <c r="BJ396" s="19" t="s">
        <v>88</v>
      </c>
      <c r="BK396" s="192">
        <f t="shared" ref="BK396:BK406" si="9">ROUND(I396*H396,2)</f>
        <v>0</v>
      </c>
      <c r="BL396" s="19" t="s">
        <v>299</v>
      </c>
      <c r="BM396" s="191" t="s">
        <v>2090</v>
      </c>
    </row>
    <row r="397" spans="1:65" s="2" customFormat="1" ht="129.4" customHeight="1">
      <c r="A397" s="36"/>
      <c r="B397" s="37"/>
      <c r="C397" s="180" t="s">
        <v>641</v>
      </c>
      <c r="D397" s="180" t="s">
        <v>217</v>
      </c>
      <c r="E397" s="181" t="s">
        <v>635</v>
      </c>
      <c r="F397" s="182" t="s">
        <v>632</v>
      </c>
      <c r="G397" s="183" t="s">
        <v>283</v>
      </c>
      <c r="H397" s="184">
        <v>1</v>
      </c>
      <c r="I397" s="185"/>
      <c r="J397" s="186">
        <f t="shared" si="0"/>
        <v>0</v>
      </c>
      <c r="K397" s="182" t="s">
        <v>19</v>
      </c>
      <c r="L397" s="41"/>
      <c r="M397" s="187" t="s">
        <v>19</v>
      </c>
      <c r="N397" s="188" t="s">
        <v>47</v>
      </c>
      <c r="O397" s="66"/>
      <c r="P397" s="189">
        <f t="shared" si="1"/>
        <v>0</v>
      </c>
      <c r="Q397" s="189">
        <v>0</v>
      </c>
      <c r="R397" s="189">
        <f t="shared" si="2"/>
        <v>0</v>
      </c>
      <c r="S397" s="189">
        <v>0</v>
      </c>
      <c r="T397" s="190">
        <f t="shared" si="3"/>
        <v>0</v>
      </c>
      <c r="U397" s="36"/>
      <c r="V397" s="36"/>
      <c r="W397" s="36"/>
      <c r="X397" s="36"/>
      <c r="Y397" s="36"/>
      <c r="Z397" s="36"/>
      <c r="AA397" s="36"/>
      <c r="AB397" s="36"/>
      <c r="AC397" s="36"/>
      <c r="AD397" s="36"/>
      <c r="AE397" s="36"/>
      <c r="AR397" s="191" t="s">
        <v>299</v>
      </c>
      <c r="AT397" s="191" t="s">
        <v>217</v>
      </c>
      <c r="AU397" s="191" t="s">
        <v>88</v>
      </c>
      <c r="AY397" s="19" t="s">
        <v>214</v>
      </c>
      <c r="BE397" s="192">
        <f t="shared" si="4"/>
        <v>0</v>
      </c>
      <c r="BF397" s="192">
        <f t="shared" si="5"/>
        <v>0</v>
      </c>
      <c r="BG397" s="192">
        <f t="shared" si="6"/>
        <v>0</v>
      </c>
      <c r="BH397" s="192">
        <f t="shared" si="7"/>
        <v>0</v>
      </c>
      <c r="BI397" s="192">
        <f t="shared" si="8"/>
        <v>0</v>
      </c>
      <c r="BJ397" s="19" t="s">
        <v>88</v>
      </c>
      <c r="BK397" s="192">
        <f t="shared" si="9"/>
        <v>0</v>
      </c>
      <c r="BL397" s="19" t="s">
        <v>299</v>
      </c>
      <c r="BM397" s="191" t="s">
        <v>636</v>
      </c>
    </row>
    <row r="398" spans="1:65" s="2" customFormat="1" ht="114.95" customHeight="1">
      <c r="A398" s="36"/>
      <c r="B398" s="37"/>
      <c r="C398" s="180" t="s">
        <v>645</v>
      </c>
      <c r="D398" s="180" t="s">
        <v>217</v>
      </c>
      <c r="E398" s="181" t="s">
        <v>1546</v>
      </c>
      <c r="F398" s="182" t="s">
        <v>639</v>
      </c>
      <c r="G398" s="183" t="s">
        <v>283</v>
      </c>
      <c r="H398" s="184">
        <v>2</v>
      </c>
      <c r="I398" s="185"/>
      <c r="J398" s="186">
        <f t="shared" si="0"/>
        <v>0</v>
      </c>
      <c r="K398" s="182" t="s">
        <v>19</v>
      </c>
      <c r="L398" s="41"/>
      <c r="M398" s="187" t="s">
        <v>19</v>
      </c>
      <c r="N398" s="188" t="s">
        <v>47</v>
      </c>
      <c r="O398" s="66"/>
      <c r="P398" s="189">
        <f t="shared" si="1"/>
        <v>0</v>
      </c>
      <c r="Q398" s="189">
        <v>0</v>
      </c>
      <c r="R398" s="189">
        <f t="shared" si="2"/>
        <v>0</v>
      </c>
      <c r="S398" s="189">
        <v>0</v>
      </c>
      <c r="T398" s="190">
        <f t="shared" si="3"/>
        <v>0</v>
      </c>
      <c r="U398" s="36"/>
      <c r="V398" s="36"/>
      <c r="W398" s="36"/>
      <c r="X398" s="36"/>
      <c r="Y398" s="36"/>
      <c r="Z398" s="36"/>
      <c r="AA398" s="36"/>
      <c r="AB398" s="36"/>
      <c r="AC398" s="36"/>
      <c r="AD398" s="36"/>
      <c r="AE398" s="36"/>
      <c r="AR398" s="191" t="s">
        <v>299</v>
      </c>
      <c r="AT398" s="191" t="s">
        <v>217</v>
      </c>
      <c r="AU398" s="191" t="s">
        <v>88</v>
      </c>
      <c r="AY398" s="19" t="s">
        <v>214</v>
      </c>
      <c r="BE398" s="192">
        <f t="shared" si="4"/>
        <v>0</v>
      </c>
      <c r="BF398" s="192">
        <f t="shared" si="5"/>
        <v>0</v>
      </c>
      <c r="BG398" s="192">
        <f t="shared" si="6"/>
        <v>0</v>
      </c>
      <c r="BH398" s="192">
        <f t="shared" si="7"/>
        <v>0</v>
      </c>
      <c r="BI398" s="192">
        <f t="shared" si="8"/>
        <v>0</v>
      </c>
      <c r="BJ398" s="19" t="s">
        <v>88</v>
      </c>
      <c r="BK398" s="192">
        <f t="shared" si="9"/>
        <v>0</v>
      </c>
      <c r="BL398" s="19" t="s">
        <v>299</v>
      </c>
      <c r="BM398" s="191" t="s">
        <v>1746</v>
      </c>
    </row>
    <row r="399" spans="1:65" s="2" customFormat="1" ht="129.4" customHeight="1">
      <c r="A399" s="36"/>
      <c r="B399" s="37"/>
      <c r="C399" s="180" t="s">
        <v>648</v>
      </c>
      <c r="D399" s="180" t="s">
        <v>217</v>
      </c>
      <c r="E399" s="181" t="s">
        <v>642</v>
      </c>
      <c r="F399" s="182" t="s">
        <v>643</v>
      </c>
      <c r="G399" s="183" t="s">
        <v>283</v>
      </c>
      <c r="H399" s="184">
        <v>1</v>
      </c>
      <c r="I399" s="185"/>
      <c r="J399" s="186">
        <f t="shared" si="0"/>
        <v>0</v>
      </c>
      <c r="K399" s="182" t="s">
        <v>19</v>
      </c>
      <c r="L399" s="41"/>
      <c r="M399" s="187" t="s">
        <v>19</v>
      </c>
      <c r="N399" s="188" t="s">
        <v>47</v>
      </c>
      <c r="O399" s="66"/>
      <c r="P399" s="189">
        <f t="shared" si="1"/>
        <v>0</v>
      </c>
      <c r="Q399" s="189">
        <v>0</v>
      </c>
      <c r="R399" s="189">
        <f t="shared" si="2"/>
        <v>0</v>
      </c>
      <c r="S399" s="189">
        <v>0</v>
      </c>
      <c r="T399" s="190">
        <f t="shared" si="3"/>
        <v>0</v>
      </c>
      <c r="U399" s="36"/>
      <c r="V399" s="36"/>
      <c r="W399" s="36"/>
      <c r="X399" s="36"/>
      <c r="Y399" s="36"/>
      <c r="Z399" s="36"/>
      <c r="AA399" s="36"/>
      <c r="AB399" s="36"/>
      <c r="AC399" s="36"/>
      <c r="AD399" s="36"/>
      <c r="AE399" s="36"/>
      <c r="AR399" s="191" t="s">
        <v>299</v>
      </c>
      <c r="AT399" s="191" t="s">
        <v>217</v>
      </c>
      <c r="AU399" s="191" t="s">
        <v>88</v>
      </c>
      <c r="AY399" s="19" t="s">
        <v>214</v>
      </c>
      <c r="BE399" s="192">
        <f t="shared" si="4"/>
        <v>0</v>
      </c>
      <c r="BF399" s="192">
        <f t="shared" si="5"/>
        <v>0</v>
      </c>
      <c r="BG399" s="192">
        <f t="shared" si="6"/>
        <v>0</v>
      </c>
      <c r="BH399" s="192">
        <f t="shared" si="7"/>
        <v>0</v>
      </c>
      <c r="BI399" s="192">
        <f t="shared" si="8"/>
        <v>0</v>
      </c>
      <c r="BJ399" s="19" t="s">
        <v>88</v>
      </c>
      <c r="BK399" s="192">
        <f t="shared" si="9"/>
        <v>0</v>
      </c>
      <c r="BL399" s="19" t="s">
        <v>299</v>
      </c>
      <c r="BM399" s="191" t="s">
        <v>644</v>
      </c>
    </row>
    <row r="400" spans="1:65" s="2" customFormat="1" ht="129.4" customHeight="1">
      <c r="A400" s="36"/>
      <c r="B400" s="37"/>
      <c r="C400" s="180" t="s">
        <v>652</v>
      </c>
      <c r="D400" s="180" t="s">
        <v>217</v>
      </c>
      <c r="E400" s="181" t="s">
        <v>646</v>
      </c>
      <c r="F400" s="182" t="s">
        <v>643</v>
      </c>
      <c r="G400" s="183" t="s">
        <v>283</v>
      </c>
      <c r="H400" s="184">
        <v>1</v>
      </c>
      <c r="I400" s="185"/>
      <c r="J400" s="186">
        <f t="shared" si="0"/>
        <v>0</v>
      </c>
      <c r="K400" s="182" t="s">
        <v>19</v>
      </c>
      <c r="L400" s="41"/>
      <c r="M400" s="187" t="s">
        <v>19</v>
      </c>
      <c r="N400" s="188" t="s">
        <v>47</v>
      </c>
      <c r="O400" s="66"/>
      <c r="P400" s="189">
        <f t="shared" si="1"/>
        <v>0</v>
      </c>
      <c r="Q400" s="189">
        <v>0</v>
      </c>
      <c r="R400" s="189">
        <f t="shared" si="2"/>
        <v>0</v>
      </c>
      <c r="S400" s="189">
        <v>0</v>
      </c>
      <c r="T400" s="190">
        <f t="shared" si="3"/>
        <v>0</v>
      </c>
      <c r="U400" s="36"/>
      <c r="V400" s="36"/>
      <c r="W400" s="36"/>
      <c r="X400" s="36"/>
      <c r="Y400" s="36"/>
      <c r="Z400" s="36"/>
      <c r="AA400" s="36"/>
      <c r="AB400" s="36"/>
      <c r="AC400" s="36"/>
      <c r="AD400" s="36"/>
      <c r="AE400" s="36"/>
      <c r="AR400" s="191" t="s">
        <v>299</v>
      </c>
      <c r="AT400" s="191" t="s">
        <v>217</v>
      </c>
      <c r="AU400" s="191" t="s">
        <v>88</v>
      </c>
      <c r="AY400" s="19" t="s">
        <v>214</v>
      </c>
      <c r="BE400" s="192">
        <f t="shared" si="4"/>
        <v>0</v>
      </c>
      <c r="BF400" s="192">
        <f t="shared" si="5"/>
        <v>0</v>
      </c>
      <c r="BG400" s="192">
        <f t="shared" si="6"/>
        <v>0</v>
      </c>
      <c r="BH400" s="192">
        <f t="shared" si="7"/>
        <v>0</v>
      </c>
      <c r="BI400" s="192">
        <f t="shared" si="8"/>
        <v>0</v>
      </c>
      <c r="BJ400" s="19" t="s">
        <v>88</v>
      </c>
      <c r="BK400" s="192">
        <f t="shared" si="9"/>
        <v>0</v>
      </c>
      <c r="BL400" s="19" t="s">
        <v>299</v>
      </c>
      <c r="BM400" s="191" t="s">
        <v>2091</v>
      </c>
    </row>
    <row r="401" spans="1:65" s="2" customFormat="1" ht="62.65" customHeight="1">
      <c r="A401" s="36"/>
      <c r="B401" s="37"/>
      <c r="C401" s="180" t="s">
        <v>655</v>
      </c>
      <c r="D401" s="180" t="s">
        <v>217</v>
      </c>
      <c r="E401" s="181" t="s">
        <v>649</v>
      </c>
      <c r="F401" s="182" t="s">
        <v>650</v>
      </c>
      <c r="G401" s="183" t="s">
        <v>283</v>
      </c>
      <c r="H401" s="184">
        <v>1</v>
      </c>
      <c r="I401" s="185"/>
      <c r="J401" s="186">
        <f t="shared" si="0"/>
        <v>0</v>
      </c>
      <c r="K401" s="182" t="s">
        <v>19</v>
      </c>
      <c r="L401" s="41"/>
      <c r="M401" s="187" t="s">
        <v>19</v>
      </c>
      <c r="N401" s="188" t="s">
        <v>47</v>
      </c>
      <c r="O401" s="66"/>
      <c r="P401" s="189">
        <f t="shared" si="1"/>
        <v>0</v>
      </c>
      <c r="Q401" s="189">
        <v>0</v>
      </c>
      <c r="R401" s="189">
        <f t="shared" si="2"/>
        <v>0</v>
      </c>
      <c r="S401" s="189">
        <v>0</v>
      </c>
      <c r="T401" s="190">
        <f t="shared" si="3"/>
        <v>0</v>
      </c>
      <c r="U401" s="36"/>
      <c r="V401" s="36"/>
      <c r="W401" s="36"/>
      <c r="X401" s="36"/>
      <c r="Y401" s="36"/>
      <c r="Z401" s="36"/>
      <c r="AA401" s="36"/>
      <c r="AB401" s="36"/>
      <c r="AC401" s="36"/>
      <c r="AD401" s="36"/>
      <c r="AE401" s="36"/>
      <c r="AR401" s="191" t="s">
        <v>299</v>
      </c>
      <c r="AT401" s="191" t="s">
        <v>217</v>
      </c>
      <c r="AU401" s="191" t="s">
        <v>88</v>
      </c>
      <c r="AY401" s="19" t="s">
        <v>214</v>
      </c>
      <c r="BE401" s="192">
        <f t="shared" si="4"/>
        <v>0</v>
      </c>
      <c r="BF401" s="192">
        <f t="shared" si="5"/>
        <v>0</v>
      </c>
      <c r="BG401" s="192">
        <f t="shared" si="6"/>
        <v>0</v>
      </c>
      <c r="BH401" s="192">
        <f t="shared" si="7"/>
        <v>0</v>
      </c>
      <c r="BI401" s="192">
        <f t="shared" si="8"/>
        <v>0</v>
      </c>
      <c r="BJ401" s="19" t="s">
        <v>88</v>
      </c>
      <c r="BK401" s="192">
        <f t="shared" si="9"/>
        <v>0</v>
      </c>
      <c r="BL401" s="19" t="s">
        <v>299</v>
      </c>
      <c r="BM401" s="191" t="s">
        <v>651</v>
      </c>
    </row>
    <row r="402" spans="1:65" s="2" customFormat="1" ht="62.65" customHeight="1">
      <c r="A402" s="36"/>
      <c r="B402" s="37"/>
      <c r="C402" s="180" t="s">
        <v>659</v>
      </c>
      <c r="D402" s="180" t="s">
        <v>217</v>
      </c>
      <c r="E402" s="181" t="s">
        <v>653</v>
      </c>
      <c r="F402" s="182" t="s">
        <v>650</v>
      </c>
      <c r="G402" s="183" t="s">
        <v>283</v>
      </c>
      <c r="H402" s="184">
        <v>1</v>
      </c>
      <c r="I402" s="185"/>
      <c r="J402" s="186">
        <f t="shared" si="0"/>
        <v>0</v>
      </c>
      <c r="K402" s="182" t="s">
        <v>19</v>
      </c>
      <c r="L402" s="41"/>
      <c r="M402" s="187" t="s">
        <v>19</v>
      </c>
      <c r="N402" s="188" t="s">
        <v>47</v>
      </c>
      <c r="O402" s="66"/>
      <c r="P402" s="189">
        <f t="shared" si="1"/>
        <v>0</v>
      </c>
      <c r="Q402" s="189">
        <v>0</v>
      </c>
      <c r="R402" s="189">
        <f t="shared" si="2"/>
        <v>0</v>
      </c>
      <c r="S402" s="189">
        <v>0</v>
      </c>
      <c r="T402" s="190">
        <f t="shared" si="3"/>
        <v>0</v>
      </c>
      <c r="U402" s="36"/>
      <c r="V402" s="36"/>
      <c r="W402" s="36"/>
      <c r="X402" s="36"/>
      <c r="Y402" s="36"/>
      <c r="Z402" s="36"/>
      <c r="AA402" s="36"/>
      <c r="AB402" s="36"/>
      <c r="AC402" s="36"/>
      <c r="AD402" s="36"/>
      <c r="AE402" s="36"/>
      <c r="AR402" s="191" t="s">
        <v>299</v>
      </c>
      <c r="AT402" s="191" t="s">
        <v>217</v>
      </c>
      <c r="AU402" s="191" t="s">
        <v>88</v>
      </c>
      <c r="AY402" s="19" t="s">
        <v>214</v>
      </c>
      <c r="BE402" s="192">
        <f t="shared" si="4"/>
        <v>0</v>
      </c>
      <c r="BF402" s="192">
        <f t="shared" si="5"/>
        <v>0</v>
      </c>
      <c r="BG402" s="192">
        <f t="shared" si="6"/>
        <v>0</v>
      </c>
      <c r="BH402" s="192">
        <f t="shared" si="7"/>
        <v>0</v>
      </c>
      <c r="BI402" s="192">
        <f t="shared" si="8"/>
        <v>0</v>
      </c>
      <c r="BJ402" s="19" t="s">
        <v>88</v>
      </c>
      <c r="BK402" s="192">
        <f t="shared" si="9"/>
        <v>0</v>
      </c>
      <c r="BL402" s="19" t="s">
        <v>299</v>
      </c>
      <c r="BM402" s="191" t="s">
        <v>654</v>
      </c>
    </row>
    <row r="403" spans="1:65" s="2" customFormat="1" ht="218.65" customHeight="1">
      <c r="A403" s="36"/>
      <c r="B403" s="37"/>
      <c r="C403" s="180" t="s">
        <v>663</v>
      </c>
      <c r="D403" s="180" t="s">
        <v>217</v>
      </c>
      <c r="E403" s="181" t="s">
        <v>656</v>
      </c>
      <c r="F403" s="182" t="s">
        <v>657</v>
      </c>
      <c r="G403" s="183" t="s">
        <v>283</v>
      </c>
      <c r="H403" s="184">
        <v>1</v>
      </c>
      <c r="I403" s="185"/>
      <c r="J403" s="186">
        <f t="shared" si="0"/>
        <v>0</v>
      </c>
      <c r="K403" s="182" t="s">
        <v>19</v>
      </c>
      <c r="L403" s="41"/>
      <c r="M403" s="187" t="s">
        <v>19</v>
      </c>
      <c r="N403" s="188" t="s">
        <v>47</v>
      </c>
      <c r="O403" s="66"/>
      <c r="P403" s="189">
        <f t="shared" si="1"/>
        <v>0</v>
      </c>
      <c r="Q403" s="189">
        <v>0</v>
      </c>
      <c r="R403" s="189">
        <f t="shared" si="2"/>
        <v>0</v>
      </c>
      <c r="S403" s="189">
        <v>0</v>
      </c>
      <c r="T403" s="190">
        <f t="shared" si="3"/>
        <v>0</v>
      </c>
      <c r="U403" s="36"/>
      <c r="V403" s="36"/>
      <c r="W403" s="36"/>
      <c r="X403" s="36"/>
      <c r="Y403" s="36"/>
      <c r="Z403" s="36"/>
      <c r="AA403" s="36"/>
      <c r="AB403" s="36"/>
      <c r="AC403" s="36"/>
      <c r="AD403" s="36"/>
      <c r="AE403" s="36"/>
      <c r="AR403" s="191" t="s">
        <v>299</v>
      </c>
      <c r="AT403" s="191" t="s">
        <v>217</v>
      </c>
      <c r="AU403" s="191" t="s">
        <v>88</v>
      </c>
      <c r="AY403" s="19" t="s">
        <v>214</v>
      </c>
      <c r="BE403" s="192">
        <f t="shared" si="4"/>
        <v>0</v>
      </c>
      <c r="BF403" s="192">
        <f t="shared" si="5"/>
        <v>0</v>
      </c>
      <c r="BG403" s="192">
        <f t="shared" si="6"/>
        <v>0</v>
      </c>
      <c r="BH403" s="192">
        <f t="shared" si="7"/>
        <v>0</v>
      </c>
      <c r="BI403" s="192">
        <f t="shared" si="8"/>
        <v>0</v>
      </c>
      <c r="BJ403" s="19" t="s">
        <v>88</v>
      </c>
      <c r="BK403" s="192">
        <f t="shared" si="9"/>
        <v>0</v>
      </c>
      <c r="BL403" s="19" t="s">
        <v>299</v>
      </c>
      <c r="BM403" s="191" t="s">
        <v>658</v>
      </c>
    </row>
    <row r="404" spans="1:65" s="2" customFormat="1" ht="204.95" customHeight="1">
      <c r="A404" s="36"/>
      <c r="B404" s="37"/>
      <c r="C404" s="180" t="s">
        <v>667</v>
      </c>
      <c r="D404" s="180" t="s">
        <v>217</v>
      </c>
      <c r="E404" s="181" t="s">
        <v>660</v>
      </c>
      <c r="F404" s="182" t="s">
        <v>661</v>
      </c>
      <c r="G404" s="183" t="s">
        <v>283</v>
      </c>
      <c r="H404" s="184">
        <v>1</v>
      </c>
      <c r="I404" s="185"/>
      <c r="J404" s="186">
        <f t="shared" si="0"/>
        <v>0</v>
      </c>
      <c r="K404" s="182" t="s">
        <v>19</v>
      </c>
      <c r="L404" s="41"/>
      <c r="M404" s="187" t="s">
        <v>19</v>
      </c>
      <c r="N404" s="188" t="s">
        <v>47</v>
      </c>
      <c r="O404" s="66"/>
      <c r="P404" s="189">
        <f t="shared" si="1"/>
        <v>0</v>
      </c>
      <c r="Q404" s="189">
        <v>0</v>
      </c>
      <c r="R404" s="189">
        <f t="shared" si="2"/>
        <v>0</v>
      </c>
      <c r="S404" s="189">
        <v>0</v>
      </c>
      <c r="T404" s="190">
        <f t="shared" si="3"/>
        <v>0</v>
      </c>
      <c r="U404" s="36"/>
      <c r="V404" s="36"/>
      <c r="W404" s="36"/>
      <c r="X404" s="36"/>
      <c r="Y404" s="36"/>
      <c r="Z404" s="36"/>
      <c r="AA404" s="36"/>
      <c r="AB404" s="36"/>
      <c r="AC404" s="36"/>
      <c r="AD404" s="36"/>
      <c r="AE404" s="36"/>
      <c r="AR404" s="191" t="s">
        <v>299</v>
      </c>
      <c r="AT404" s="191" t="s">
        <v>217</v>
      </c>
      <c r="AU404" s="191" t="s">
        <v>88</v>
      </c>
      <c r="AY404" s="19" t="s">
        <v>214</v>
      </c>
      <c r="BE404" s="192">
        <f t="shared" si="4"/>
        <v>0</v>
      </c>
      <c r="BF404" s="192">
        <f t="shared" si="5"/>
        <v>0</v>
      </c>
      <c r="BG404" s="192">
        <f t="shared" si="6"/>
        <v>0</v>
      </c>
      <c r="BH404" s="192">
        <f t="shared" si="7"/>
        <v>0</v>
      </c>
      <c r="BI404" s="192">
        <f t="shared" si="8"/>
        <v>0</v>
      </c>
      <c r="BJ404" s="19" t="s">
        <v>88</v>
      </c>
      <c r="BK404" s="192">
        <f t="shared" si="9"/>
        <v>0</v>
      </c>
      <c r="BL404" s="19" t="s">
        <v>299</v>
      </c>
      <c r="BM404" s="191" t="s">
        <v>662</v>
      </c>
    </row>
    <row r="405" spans="1:65" s="2" customFormat="1" ht="62.65" customHeight="1">
      <c r="A405" s="36"/>
      <c r="B405" s="37"/>
      <c r="C405" s="180" t="s">
        <v>673</v>
      </c>
      <c r="D405" s="180" t="s">
        <v>217</v>
      </c>
      <c r="E405" s="181" t="s">
        <v>664</v>
      </c>
      <c r="F405" s="182" t="s">
        <v>665</v>
      </c>
      <c r="G405" s="183" t="s">
        <v>283</v>
      </c>
      <c r="H405" s="184">
        <v>5</v>
      </c>
      <c r="I405" s="185"/>
      <c r="J405" s="186">
        <f t="shared" si="0"/>
        <v>0</v>
      </c>
      <c r="K405" s="182" t="s">
        <v>19</v>
      </c>
      <c r="L405" s="41"/>
      <c r="M405" s="187" t="s">
        <v>19</v>
      </c>
      <c r="N405" s="188" t="s">
        <v>47</v>
      </c>
      <c r="O405" s="66"/>
      <c r="P405" s="189">
        <f t="shared" si="1"/>
        <v>0</v>
      </c>
      <c r="Q405" s="189">
        <v>0</v>
      </c>
      <c r="R405" s="189">
        <f t="shared" si="2"/>
        <v>0</v>
      </c>
      <c r="S405" s="189">
        <v>0</v>
      </c>
      <c r="T405" s="190">
        <f t="shared" si="3"/>
        <v>0</v>
      </c>
      <c r="U405" s="36"/>
      <c r="V405" s="36"/>
      <c r="W405" s="36"/>
      <c r="X405" s="36"/>
      <c r="Y405" s="36"/>
      <c r="Z405" s="36"/>
      <c r="AA405" s="36"/>
      <c r="AB405" s="36"/>
      <c r="AC405" s="36"/>
      <c r="AD405" s="36"/>
      <c r="AE405" s="36"/>
      <c r="AR405" s="191" t="s">
        <v>299</v>
      </c>
      <c r="AT405" s="191" t="s">
        <v>217</v>
      </c>
      <c r="AU405" s="191" t="s">
        <v>88</v>
      </c>
      <c r="AY405" s="19" t="s">
        <v>214</v>
      </c>
      <c r="BE405" s="192">
        <f t="shared" si="4"/>
        <v>0</v>
      </c>
      <c r="BF405" s="192">
        <f t="shared" si="5"/>
        <v>0</v>
      </c>
      <c r="BG405" s="192">
        <f t="shared" si="6"/>
        <v>0</v>
      </c>
      <c r="BH405" s="192">
        <f t="shared" si="7"/>
        <v>0</v>
      </c>
      <c r="BI405" s="192">
        <f t="shared" si="8"/>
        <v>0</v>
      </c>
      <c r="BJ405" s="19" t="s">
        <v>88</v>
      </c>
      <c r="BK405" s="192">
        <f t="shared" si="9"/>
        <v>0</v>
      </c>
      <c r="BL405" s="19" t="s">
        <v>299</v>
      </c>
      <c r="BM405" s="191" t="s">
        <v>666</v>
      </c>
    </row>
    <row r="406" spans="1:65" s="2" customFormat="1" ht="24.2" customHeight="1">
      <c r="A406" s="36"/>
      <c r="B406" s="37"/>
      <c r="C406" s="180" t="s">
        <v>677</v>
      </c>
      <c r="D406" s="180" t="s">
        <v>217</v>
      </c>
      <c r="E406" s="181" t="s">
        <v>668</v>
      </c>
      <c r="F406" s="182" t="s">
        <v>669</v>
      </c>
      <c r="G406" s="183" t="s">
        <v>361</v>
      </c>
      <c r="H406" s="240"/>
      <c r="I406" s="185"/>
      <c r="J406" s="186">
        <f t="shared" si="0"/>
        <v>0</v>
      </c>
      <c r="K406" s="182" t="s">
        <v>221</v>
      </c>
      <c r="L406" s="41"/>
      <c r="M406" s="187" t="s">
        <v>19</v>
      </c>
      <c r="N406" s="188" t="s">
        <v>47</v>
      </c>
      <c r="O406" s="66"/>
      <c r="P406" s="189">
        <f t="shared" si="1"/>
        <v>0</v>
      </c>
      <c r="Q406" s="189">
        <v>0</v>
      </c>
      <c r="R406" s="189">
        <f t="shared" si="2"/>
        <v>0</v>
      </c>
      <c r="S406" s="189">
        <v>0</v>
      </c>
      <c r="T406" s="190">
        <f t="shared" si="3"/>
        <v>0</v>
      </c>
      <c r="U406" s="36"/>
      <c r="V406" s="36"/>
      <c r="W406" s="36"/>
      <c r="X406" s="36"/>
      <c r="Y406" s="36"/>
      <c r="Z406" s="36"/>
      <c r="AA406" s="36"/>
      <c r="AB406" s="36"/>
      <c r="AC406" s="36"/>
      <c r="AD406" s="36"/>
      <c r="AE406" s="36"/>
      <c r="AR406" s="191" t="s">
        <v>299</v>
      </c>
      <c r="AT406" s="191" t="s">
        <v>217</v>
      </c>
      <c r="AU406" s="191" t="s">
        <v>88</v>
      </c>
      <c r="AY406" s="19" t="s">
        <v>214</v>
      </c>
      <c r="BE406" s="192">
        <f t="shared" si="4"/>
        <v>0</v>
      </c>
      <c r="BF406" s="192">
        <f t="shared" si="5"/>
        <v>0</v>
      </c>
      <c r="BG406" s="192">
        <f t="shared" si="6"/>
        <v>0</v>
      </c>
      <c r="BH406" s="192">
        <f t="shared" si="7"/>
        <v>0</v>
      </c>
      <c r="BI406" s="192">
        <f t="shared" si="8"/>
        <v>0</v>
      </c>
      <c r="BJ406" s="19" t="s">
        <v>88</v>
      </c>
      <c r="BK406" s="192">
        <f t="shared" si="9"/>
        <v>0</v>
      </c>
      <c r="BL406" s="19" t="s">
        <v>299</v>
      </c>
      <c r="BM406" s="191" t="s">
        <v>670</v>
      </c>
    </row>
    <row r="407" spans="1:65" s="12" customFormat="1" ht="22.9" customHeight="1">
      <c r="B407" s="164"/>
      <c r="C407" s="165"/>
      <c r="D407" s="166" t="s">
        <v>74</v>
      </c>
      <c r="E407" s="178" t="s">
        <v>671</v>
      </c>
      <c r="F407" s="178" t="s">
        <v>672</v>
      </c>
      <c r="G407" s="165"/>
      <c r="H407" s="165"/>
      <c r="I407" s="168"/>
      <c r="J407" s="179">
        <f>BK407</f>
        <v>0</v>
      </c>
      <c r="K407" s="165"/>
      <c r="L407" s="170"/>
      <c r="M407" s="171"/>
      <c r="N407" s="172"/>
      <c r="O407" s="172"/>
      <c r="P407" s="173">
        <f>SUM(P408:P409)</f>
        <v>0</v>
      </c>
      <c r="Q407" s="172"/>
      <c r="R407" s="173">
        <f>SUM(R408:R409)</f>
        <v>0</v>
      </c>
      <c r="S407" s="172"/>
      <c r="T407" s="174">
        <f>SUM(T408:T409)</f>
        <v>0</v>
      </c>
      <c r="AR407" s="175" t="s">
        <v>88</v>
      </c>
      <c r="AT407" s="176" t="s">
        <v>74</v>
      </c>
      <c r="AU407" s="176" t="s">
        <v>82</v>
      </c>
      <c r="AY407" s="175" t="s">
        <v>214</v>
      </c>
      <c r="BK407" s="177">
        <f>SUM(BK408:BK409)</f>
        <v>0</v>
      </c>
    </row>
    <row r="408" spans="1:65" s="2" customFormat="1" ht="24.2" customHeight="1">
      <c r="A408" s="36"/>
      <c r="B408" s="37"/>
      <c r="C408" s="180" t="s">
        <v>2092</v>
      </c>
      <c r="D408" s="180" t="s">
        <v>217</v>
      </c>
      <c r="E408" s="181" t="s">
        <v>2093</v>
      </c>
      <c r="F408" s="182" t="s">
        <v>2094</v>
      </c>
      <c r="G408" s="183" t="s">
        <v>283</v>
      </c>
      <c r="H408" s="184">
        <v>1</v>
      </c>
      <c r="I408" s="185"/>
      <c r="J408" s="186">
        <f>ROUND(I408*H408,2)</f>
        <v>0</v>
      </c>
      <c r="K408" s="182" t="s">
        <v>19</v>
      </c>
      <c r="L408" s="41"/>
      <c r="M408" s="187" t="s">
        <v>19</v>
      </c>
      <c r="N408" s="188" t="s">
        <v>47</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299</v>
      </c>
      <c r="AT408" s="191" t="s">
        <v>217</v>
      </c>
      <c r="AU408" s="191" t="s">
        <v>88</v>
      </c>
      <c r="AY408" s="19" t="s">
        <v>214</v>
      </c>
      <c r="BE408" s="192">
        <f>IF(N408="základní",J408,0)</f>
        <v>0</v>
      </c>
      <c r="BF408" s="192">
        <f>IF(N408="snížená",J408,0)</f>
        <v>0</v>
      </c>
      <c r="BG408" s="192">
        <f>IF(N408="zákl. přenesená",J408,0)</f>
        <v>0</v>
      </c>
      <c r="BH408" s="192">
        <f>IF(N408="sníž. přenesená",J408,0)</f>
        <v>0</v>
      </c>
      <c r="BI408" s="192">
        <f>IF(N408="nulová",J408,0)</f>
        <v>0</v>
      </c>
      <c r="BJ408" s="19" t="s">
        <v>88</v>
      </c>
      <c r="BK408" s="192">
        <f>ROUND(I408*H408,2)</f>
        <v>0</v>
      </c>
      <c r="BL408" s="19" t="s">
        <v>299</v>
      </c>
      <c r="BM408" s="191" t="s">
        <v>2095</v>
      </c>
    </row>
    <row r="409" spans="1:65" s="2" customFormat="1" ht="24.2" customHeight="1">
      <c r="A409" s="36"/>
      <c r="B409" s="37"/>
      <c r="C409" s="180" t="s">
        <v>1641</v>
      </c>
      <c r="D409" s="180" t="s">
        <v>217</v>
      </c>
      <c r="E409" s="181" t="s">
        <v>678</v>
      </c>
      <c r="F409" s="182" t="s">
        <v>679</v>
      </c>
      <c r="G409" s="183" t="s">
        <v>361</v>
      </c>
      <c r="H409" s="240"/>
      <c r="I409" s="185"/>
      <c r="J409" s="186">
        <f>ROUND(I409*H409,2)</f>
        <v>0</v>
      </c>
      <c r="K409" s="182" t="s">
        <v>221</v>
      </c>
      <c r="L409" s="41"/>
      <c r="M409" s="187" t="s">
        <v>19</v>
      </c>
      <c r="N409" s="188" t="s">
        <v>47</v>
      </c>
      <c r="O409" s="66"/>
      <c r="P409" s="189">
        <f>O409*H409</f>
        <v>0</v>
      </c>
      <c r="Q409" s="189">
        <v>0</v>
      </c>
      <c r="R409" s="189">
        <f>Q409*H409</f>
        <v>0</v>
      </c>
      <c r="S409" s="189">
        <v>0</v>
      </c>
      <c r="T409" s="190">
        <f>S409*H409</f>
        <v>0</v>
      </c>
      <c r="U409" s="36"/>
      <c r="V409" s="36"/>
      <c r="W409" s="36"/>
      <c r="X409" s="36"/>
      <c r="Y409" s="36"/>
      <c r="Z409" s="36"/>
      <c r="AA409" s="36"/>
      <c r="AB409" s="36"/>
      <c r="AC409" s="36"/>
      <c r="AD409" s="36"/>
      <c r="AE409" s="36"/>
      <c r="AR409" s="191" t="s">
        <v>299</v>
      </c>
      <c r="AT409" s="191" t="s">
        <v>217</v>
      </c>
      <c r="AU409" s="191" t="s">
        <v>88</v>
      </c>
      <c r="AY409" s="19" t="s">
        <v>214</v>
      </c>
      <c r="BE409" s="192">
        <f>IF(N409="základní",J409,0)</f>
        <v>0</v>
      </c>
      <c r="BF409" s="192">
        <f>IF(N409="snížená",J409,0)</f>
        <v>0</v>
      </c>
      <c r="BG409" s="192">
        <f>IF(N409="zákl. přenesená",J409,0)</f>
        <v>0</v>
      </c>
      <c r="BH409" s="192">
        <f>IF(N409="sníž. přenesená",J409,0)</f>
        <v>0</v>
      </c>
      <c r="BI409" s="192">
        <f>IF(N409="nulová",J409,0)</f>
        <v>0</v>
      </c>
      <c r="BJ409" s="19" t="s">
        <v>88</v>
      </c>
      <c r="BK409" s="192">
        <f>ROUND(I409*H409,2)</f>
        <v>0</v>
      </c>
      <c r="BL409" s="19" t="s">
        <v>299</v>
      </c>
      <c r="BM409" s="191" t="s">
        <v>2096</v>
      </c>
    </row>
    <row r="410" spans="1:65" s="12" customFormat="1" ht="22.9" customHeight="1">
      <c r="B410" s="164"/>
      <c r="C410" s="165"/>
      <c r="D410" s="166" t="s">
        <v>74</v>
      </c>
      <c r="E410" s="178" t="s">
        <v>681</v>
      </c>
      <c r="F410" s="178" t="s">
        <v>682</v>
      </c>
      <c r="G410" s="165"/>
      <c r="H410" s="165"/>
      <c r="I410" s="168"/>
      <c r="J410" s="179">
        <f>BK410</f>
        <v>0</v>
      </c>
      <c r="K410" s="165"/>
      <c r="L410" s="170"/>
      <c r="M410" s="171"/>
      <c r="N410" s="172"/>
      <c r="O410" s="172"/>
      <c r="P410" s="173">
        <f>SUM(P411:P436)</f>
        <v>0</v>
      </c>
      <c r="Q410" s="172"/>
      <c r="R410" s="173">
        <f>SUM(R411:R436)</f>
        <v>0.38737999999999995</v>
      </c>
      <c r="S410" s="172"/>
      <c r="T410" s="174">
        <f>SUM(T411:T436)</f>
        <v>0</v>
      </c>
      <c r="AR410" s="175" t="s">
        <v>88</v>
      </c>
      <c r="AT410" s="176" t="s">
        <v>74</v>
      </c>
      <c r="AU410" s="176" t="s">
        <v>82</v>
      </c>
      <c r="AY410" s="175" t="s">
        <v>214</v>
      </c>
      <c r="BK410" s="177">
        <f>SUM(BK411:BK436)</f>
        <v>0</v>
      </c>
    </row>
    <row r="411" spans="1:65" s="2" customFormat="1" ht="14.45" customHeight="1">
      <c r="A411" s="36"/>
      <c r="B411" s="37"/>
      <c r="C411" s="180" t="s">
        <v>683</v>
      </c>
      <c r="D411" s="180" t="s">
        <v>217</v>
      </c>
      <c r="E411" s="181" t="s">
        <v>684</v>
      </c>
      <c r="F411" s="182" t="s">
        <v>685</v>
      </c>
      <c r="G411" s="183" t="s">
        <v>220</v>
      </c>
      <c r="H411" s="184">
        <v>10.25</v>
      </c>
      <c r="I411" s="185"/>
      <c r="J411" s="186">
        <f>ROUND(I411*H411,2)</f>
        <v>0</v>
      </c>
      <c r="K411" s="182" t="s">
        <v>221</v>
      </c>
      <c r="L411" s="41"/>
      <c r="M411" s="187" t="s">
        <v>19</v>
      </c>
      <c r="N411" s="188" t="s">
        <v>47</v>
      </c>
      <c r="O411" s="66"/>
      <c r="P411" s="189">
        <f>O411*H411</f>
        <v>0</v>
      </c>
      <c r="Q411" s="189">
        <v>2.9999999999999997E-4</v>
      </c>
      <c r="R411" s="189">
        <f>Q411*H411</f>
        <v>3.0749999999999996E-3</v>
      </c>
      <c r="S411" s="189">
        <v>0</v>
      </c>
      <c r="T411" s="190">
        <f>S411*H411</f>
        <v>0</v>
      </c>
      <c r="U411" s="36"/>
      <c r="V411" s="36"/>
      <c r="W411" s="36"/>
      <c r="X411" s="36"/>
      <c r="Y411" s="36"/>
      <c r="Z411" s="36"/>
      <c r="AA411" s="36"/>
      <c r="AB411" s="36"/>
      <c r="AC411" s="36"/>
      <c r="AD411" s="36"/>
      <c r="AE411" s="36"/>
      <c r="AR411" s="191" t="s">
        <v>299</v>
      </c>
      <c r="AT411" s="191" t="s">
        <v>217</v>
      </c>
      <c r="AU411" s="191" t="s">
        <v>88</v>
      </c>
      <c r="AY411" s="19" t="s">
        <v>214</v>
      </c>
      <c r="BE411" s="192">
        <f>IF(N411="základní",J411,0)</f>
        <v>0</v>
      </c>
      <c r="BF411" s="192">
        <f>IF(N411="snížená",J411,0)</f>
        <v>0</v>
      </c>
      <c r="BG411" s="192">
        <f>IF(N411="zákl. přenesená",J411,0)</f>
        <v>0</v>
      </c>
      <c r="BH411" s="192">
        <f>IF(N411="sníž. přenesená",J411,0)</f>
        <v>0</v>
      </c>
      <c r="BI411" s="192">
        <f>IF(N411="nulová",J411,0)</f>
        <v>0</v>
      </c>
      <c r="BJ411" s="19" t="s">
        <v>88</v>
      </c>
      <c r="BK411" s="192">
        <f>ROUND(I411*H411,2)</f>
        <v>0</v>
      </c>
      <c r="BL411" s="19" t="s">
        <v>299</v>
      </c>
      <c r="BM411" s="191" t="s">
        <v>686</v>
      </c>
    </row>
    <row r="412" spans="1:65" s="13" customFormat="1" ht="11.25">
      <c r="B412" s="193"/>
      <c r="C412" s="194"/>
      <c r="D412" s="195" t="s">
        <v>224</v>
      </c>
      <c r="E412" s="196" t="s">
        <v>19</v>
      </c>
      <c r="F412" s="197" t="s">
        <v>257</v>
      </c>
      <c r="G412" s="194"/>
      <c r="H412" s="196" t="s">
        <v>19</v>
      </c>
      <c r="I412" s="198"/>
      <c r="J412" s="194"/>
      <c r="K412" s="194"/>
      <c r="L412" s="199"/>
      <c r="M412" s="200"/>
      <c r="N412" s="201"/>
      <c r="O412" s="201"/>
      <c r="P412" s="201"/>
      <c r="Q412" s="201"/>
      <c r="R412" s="201"/>
      <c r="S412" s="201"/>
      <c r="T412" s="202"/>
      <c r="AT412" s="203" t="s">
        <v>224</v>
      </c>
      <c r="AU412" s="203" t="s">
        <v>88</v>
      </c>
      <c r="AV412" s="13" t="s">
        <v>82</v>
      </c>
      <c r="AW412" s="13" t="s">
        <v>36</v>
      </c>
      <c r="AX412" s="13" t="s">
        <v>75</v>
      </c>
      <c r="AY412" s="203" t="s">
        <v>214</v>
      </c>
    </row>
    <row r="413" spans="1:65" s="14" customFormat="1" ht="11.25">
      <c r="B413" s="204"/>
      <c r="C413" s="205"/>
      <c r="D413" s="195" t="s">
        <v>224</v>
      </c>
      <c r="E413" s="206" t="s">
        <v>19</v>
      </c>
      <c r="F413" s="207" t="s">
        <v>2078</v>
      </c>
      <c r="G413" s="205"/>
      <c r="H413" s="208">
        <v>5.84</v>
      </c>
      <c r="I413" s="209"/>
      <c r="J413" s="205"/>
      <c r="K413" s="205"/>
      <c r="L413" s="210"/>
      <c r="M413" s="211"/>
      <c r="N413" s="212"/>
      <c r="O413" s="212"/>
      <c r="P413" s="212"/>
      <c r="Q413" s="212"/>
      <c r="R413" s="212"/>
      <c r="S413" s="212"/>
      <c r="T413" s="213"/>
      <c r="AT413" s="214" t="s">
        <v>224</v>
      </c>
      <c r="AU413" s="214" t="s">
        <v>88</v>
      </c>
      <c r="AV413" s="14" t="s">
        <v>88</v>
      </c>
      <c r="AW413" s="14" t="s">
        <v>36</v>
      </c>
      <c r="AX413" s="14" t="s">
        <v>75</v>
      </c>
      <c r="AY413" s="214" t="s">
        <v>214</v>
      </c>
    </row>
    <row r="414" spans="1:65" s="14" customFormat="1" ht="11.25">
      <c r="B414" s="204"/>
      <c r="C414" s="205"/>
      <c r="D414" s="195" t="s">
        <v>224</v>
      </c>
      <c r="E414" s="206" t="s">
        <v>19</v>
      </c>
      <c r="F414" s="207" t="s">
        <v>2079</v>
      </c>
      <c r="G414" s="205"/>
      <c r="H414" s="208">
        <v>4.41</v>
      </c>
      <c r="I414" s="209"/>
      <c r="J414" s="205"/>
      <c r="K414" s="205"/>
      <c r="L414" s="210"/>
      <c r="M414" s="211"/>
      <c r="N414" s="212"/>
      <c r="O414" s="212"/>
      <c r="P414" s="212"/>
      <c r="Q414" s="212"/>
      <c r="R414" s="212"/>
      <c r="S414" s="212"/>
      <c r="T414" s="213"/>
      <c r="AT414" s="214" t="s">
        <v>224</v>
      </c>
      <c r="AU414" s="214" t="s">
        <v>88</v>
      </c>
      <c r="AV414" s="14" t="s">
        <v>88</v>
      </c>
      <c r="AW414" s="14" t="s">
        <v>36</v>
      </c>
      <c r="AX414" s="14" t="s">
        <v>75</v>
      </c>
      <c r="AY414" s="214" t="s">
        <v>214</v>
      </c>
    </row>
    <row r="415" spans="1:65" s="15" customFormat="1" ht="11.25">
      <c r="B415" s="215"/>
      <c r="C415" s="216"/>
      <c r="D415" s="195" t="s">
        <v>224</v>
      </c>
      <c r="E415" s="217" t="s">
        <v>19</v>
      </c>
      <c r="F415" s="218" t="s">
        <v>228</v>
      </c>
      <c r="G415" s="216"/>
      <c r="H415" s="219">
        <v>10.25</v>
      </c>
      <c r="I415" s="220"/>
      <c r="J415" s="216"/>
      <c r="K415" s="216"/>
      <c r="L415" s="221"/>
      <c r="M415" s="222"/>
      <c r="N415" s="223"/>
      <c r="O415" s="223"/>
      <c r="P415" s="223"/>
      <c r="Q415" s="223"/>
      <c r="R415" s="223"/>
      <c r="S415" s="223"/>
      <c r="T415" s="224"/>
      <c r="AT415" s="225" t="s">
        <v>224</v>
      </c>
      <c r="AU415" s="225" t="s">
        <v>88</v>
      </c>
      <c r="AV415" s="15" t="s">
        <v>222</v>
      </c>
      <c r="AW415" s="15" t="s">
        <v>36</v>
      </c>
      <c r="AX415" s="15" t="s">
        <v>82</v>
      </c>
      <c r="AY415" s="225" t="s">
        <v>214</v>
      </c>
    </row>
    <row r="416" spans="1:65" s="2" customFormat="1" ht="24.2" customHeight="1">
      <c r="A416" s="36"/>
      <c r="B416" s="37"/>
      <c r="C416" s="180" t="s">
        <v>687</v>
      </c>
      <c r="D416" s="180" t="s">
        <v>217</v>
      </c>
      <c r="E416" s="181" t="s">
        <v>688</v>
      </c>
      <c r="F416" s="182" t="s">
        <v>689</v>
      </c>
      <c r="G416" s="183" t="s">
        <v>220</v>
      </c>
      <c r="H416" s="184">
        <v>10.25</v>
      </c>
      <c r="I416" s="185"/>
      <c r="J416" s="186">
        <f>ROUND(I416*H416,2)</f>
        <v>0</v>
      </c>
      <c r="K416" s="182" t="s">
        <v>19</v>
      </c>
      <c r="L416" s="41"/>
      <c r="M416" s="187" t="s">
        <v>19</v>
      </c>
      <c r="N416" s="188" t="s">
        <v>47</v>
      </c>
      <c r="O416" s="66"/>
      <c r="P416" s="189">
        <f>O416*H416</f>
        <v>0</v>
      </c>
      <c r="Q416" s="189">
        <v>8.9999999999999993E-3</v>
      </c>
      <c r="R416" s="189">
        <f>Q416*H416</f>
        <v>9.2249999999999999E-2</v>
      </c>
      <c r="S416" s="189">
        <v>0</v>
      </c>
      <c r="T416" s="190">
        <f>S416*H416</f>
        <v>0</v>
      </c>
      <c r="U416" s="36"/>
      <c r="V416" s="36"/>
      <c r="W416" s="36"/>
      <c r="X416" s="36"/>
      <c r="Y416" s="36"/>
      <c r="Z416" s="36"/>
      <c r="AA416" s="36"/>
      <c r="AB416" s="36"/>
      <c r="AC416" s="36"/>
      <c r="AD416" s="36"/>
      <c r="AE416" s="36"/>
      <c r="AR416" s="191" t="s">
        <v>299</v>
      </c>
      <c r="AT416" s="191" t="s">
        <v>217</v>
      </c>
      <c r="AU416" s="191" t="s">
        <v>88</v>
      </c>
      <c r="AY416" s="19" t="s">
        <v>214</v>
      </c>
      <c r="BE416" s="192">
        <f>IF(N416="základní",J416,0)</f>
        <v>0</v>
      </c>
      <c r="BF416" s="192">
        <f>IF(N416="snížená",J416,0)</f>
        <v>0</v>
      </c>
      <c r="BG416" s="192">
        <f>IF(N416="zákl. přenesená",J416,0)</f>
        <v>0</v>
      </c>
      <c r="BH416" s="192">
        <f>IF(N416="sníž. přenesená",J416,0)</f>
        <v>0</v>
      </c>
      <c r="BI416" s="192">
        <f>IF(N416="nulová",J416,0)</f>
        <v>0</v>
      </c>
      <c r="BJ416" s="19" t="s">
        <v>88</v>
      </c>
      <c r="BK416" s="192">
        <f>ROUND(I416*H416,2)</f>
        <v>0</v>
      </c>
      <c r="BL416" s="19" t="s">
        <v>299</v>
      </c>
      <c r="BM416" s="191" t="s">
        <v>690</v>
      </c>
    </row>
    <row r="417" spans="1:65" s="13" customFormat="1" ht="11.25">
      <c r="B417" s="193"/>
      <c r="C417" s="194"/>
      <c r="D417" s="195" t="s">
        <v>224</v>
      </c>
      <c r="E417" s="196" t="s">
        <v>19</v>
      </c>
      <c r="F417" s="197" t="s">
        <v>257</v>
      </c>
      <c r="G417" s="194"/>
      <c r="H417" s="196" t="s">
        <v>19</v>
      </c>
      <c r="I417" s="198"/>
      <c r="J417" s="194"/>
      <c r="K417" s="194"/>
      <c r="L417" s="199"/>
      <c r="M417" s="200"/>
      <c r="N417" s="201"/>
      <c r="O417" s="201"/>
      <c r="P417" s="201"/>
      <c r="Q417" s="201"/>
      <c r="R417" s="201"/>
      <c r="S417" s="201"/>
      <c r="T417" s="202"/>
      <c r="AT417" s="203" t="s">
        <v>224</v>
      </c>
      <c r="AU417" s="203" t="s">
        <v>88</v>
      </c>
      <c r="AV417" s="13" t="s">
        <v>82</v>
      </c>
      <c r="AW417" s="13" t="s">
        <v>36</v>
      </c>
      <c r="AX417" s="13" t="s">
        <v>75</v>
      </c>
      <c r="AY417" s="203" t="s">
        <v>214</v>
      </c>
    </row>
    <row r="418" spans="1:65" s="14" customFormat="1" ht="11.25">
      <c r="B418" s="204"/>
      <c r="C418" s="205"/>
      <c r="D418" s="195" t="s">
        <v>224</v>
      </c>
      <c r="E418" s="206" t="s">
        <v>19</v>
      </c>
      <c r="F418" s="207" t="s">
        <v>2078</v>
      </c>
      <c r="G418" s="205"/>
      <c r="H418" s="208">
        <v>5.84</v>
      </c>
      <c r="I418" s="209"/>
      <c r="J418" s="205"/>
      <c r="K418" s="205"/>
      <c r="L418" s="210"/>
      <c r="M418" s="211"/>
      <c r="N418" s="212"/>
      <c r="O418" s="212"/>
      <c r="P418" s="212"/>
      <c r="Q418" s="212"/>
      <c r="R418" s="212"/>
      <c r="S418" s="212"/>
      <c r="T418" s="213"/>
      <c r="AT418" s="214" t="s">
        <v>224</v>
      </c>
      <c r="AU418" s="214" t="s">
        <v>88</v>
      </c>
      <c r="AV418" s="14" t="s">
        <v>88</v>
      </c>
      <c r="AW418" s="14" t="s">
        <v>36</v>
      </c>
      <c r="AX418" s="14" t="s">
        <v>75</v>
      </c>
      <c r="AY418" s="214" t="s">
        <v>214</v>
      </c>
    </row>
    <row r="419" spans="1:65" s="14" customFormat="1" ht="11.25">
      <c r="B419" s="204"/>
      <c r="C419" s="205"/>
      <c r="D419" s="195" t="s">
        <v>224</v>
      </c>
      <c r="E419" s="206" t="s">
        <v>19</v>
      </c>
      <c r="F419" s="207" t="s">
        <v>2079</v>
      </c>
      <c r="G419" s="205"/>
      <c r="H419" s="208">
        <v>4.41</v>
      </c>
      <c r="I419" s="209"/>
      <c r="J419" s="205"/>
      <c r="K419" s="205"/>
      <c r="L419" s="210"/>
      <c r="M419" s="211"/>
      <c r="N419" s="212"/>
      <c r="O419" s="212"/>
      <c r="P419" s="212"/>
      <c r="Q419" s="212"/>
      <c r="R419" s="212"/>
      <c r="S419" s="212"/>
      <c r="T419" s="213"/>
      <c r="AT419" s="214" t="s">
        <v>224</v>
      </c>
      <c r="AU419" s="214" t="s">
        <v>88</v>
      </c>
      <c r="AV419" s="14" t="s">
        <v>88</v>
      </c>
      <c r="AW419" s="14" t="s">
        <v>36</v>
      </c>
      <c r="AX419" s="14" t="s">
        <v>75</v>
      </c>
      <c r="AY419" s="214" t="s">
        <v>214</v>
      </c>
    </row>
    <row r="420" spans="1:65" s="15" customFormat="1" ht="11.25">
      <c r="B420" s="215"/>
      <c r="C420" s="216"/>
      <c r="D420" s="195" t="s">
        <v>224</v>
      </c>
      <c r="E420" s="217" t="s">
        <v>19</v>
      </c>
      <c r="F420" s="218" t="s">
        <v>228</v>
      </c>
      <c r="G420" s="216"/>
      <c r="H420" s="219">
        <v>10.25</v>
      </c>
      <c r="I420" s="220"/>
      <c r="J420" s="216"/>
      <c r="K420" s="216"/>
      <c r="L420" s="221"/>
      <c r="M420" s="222"/>
      <c r="N420" s="223"/>
      <c r="O420" s="223"/>
      <c r="P420" s="223"/>
      <c r="Q420" s="223"/>
      <c r="R420" s="223"/>
      <c r="S420" s="223"/>
      <c r="T420" s="224"/>
      <c r="AT420" s="225" t="s">
        <v>224</v>
      </c>
      <c r="AU420" s="225" t="s">
        <v>88</v>
      </c>
      <c r="AV420" s="15" t="s">
        <v>222</v>
      </c>
      <c r="AW420" s="15" t="s">
        <v>36</v>
      </c>
      <c r="AX420" s="15" t="s">
        <v>82</v>
      </c>
      <c r="AY420" s="225" t="s">
        <v>214</v>
      </c>
    </row>
    <row r="421" spans="1:65" s="2" customFormat="1" ht="14.45" customHeight="1">
      <c r="A421" s="36"/>
      <c r="B421" s="37"/>
      <c r="C421" s="230" t="s">
        <v>691</v>
      </c>
      <c r="D421" s="230" t="s">
        <v>336</v>
      </c>
      <c r="E421" s="231" t="s">
        <v>692</v>
      </c>
      <c r="F421" s="232" t="s">
        <v>693</v>
      </c>
      <c r="G421" s="233" t="s">
        <v>220</v>
      </c>
      <c r="H421" s="234">
        <v>11.788</v>
      </c>
      <c r="I421" s="235"/>
      <c r="J421" s="236">
        <f>ROUND(I421*H421,2)</f>
        <v>0</v>
      </c>
      <c r="K421" s="232" t="s">
        <v>19</v>
      </c>
      <c r="L421" s="237"/>
      <c r="M421" s="238" t="s">
        <v>19</v>
      </c>
      <c r="N421" s="239" t="s">
        <v>47</v>
      </c>
      <c r="O421" s="66"/>
      <c r="P421" s="189">
        <f>O421*H421</f>
        <v>0</v>
      </c>
      <c r="Q421" s="189">
        <v>2.3E-2</v>
      </c>
      <c r="R421" s="189">
        <f>Q421*H421</f>
        <v>0.27112399999999998</v>
      </c>
      <c r="S421" s="189">
        <v>0</v>
      </c>
      <c r="T421" s="190">
        <f>S421*H421</f>
        <v>0</v>
      </c>
      <c r="U421" s="36"/>
      <c r="V421" s="36"/>
      <c r="W421" s="36"/>
      <c r="X421" s="36"/>
      <c r="Y421" s="36"/>
      <c r="Z421" s="36"/>
      <c r="AA421" s="36"/>
      <c r="AB421" s="36"/>
      <c r="AC421" s="36"/>
      <c r="AD421" s="36"/>
      <c r="AE421" s="36"/>
      <c r="AR421" s="191" t="s">
        <v>339</v>
      </c>
      <c r="AT421" s="191" t="s">
        <v>336</v>
      </c>
      <c r="AU421" s="191" t="s">
        <v>88</v>
      </c>
      <c r="AY421" s="19" t="s">
        <v>214</v>
      </c>
      <c r="BE421" s="192">
        <f>IF(N421="základní",J421,0)</f>
        <v>0</v>
      </c>
      <c r="BF421" s="192">
        <f>IF(N421="snížená",J421,0)</f>
        <v>0</v>
      </c>
      <c r="BG421" s="192">
        <f>IF(N421="zákl. přenesená",J421,0)</f>
        <v>0</v>
      </c>
      <c r="BH421" s="192">
        <f>IF(N421="sníž. přenesená",J421,0)</f>
        <v>0</v>
      </c>
      <c r="BI421" s="192">
        <f>IF(N421="nulová",J421,0)</f>
        <v>0</v>
      </c>
      <c r="BJ421" s="19" t="s">
        <v>88</v>
      </c>
      <c r="BK421" s="192">
        <f>ROUND(I421*H421,2)</f>
        <v>0</v>
      </c>
      <c r="BL421" s="19" t="s">
        <v>299</v>
      </c>
      <c r="BM421" s="191" t="s">
        <v>694</v>
      </c>
    </row>
    <row r="422" spans="1:65" s="14" customFormat="1" ht="11.25">
      <c r="B422" s="204"/>
      <c r="C422" s="205"/>
      <c r="D422" s="195" t="s">
        <v>224</v>
      </c>
      <c r="E422" s="205"/>
      <c r="F422" s="207" t="s">
        <v>2097</v>
      </c>
      <c r="G422" s="205"/>
      <c r="H422" s="208">
        <v>11.788</v>
      </c>
      <c r="I422" s="209"/>
      <c r="J422" s="205"/>
      <c r="K422" s="205"/>
      <c r="L422" s="210"/>
      <c r="M422" s="211"/>
      <c r="N422" s="212"/>
      <c r="O422" s="212"/>
      <c r="P422" s="212"/>
      <c r="Q422" s="212"/>
      <c r="R422" s="212"/>
      <c r="S422" s="212"/>
      <c r="T422" s="213"/>
      <c r="AT422" s="214" t="s">
        <v>224</v>
      </c>
      <c r="AU422" s="214" t="s">
        <v>88</v>
      </c>
      <c r="AV422" s="14" t="s">
        <v>88</v>
      </c>
      <c r="AW422" s="14" t="s">
        <v>4</v>
      </c>
      <c r="AX422" s="14" t="s">
        <v>82</v>
      </c>
      <c r="AY422" s="214" t="s">
        <v>214</v>
      </c>
    </row>
    <row r="423" spans="1:65" s="2" customFormat="1" ht="24.2" customHeight="1">
      <c r="A423" s="36"/>
      <c r="B423" s="37"/>
      <c r="C423" s="180" t="s">
        <v>696</v>
      </c>
      <c r="D423" s="180" t="s">
        <v>217</v>
      </c>
      <c r="E423" s="181" t="s">
        <v>697</v>
      </c>
      <c r="F423" s="182" t="s">
        <v>698</v>
      </c>
      <c r="G423" s="183" t="s">
        <v>220</v>
      </c>
      <c r="H423" s="184">
        <v>10.25</v>
      </c>
      <c r="I423" s="185"/>
      <c r="J423" s="186">
        <f>ROUND(I423*H423,2)</f>
        <v>0</v>
      </c>
      <c r="K423" s="182" t="s">
        <v>221</v>
      </c>
      <c r="L423" s="41"/>
      <c r="M423" s="187" t="s">
        <v>19</v>
      </c>
      <c r="N423" s="188" t="s">
        <v>47</v>
      </c>
      <c r="O423" s="66"/>
      <c r="P423" s="189">
        <f>O423*H423</f>
        <v>0</v>
      </c>
      <c r="Q423" s="189">
        <v>0</v>
      </c>
      <c r="R423" s="189">
        <f>Q423*H423</f>
        <v>0</v>
      </c>
      <c r="S423" s="189">
        <v>0</v>
      </c>
      <c r="T423" s="190">
        <f>S423*H423</f>
        <v>0</v>
      </c>
      <c r="U423" s="36"/>
      <c r="V423" s="36"/>
      <c r="W423" s="36"/>
      <c r="X423" s="36"/>
      <c r="Y423" s="36"/>
      <c r="Z423" s="36"/>
      <c r="AA423" s="36"/>
      <c r="AB423" s="36"/>
      <c r="AC423" s="36"/>
      <c r="AD423" s="36"/>
      <c r="AE423" s="36"/>
      <c r="AR423" s="191" t="s">
        <v>299</v>
      </c>
      <c r="AT423" s="191" t="s">
        <v>217</v>
      </c>
      <c r="AU423" s="191" t="s">
        <v>88</v>
      </c>
      <c r="AY423" s="19" t="s">
        <v>214</v>
      </c>
      <c r="BE423" s="192">
        <f>IF(N423="základní",J423,0)</f>
        <v>0</v>
      </c>
      <c r="BF423" s="192">
        <f>IF(N423="snížená",J423,0)</f>
        <v>0</v>
      </c>
      <c r="BG423" s="192">
        <f>IF(N423="zákl. přenesená",J423,0)</f>
        <v>0</v>
      </c>
      <c r="BH423" s="192">
        <f>IF(N423="sníž. přenesená",J423,0)</f>
        <v>0</v>
      </c>
      <c r="BI423" s="192">
        <f>IF(N423="nulová",J423,0)</f>
        <v>0</v>
      </c>
      <c r="BJ423" s="19" t="s">
        <v>88</v>
      </c>
      <c r="BK423" s="192">
        <f>ROUND(I423*H423,2)</f>
        <v>0</v>
      </c>
      <c r="BL423" s="19" t="s">
        <v>299</v>
      </c>
      <c r="BM423" s="191" t="s">
        <v>699</v>
      </c>
    </row>
    <row r="424" spans="1:65" s="13" customFormat="1" ht="11.25">
      <c r="B424" s="193"/>
      <c r="C424" s="194"/>
      <c r="D424" s="195" t="s">
        <v>224</v>
      </c>
      <c r="E424" s="196" t="s">
        <v>19</v>
      </c>
      <c r="F424" s="197" t="s">
        <v>257</v>
      </c>
      <c r="G424" s="194"/>
      <c r="H424" s="196" t="s">
        <v>19</v>
      </c>
      <c r="I424" s="198"/>
      <c r="J424" s="194"/>
      <c r="K424" s="194"/>
      <c r="L424" s="199"/>
      <c r="M424" s="200"/>
      <c r="N424" s="201"/>
      <c r="O424" s="201"/>
      <c r="P424" s="201"/>
      <c r="Q424" s="201"/>
      <c r="R424" s="201"/>
      <c r="S424" s="201"/>
      <c r="T424" s="202"/>
      <c r="AT424" s="203" t="s">
        <v>224</v>
      </c>
      <c r="AU424" s="203" t="s">
        <v>88</v>
      </c>
      <c r="AV424" s="13" t="s">
        <v>82</v>
      </c>
      <c r="AW424" s="13" t="s">
        <v>36</v>
      </c>
      <c r="AX424" s="13" t="s">
        <v>75</v>
      </c>
      <c r="AY424" s="203" t="s">
        <v>214</v>
      </c>
    </row>
    <row r="425" spans="1:65" s="14" customFormat="1" ht="11.25">
      <c r="B425" s="204"/>
      <c r="C425" s="205"/>
      <c r="D425" s="195" t="s">
        <v>224</v>
      </c>
      <c r="E425" s="206" t="s">
        <v>19</v>
      </c>
      <c r="F425" s="207" t="s">
        <v>2078</v>
      </c>
      <c r="G425" s="205"/>
      <c r="H425" s="208">
        <v>5.84</v>
      </c>
      <c r="I425" s="209"/>
      <c r="J425" s="205"/>
      <c r="K425" s="205"/>
      <c r="L425" s="210"/>
      <c r="M425" s="211"/>
      <c r="N425" s="212"/>
      <c r="O425" s="212"/>
      <c r="P425" s="212"/>
      <c r="Q425" s="212"/>
      <c r="R425" s="212"/>
      <c r="S425" s="212"/>
      <c r="T425" s="213"/>
      <c r="AT425" s="214" t="s">
        <v>224</v>
      </c>
      <c r="AU425" s="214" t="s">
        <v>88</v>
      </c>
      <c r="AV425" s="14" t="s">
        <v>88</v>
      </c>
      <c r="AW425" s="14" t="s">
        <v>36</v>
      </c>
      <c r="AX425" s="14" t="s">
        <v>75</v>
      </c>
      <c r="AY425" s="214" t="s">
        <v>214</v>
      </c>
    </row>
    <row r="426" spans="1:65" s="14" customFormat="1" ht="11.25">
      <c r="B426" s="204"/>
      <c r="C426" s="205"/>
      <c r="D426" s="195" t="s">
        <v>224</v>
      </c>
      <c r="E426" s="206" t="s">
        <v>19</v>
      </c>
      <c r="F426" s="207" t="s">
        <v>2079</v>
      </c>
      <c r="G426" s="205"/>
      <c r="H426" s="208">
        <v>4.41</v>
      </c>
      <c r="I426" s="209"/>
      <c r="J426" s="205"/>
      <c r="K426" s="205"/>
      <c r="L426" s="210"/>
      <c r="M426" s="211"/>
      <c r="N426" s="212"/>
      <c r="O426" s="212"/>
      <c r="P426" s="212"/>
      <c r="Q426" s="212"/>
      <c r="R426" s="212"/>
      <c r="S426" s="212"/>
      <c r="T426" s="213"/>
      <c r="AT426" s="214" t="s">
        <v>224</v>
      </c>
      <c r="AU426" s="214" t="s">
        <v>88</v>
      </c>
      <c r="AV426" s="14" t="s">
        <v>88</v>
      </c>
      <c r="AW426" s="14" t="s">
        <v>36</v>
      </c>
      <c r="AX426" s="14" t="s">
        <v>75</v>
      </c>
      <c r="AY426" s="214" t="s">
        <v>214</v>
      </c>
    </row>
    <row r="427" spans="1:65" s="15" customFormat="1" ht="11.25">
      <c r="B427" s="215"/>
      <c r="C427" s="216"/>
      <c r="D427" s="195" t="s">
        <v>224</v>
      </c>
      <c r="E427" s="217" t="s">
        <v>19</v>
      </c>
      <c r="F427" s="218" t="s">
        <v>228</v>
      </c>
      <c r="G427" s="216"/>
      <c r="H427" s="219">
        <v>10.25</v>
      </c>
      <c r="I427" s="220"/>
      <c r="J427" s="216"/>
      <c r="K427" s="216"/>
      <c r="L427" s="221"/>
      <c r="M427" s="222"/>
      <c r="N427" s="223"/>
      <c r="O427" s="223"/>
      <c r="P427" s="223"/>
      <c r="Q427" s="223"/>
      <c r="R427" s="223"/>
      <c r="S427" s="223"/>
      <c r="T427" s="224"/>
      <c r="AT427" s="225" t="s">
        <v>224</v>
      </c>
      <c r="AU427" s="225" t="s">
        <v>88</v>
      </c>
      <c r="AV427" s="15" t="s">
        <v>222</v>
      </c>
      <c r="AW427" s="15" t="s">
        <v>36</v>
      </c>
      <c r="AX427" s="15" t="s">
        <v>82</v>
      </c>
      <c r="AY427" s="225" t="s">
        <v>214</v>
      </c>
    </row>
    <row r="428" spans="1:65" s="2" customFormat="1" ht="24.2" customHeight="1">
      <c r="A428" s="36"/>
      <c r="B428" s="37"/>
      <c r="C428" s="180" t="s">
        <v>700</v>
      </c>
      <c r="D428" s="180" t="s">
        <v>217</v>
      </c>
      <c r="E428" s="181" t="s">
        <v>701</v>
      </c>
      <c r="F428" s="182" t="s">
        <v>702</v>
      </c>
      <c r="G428" s="183" t="s">
        <v>220</v>
      </c>
      <c r="H428" s="184">
        <v>10.25</v>
      </c>
      <c r="I428" s="185"/>
      <c r="J428" s="186">
        <f>ROUND(I428*H428,2)</f>
        <v>0</v>
      </c>
      <c r="K428" s="182" t="s">
        <v>221</v>
      </c>
      <c r="L428" s="41"/>
      <c r="M428" s="187" t="s">
        <v>19</v>
      </c>
      <c r="N428" s="188" t="s">
        <v>47</v>
      </c>
      <c r="O428" s="66"/>
      <c r="P428" s="189">
        <f>O428*H428</f>
        <v>0</v>
      </c>
      <c r="Q428" s="189">
        <v>0</v>
      </c>
      <c r="R428" s="189">
        <f>Q428*H428</f>
        <v>0</v>
      </c>
      <c r="S428" s="189">
        <v>0</v>
      </c>
      <c r="T428" s="190">
        <f>S428*H428</f>
        <v>0</v>
      </c>
      <c r="U428" s="36"/>
      <c r="V428" s="36"/>
      <c r="W428" s="36"/>
      <c r="X428" s="36"/>
      <c r="Y428" s="36"/>
      <c r="Z428" s="36"/>
      <c r="AA428" s="36"/>
      <c r="AB428" s="36"/>
      <c r="AC428" s="36"/>
      <c r="AD428" s="36"/>
      <c r="AE428" s="36"/>
      <c r="AR428" s="191" t="s">
        <v>299</v>
      </c>
      <c r="AT428" s="191" t="s">
        <v>217</v>
      </c>
      <c r="AU428" s="191" t="s">
        <v>88</v>
      </c>
      <c r="AY428" s="19" t="s">
        <v>214</v>
      </c>
      <c r="BE428" s="192">
        <f>IF(N428="základní",J428,0)</f>
        <v>0</v>
      </c>
      <c r="BF428" s="192">
        <f>IF(N428="snížená",J428,0)</f>
        <v>0</v>
      </c>
      <c r="BG428" s="192">
        <f>IF(N428="zákl. přenesená",J428,0)</f>
        <v>0</v>
      </c>
      <c r="BH428" s="192">
        <f>IF(N428="sníž. přenesená",J428,0)</f>
        <v>0</v>
      </c>
      <c r="BI428" s="192">
        <f>IF(N428="nulová",J428,0)</f>
        <v>0</v>
      </c>
      <c r="BJ428" s="19" t="s">
        <v>88</v>
      </c>
      <c r="BK428" s="192">
        <f>ROUND(I428*H428,2)</f>
        <v>0</v>
      </c>
      <c r="BL428" s="19" t="s">
        <v>299</v>
      </c>
      <c r="BM428" s="191" t="s">
        <v>703</v>
      </c>
    </row>
    <row r="429" spans="1:65" s="2" customFormat="1" ht="14.45" customHeight="1">
      <c r="A429" s="36"/>
      <c r="B429" s="37"/>
      <c r="C429" s="180" t="s">
        <v>704</v>
      </c>
      <c r="D429" s="180" t="s">
        <v>217</v>
      </c>
      <c r="E429" s="181" t="s">
        <v>705</v>
      </c>
      <c r="F429" s="182" t="s">
        <v>706</v>
      </c>
      <c r="G429" s="183" t="s">
        <v>220</v>
      </c>
      <c r="H429" s="184">
        <v>10.25</v>
      </c>
      <c r="I429" s="185"/>
      <c r="J429" s="186">
        <f>ROUND(I429*H429,2)</f>
        <v>0</v>
      </c>
      <c r="K429" s="182" t="s">
        <v>221</v>
      </c>
      <c r="L429" s="41"/>
      <c r="M429" s="187" t="s">
        <v>19</v>
      </c>
      <c r="N429" s="188" t="s">
        <v>47</v>
      </c>
      <c r="O429" s="66"/>
      <c r="P429" s="189">
        <f>O429*H429</f>
        <v>0</v>
      </c>
      <c r="Q429" s="189">
        <v>0</v>
      </c>
      <c r="R429" s="189">
        <f>Q429*H429</f>
        <v>0</v>
      </c>
      <c r="S429" s="189">
        <v>0</v>
      </c>
      <c r="T429" s="190">
        <f>S429*H429</f>
        <v>0</v>
      </c>
      <c r="U429" s="36"/>
      <c r="V429" s="36"/>
      <c r="W429" s="36"/>
      <c r="X429" s="36"/>
      <c r="Y429" s="36"/>
      <c r="Z429" s="36"/>
      <c r="AA429" s="36"/>
      <c r="AB429" s="36"/>
      <c r="AC429" s="36"/>
      <c r="AD429" s="36"/>
      <c r="AE429" s="36"/>
      <c r="AR429" s="191" t="s">
        <v>299</v>
      </c>
      <c r="AT429" s="191" t="s">
        <v>217</v>
      </c>
      <c r="AU429" s="191" t="s">
        <v>88</v>
      </c>
      <c r="AY429" s="19" t="s">
        <v>214</v>
      </c>
      <c r="BE429" s="192">
        <f>IF(N429="základní",J429,0)</f>
        <v>0</v>
      </c>
      <c r="BF429" s="192">
        <f>IF(N429="snížená",J429,0)</f>
        <v>0</v>
      </c>
      <c r="BG429" s="192">
        <f>IF(N429="zákl. přenesená",J429,0)</f>
        <v>0</v>
      </c>
      <c r="BH429" s="192">
        <f>IF(N429="sníž. přenesená",J429,0)</f>
        <v>0</v>
      </c>
      <c r="BI429" s="192">
        <f>IF(N429="nulová",J429,0)</f>
        <v>0</v>
      </c>
      <c r="BJ429" s="19" t="s">
        <v>88</v>
      </c>
      <c r="BK429" s="192">
        <f>ROUND(I429*H429,2)</f>
        <v>0</v>
      </c>
      <c r="BL429" s="19" t="s">
        <v>299</v>
      </c>
      <c r="BM429" s="191" t="s">
        <v>2098</v>
      </c>
    </row>
    <row r="430" spans="1:65" s="15" customFormat="1" ht="11.25">
      <c r="B430" s="215"/>
      <c r="C430" s="216"/>
      <c r="D430" s="195" t="s">
        <v>224</v>
      </c>
      <c r="E430" s="217" t="s">
        <v>19</v>
      </c>
      <c r="F430" s="218" t="s">
        <v>228</v>
      </c>
      <c r="G430" s="216"/>
      <c r="H430" s="219">
        <v>10.25</v>
      </c>
      <c r="I430" s="220"/>
      <c r="J430" s="216"/>
      <c r="K430" s="216"/>
      <c r="L430" s="221"/>
      <c r="M430" s="222"/>
      <c r="N430" s="223"/>
      <c r="O430" s="223"/>
      <c r="P430" s="223"/>
      <c r="Q430" s="223"/>
      <c r="R430" s="223"/>
      <c r="S430" s="223"/>
      <c r="T430" s="224"/>
      <c r="AT430" s="225" t="s">
        <v>224</v>
      </c>
      <c r="AU430" s="225" t="s">
        <v>88</v>
      </c>
      <c r="AV430" s="15" t="s">
        <v>222</v>
      </c>
      <c r="AW430" s="15" t="s">
        <v>36</v>
      </c>
      <c r="AX430" s="15" t="s">
        <v>75</v>
      </c>
      <c r="AY430" s="225" t="s">
        <v>214</v>
      </c>
    </row>
    <row r="431" spans="1:65" s="2" customFormat="1" ht="14.45" customHeight="1">
      <c r="A431" s="36"/>
      <c r="B431" s="37"/>
      <c r="C431" s="180" t="s">
        <v>708</v>
      </c>
      <c r="D431" s="180" t="s">
        <v>217</v>
      </c>
      <c r="E431" s="181" t="s">
        <v>709</v>
      </c>
      <c r="F431" s="182" t="s">
        <v>710</v>
      </c>
      <c r="G431" s="183" t="s">
        <v>220</v>
      </c>
      <c r="H431" s="184">
        <v>13.954000000000001</v>
      </c>
      <c r="I431" s="185"/>
      <c r="J431" s="186">
        <f>ROUND(I431*H431,2)</f>
        <v>0</v>
      </c>
      <c r="K431" s="182" t="s">
        <v>221</v>
      </c>
      <c r="L431" s="41"/>
      <c r="M431" s="187" t="s">
        <v>19</v>
      </c>
      <c r="N431" s="188" t="s">
        <v>47</v>
      </c>
      <c r="O431" s="66"/>
      <c r="P431" s="189">
        <f>O431*H431</f>
        <v>0</v>
      </c>
      <c r="Q431" s="189">
        <v>1.5E-3</v>
      </c>
      <c r="R431" s="189">
        <f>Q431*H431</f>
        <v>2.0931000000000002E-2</v>
      </c>
      <c r="S431" s="189">
        <v>0</v>
      </c>
      <c r="T431" s="190">
        <f>S431*H431</f>
        <v>0</v>
      </c>
      <c r="U431" s="36"/>
      <c r="V431" s="36"/>
      <c r="W431" s="36"/>
      <c r="X431" s="36"/>
      <c r="Y431" s="36"/>
      <c r="Z431" s="36"/>
      <c r="AA431" s="36"/>
      <c r="AB431" s="36"/>
      <c r="AC431" s="36"/>
      <c r="AD431" s="36"/>
      <c r="AE431" s="36"/>
      <c r="AR431" s="191" t="s">
        <v>299</v>
      </c>
      <c r="AT431" s="191" t="s">
        <v>217</v>
      </c>
      <c r="AU431" s="191" t="s">
        <v>88</v>
      </c>
      <c r="AY431" s="19" t="s">
        <v>214</v>
      </c>
      <c r="BE431" s="192">
        <f>IF(N431="základní",J431,0)</f>
        <v>0</v>
      </c>
      <c r="BF431" s="192">
        <f>IF(N431="snížená",J431,0)</f>
        <v>0</v>
      </c>
      <c r="BG431" s="192">
        <f>IF(N431="zákl. přenesená",J431,0)</f>
        <v>0</v>
      </c>
      <c r="BH431" s="192">
        <f>IF(N431="sníž. přenesená",J431,0)</f>
        <v>0</v>
      </c>
      <c r="BI431" s="192">
        <f>IF(N431="nulová",J431,0)</f>
        <v>0</v>
      </c>
      <c r="BJ431" s="19" t="s">
        <v>88</v>
      </c>
      <c r="BK431" s="192">
        <f>ROUND(I431*H431,2)</f>
        <v>0</v>
      </c>
      <c r="BL431" s="19" t="s">
        <v>299</v>
      </c>
      <c r="BM431" s="191" t="s">
        <v>711</v>
      </c>
    </row>
    <row r="432" spans="1:65" s="13" customFormat="1" ht="11.25">
      <c r="B432" s="193"/>
      <c r="C432" s="194"/>
      <c r="D432" s="195" t="s">
        <v>224</v>
      </c>
      <c r="E432" s="196" t="s">
        <v>19</v>
      </c>
      <c r="F432" s="197" t="s">
        <v>257</v>
      </c>
      <c r="G432" s="194"/>
      <c r="H432" s="196" t="s">
        <v>19</v>
      </c>
      <c r="I432" s="198"/>
      <c r="J432" s="194"/>
      <c r="K432" s="194"/>
      <c r="L432" s="199"/>
      <c r="M432" s="200"/>
      <c r="N432" s="201"/>
      <c r="O432" s="201"/>
      <c r="P432" s="201"/>
      <c r="Q432" s="201"/>
      <c r="R432" s="201"/>
      <c r="S432" s="201"/>
      <c r="T432" s="202"/>
      <c r="AT432" s="203" t="s">
        <v>224</v>
      </c>
      <c r="AU432" s="203" t="s">
        <v>88</v>
      </c>
      <c r="AV432" s="13" t="s">
        <v>82</v>
      </c>
      <c r="AW432" s="13" t="s">
        <v>36</v>
      </c>
      <c r="AX432" s="13" t="s">
        <v>75</v>
      </c>
      <c r="AY432" s="203" t="s">
        <v>214</v>
      </c>
    </row>
    <row r="433" spans="1:65" s="14" customFormat="1" ht="11.25">
      <c r="B433" s="204"/>
      <c r="C433" s="205"/>
      <c r="D433" s="195" t="s">
        <v>224</v>
      </c>
      <c r="E433" s="206" t="s">
        <v>19</v>
      </c>
      <c r="F433" s="207" t="s">
        <v>2099</v>
      </c>
      <c r="G433" s="205"/>
      <c r="H433" s="208">
        <v>8.2460000000000004</v>
      </c>
      <c r="I433" s="209"/>
      <c r="J433" s="205"/>
      <c r="K433" s="205"/>
      <c r="L433" s="210"/>
      <c r="M433" s="211"/>
      <c r="N433" s="212"/>
      <c r="O433" s="212"/>
      <c r="P433" s="212"/>
      <c r="Q433" s="212"/>
      <c r="R433" s="212"/>
      <c r="S433" s="212"/>
      <c r="T433" s="213"/>
      <c r="AT433" s="214" t="s">
        <v>224</v>
      </c>
      <c r="AU433" s="214" t="s">
        <v>88</v>
      </c>
      <c r="AV433" s="14" t="s">
        <v>88</v>
      </c>
      <c r="AW433" s="14" t="s">
        <v>36</v>
      </c>
      <c r="AX433" s="14" t="s">
        <v>75</v>
      </c>
      <c r="AY433" s="214" t="s">
        <v>214</v>
      </c>
    </row>
    <row r="434" spans="1:65" s="14" customFormat="1" ht="11.25">
      <c r="B434" s="204"/>
      <c r="C434" s="205"/>
      <c r="D434" s="195" t="s">
        <v>224</v>
      </c>
      <c r="E434" s="206" t="s">
        <v>19</v>
      </c>
      <c r="F434" s="207" t="s">
        <v>2100</v>
      </c>
      <c r="G434" s="205"/>
      <c r="H434" s="208">
        <v>5.7080000000000002</v>
      </c>
      <c r="I434" s="209"/>
      <c r="J434" s="205"/>
      <c r="K434" s="205"/>
      <c r="L434" s="210"/>
      <c r="M434" s="211"/>
      <c r="N434" s="212"/>
      <c r="O434" s="212"/>
      <c r="P434" s="212"/>
      <c r="Q434" s="212"/>
      <c r="R434" s="212"/>
      <c r="S434" s="212"/>
      <c r="T434" s="213"/>
      <c r="AT434" s="214" t="s">
        <v>224</v>
      </c>
      <c r="AU434" s="214" t="s">
        <v>88</v>
      </c>
      <c r="AV434" s="14" t="s">
        <v>88</v>
      </c>
      <c r="AW434" s="14" t="s">
        <v>36</v>
      </c>
      <c r="AX434" s="14" t="s">
        <v>75</v>
      </c>
      <c r="AY434" s="214" t="s">
        <v>214</v>
      </c>
    </row>
    <row r="435" spans="1:65" s="15" customFormat="1" ht="11.25">
      <c r="B435" s="215"/>
      <c r="C435" s="216"/>
      <c r="D435" s="195" t="s">
        <v>224</v>
      </c>
      <c r="E435" s="217" t="s">
        <v>19</v>
      </c>
      <c r="F435" s="218" t="s">
        <v>228</v>
      </c>
      <c r="G435" s="216"/>
      <c r="H435" s="219">
        <v>13.954000000000001</v>
      </c>
      <c r="I435" s="220"/>
      <c r="J435" s="216"/>
      <c r="K435" s="216"/>
      <c r="L435" s="221"/>
      <c r="M435" s="222"/>
      <c r="N435" s="223"/>
      <c r="O435" s="223"/>
      <c r="P435" s="223"/>
      <c r="Q435" s="223"/>
      <c r="R435" s="223"/>
      <c r="S435" s="223"/>
      <c r="T435" s="224"/>
      <c r="AT435" s="225" t="s">
        <v>224</v>
      </c>
      <c r="AU435" s="225" t="s">
        <v>88</v>
      </c>
      <c r="AV435" s="15" t="s">
        <v>222</v>
      </c>
      <c r="AW435" s="15" t="s">
        <v>36</v>
      </c>
      <c r="AX435" s="15" t="s">
        <v>82</v>
      </c>
      <c r="AY435" s="225" t="s">
        <v>214</v>
      </c>
    </row>
    <row r="436" spans="1:65" s="2" customFormat="1" ht="24.2" customHeight="1">
      <c r="A436" s="36"/>
      <c r="B436" s="37"/>
      <c r="C436" s="180" t="s">
        <v>714</v>
      </c>
      <c r="D436" s="180" t="s">
        <v>217</v>
      </c>
      <c r="E436" s="181" t="s">
        <v>715</v>
      </c>
      <c r="F436" s="182" t="s">
        <v>716</v>
      </c>
      <c r="G436" s="183" t="s">
        <v>361</v>
      </c>
      <c r="H436" s="240"/>
      <c r="I436" s="185"/>
      <c r="J436" s="186">
        <f>ROUND(I436*H436,2)</f>
        <v>0</v>
      </c>
      <c r="K436" s="182" t="s">
        <v>221</v>
      </c>
      <c r="L436" s="41"/>
      <c r="M436" s="187" t="s">
        <v>19</v>
      </c>
      <c r="N436" s="188" t="s">
        <v>47</v>
      </c>
      <c r="O436" s="66"/>
      <c r="P436" s="189">
        <f>O436*H436</f>
        <v>0</v>
      </c>
      <c r="Q436" s="189">
        <v>0</v>
      </c>
      <c r="R436" s="189">
        <f>Q436*H436</f>
        <v>0</v>
      </c>
      <c r="S436" s="189">
        <v>0</v>
      </c>
      <c r="T436" s="190">
        <f>S436*H436</f>
        <v>0</v>
      </c>
      <c r="U436" s="36"/>
      <c r="V436" s="36"/>
      <c r="W436" s="36"/>
      <c r="X436" s="36"/>
      <c r="Y436" s="36"/>
      <c r="Z436" s="36"/>
      <c r="AA436" s="36"/>
      <c r="AB436" s="36"/>
      <c r="AC436" s="36"/>
      <c r="AD436" s="36"/>
      <c r="AE436" s="36"/>
      <c r="AR436" s="191" t="s">
        <v>299</v>
      </c>
      <c r="AT436" s="191" t="s">
        <v>217</v>
      </c>
      <c r="AU436" s="191" t="s">
        <v>88</v>
      </c>
      <c r="AY436" s="19" t="s">
        <v>214</v>
      </c>
      <c r="BE436" s="192">
        <f>IF(N436="základní",J436,0)</f>
        <v>0</v>
      </c>
      <c r="BF436" s="192">
        <f>IF(N436="snížená",J436,0)</f>
        <v>0</v>
      </c>
      <c r="BG436" s="192">
        <f>IF(N436="zákl. přenesená",J436,0)</f>
        <v>0</v>
      </c>
      <c r="BH436" s="192">
        <f>IF(N436="sníž. přenesená",J436,0)</f>
        <v>0</v>
      </c>
      <c r="BI436" s="192">
        <f>IF(N436="nulová",J436,0)</f>
        <v>0</v>
      </c>
      <c r="BJ436" s="19" t="s">
        <v>88</v>
      </c>
      <c r="BK436" s="192">
        <f>ROUND(I436*H436,2)</f>
        <v>0</v>
      </c>
      <c r="BL436" s="19" t="s">
        <v>299</v>
      </c>
      <c r="BM436" s="191" t="s">
        <v>717</v>
      </c>
    </row>
    <row r="437" spans="1:65" s="12" customFormat="1" ht="22.9" customHeight="1">
      <c r="B437" s="164"/>
      <c r="C437" s="165"/>
      <c r="D437" s="166" t="s">
        <v>74</v>
      </c>
      <c r="E437" s="178" t="s">
        <v>718</v>
      </c>
      <c r="F437" s="178" t="s">
        <v>719</v>
      </c>
      <c r="G437" s="165"/>
      <c r="H437" s="165"/>
      <c r="I437" s="168"/>
      <c r="J437" s="179">
        <f>BK437</f>
        <v>0</v>
      </c>
      <c r="K437" s="165"/>
      <c r="L437" s="170"/>
      <c r="M437" s="171"/>
      <c r="N437" s="172"/>
      <c r="O437" s="172"/>
      <c r="P437" s="173">
        <f>SUM(P438:P449)</f>
        <v>0</v>
      </c>
      <c r="Q437" s="172"/>
      <c r="R437" s="173">
        <f>SUM(R438:R449)</f>
        <v>2.0002447999999999</v>
      </c>
      <c r="S437" s="172"/>
      <c r="T437" s="174">
        <f>SUM(T438:T449)</f>
        <v>0</v>
      </c>
      <c r="AR437" s="175" t="s">
        <v>88</v>
      </c>
      <c r="AT437" s="176" t="s">
        <v>74</v>
      </c>
      <c r="AU437" s="176" t="s">
        <v>82</v>
      </c>
      <c r="AY437" s="175" t="s">
        <v>214</v>
      </c>
      <c r="BK437" s="177">
        <f>SUM(BK438:BK449)</f>
        <v>0</v>
      </c>
    </row>
    <row r="438" spans="1:65" s="2" customFormat="1" ht="37.9" customHeight="1">
      <c r="A438" s="36"/>
      <c r="B438" s="37"/>
      <c r="C438" s="180" t="s">
        <v>720</v>
      </c>
      <c r="D438" s="180" t="s">
        <v>217</v>
      </c>
      <c r="E438" s="181" t="s">
        <v>721</v>
      </c>
      <c r="F438" s="182" t="s">
        <v>722</v>
      </c>
      <c r="G438" s="183" t="s">
        <v>220</v>
      </c>
      <c r="H438" s="184">
        <v>125.96</v>
      </c>
      <c r="I438" s="185"/>
      <c r="J438" s="186">
        <f>ROUND(I438*H438,2)</f>
        <v>0</v>
      </c>
      <c r="K438" s="182" t="s">
        <v>19</v>
      </c>
      <c r="L438" s="41"/>
      <c r="M438" s="187" t="s">
        <v>19</v>
      </c>
      <c r="N438" s="188" t="s">
        <v>47</v>
      </c>
      <c r="O438" s="66"/>
      <c r="P438" s="189">
        <f>O438*H438</f>
        <v>0</v>
      </c>
      <c r="Q438" s="189">
        <v>0</v>
      </c>
      <c r="R438" s="189">
        <f>Q438*H438</f>
        <v>0</v>
      </c>
      <c r="S438" s="189">
        <v>0</v>
      </c>
      <c r="T438" s="190">
        <f>S438*H438</f>
        <v>0</v>
      </c>
      <c r="U438" s="36"/>
      <c r="V438" s="36"/>
      <c r="W438" s="36"/>
      <c r="X438" s="36"/>
      <c r="Y438" s="36"/>
      <c r="Z438" s="36"/>
      <c r="AA438" s="36"/>
      <c r="AB438" s="36"/>
      <c r="AC438" s="36"/>
      <c r="AD438" s="36"/>
      <c r="AE438" s="36"/>
      <c r="AR438" s="191" t="s">
        <v>299</v>
      </c>
      <c r="AT438" s="191" t="s">
        <v>217</v>
      </c>
      <c r="AU438" s="191" t="s">
        <v>88</v>
      </c>
      <c r="AY438" s="19" t="s">
        <v>214</v>
      </c>
      <c r="BE438" s="192">
        <f>IF(N438="základní",J438,0)</f>
        <v>0</v>
      </c>
      <c r="BF438" s="192">
        <f>IF(N438="snížená",J438,0)</f>
        <v>0</v>
      </c>
      <c r="BG438" s="192">
        <f>IF(N438="zákl. přenesená",J438,0)</f>
        <v>0</v>
      </c>
      <c r="BH438" s="192">
        <f>IF(N438="sníž. přenesená",J438,0)</f>
        <v>0</v>
      </c>
      <c r="BI438" s="192">
        <f>IF(N438="nulová",J438,0)</f>
        <v>0</v>
      </c>
      <c r="BJ438" s="19" t="s">
        <v>88</v>
      </c>
      <c r="BK438" s="192">
        <f>ROUND(I438*H438,2)</f>
        <v>0</v>
      </c>
      <c r="BL438" s="19" t="s">
        <v>299</v>
      </c>
      <c r="BM438" s="191" t="s">
        <v>2101</v>
      </c>
    </row>
    <row r="439" spans="1:65" s="15" customFormat="1" ht="11.25">
      <c r="B439" s="215"/>
      <c r="C439" s="216"/>
      <c r="D439" s="195" t="s">
        <v>224</v>
      </c>
      <c r="E439" s="217" t="s">
        <v>19</v>
      </c>
      <c r="F439" s="218" t="s">
        <v>228</v>
      </c>
      <c r="G439" s="216"/>
      <c r="H439" s="219">
        <v>125.96000000000001</v>
      </c>
      <c r="I439" s="220"/>
      <c r="J439" s="216"/>
      <c r="K439" s="216"/>
      <c r="L439" s="221"/>
      <c r="M439" s="222"/>
      <c r="N439" s="223"/>
      <c r="O439" s="223"/>
      <c r="P439" s="223"/>
      <c r="Q439" s="223"/>
      <c r="R439" s="223"/>
      <c r="S439" s="223"/>
      <c r="T439" s="224"/>
      <c r="AT439" s="225" t="s">
        <v>224</v>
      </c>
      <c r="AU439" s="225" t="s">
        <v>88</v>
      </c>
      <c r="AV439" s="15" t="s">
        <v>222</v>
      </c>
      <c r="AW439" s="15" t="s">
        <v>36</v>
      </c>
      <c r="AX439" s="15" t="s">
        <v>75</v>
      </c>
      <c r="AY439" s="225" t="s">
        <v>214</v>
      </c>
    </row>
    <row r="440" spans="1:65" s="2" customFormat="1" ht="14.45" customHeight="1">
      <c r="A440" s="36"/>
      <c r="B440" s="37"/>
      <c r="C440" s="180" t="s">
        <v>724</v>
      </c>
      <c r="D440" s="180" t="s">
        <v>217</v>
      </c>
      <c r="E440" s="181" t="s">
        <v>725</v>
      </c>
      <c r="F440" s="182" t="s">
        <v>726</v>
      </c>
      <c r="G440" s="183" t="s">
        <v>220</v>
      </c>
      <c r="H440" s="184">
        <v>125.96</v>
      </c>
      <c r="I440" s="185"/>
      <c r="J440" s="186">
        <f>ROUND(I440*H440,2)</f>
        <v>0</v>
      </c>
      <c r="K440" s="182" t="s">
        <v>19</v>
      </c>
      <c r="L440" s="41"/>
      <c r="M440" s="187" t="s">
        <v>19</v>
      </c>
      <c r="N440" s="188" t="s">
        <v>47</v>
      </c>
      <c r="O440" s="66"/>
      <c r="P440" s="189">
        <f>O440*H440</f>
        <v>0</v>
      </c>
      <c r="Q440" s="189">
        <v>0</v>
      </c>
      <c r="R440" s="189">
        <f>Q440*H440</f>
        <v>0</v>
      </c>
      <c r="S440" s="189">
        <v>0</v>
      </c>
      <c r="T440" s="190">
        <f>S440*H440</f>
        <v>0</v>
      </c>
      <c r="U440" s="36"/>
      <c r="V440" s="36"/>
      <c r="W440" s="36"/>
      <c r="X440" s="36"/>
      <c r="Y440" s="36"/>
      <c r="Z440" s="36"/>
      <c r="AA440" s="36"/>
      <c r="AB440" s="36"/>
      <c r="AC440" s="36"/>
      <c r="AD440" s="36"/>
      <c r="AE440" s="36"/>
      <c r="AR440" s="191" t="s">
        <v>299</v>
      </c>
      <c r="AT440" s="191" t="s">
        <v>217</v>
      </c>
      <c r="AU440" s="191" t="s">
        <v>88</v>
      </c>
      <c r="AY440" s="19" t="s">
        <v>214</v>
      </c>
      <c r="BE440" s="192">
        <f>IF(N440="základní",J440,0)</f>
        <v>0</v>
      </c>
      <c r="BF440" s="192">
        <f>IF(N440="snížená",J440,0)</f>
        <v>0</v>
      </c>
      <c r="BG440" s="192">
        <f>IF(N440="zákl. přenesená",J440,0)</f>
        <v>0</v>
      </c>
      <c r="BH440" s="192">
        <f>IF(N440="sníž. přenesená",J440,0)</f>
        <v>0</v>
      </c>
      <c r="BI440" s="192">
        <f>IF(N440="nulová",J440,0)</f>
        <v>0</v>
      </c>
      <c r="BJ440" s="19" t="s">
        <v>88</v>
      </c>
      <c r="BK440" s="192">
        <f>ROUND(I440*H440,2)</f>
        <v>0</v>
      </c>
      <c r="BL440" s="19" t="s">
        <v>299</v>
      </c>
      <c r="BM440" s="191" t="s">
        <v>2102</v>
      </c>
    </row>
    <row r="441" spans="1:65" s="15" customFormat="1" ht="11.25">
      <c r="B441" s="215"/>
      <c r="C441" s="216"/>
      <c r="D441" s="195" t="s">
        <v>224</v>
      </c>
      <c r="E441" s="217" t="s">
        <v>19</v>
      </c>
      <c r="F441" s="218" t="s">
        <v>228</v>
      </c>
      <c r="G441" s="216"/>
      <c r="H441" s="219">
        <v>125.96000000000001</v>
      </c>
      <c r="I441" s="220"/>
      <c r="J441" s="216"/>
      <c r="K441" s="216"/>
      <c r="L441" s="221"/>
      <c r="M441" s="222"/>
      <c r="N441" s="223"/>
      <c r="O441" s="223"/>
      <c r="P441" s="223"/>
      <c r="Q441" s="223"/>
      <c r="R441" s="223"/>
      <c r="S441" s="223"/>
      <c r="T441" s="224"/>
      <c r="AT441" s="225" t="s">
        <v>224</v>
      </c>
      <c r="AU441" s="225" t="s">
        <v>88</v>
      </c>
      <c r="AV441" s="15" t="s">
        <v>222</v>
      </c>
      <c r="AW441" s="15" t="s">
        <v>36</v>
      </c>
      <c r="AX441" s="15" t="s">
        <v>75</v>
      </c>
      <c r="AY441" s="225" t="s">
        <v>214</v>
      </c>
    </row>
    <row r="442" spans="1:65" s="2" customFormat="1" ht="14.45" customHeight="1">
      <c r="A442" s="36"/>
      <c r="B442" s="37"/>
      <c r="C442" s="180" t="s">
        <v>728</v>
      </c>
      <c r="D442" s="180" t="s">
        <v>217</v>
      </c>
      <c r="E442" s="181" t="s">
        <v>729</v>
      </c>
      <c r="F442" s="182" t="s">
        <v>730</v>
      </c>
      <c r="G442" s="183" t="s">
        <v>220</v>
      </c>
      <c r="H442" s="184">
        <v>125.96</v>
      </c>
      <c r="I442" s="185"/>
      <c r="J442" s="186">
        <f>ROUND(I442*H442,2)</f>
        <v>0</v>
      </c>
      <c r="K442" s="182" t="s">
        <v>19</v>
      </c>
      <c r="L442" s="41"/>
      <c r="M442" s="187" t="s">
        <v>19</v>
      </c>
      <c r="N442" s="188" t="s">
        <v>47</v>
      </c>
      <c r="O442" s="66"/>
      <c r="P442" s="189">
        <f>O442*H442</f>
        <v>0</v>
      </c>
      <c r="Q442" s="189">
        <v>1.4999999999999999E-2</v>
      </c>
      <c r="R442" s="189">
        <f>Q442*H442</f>
        <v>1.8893999999999997</v>
      </c>
      <c r="S442" s="189">
        <v>0</v>
      </c>
      <c r="T442" s="190">
        <f>S442*H442</f>
        <v>0</v>
      </c>
      <c r="U442" s="36"/>
      <c r="V442" s="36"/>
      <c r="W442" s="36"/>
      <c r="X442" s="36"/>
      <c r="Y442" s="36"/>
      <c r="Z442" s="36"/>
      <c r="AA442" s="36"/>
      <c r="AB442" s="36"/>
      <c r="AC442" s="36"/>
      <c r="AD442" s="36"/>
      <c r="AE442" s="36"/>
      <c r="AR442" s="191" t="s">
        <v>299</v>
      </c>
      <c r="AT442" s="191" t="s">
        <v>217</v>
      </c>
      <c r="AU442" s="191" t="s">
        <v>88</v>
      </c>
      <c r="AY442" s="19" t="s">
        <v>214</v>
      </c>
      <c r="BE442" s="192">
        <f>IF(N442="základní",J442,0)</f>
        <v>0</v>
      </c>
      <c r="BF442" s="192">
        <f>IF(N442="snížená",J442,0)</f>
        <v>0</v>
      </c>
      <c r="BG442" s="192">
        <f>IF(N442="zákl. přenesená",J442,0)</f>
        <v>0</v>
      </c>
      <c r="BH442" s="192">
        <f>IF(N442="sníž. přenesená",J442,0)</f>
        <v>0</v>
      </c>
      <c r="BI442" s="192">
        <f>IF(N442="nulová",J442,0)</f>
        <v>0</v>
      </c>
      <c r="BJ442" s="19" t="s">
        <v>88</v>
      </c>
      <c r="BK442" s="192">
        <f>ROUND(I442*H442,2)</f>
        <v>0</v>
      </c>
      <c r="BL442" s="19" t="s">
        <v>299</v>
      </c>
      <c r="BM442" s="191" t="s">
        <v>2103</v>
      </c>
    </row>
    <row r="443" spans="1:65" s="15" customFormat="1" ht="11.25">
      <c r="B443" s="215"/>
      <c r="C443" s="216"/>
      <c r="D443" s="195" t="s">
        <v>224</v>
      </c>
      <c r="E443" s="217" t="s">
        <v>19</v>
      </c>
      <c r="F443" s="218" t="s">
        <v>228</v>
      </c>
      <c r="G443" s="216"/>
      <c r="H443" s="219">
        <v>125.96000000000001</v>
      </c>
      <c r="I443" s="220"/>
      <c r="J443" s="216"/>
      <c r="K443" s="216"/>
      <c r="L443" s="221"/>
      <c r="M443" s="222"/>
      <c r="N443" s="223"/>
      <c r="O443" s="223"/>
      <c r="P443" s="223"/>
      <c r="Q443" s="223"/>
      <c r="R443" s="223"/>
      <c r="S443" s="223"/>
      <c r="T443" s="224"/>
      <c r="AT443" s="225" t="s">
        <v>224</v>
      </c>
      <c r="AU443" s="225" t="s">
        <v>88</v>
      </c>
      <c r="AV443" s="15" t="s">
        <v>222</v>
      </c>
      <c r="AW443" s="15" t="s">
        <v>36</v>
      </c>
      <c r="AX443" s="15" t="s">
        <v>75</v>
      </c>
      <c r="AY443" s="225" t="s">
        <v>214</v>
      </c>
    </row>
    <row r="444" spans="1:65" s="2" customFormat="1" ht="14.45" customHeight="1">
      <c r="A444" s="36"/>
      <c r="B444" s="37"/>
      <c r="C444" s="180" t="s">
        <v>732</v>
      </c>
      <c r="D444" s="180" t="s">
        <v>217</v>
      </c>
      <c r="E444" s="181" t="s">
        <v>733</v>
      </c>
      <c r="F444" s="182" t="s">
        <v>734</v>
      </c>
      <c r="G444" s="183" t="s">
        <v>220</v>
      </c>
      <c r="H444" s="184">
        <v>125.96</v>
      </c>
      <c r="I444" s="185"/>
      <c r="J444" s="186">
        <f>ROUND(I444*H444,2)</f>
        <v>0</v>
      </c>
      <c r="K444" s="182" t="s">
        <v>221</v>
      </c>
      <c r="L444" s="41"/>
      <c r="M444" s="187" t="s">
        <v>19</v>
      </c>
      <c r="N444" s="188" t="s">
        <v>47</v>
      </c>
      <c r="O444" s="66"/>
      <c r="P444" s="189">
        <f>O444*H444</f>
        <v>0</v>
      </c>
      <c r="Q444" s="189">
        <v>0</v>
      </c>
      <c r="R444" s="189">
        <f>Q444*H444</f>
        <v>0</v>
      </c>
      <c r="S444" s="189">
        <v>0</v>
      </c>
      <c r="T444" s="190">
        <f>S444*H444</f>
        <v>0</v>
      </c>
      <c r="U444" s="36"/>
      <c r="V444" s="36"/>
      <c r="W444" s="36"/>
      <c r="X444" s="36"/>
      <c r="Y444" s="36"/>
      <c r="Z444" s="36"/>
      <c r="AA444" s="36"/>
      <c r="AB444" s="36"/>
      <c r="AC444" s="36"/>
      <c r="AD444" s="36"/>
      <c r="AE444" s="36"/>
      <c r="AR444" s="191" t="s">
        <v>299</v>
      </c>
      <c r="AT444" s="191" t="s">
        <v>217</v>
      </c>
      <c r="AU444" s="191" t="s">
        <v>88</v>
      </c>
      <c r="AY444" s="19" t="s">
        <v>214</v>
      </c>
      <c r="BE444" s="192">
        <f>IF(N444="základní",J444,0)</f>
        <v>0</v>
      </c>
      <c r="BF444" s="192">
        <f>IF(N444="snížená",J444,0)</f>
        <v>0</v>
      </c>
      <c r="BG444" s="192">
        <f>IF(N444="zákl. přenesená",J444,0)</f>
        <v>0</v>
      </c>
      <c r="BH444" s="192">
        <f>IF(N444="sníž. přenesená",J444,0)</f>
        <v>0</v>
      </c>
      <c r="BI444" s="192">
        <f>IF(N444="nulová",J444,0)</f>
        <v>0</v>
      </c>
      <c r="BJ444" s="19" t="s">
        <v>88</v>
      </c>
      <c r="BK444" s="192">
        <f>ROUND(I444*H444,2)</f>
        <v>0</v>
      </c>
      <c r="BL444" s="19" t="s">
        <v>299</v>
      </c>
      <c r="BM444" s="191" t="s">
        <v>2104</v>
      </c>
    </row>
    <row r="445" spans="1:65" s="15" customFormat="1" ht="11.25">
      <c r="B445" s="215"/>
      <c r="C445" s="216"/>
      <c r="D445" s="195" t="s">
        <v>224</v>
      </c>
      <c r="E445" s="217" t="s">
        <v>19</v>
      </c>
      <c r="F445" s="218" t="s">
        <v>228</v>
      </c>
      <c r="G445" s="216"/>
      <c r="H445" s="219">
        <v>125.96000000000001</v>
      </c>
      <c r="I445" s="220"/>
      <c r="J445" s="216"/>
      <c r="K445" s="216"/>
      <c r="L445" s="221"/>
      <c r="M445" s="222"/>
      <c r="N445" s="223"/>
      <c r="O445" s="223"/>
      <c r="P445" s="223"/>
      <c r="Q445" s="223"/>
      <c r="R445" s="223"/>
      <c r="S445" s="223"/>
      <c r="T445" s="224"/>
      <c r="AT445" s="225" t="s">
        <v>224</v>
      </c>
      <c r="AU445" s="225" t="s">
        <v>88</v>
      </c>
      <c r="AV445" s="15" t="s">
        <v>222</v>
      </c>
      <c r="AW445" s="15" t="s">
        <v>36</v>
      </c>
      <c r="AX445" s="15" t="s">
        <v>75</v>
      </c>
      <c r="AY445" s="225" t="s">
        <v>214</v>
      </c>
    </row>
    <row r="446" spans="1:65" s="2" customFormat="1" ht="14.45" customHeight="1">
      <c r="A446" s="36"/>
      <c r="B446" s="37"/>
      <c r="C446" s="230" t="s">
        <v>736</v>
      </c>
      <c r="D446" s="230" t="s">
        <v>336</v>
      </c>
      <c r="E446" s="231" t="s">
        <v>737</v>
      </c>
      <c r="F446" s="232" t="s">
        <v>738</v>
      </c>
      <c r="G446" s="233" t="s">
        <v>220</v>
      </c>
      <c r="H446" s="234">
        <v>138.55600000000001</v>
      </c>
      <c r="I446" s="235"/>
      <c r="J446" s="236">
        <f>ROUND(I446*H446,2)</f>
        <v>0</v>
      </c>
      <c r="K446" s="232" t="s">
        <v>221</v>
      </c>
      <c r="L446" s="237"/>
      <c r="M446" s="238" t="s">
        <v>19</v>
      </c>
      <c r="N446" s="239" t="s">
        <v>47</v>
      </c>
      <c r="O446" s="66"/>
      <c r="P446" s="189">
        <f>O446*H446</f>
        <v>0</v>
      </c>
      <c r="Q446" s="189">
        <v>8.0000000000000004E-4</v>
      </c>
      <c r="R446" s="189">
        <f>Q446*H446</f>
        <v>0.11084480000000002</v>
      </c>
      <c r="S446" s="189">
        <v>0</v>
      </c>
      <c r="T446" s="190">
        <f>S446*H446</f>
        <v>0</v>
      </c>
      <c r="U446" s="36"/>
      <c r="V446" s="36"/>
      <c r="W446" s="36"/>
      <c r="X446" s="36"/>
      <c r="Y446" s="36"/>
      <c r="Z446" s="36"/>
      <c r="AA446" s="36"/>
      <c r="AB446" s="36"/>
      <c r="AC446" s="36"/>
      <c r="AD446" s="36"/>
      <c r="AE446" s="36"/>
      <c r="AR446" s="191" t="s">
        <v>339</v>
      </c>
      <c r="AT446" s="191" t="s">
        <v>336</v>
      </c>
      <c r="AU446" s="191" t="s">
        <v>88</v>
      </c>
      <c r="AY446" s="19" t="s">
        <v>214</v>
      </c>
      <c r="BE446" s="192">
        <f>IF(N446="základní",J446,0)</f>
        <v>0</v>
      </c>
      <c r="BF446" s="192">
        <f>IF(N446="snížená",J446,0)</f>
        <v>0</v>
      </c>
      <c r="BG446" s="192">
        <f>IF(N446="zákl. přenesená",J446,0)</f>
        <v>0</v>
      </c>
      <c r="BH446" s="192">
        <f>IF(N446="sníž. přenesená",J446,0)</f>
        <v>0</v>
      </c>
      <c r="BI446" s="192">
        <f>IF(N446="nulová",J446,0)</f>
        <v>0</v>
      </c>
      <c r="BJ446" s="19" t="s">
        <v>88</v>
      </c>
      <c r="BK446" s="192">
        <f>ROUND(I446*H446,2)</f>
        <v>0</v>
      </c>
      <c r="BL446" s="19" t="s">
        <v>299</v>
      </c>
      <c r="BM446" s="191" t="s">
        <v>2105</v>
      </c>
    </row>
    <row r="447" spans="1:65" s="15" customFormat="1" ht="11.25">
      <c r="B447" s="215"/>
      <c r="C447" s="216"/>
      <c r="D447" s="195" t="s">
        <v>224</v>
      </c>
      <c r="E447" s="217" t="s">
        <v>19</v>
      </c>
      <c r="F447" s="218" t="s">
        <v>228</v>
      </c>
      <c r="G447" s="216"/>
      <c r="H447" s="219">
        <v>125.96000000000001</v>
      </c>
      <c r="I447" s="220"/>
      <c r="J447" s="216"/>
      <c r="K447" s="216"/>
      <c r="L447" s="221"/>
      <c r="M447" s="222"/>
      <c r="N447" s="223"/>
      <c r="O447" s="223"/>
      <c r="P447" s="223"/>
      <c r="Q447" s="223"/>
      <c r="R447" s="223"/>
      <c r="S447" s="223"/>
      <c r="T447" s="224"/>
      <c r="AT447" s="225" t="s">
        <v>224</v>
      </c>
      <c r="AU447" s="225" t="s">
        <v>88</v>
      </c>
      <c r="AV447" s="15" t="s">
        <v>222</v>
      </c>
      <c r="AW447" s="15" t="s">
        <v>36</v>
      </c>
      <c r="AX447" s="15" t="s">
        <v>75</v>
      </c>
      <c r="AY447" s="225" t="s">
        <v>214</v>
      </c>
    </row>
    <row r="448" spans="1:65" s="14" customFormat="1" ht="11.25">
      <c r="B448" s="204"/>
      <c r="C448" s="205"/>
      <c r="D448" s="195" t="s">
        <v>224</v>
      </c>
      <c r="E448" s="205"/>
      <c r="F448" s="207" t="s">
        <v>2106</v>
      </c>
      <c r="G448" s="205"/>
      <c r="H448" s="208">
        <v>138.55600000000001</v>
      </c>
      <c r="I448" s="209"/>
      <c r="J448" s="205"/>
      <c r="K448" s="205"/>
      <c r="L448" s="210"/>
      <c r="M448" s="211"/>
      <c r="N448" s="212"/>
      <c r="O448" s="212"/>
      <c r="P448" s="212"/>
      <c r="Q448" s="212"/>
      <c r="R448" s="212"/>
      <c r="S448" s="212"/>
      <c r="T448" s="213"/>
      <c r="AT448" s="214" t="s">
        <v>224</v>
      </c>
      <c r="AU448" s="214" t="s">
        <v>88</v>
      </c>
      <c r="AV448" s="14" t="s">
        <v>88</v>
      </c>
      <c r="AW448" s="14" t="s">
        <v>4</v>
      </c>
      <c r="AX448" s="14" t="s">
        <v>82</v>
      </c>
      <c r="AY448" s="214" t="s">
        <v>214</v>
      </c>
    </row>
    <row r="449" spans="1:65" s="2" customFormat="1" ht="24.2" customHeight="1">
      <c r="A449" s="36"/>
      <c r="B449" s="37"/>
      <c r="C449" s="180" t="s">
        <v>741</v>
      </c>
      <c r="D449" s="180" t="s">
        <v>217</v>
      </c>
      <c r="E449" s="181" t="s">
        <v>742</v>
      </c>
      <c r="F449" s="182" t="s">
        <v>743</v>
      </c>
      <c r="G449" s="183" t="s">
        <v>361</v>
      </c>
      <c r="H449" s="240"/>
      <c r="I449" s="185"/>
      <c r="J449" s="186">
        <f>ROUND(I449*H449,2)</f>
        <v>0</v>
      </c>
      <c r="K449" s="182" t="s">
        <v>221</v>
      </c>
      <c r="L449" s="41"/>
      <c r="M449" s="187" t="s">
        <v>19</v>
      </c>
      <c r="N449" s="188" t="s">
        <v>47</v>
      </c>
      <c r="O449" s="66"/>
      <c r="P449" s="189">
        <f>O449*H449</f>
        <v>0</v>
      </c>
      <c r="Q449" s="189">
        <v>0</v>
      </c>
      <c r="R449" s="189">
        <f>Q449*H449</f>
        <v>0</v>
      </c>
      <c r="S449" s="189">
        <v>0</v>
      </c>
      <c r="T449" s="190">
        <f>S449*H449</f>
        <v>0</v>
      </c>
      <c r="U449" s="36"/>
      <c r="V449" s="36"/>
      <c r="W449" s="36"/>
      <c r="X449" s="36"/>
      <c r="Y449" s="36"/>
      <c r="Z449" s="36"/>
      <c r="AA449" s="36"/>
      <c r="AB449" s="36"/>
      <c r="AC449" s="36"/>
      <c r="AD449" s="36"/>
      <c r="AE449" s="36"/>
      <c r="AR449" s="191" t="s">
        <v>299</v>
      </c>
      <c r="AT449" s="191" t="s">
        <v>217</v>
      </c>
      <c r="AU449" s="191" t="s">
        <v>88</v>
      </c>
      <c r="AY449" s="19" t="s">
        <v>214</v>
      </c>
      <c r="BE449" s="192">
        <f>IF(N449="základní",J449,0)</f>
        <v>0</v>
      </c>
      <c r="BF449" s="192">
        <f>IF(N449="snížená",J449,0)</f>
        <v>0</v>
      </c>
      <c r="BG449" s="192">
        <f>IF(N449="zákl. přenesená",J449,0)</f>
        <v>0</v>
      </c>
      <c r="BH449" s="192">
        <f>IF(N449="sníž. přenesená",J449,0)</f>
        <v>0</v>
      </c>
      <c r="BI449" s="192">
        <f>IF(N449="nulová",J449,0)</f>
        <v>0</v>
      </c>
      <c r="BJ449" s="19" t="s">
        <v>88</v>
      </c>
      <c r="BK449" s="192">
        <f>ROUND(I449*H449,2)</f>
        <v>0</v>
      </c>
      <c r="BL449" s="19" t="s">
        <v>299</v>
      </c>
      <c r="BM449" s="191" t="s">
        <v>2107</v>
      </c>
    </row>
    <row r="450" spans="1:65" s="12" customFormat="1" ht="22.9" customHeight="1">
      <c r="B450" s="164"/>
      <c r="C450" s="165"/>
      <c r="D450" s="166" t="s">
        <v>74</v>
      </c>
      <c r="E450" s="178" t="s">
        <v>745</v>
      </c>
      <c r="F450" s="178" t="s">
        <v>746</v>
      </c>
      <c r="G450" s="165"/>
      <c r="H450" s="165"/>
      <c r="I450" s="168"/>
      <c r="J450" s="179">
        <f>BK450</f>
        <v>0</v>
      </c>
      <c r="K450" s="165"/>
      <c r="L450" s="170"/>
      <c r="M450" s="171"/>
      <c r="N450" s="172"/>
      <c r="O450" s="172"/>
      <c r="P450" s="173">
        <f>SUM(P451:P482)</f>
        <v>0</v>
      </c>
      <c r="Q450" s="172"/>
      <c r="R450" s="173">
        <f>SUM(R451:R482)</f>
        <v>1.5594612000000001</v>
      </c>
      <c r="S450" s="172"/>
      <c r="T450" s="174">
        <f>SUM(T451:T482)</f>
        <v>0</v>
      </c>
      <c r="AR450" s="175" t="s">
        <v>88</v>
      </c>
      <c r="AT450" s="176" t="s">
        <v>74</v>
      </c>
      <c r="AU450" s="176" t="s">
        <v>82</v>
      </c>
      <c r="AY450" s="175" t="s">
        <v>214</v>
      </c>
      <c r="BK450" s="177">
        <f>SUM(BK451:BK482)</f>
        <v>0</v>
      </c>
    </row>
    <row r="451" spans="1:65" s="2" customFormat="1" ht="14.45" customHeight="1">
      <c r="A451" s="36"/>
      <c r="B451" s="37"/>
      <c r="C451" s="180" t="s">
        <v>747</v>
      </c>
      <c r="D451" s="180" t="s">
        <v>217</v>
      </c>
      <c r="E451" s="181" t="s">
        <v>748</v>
      </c>
      <c r="F451" s="182" t="s">
        <v>749</v>
      </c>
      <c r="G451" s="183" t="s">
        <v>220</v>
      </c>
      <c r="H451" s="184">
        <v>15.818</v>
      </c>
      <c r="I451" s="185"/>
      <c r="J451" s="186">
        <f>ROUND(I451*H451,2)</f>
        <v>0</v>
      </c>
      <c r="K451" s="182" t="s">
        <v>221</v>
      </c>
      <c r="L451" s="41"/>
      <c r="M451" s="187" t="s">
        <v>19</v>
      </c>
      <c r="N451" s="188" t="s">
        <v>47</v>
      </c>
      <c r="O451" s="66"/>
      <c r="P451" s="189">
        <f>O451*H451</f>
        <v>0</v>
      </c>
      <c r="Q451" s="189">
        <v>1.5E-3</v>
      </c>
      <c r="R451" s="189">
        <f>Q451*H451</f>
        <v>2.3727000000000002E-2</v>
      </c>
      <c r="S451" s="189">
        <v>0</v>
      </c>
      <c r="T451" s="190">
        <f>S451*H451</f>
        <v>0</v>
      </c>
      <c r="U451" s="36"/>
      <c r="V451" s="36"/>
      <c r="W451" s="36"/>
      <c r="X451" s="36"/>
      <c r="Y451" s="36"/>
      <c r="Z451" s="36"/>
      <c r="AA451" s="36"/>
      <c r="AB451" s="36"/>
      <c r="AC451" s="36"/>
      <c r="AD451" s="36"/>
      <c r="AE451" s="36"/>
      <c r="AR451" s="191" t="s">
        <v>299</v>
      </c>
      <c r="AT451" s="191" t="s">
        <v>217</v>
      </c>
      <c r="AU451" s="191" t="s">
        <v>88</v>
      </c>
      <c r="AY451" s="19" t="s">
        <v>214</v>
      </c>
      <c r="BE451" s="192">
        <f>IF(N451="základní",J451,0)</f>
        <v>0</v>
      </c>
      <c r="BF451" s="192">
        <f>IF(N451="snížená",J451,0)</f>
        <v>0</v>
      </c>
      <c r="BG451" s="192">
        <f>IF(N451="zákl. přenesená",J451,0)</f>
        <v>0</v>
      </c>
      <c r="BH451" s="192">
        <f>IF(N451="sníž. přenesená",J451,0)</f>
        <v>0</v>
      </c>
      <c r="BI451" s="192">
        <f>IF(N451="nulová",J451,0)</f>
        <v>0</v>
      </c>
      <c r="BJ451" s="19" t="s">
        <v>88</v>
      </c>
      <c r="BK451" s="192">
        <f>ROUND(I451*H451,2)</f>
        <v>0</v>
      </c>
      <c r="BL451" s="19" t="s">
        <v>299</v>
      </c>
      <c r="BM451" s="191" t="s">
        <v>750</v>
      </c>
    </row>
    <row r="452" spans="1:65" s="13" customFormat="1" ht="11.25">
      <c r="B452" s="193"/>
      <c r="C452" s="194"/>
      <c r="D452" s="195" t="s">
        <v>224</v>
      </c>
      <c r="E452" s="196" t="s">
        <v>19</v>
      </c>
      <c r="F452" s="197" t="s">
        <v>751</v>
      </c>
      <c r="G452" s="194"/>
      <c r="H452" s="196" t="s">
        <v>19</v>
      </c>
      <c r="I452" s="198"/>
      <c r="J452" s="194"/>
      <c r="K452" s="194"/>
      <c r="L452" s="199"/>
      <c r="M452" s="200"/>
      <c r="N452" s="201"/>
      <c r="O452" s="201"/>
      <c r="P452" s="201"/>
      <c r="Q452" s="201"/>
      <c r="R452" s="201"/>
      <c r="S452" s="201"/>
      <c r="T452" s="202"/>
      <c r="AT452" s="203" t="s">
        <v>224</v>
      </c>
      <c r="AU452" s="203" t="s">
        <v>88</v>
      </c>
      <c r="AV452" s="13" t="s">
        <v>82</v>
      </c>
      <c r="AW452" s="13" t="s">
        <v>36</v>
      </c>
      <c r="AX452" s="13" t="s">
        <v>75</v>
      </c>
      <c r="AY452" s="203" t="s">
        <v>214</v>
      </c>
    </row>
    <row r="453" spans="1:65" s="14" customFormat="1" ht="11.25">
      <c r="B453" s="204"/>
      <c r="C453" s="205"/>
      <c r="D453" s="195" t="s">
        <v>224</v>
      </c>
      <c r="E453" s="206" t="s">
        <v>19</v>
      </c>
      <c r="F453" s="207" t="s">
        <v>2108</v>
      </c>
      <c r="G453" s="205"/>
      <c r="H453" s="208">
        <v>8.0239999999999991</v>
      </c>
      <c r="I453" s="209"/>
      <c r="J453" s="205"/>
      <c r="K453" s="205"/>
      <c r="L453" s="210"/>
      <c r="M453" s="211"/>
      <c r="N453" s="212"/>
      <c r="O453" s="212"/>
      <c r="P453" s="212"/>
      <c r="Q453" s="212"/>
      <c r="R453" s="212"/>
      <c r="S453" s="212"/>
      <c r="T453" s="213"/>
      <c r="AT453" s="214" t="s">
        <v>224</v>
      </c>
      <c r="AU453" s="214" t="s">
        <v>88</v>
      </c>
      <c r="AV453" s="14" t="s">
        <v>88</v>
      </c>
      <c r="AW453" s="14" t="s">
        <v>36</v>
      </c>
      <c r="AX453" s="14" t="s">
        <v>75</v>
      </c>
      <c r="AY453" s="214" t="s">
        <v>214</v>
      </c>
    </row>
    <row r="454" spans="1:65" s="14" customFormat="1" ht="11.25">
      <c r="B454" s="204"/>
      <c r="C454" s="205"/>
      <c r="D454" s="195" t="s">
        <v>224</v>
      </c>
      <c r="E454" s="206" t="s">
        <v>19</v>
      </c>
      <c r="F454" s="207" t="s">
        <v>2109</v>
      </c>
      <c r="G454" s="205"/>
      <c r="H454" s="208">
        <v>1.024</v>
      </c>
      <c r="I454" s="209"/>
      <c r="J454" s="205"/>
      <c r="K454" s="205"/>
      <c r="L454" s="210"/>
      <c r="M454" s="211"/>
      <c r="N454" s="212"/>
      <c r="O454" s="212"/>
      <c r="P454" s="212"/>
      <c r="Q454" s="212"/>
      <c r="R454" s="212"/>
      <c r="S454" s="212"/>
      <c r="T454" s="213"/>
      <c r="AT454" s="214" t="s">
        <v>224</v>
      </c>
      <c r="AU454" s="214" t="s">
        <v>88</v>
      </c>
      <c r="AV454" s="14" t="s">
        <v>88</v>
      </c>
      <c r="AW454" s="14" t="s">
        <v>36</v>
      </c>
      <c r="AX454" s="14" t="s">
        <v>75</v>
      </c>
      <c r="AY454" s="214" t="s">
        <v>214</v>
      </c>
    </row>
    <row r="455" spans="1:65" s="14" customFormat="1" ht="11.25">
      <c r="B455" s="204"/>
      <c r="C455" s="205"/>
      <c r="D455" s="195" t="s">
        <v>224</v>
      </c>
      <c r="E455" s="206" t="s">
        <v>19</v>
      </c>
      <c r="F455" s="207" t="s">
        <v>2110</v>
      </c>
      <c r="G455" s="205"/>
      <c r="H455" s="208">
        <v>6.77</v>
      </c>
      <c r="I455" s="209"/>
      <c r="J455" s="205"/>
      <c r="K455" s="205"/>
      <c r="L455" s="210"/>
      <c r="M455" s="211"/>
      <c r="N455" s="212"/>
      <c r="O455" s="212"/>
      <c r="P455" s="212"/>
      <c r="Q455" s="212"/>
      <c r="R455" s="212"/>
      <c r="S455" s="212"/>
      <c r="T455" s="213"/>
      <c r="AT455" s="214" t="s">
        <v>224</v>
      </c>
      <c r="AU455" s="214" t="s">
        <v>88</v>
      </c>
      <c r="AV455" s="14" t="s">
        <v>88</v>
      </c>
      <c r="AW455" s="14" t="s">
        <v>36</v>
      </c>
      <c r="AX455" s="14" t="s">
        <v>75</v>
      </c>
      <c r="AY455" s="214" t="s">
        <v>214</v>
      </c>
    </row>
    <row r="456" spans="1:65" s="15" customFormat="1" ht="11.25">
      <c r="B456" s="215"/>
      <c r="C456" s="216"/>
      <c r="D456" s="195" t="s">
        <v>224</v>
      </c>
      <c r="E456" s="217" t="s">
        <v>19</v>
      </c>
      <c r="F456" s="218" t="s">
        <v>228</v>
      </c>
      <c r="G456" s="216"/>
      <c r="H456" s="219">
        <v>15.817999999999998</v>
      </c>
      <c r="I456" s="220"/>
      <c r="J456" s="216"/>
      <c r="K456" s="216"/>
      <c r="L456" s="221"/>
      <c r="M456" s="222"/>
      <c r="N456" s="223"/>
      <c r="O456" s="223"/>
      <c r="P456" s="223"/>
      <c r="Q456" s="223"/>
      <c r="R456" s="223"/>
      <c r="S456" s="223"/>
      <c r="T456" s="224"/>
      <c r="AT456" s="225" t="s">
        <v>224</v>
      </c>
      <c r="AU456" s="225" t="s">
        <v>88</v>
      </c>
      <c r="AV456" s="15" t="s">
        <v>222</v>
      </c>
      <c r="AW456" s="15" t="s">
        <v>36</v>
      </c>
      <c r="AX456" s="15" t="s">
        <v>82</v>
      </c>
      <c r="AY456" s="225" t="s">
        <v>214</v>
      </c>
    </row>
    <row r="457" spans="1:65" s="2" customFormat="1" ht="24.2" customHeight="1">
      <c r="A457" s="36"/>
      <c r="B457" s="37"/>
      <c r="C457" s="180" t="s">
        <v>754</v>
      </c>
      <c r="D457" s="180" t="s">
        <v>217</v>
      </c>
      <c r="E457" s="181" t="s">
        <v>755</v>
      </c>
      <c r="F457" s="182" t="s">
        <v>756</v>
      </c>
      <c r="G457" s="183" t="s">
        <v>220</v>
      </c>
      <c r="H457" s="184">
        <v>3.86</v>
      </c>
      <c r="I457" s="185"/>
      <c r="J457" s="186">
        <f>ROUND(I457*H457,2)</f>
        <v>0</v>
      </c>
      <c r="K457" s="182" t="s">
        <v>221</v>
      </c>
      <c r="L457" s="41"/>
      <c r="M457" s="187" t="s">
        <v>19</v>
      </c>
      <c r="N457" s="188" t="s">
        <v>47</v>
      </c>
      <c r="O457" s="66"/>
      <c r="P457" s="189">
        <f>O457*H457</f>
        <v>0</v>
      </c>
      <c r="Q457" s="189">
        <v>5.0499999999999998E-3</v>
      </c>
      <c r="R457" s="189">
        <f>Q457*H457</f>
        <v>1.9493E-2</v>
      </c>
      <c r="S457" s="189">
        <v>0</v>
      </c>
      <c r="T457" s="190">
        <f>S457*H457</f>
        <v>0</v>
      </c>
      <c r="U457" s="36"/>
      <c r="V457" s="36"/>
      <c r="W457" s="36"/>
      <c r="X457" s="36"/>
      <c r="Y457" s="36"/>
      <c r="Z457" s="36"/>
      <c r="AA457" s="36"/>
      <c r="AB457" s="36"/>
      <c r="AC457" s="36"/>
      <c r="AD457" s="36"/>
      <c r="AE457" s="36"/>
      <c r="AR457" s="191" t="s">
        <v>299</v>
      </c>
      <c r="AT457" s="191" t="s">
        <v>217</v>
      </c>
      <c r="AU457" s="191" t="s">
        <v>88</v>
      </c>
      <c r="AY457" s="19" t="s">
        <v>214</v>
      </c>
      <c r="BE457" s="192">
        <f>IF(N457="základní",J457,0)</f>
        <v>0</v>
      </c>
      <c r="BF457" s="192">
        <f>IF(N457="snížená",J457,0)</f>
        <v>0</v>
      </c>
      <c r="BG457" s="192">
        <f>IF(N457="zákl. přenesená",J457,0)</f>
        <v>0</v>
      </c>
      <c r="BH457" s="192">
        <f>IF(N457="sníž. přenesená",J457,0)</f>
        <v>0</v>
      </c>
      <c r="BI457" s="192">
        <f>IF(N457="nulová",J457,0)</f>
        <v>0</v>
      </c>
      <c r="BJ457" s="19" t="s">
        <v>88</v>
      </c>
      <c r="BK457" s="192">
        <f>ROUND(I457*H457,2)</f>
        <v>0</v>
      </c>
      <c r="BL457" s="19" t="s">
        <v>299</v>
      </c>
      <c r="BM457" s="191" t="s">
        <v>757</v>
      </c>
    </row>
    <row r="458" spans="1:65" s="13" customFormat="1" ht="11.25">
      <c r="B458" s="193"/>
      <c r="C458" s="194"/>
      <c r="D458" s="195" t="s">
        <v>224</v>
      </c>
      <c r="E458" s="196" t="s">
        <v>19</v>
      </c>
      <c r="F458" s="197" t="s">
        <v>758</v>
      </c>
      <c r="G458" s="194"/>
      <c r="H458" s="196" t="s">
        <v>19</v>
      </c>
      <c r="I458" s="198"/>
      <c r="J458" s="194"/>
      <c r="K458" s="194"/>
      <c r="L458" s="199"/>
      <c r="M458" s="200"/>
      <c r="N458" s="201"/>
      <c r="O458" s="201"/>
      <c r="P458" s="201"/>
      <c r="Q458" s="201"/>
      <c r="R458" s="201"/>
      <c r="S458" s="201"/>
      <c r="T458" s="202"/>
      <c r="AT458" s="203" t="s">
        <v>224</v>
      </c>
      <c r="AU458" s="203" t="s">
        <v>88</v>
      </c>
      <c r="AV458" s="13" t="s">
        <v>82</v>
      </c>
      <c r="AW458" s="13" t="s">
        <v>36</v>
      </c>
      <c r="AX458" s="13" t="s">
        <v>75</v>
      </c>
      <c r="AY458" s="203" t="s">
        <v>214</v>
      </c>
    </row>
    <row r="459" spans="1:65" s="14" customFormat="1" ht="11.25">
      <c r="B459" s="204"/>
      <c r="C459" s="205"/>
      <c r="D459" s="195" t="s">
        <v>224</v>
      </c>
      <c r="E459" s="206" t="s">
        <v>19</v>
      </c>
      <c r="F459" s="207" t="s">
        <v>1953</v>
      </c>
      <c r="G459" s="205"/>
      <c r="H459" s="208">
        <v>1.93</v>
      </c>
      <c r="I459" s="209"/>
      <c r="J459" s="205"/>
      <c r="K459" s="205"/>
      <c r="L459" s="210"/>
      <c r="M459" s="211"/>
      <c r="N459" s="212"/>
      <c r="O459" s="212"/>
      <c r="P459" s="212"/>
      <c r="Q459" s="212"/>
      <c r="R459" s="212"/>
      <c r="S459" s="212"/>
      <c r="T459" s="213"/>
      <c r="AT459" s="214" t="s">
        <v>224</v>
      </c>
      <c r="AU459" s="214" t="s">
        <v>88</v>
      </c>
      <c r="AV459" s="14" t="s">
        <v>88</v>
      </c>
      <c r="AW459" s="14" t="s">
        <v>36</v>
      </c>
      <c r="AX459" s="14" t="s">
        <v>75</v>
      </c>
      <c r="AY459" s="214" t="s">
        <v>214</v>
      </c>
    </row>
    <row r="460" spans="1:65" s="14" customFormat="1" ht="11.25">
      <c r="B460" s="204"/>
      <c r="C460" s="205"/>
      <c r="D460" s="195" t="s">
        <v>224</v>
      </c>
      <c r="E460" s="206" t="s">
        <v>19</v>
      </c>
      <c r="F460" s="207" t="s">
        <v>2111</v>
      </c>
      <c r="G460" s="205"/>
      <c r="H460" s="208">
        <v>1.93</v>
      </c>
      <c r="I460" s="209"/>
      <c r="J460" s="205"/>
      <c r="K460" s="205"/>
      <c r="L460" s="210"/>
      <c r="M460" s="211"/>
      <c r="N460" s="212"/>
      <c r="O460" s="212"/>
      <c r="P460" s="212"/>
      <c r="Q460" s="212"/>
      <c r="R460" s="212"/>
      <c r="S460" s="212"/>
      <c r="T460" s="213"/>
      <c r="AT460" s="214" t="s">
        <v>224</v>
      </c>
      <c r="AU460" s="214" t="s">
        <v>88</v>
      </c>
      <c r="AV460" s="14" t="s">
        <v>88</v>
      </c>
      <c r="AW460" s="14" t="s">
        <v>36</v>
      </c>
      <c r="AX460" s="14" t="s">
        <v>75</v>
      </c>
      <c r="AY460" s="214" t="s">
        <v>214</v>
      </c>
    </row>
    <row r="461" spans="1:65" s="15" customFormat="1" ht="11.25">
      <c r="B461" s="215"/>
      <c r="C461" s="216"/>
      <c r="D461" s="195" t="s">
        <v>224</v>
      </c>
      <c r="E461" s="217" t="s">
        <v>19</v>
      </c>
      <c r="F461" s="218" t="s">
        <v>228</v>
      </c>
      <c r="G461" s="216"/>
      <c r="H461" s="219">
        <v>3.86</v>
      </c>
      <c r="I461" s="220"/>
      <c r="J461" s="216"/>
      <c r="K461" s="216"/>
      <c r="L461" s="221"/>
      <c r="M461" s="222"/>
      <c r="N461" s="223"/>
      <c r="O461" s="223"/>
      <c r="P461" s="223"/>
      <c r="Q461" s="223"/>
      <c r="R461" s="223"/>
      <c r="S461" s="223"/>
      <c r="T461" s="224"/>
      <c r="AT461" s="225" t="s">
        <v>224</v>
      </c>
      <c r="AU461" s="225" t="s">
        <v>88</v>
      </c>
      <c r="AV461" s="15" t="s">
        <v>222</v>
      </c>
      <c r="AW461" s="15" t="s">
        <v>36</v>
      </c>
      <c r="AX461" s="15" t="s">
        <v>82</v>
      </c>
      <c r="AY461" s="225" t="s">
        <v>214</v>
      </c>
    </row>
    <row r="462" spans="1:65" s="2" customFormat="1" ht="14.45" customHeight="1">
      <c r="A462" s="36"/>
      <c r="B462" s="37"/>
      <c r="C462" s="230" t="s">
        <v>761</v>
      </c>
      <c r="D462" s="230" t="s">
        <v>336</v>
      </c>
      <c r="E462" s="231" t="s">
        <v>762</v>
      </c>
      <c r="F462" s="232" t="s">
        <v>763</v>
      </c>
      <c r="G462" s="233" t="s">
        <v>220</v>
      </c>
      <c r="H462" s="234">
        <v>4.4390000000000001</v>
      </c>
      <c r="I462" s="235"/>
      <c r="J462" s="236">
        <f>ROUND(I462*H462,2)</f>
        <v>0</v>
      </c>
      <c r="K462" s="232" t="s">
        <v>19</v>
      </c>
      <c r="L462" s="237"/>
      <c r="M462" s="238" t="s">
        <v>19</v>
      </c>
      <c r="N462" s="239" t="s">
        <v>47</v>
      </c>
      <c r="O462" s="66"/>
      <c r="P462" s="189">
        <f>O462*H462</f>
        <v>0</v>
      </c>
      <c r="Q462" s="189">
        <v>9.7999999999999997E-3</v>
      </c>
      <c r="R462" s="189">
        <f>Q462*H462</f>
        <v>4.3502199999999998E-2</v>
      </c>
      <c r="S462" s="189">
        <v>0</v>
      </c>
      <c r="T462" s="190">
        <f>S462*H462</f>
        <v>0</v>
      </c>
      <c r="U462" s="36"/>
      <c r="V462" s="36"/>
      <c r="W462" s="36"/>
      <c r="X462" s="36"/>
      <c r="Y462" s="36"/>
      <c r="Z462" s="36"/>
      <c r="AA462" s="36"/>
      <c r="AB462" s="36"/>
      <c r="AC462" s="36"/>
      <c r="AD462" s="36"/>
      <c r="AE462" s="36"/>
      <c r="AR462" s="191" t="s">
        <v>339</v>
      </c>
      <c r="AT462" s="191" t="s">
        <v>336</v>
      </c>
      <c r="AU462" s="191" t="s">
        <v>88</v>
      </c>
      <c r="AY462" s="19" t="s">
        <v>214</v>
      </c>
      <c r="BE462" s="192">
        <f>IF(N462="základní",J462,0)</f>
        <v>0</v>
      </c>
      <c r="BF462" s="192">
        <f>IF(N462="snížená",J462,0)</f>
        <v>0</v>
      </c>
      <c r="BG462" s="192">
        <f>IF(N462="zákl. přenesená",J462,0)</f>
        <v>0</v>
      </c>
      <c r="BH462" s="192">
        <f>IF(N462="sníž. přenesená",J462,0)</f>
        <v>0</v>
      </c>
      <c r="BI462" s="192">
        <f>IF(N462="nulová",J462,0)</f>
        <v>0</v>
      </c>
      <c r="BJ462" s="19" t="s">
        <v>88</v>
      </c>
      <c r="BK462" s="192">
        <f>ROUND(I462*H462,2)</f>
        <v>0</v>
      </c>
      <c r="BL462" s="19" t="s">
        <v>299</v>
      </c>
      <c r="BM462" s="191" t="s">
        <v>764</v>
      </c>
    </row>
    <row r="463" spans="1:65" s="14" customFormat="1" ht="11.25">
      <c r="B463" s="204"/>
      <c r="C463" s="205"/>
      <c r="D463" s="195" t="s">
        <v>224</v>
      </c>
      <c r="E463" s="205"/>
      <c r="F463" s="207" t="s">
        <v>2112</v>
      </c>
      <c r="G463" s="205"/>
      <c r="H463" s="208">
        <v>4.4390000000000001</v>
      </c>
      <c r="I463" s="209"/>
      <c r="J463" s="205"/>
      <c r="K463" s="205"/>
      <c r="L463" s="210"/>
      <c r="M463" s="211"/>
      <c r="N463" s="212"/>
      <c r="O463" s="212"/>
      <c r="P463" s="212"/>
      <c r="Q463" s="212"/>
      <c r="R463" s="212"/>
      <c r="S463" s="212"/>
      <c r="T463" s="213"/>
      <c r="AT463" s="214" t="s">
        <v>224</v>
      </c>
      <c r="AU463" s="214" t="s">
        <v>88</v>
      </c>
      <c r="AV463" s="14" t="s">
        <v>88</v>
      </c>
      <c r="AW463" s="14" t="s">
        <v>4</v>
      </c>
      <c r="AX463" s="14" t="s">
        <v>82</v>
      </c>
      <c r="AY463" s="214" t="s">
        <v>214</v>
      </c>
    </row>
    <row r="464" spans="1:65" s="2" customFormat="1" ht="24.2" customHeight="1">
      <c r="A464" s="36"/>
      <c r="B464" s="37"/>
      <c r="C464" s="180" t="s">
        <v>766</v>
      </c>
      <c r="D464" s="180" t="s">
        <v>217</v>
      </c>
      <c r="E464" s="181" t="s">
        <v>767</v>
      </c>
      <c r="F464" s="182" t="s">
        <v>768</v>
      </c>
      <c r="G464" s="183" t="s">
        <v>220</v>
      </c>
      <c r="H464" s="184">
        <v>44.52</v>
      </c>
      <c r="I464" s="185"/>
      <c r="J464" s="186">
        <f>ROUND(I464*H464,2)</f>
        <v>0</v>
      </c>
      <c r="K464" s="182" t="s">
        <v>221</v>
      </c>
      <c r="L464" s="41"/>
      <c r="M464" s="187" t="s">
        <v>19</v>
      </c>
      <c r="N464" s="188" t="s">
        <v>47</v>
      </c>
      <c r="O464" s="66"/>
      <c r="P464" s="189">
        <f>O464*H464</f>
        <v>0</v>
      </c>
      <c r="Q464" s="189">
        <v>8.9999999999999993E-3</v>
      </c>
      <c r="R464" s="189">
        <f>Q464*H464</f>
        <v>0.40067999999999998</v>
      </c>
      <c r="S464" s="189">
        <v>0</v>
      </c>
      <c r="T464" s="190">
        <f>S464*H464</f>
        <v>0</v>
      </c>
      <c r="U464" s="36"/>
      <c r="V464" s="36"/>
      <c r="W464" s="36"/>
      <c r="X464" s="36"/>
      <c r="Y464" s="36"/>
      <c r="Z464" s="36"/>
      <c r="AA464" s="36"/>
      <c r="AB464" s="36"/>
      <c r="AC464" s="36"/>
      <c r="AD464" s="36"/>
      <c r="AE464" s="36"/>
      <c r="AR464" s="191" t="s">
        <v>299</v>
      </c>
      <c r="AT464" s="191" t="s">
        <v>217</v>
      </c>
      <c r="AU464" s="191" t="s">
        <v>88</v>
      </c>
      <c r="AY464" s="19" t="s">
        <v>214</v>
      </c>
      <c r="BE464" s="192">
        <f>IF(N464="základní",J464,0)</f>
        <v>0</v>
      </c>
      <c r="BF464" s="192">
        <f>IF(N464="snížená",J464,0)</f>
        <v>0</v>
      </c>
      <c r="BG464" s="192">
        <f>IF(N464="zákl. přenesená",J464,0)</f>
        <v>0</v>
      </c>
      <c r="BH464" s="192">
        <f>IF(N464="sníž. přenesená",J464,0)</f>
        <v>0</v>
      </c>
      <c r="BI464" s="192">
        <f>IF(N464="nulová",J464,0)</f>
        <v>0</v>
      </c>
      <c r="BJ464" s="19" t="s">
        <v>88</v>
      </c>
      <c r="BK464" s="192">
        <f>ROUND(I464*H464,2)</f>
        <v>0</v>
      </c>
      <c r="BL464" s="19" t="s">
        <v>299</v>
      </c>
      <c r="BM464" s="191" t="s">
        <v>769</v>
      </c>
    </row>
    <row r="465" spans="1:65" s="13" customFormat="1" ht="11.25">
      <c r="B465" s="193"/>
      <c r="C465" s="194"/>
      <c r="D465" s="195" t="s">
        <v>224</v>
      </c>
      <c r="E465" s="196" t="s">
        <v>19</v>
      </c>
      <c r="F465" s="197" t="s">
        <v>758</v>
      </c>
      <c r="G465" s="194"/>
      <c r="H465" s="196" t="s">
        <v>19</v>
      </c>
      <c r="I465" s="198"/>
      <c r="J465" s="194"/>
      <c r="K465" s="194"/>
      <c r="L465" s="199"/>
      <c r="M465" s="200"/>
      <c r="N465" s="201"/>
      <c r="O465" s="201"/>
      <c r="P465" s="201"/>
      <c r="Q465" s="201"/>
      <c r="R465" s="201"/>
      <c r="S465" s="201"/>
      <c r="T465" s="202"/>
      <c r="AT465" s="203" t="s">
        <v>224</v>
      </c>
      <c r="AU465" s="203" t="s">
        <v>88</v>
      </c>
      <c r="AV465" s="13" t="s">
        <v>82</v>
      </c>
      <c r="AW465" s="13" t="s">
        <v>36</v>
      </c>
      <c r="AX465" s="13" t="s">
        <v>75</v>
      </c>
      <c r="AY465" s="203" t="s">
        <v>214</v>
      </c>
    </row>
    <row r="466" spans="1:65" s="14" customFormat="1" ht="11.25">
      <c r="B466" s="204"/>
      <c r="C466" s="205"/>
      <c r="D466" s="195" t="s">
        <v>224</v>
      </c>
      <c r="E466" s="206" t="s">
        <v>19</v>
      </c>
      <c r="F466" s="207" t="s">
        <v>2113</v>
      </c>
      <c r="G466" s="205"/>
      <c r="H466" s="208">
        <v>20.22</v>
      </c>
      <c r="I466" s="209"/>
      <c r="J466" s="205"/>
      <c r="K466" s="205"/>
      <c r="L466" s="210"/>
      <c r="M466" s="211"/>
      <c r="N466" s="212"/>
      <c r="O466" s="212"/>
      <c r="P466" s="212"/>
      <c r="Q466" s="212"/>
      <c r="R466" s="212"/>
      <c r="S466" s="212"/>
      <c r="T466" s="213"/>
      <c r="AT466" s="214" t="s">
        <v>224</v>
      </c>
      <c r="AU466" s="214" t="s">
        <v>88</v>
      </c>
      <c r="AV466" s="14" t="s">
        <v>88</v>
      </c>
      <c r="AW466" s="14" t="s">
        <v>36</v>
      </c>
      <c r="AX466" s="14" t="s">
        <v>75</v>
      </c>
      <c r="AY466" s="214" t="s">
        <v>214</v>
      </c>
    </row>
    <row r="467" spans="1:65" s="14" customFormat="1" ht="11.25">
      <c r="B467" s="204"/>
      <c r="C467" s="205"/>
      <c r="D467" s="195" t="s">
        <v>224</v>
      </c>
      <c r="E467" s="206" t="s">
        <v>19</v>
      </c>
      <c r="F467" s="207" t="s">
        <v>2114</v>
      </c>
      <c r="G467" s="205"/>
      <c r="H467" s="208">
        <v>8.6199999999999992</v>
      </c>
      <c r="I467" s="209"/>
      <c r="J467" s="205"/>
      <c r="K467" s="205"/>
      <c r="L467" s="210"/>
      <c r="M467" s="211"/>
      <c r="N467" s="212"/>
      <c r="O467" s="212"/>
      <c r="P467" s="212"/>
      <c r="Q467" s="212"/>
      <c r="R467" s="212"/>
      <c r="S467" s="212"/>
      <c r="T467" s="213"/>
      <c r="AT467" s="214" t="s">
        <v>224</v>
      </c>
      <c r="AU467" s="214" t="s">
        <v>88</v>
      </c>
      <c r="AV467" s="14" t="s">
        <v>88</v>
      </c>
      <c r="AW467" s="14" t="s">
        <v>36</v>
      </c>
      <c r="AX467" s="14" t="s">
        <v>75</v>
      </c>
      <c r="AY467" s="214" t="s">
        <v>214</v>
      </c>
    </row>
    <row r="468" spans="1:65" s="14" customFormat="1" ht="11.25">
      <c r="B468" s="204"/>
      <c r="C468" s="205"/>
      <c r="D468" s="195" t="s">
        <v>224</v>
      </c>
      <c r="E468" s="206" t="s">
        <v>19</v>
      </c>
      <c r="F468" s="207" t="s">
        <v>2115</v>
      </c>
      <c r="G468" s="205"/>
      <c r="H468" s="208">
        <v>15.68</v>
      </c>
      <c r="I468" s="209"/>
      <c r="J468" s="205"/>
      <c r="K468" s="205"/>
      <c r="L468" s="210"/>
      <c r="M468" s="211"/>
      <c r="N468" s="212"/>
      <c r="O468" s="212"/>
      <c r="P468" s="212"/>
      <c r="Q468" s="212"/>
      <c r="R468" s="212"/>
      <c r="S468" s="212"/>
      <c r="T468" s="213"/>
      <c r="AT468" s="214" t="s">
        <v>224</v>
      </c>
      <c r="AU468" s="214" t="s">
        <v>88</v>
      </c>
      <c r="AV468" s="14" t="s">
        <v>88</v>
      </c>
      <c r="AW468" s="14" t="s">
        <v>36</v>
      </c>
      <c r="AX468" s="14" t="s">
        <v>75</v>
      </c>
      <c r="AY468" s="214" t="s">
        <v>214</v>
      </c>
    </row>
    <row r="469" spans="1:65" s="15" customFormat="1" ht="11.25">
      <c r="B469" s="215"/>
      <c r="C469" s="216"/>
      <c r="D469" s="195" t="s">
        <v>224</v>
      </c>
      <c r="E469" s="217" t="s">
        <v>19</v>
      </c>
      <c r="F469" s="218" t="s">
        <v>228</v>
      </c>
      <c r="G469" s="216"/>
      <c r="H469" s="219">
        <v>44.519999999999996</v>
      </c>
      <c r="I469" s="220"/>
      <c r="J469" s="216"/>
      <c r="K469" s="216"/>
      <c r="L469" s="221"/>
      <c r="M469" s="222"/>
      <c r="N469" s="223"/>
      <c r="O469" s="223"/>
      <c r="P469" s="223"/>
      <c r="Q469" s="223"/>
      <c r="R469" s="223"/>
      <c r="S469" s="223"/>
      <c r="T469" s="224"/>
      <c r="AT469" s="225" t="s">
        <v>224</v>
      </c>
      <c r="AU469" s="225" t="s">
        <v>88</v>
      </c>
      <c r="AV469" s="15" t="s">
        <v>222</v>
      </c>
      <c r="AW469" s="15" t="s">
        <v>36</v>
      </c>
      <c r="AX469" s="15" t="s">
        <v>82</v>
      </c>
      <c r="AY469" s="225" t="s">
        <v>214</v>
      </c>
    </row>
    <row r="470" spans="1:65" s="2" customFormat="1" ht="14.45" customHeight="1">
      <c r="A470" s="36"/>
      <c r="B470" s="37"/>
      <c r="C470" s="230" t="s">
        <v>772</v>
      </c>
      <c r="D470" s="230" t="s">
        <v>336</v>
      </c>
      <c r="E470" s="231" t="s">
        <v>773</v>
      </c>
      <c r="F470" s="232" t="s">
        <v>774</v>
      </c>
      <c r="G470" s="233" t="s">
        <v>220</v>
      </c>
      <c r="H470" s="234">
        <v>53.423999999999999</v>
      </c>
      <c r="I470" s="235"/>
      <c r="J470" s="236">
        <f>ROUND(I470*H470,2)</f>
        <v>0</v>
      </c>
      <c r="K470" s="232" t="s">
        <v>19</v>
      </c>
      <c r="L470" s="237"/>
      <c r="M470" s="238" t="s">
        <v>19</v>
      </c>
      <c r="N470" s="239" t="s">
        <v>47</v>
      </c>
      <c r="O470" s="66"/>
      <c r="P470" s="189">
        <f>O470*H470</f>
        <v>0</v>
      </c>
      <c r="Q470" s="189">
        <v>0.02</v>
      </c>
      <c r="R470" s="189">
        <f>Q470*H470</f>
        <v>1.0684800000000001</v>
      </c>
      <c r="S470" s="189">
        <v>0</v>
      </c>
      <c r="T470" s="190">
        <f>S470*H470</f>
        <v>0</v>
      </c>
      <c r="U470" s="36"/>
      <c r="V470" s="36"/>
      <c r="W470" s="36"/>
      <c r="X470" s="36"/>
      <c r="Y470" s="36"/>
      <c r="Z470" s="36"/>
      <c r="AA470" s="36"/>
      <c r="AB470" s="36"/>
      <c r="AC470" s="36"/>
      <c r="AD470" s="36"/>
      <c r="AE470" s="36"/>
      <c r="AR470" s="191" t="s">
        <v>339</v>
      </c>
      <c r="AT470" s="191" t="s">
        <v>336</v>
      </c>
      <c r="AU470" s="191" t="s">
        <v>88</v>
      </c>
      <c r="AY470" s="19" t="s">
        <v>214</v>
      </c>
      <c r="BE470" s="192">
        <f>IF(N470="základní",J470,0)</f>
        <v>0</v>
      </c>
      <c r="BF470" s="192">
        <f>IF(N470="snížená",J470,0)</f>
        <v>0</v>
      </c>
      <c r="BG470" s="192">
        <f>IF(N470="zákl. přenesená",J470,0)</f>
        <v>0</v>
      </c>
      <c r="BH470" s="192">
        <f>IF(N470="sníž. přenesená",J470,0)</f>
        <v>0</v>
      </c>
      <c r="BI470" s="192">
        <f>IF(N470="nulová",J470,0)</f>
        <v>0</v>
      </c>
      <c r="BJ470" s="19" t="s">
        <v>88</v>
      </c>
      <c r="BK470" s="192">
        <f>ROUND(I470*H470,2)</f>
        <v>0</v>
      </c>
      <c r="BL470" s="19" t="s">
        <v>299</v>
      </c>
      <c r="BM470" s="191" t="s">
        <v>775</v>
      </c>
    </row>
    <row r="471" spans="1:65" s="14" customFormat="1" ht="11.25">
      <c r="B471" s="204"/>
      <c r="C471" s="205"/>
      <c r="D471" s="195" t="s">
        <v>224</v>
      </c>
      <c r="E471" s="205"/>
      <c r="F471" s="207" t="s">
        <v>2116</v>
      </c>
      <c r="G471" s="205"/>
      <c r="H471" s="208">
        <v>53.423999999999999</v>
      </c>
      <c r="I471" s="209"/>
      <c r="J471" s="205"/>
      <c r="K471" s="205"/>
      <c r="L471" s="210"/>
      <c r="M471" s="211"/>
      <c r="N471" s="212"/>
      <c r="O471" s="212"/>
      <c r="P471" s="212"/>
      <c r="Q471" s="212"/>
      <c r="R471" s="212"/>
      <c r="S471" s="212"/>
      <c r="T471" s="213"/>
      <c r="AT471" s="214" t="s">
        <v>224</v>
      </c>
      <c r="AU471" s="214" t="s">
        <v>88</v>
      </c>
      <c r="AV471" s="14" t="s">
        <v>88</v>
      </c>
      <c r="AW471" s="14" t="s">
        <v>4</v>
      </c>
      <c r="AX471" s="14" t="s">
        <v>82</v>
      </c>
      <c r="AY471" s="214" t="s">
        <v>214</v>
      </c>
    </row>
    <row r="472" spans="1:65" s="2" customFormat="1" ht="14.45" customHeight="1">
      <c r="A472" s="36"/>
      <c r="B472" s="37"/>
      <c r="C472" s="180" t="s">
        <v>777</v>
      </c>
      <c r="D472" s="180" t="s">
        <v>217</v>
      </c>
      <c r="E472" s="181" t="s">
        <v>778</v>
      </c>
      <c r="F472" s="182" t="s">
        <v>779</v>
      </c>
      <c r="G472" s="183" t="s">
        <v>220</v>
      </c>
      <c r="H472" s="184">
        <v>48.38</v>
      </c>
      <c r="I472" s="185"/>
      <c r="J472" s="186">
        <f>ROUND(I472*H472,2)</f>
        <v>0</v>
      </c>
      <c r="K472" s="182" t="s">
        <v>221</v>
      </c>
      <c r="L472" s="41"/>
      <c r="M472" s="187" t="s">
        <v>19</v>
      </c>
      <c r="N472" s="188" t="s">
        <v>47</v>
      </c>
      <c r="O472" s="66"/>
      <c r="P472" s="189">
        <f>O472*H472</f>
        <v>0</v>
      </c>
      <c r="Q472" s="189">
        <v>0</v>
      </c>
      <c r="R472" s="189">
        <f>Q472*H472</f>
        <v>0</v>
      </c>
      <c r="S472" s="189">
        <v>0</v>
      </c>
      <c r="T472" s="190">
        <f>S472*H472</f>
        <v>0</v>
      </c>
      <c r="U472" s="36"/>
      <c r="V472" s="36"/>
      <c r="W472" s="36"/>
      <c r="X472" s="36"/>
      <c r="Y472" s="36"/>
      <c r="Z472" s="36"/>
      <c r="AA472" s="36"/>
      <c r="AB472" s="36"/>
      <c r="AC472" s="36"/>
      <c r="AD472" s="36"/>
      <c r="AE472" s="36"/>
      <c r="AR472" s="191" t="s">
        <v>299</v>
      </c>
      <c r="AT472" s="191" t="s">
        <v>217</v>
      </c>
      <c r="AU472" s="191" t="s">
        <v>88</v>
      </c>
      <c r="AY472" s="19" t="s">
        <v>214</v>
      </c>
      <c r="BE472" s="192">
        <f>IF(N472="základní",J472,0)</f>
        <v>0</v>
      </c>
      <c r="BF472" s="192">
        <f>IF(N472="snížená",J472,0)</f>
        <v>0</v>
      </c>
      <c r="BG472" s="192">
        <f>IF(N472="zákl. přenesená",J472,0)</f>
        <v>0</v>
      </c>
      <c r="BH472" s="192">
        <f>IF(N472="sníž. přenesená",J472,0)</f>
        <v>0</v>
      </c>
      <c r="BI472" s="192">
        <f>IF(N472="nulová",J472,0)</f>
        <v>0</v>
      </c>
      <c r="BJ472" s="19" t="s">
        <v>88</v>
      </c>
      <c r="BK472" s="192">
        <f>ROUND(I472*H472,2)</f>
        <v>0</v>
      </c>
      <c r="BL472" s="19" t="s">
        <v>299</v>
      </c>
      <c r="BM472" s="191" t="s">
        <v>780</v>
      </c>
    </row>
    <row r="473" spans="1:65" s="13" customFormat="1" ht="11.25">
      <c r="B473" s="193"/>
      <c r="C473" s="194"/>
      <c r="D473" s="195" t="s">
        <v>224</v>
      </c>
      <c r="E473" s="196" t="s">
        <v>19</v>
      </c>
      <c r="F473" s="197" t="s">
        <v>758</v>
      </c>
      <c r="G473" s="194"/>
      <c r="H473" s="196" t="s">
        <v>19</v>
      </c>
      <c r="I473" s="198"/>
      <c r="J473" s="194"/>
      <c r="K473" s="194"/>
      <c r="L473" s="199"/>
      <c r="M473" s="200"/>
      <c r="N473" s="201"/>
      <c r="O473" s="201"/>
      <c r="P473" s="201"/>
      <c r="Q473" s="201"/>
      <c r="R473" s="201"/>
      <c r="S473" s="201"/>
      <c r="T473" s="202"/>
      <c r="AT473" s="203" t="s">
        <v>224</v>
      </c>
      <c r="AU473" s="203" t="s">
        <v>88</v>
      </c>
      <c r="AV473" s="13" t="s">
        <v>82</v>
      </c>
      <c r="AW473" s="13" t="s">
        <v>36</v>
      </c>
      <c r="AX473" s="13" t="s">
        <v>75</v>
      </c>
      <c r="AY473" s="203" t="s">
        <v>214</v>
      </c>
    </row>
    <row r="474" spans="1:65" s="14" customFormat="1" ht="11.25">
      <c r="B474" s="204"/>
      <c r="C474" s="205"/>
      <c r="D474" s="195" t="s">
        <v>224</v>
      </c>
      <c r="E474" s="206" t="s">
        <v>19</v>
      </c>
      <c r="F474" s="207" t="s">
        <v>2117</v>
      </c>
      <c r="G474" s="205"/>
      <c r="H474" s="208">
        <v>30.77</v>
      </c>
      <c r="I474" s="209"/>
      <c r="J474" s="205"/>
      <c r="K474" s="205"/>
      <c r="L474" s="210"/>
      <c r="M474" s="211"/>
      <c r="N474" s="212"/>
      <c r="O474" s="212"/>
      <c r="P474" s="212"/>
      <c r="Q474" s="212"/>
      <c r="R474" s="212"/>
      <c r="S474" s="212"/>
      <c r="T474" s="213"/>
      <c r="AT474" s="214" t="s">
        <v>224</v>
      </c>
      <c r="AU474" s="214" t="s">
        <v>88</v>
      </c>
      <c r="AV474" s="14" t="s">
        <v>88</v>
      </c>
      <c r="AW474" s="14" t="s">
        <v>36</v>
      </c>
      <c r="AX474" s="14" t="s">
        <v>75</v>
      </c>
      <c r="AY474" s="214" t="s">
        <v>214</v>
      </c>
    </row>
    <row r="475" spans="1:65" s="14" customFormat="1" ht="11.25">
      <c r="B475" s="204"/>
      <c r="C475" s="205"/>
      <c r="D475" s="195" t="s">
        <v>224</v>
      </c>
      <c r="E475" s="206" t="s">
        <v>19</v>
      </c>
      <c r="F475" s="207" t="s">
        <v>2118</v>
      </c>
      <c r="G475" s="205"/>
      <c r="H475" s="208">
        <v>17.61</v>
      </c>
      <c r="I475" s="209"/>
      <c r="J475" s="205"/>
      <c r="K475" s="205"/>
      <c r="L475" s="210"/>
      <c r="M475" s="211"/>
      <c r="N475" s="212"/>
      <c r="O475" s="212"/>
      <c r="P475" s="212"/>
      <c r="Q475" s="212"/>
      <c r="R475" s="212"/>
      <c r="S475" s="212"/>
      <c r="T475" s="213"/>
      <c r="AT475" s="214" t="s">
        <v>224</v>
      </c>
      <c r="AU475" s="214" t="s">
        <v>88</v>
      </c>
      <c r="AV475" s="14" t="s">
        <v>88</v>
      </c>
      <c r="AW475" s="14" t="s">
        <v>36</v>
      </c>
      <c r="AX475" s="14" t="s">
        <v>75</v>
      </c>
      <c r="AY475" s="214" t="s">
        <v>214</v>
      </c>
    </row>
    <row r="476" spans="1:65" s="15" customFormat="1" ht="11.25">
      <c r="B476" s="215"/>
      <c r="C476" s="216"/>
      <c r="D476" s="195" t="s">
        <v>224</v>
      </c>
      <c r="E476" s="217" t="s">
        <v>19</v>
      </c>
      <c r="F476" s="218" t="s">
        <v>228</v>
      </c>
      <c r="G476" s="216"/>
      <c r="H476" s="219">
        <v>48.379999999999995</v>
      </c>
      <c r="I476" s="220"/>
      <c r="J476" s="216"/>
      <c r="K476" s="216"/>
      <c r="L476" s="221"/>
      <c r="M476" s="222"/>
      <c r="N476" s="223"/>
      <c r="O476" s="223"/>
      <c r="P476" s="223"/>
      <c r="Q476" s="223"/>
      <c r="R476" s="223"/>
      <c r="S476" s="223"/>
      <c r="T476" s="224"/>
      <c r="AT476" s="225" t="s">
        <v>224</v>
      </c>
      <c r="AU476" s="225" t="s">
        <v>88</v>
      </c>
      <c r="AV476" s="15" t="s">
        <v>222</v>
      </c>
      <c r="AW476" s="15" t="s">
        <v>36</v>
      </c>
      <c r="AX476" s="15" t="s">
        <v>82</v>
      </c>
      <c r="AY476" s="225" t="s">
        <v>214</v>
      </c>
    </row>
    <row r="477" spans="1:65" s="2" customFormat="1" ht="14.45" customHeight="1">
      <c r="A477" s="36"/>
      <c r="B477" s="37"/>
      <c r="C477" s="180" t="s">
        <v>781</v>
      </c>
      <c r="D477" s="180" t="s">
        <v>217</v>
      </c>
      <c r="E477" s="181" t="s">
        <v>782</v>
      </c>
      <c r="F477" s="182" t="s">
        <v>783</v>
      </c>
      <c r="G477" s="183" t="s">
        <v>220</v>
      </c>
      <c r="H477" s="184">
        <v>48.38</v>
      </c>
      <c r="I477" s="185"/>
      <c r="J477" s="186">
        <f>ROUND(I477*H477,2)</f>
        <v>0</v>
      </c>
      <c r="K477" s="182" t="s">
        <v>221</v>
      </c>
      <c r="L477" s="41"/>
      <c r="M477" s="187" t="s">
        <v>19</v>
      </c>
      <c r="N477" s="188" t="s">
        <v>47</v>
      </c>
      <c r="O477" s="66"/>
      <c r="P477" s="189">
        <f>O477*H477</f>
        <v>0</v>
      </c>
      <c r="Q477" s="189">
        <v>0</v>
      </c>
      <c r="R477" s="189">
        <f>Q477*H477</f>
        <v>0</v>
      </c>
      <c r="S477" s="189">
        <v>0</v>
      </c>
      <c r="T477" s="190">
        <f>S477*H477</f>
        <v>0</v>
      </c>
      <c r="U477" s="36"/>
      <c r="V477" s="36"/>
      <c r="W477" s="36"/>
      <c r="X477" s="36"/>
      <c r="Y477" s="36"/>
      <c r="Z477" s="36"/>
      <c r="AA477" s="36"/>
      <c r="AB477" s="36"/>
      <c r="AC477" s="36"/>
      <c r="AD477" s="36"/>
      <c r="AE477" s="36"/>
      <c r="AR477" s="191" t="s">
        <v>299</v>
      </c>
      <c r="AT477" s="191" t="s">
        <v>217</v>
      </c>
      <c r="AU477" s="191" t="s">
        <v>88</v>
      </c>
      <c r="AY477" s="19" t="s">
        <v>214</v>
      </c>
      <c r="BE477" s="192">
        <f>IF(N477="základní",J477,0)</f>
        <v>0</v>
      </c>
      <c r="BF477" s="192">
        <f>IF(N477="snížená",J477,0)</f>
        <v>0</v>
      </c>
      <c r="BG477" s="192">
        <f>IF(N477="zákl. přenesená",J477,0)</f>
        <v>0</v>
      </c>
      <c r="BH477" s="192">
        <f>IF(N477="sníž. přenesená",J477,0)</f>
        <v>0</v>
      </c>
      <c r="BI477" s="192">
        <f>IF(N477="nulová",J477,0)</f>
        <v>0</v>
      </c>
      <c r="BJ477" s="19" t="s">
        <v>88</v>
      </c>
      <c r="BK477" s="192">
        <f>ROUND(I477*H477,2)</f>
        <v>0</v>
      </c>
      <c r="BL477" s="19" t="s">
        <v>299</v>
      </c>
      <c r="BM477" s="191" t="s">
        <v>2119</v>
      </c>
    </row>
    <row r="478" spans="1:65" s="15" customFormat="1" ht="11.25">
      <c r="B478" s="215"/>
      <c r="C478" s="216"/>
      <c r="D478" s="195" t="s">
        <v>224</v>
      </c>
      <c r="E478" s="217" t="s">
        <v>19</v>
      </c>
      <c r="F478" s="218" t="s">
        <v>228</v>
      </c>
      <c r="G478" s="216"/>
      <c r="H478" s="219">
        <v>48.379999999999995</v>
      </c>
      <c r="I478" s="220"/>
      <c r="J478" s="216"/>
      <c r="K478" s="216"/>
      <c r="L478" s="221"/>
      <c r="M478" s="222"/>
      <c r="N478" s="223"/>
      <c r="O478" s="223"/>
      <c r="P478" s="223"/>
      <c r="Q478" s="223"/>
      <c r="R478" s="223"/>
      <c r="S478" s="223"/>
      <c r="T478" s="224"/>
      <c r="AT478" s="225" t="s">
        <v>224</v>
      </c>
      <c r="AU478" s="225" t="s">
        <v>88</v>
      </c>
      <c r="AV478" s="15" t="s">
        <v>222</v>
      </c>
      <c r="AW478" s="15" t="s">
        <v>36</v>
      </c>
      <c r="AX478" s="15" t="s">
        <v>75</v>
      </c>
      <c r="AY478" s="225" t="s">
        <v>214</v>
      </c>
    </row>
    <row r="479" spans="1:65" s="2" customFormat="1" ht="24.2" customHeight="1">
      <c r="A479" s="36"/>
      <c r="B479" s="37"/>
      <c r="C479" s="180" t="s">
        <v>785</v>
      </c>
      <c r="D479" s="180" t="s">
        <v>217</v>
      </c>
      <c r="E479" s="181" t="s">
        <v>786</v>
      </c>
      <c r="F479" s="182" t="s">
        <v>787</v>
      </c>
      <c r="G479" s="183" t="s">
        <v>248</v>
      </c>
      <c r="H479" s="184">
        <v>2</v>
      </c>
      <c r="I479" s="185"/>
      <c r="J479" s="186">
        <f>ROUND(I479*H479,2)</f>
        <v>0</v>
      </c>
      <c r="K479" s="182" t="s">
        <v>19</v>
      </c>
      <c r="L479" s="41"/>
      <c r="M479" s="187" t="s">
        <v>19</v>
      </c>
      <c r="N479" s="188" t="s">
        <v>47</v>
      </c>
      <c r="O479" s="66"/>
      <c r="P479" s="189">
        <f>O479*H479</f>
        <v>0</v>
      </c>
      <c r="Q479" s="189">
        <v>5.8E-4</v>
      </c>
      <c r="R479" s="189">
        <f>Q479*H479</f>
        <v>1.16E-3</v>
      </c>
      <c r="S479" s="189">
        <v>0</v>
      </c>
      <c r="T479" s="190">
        <f>S479*H479</f>
        <v>0</v>
      </c>
      <c r="U479" s="36"/>
      <c r="V479" s="36"/>
      <c r="W479" s="36"/>
      <c r="X479" s="36"/>
      <c r="Y479" s="36"/>
      <c r="Z479" s="36"/>
      <c r="AA479" s="36"/>
      <c r="AB479" s="36"/>
      <c r="AC479" s="36"/>
      <c r="AD479" s="36"/>
      <c r="AE479" s="36"/>
      <c r="AR479" s="191" t="s">
        <v>299</v>
      </c>
      <c r="AT479" s="191" t="s">
        <v>217</v>
      </c>
      <c r="AU479" s="191" t="s">
        <v>88</v>
      </c>
      <c r="AY479" s="19" t="s">
        <v>214</v>
      </c>
      <c r="BE479" s="192">
        <f>IF(N479="základní",J479,0)</f>
        <v>0</v>
      </c>
      <c r="BF479" s="192">
        <f>IF(N479="snížená",J479,0)</f>
        <v>0</v>
      </c>
      <c r="BG479" s="192">
        <f>IF(N479="zákl. přenesená",J479,0)</f>
        <v>0</v>
      </c>
      <c r="BH479" s="192">
        <f>IF(N479="sníž. přenesená",J479,0)</f>
        <v>0</v>
      </c>
      <c r="BI479" s="192">
        <f>IF(N479="nulová",J479,0)</f>
        <v>0</v>
      </c>
      <c r="BJ479" s="19" t="s">
        <v>88</v>
      </c>
      <c r="BK479" s="192">
        <f>ROUND(I479*H479,2)</f>
        <v>0</v>
      </c>
      <c r="BL479" s="19" t="s">
        <v>299</v>
      </c>
      <c r="BM479" s="191" t="s">
        <v>788</v>
      </c>
    </row>
    <row r="480" spans="1:65" s="2" customFormat="1" ht="14.45" customHeight="1">
      <c r="A480" s="36"/>
      <c r="B480" s="37"/>
      <c r="C480" s="180" t="s">
        <v>789</v>
      </c>
      <c r="D480" s="180" t="s">
        <v>217</v>
      </c>
      <c r="E480" s="181" t="s">
        <v>790</v>
      </c>
      <c r="F480" s="182" t="s">
        <v>791</v>
      </c>
      <c r="G480" s="183" t="s">
        <v>220</v>
      </c>
      <c r="H480" s="184">
        <v>48.38</v>
      </c>
      <c r="I480" s="185"/>
      <c r="J480" s="186">
        <f>ROUND(I480*H480,2)</f>
        <v>0</v>
      </c>
      <c r="K480" s="182" t="s">
        <v>221</v>
      </c>
      <c r="L480" s="41"/>
      <c r="M480" s="187" t="s">
        <v>19</v>
      </c>
      <c r="N480" s="188" t="s">
        <v>47</v>
      </c>
      <c r="O480" s="66"/>
      <c r="P480" s="189">
        <f>O480*H480</f>
        <v>0</v>
      </c>
      <c r="Q480" s="189">
        <v>5.0000000000000002E-5</v>
      </c>
      <c r="R480" s="189">
        <f>Q480*H480</f>
        <v>2.4190000000000001E-3</v>
      </c>
      <c r="S480" s="189">
        <v>0</v>
      </c>
      <c r="T480" s="190">
        <f>S480*H480</f>
        <v>0</v>
      </c>
      <c r="U480" s="36"/>
      <c r="V480" s="36"/>
      <c r="W480" s="36"/>
      <c r="X480" s="36"/>
      <c r="Y480" s="36"/>
      <c r="Z480" s="36"/>
      <c r="AA480" s="36"/>
      <c r="AB480" s="36"/>
      <c r="AC480" s="36"/>
      <c r="AD480" s="36"/>
      <c r="AE480" s="36"/>
      <c r="AR480" s="191" t="s">
        <v>299</v>
      </c>
      <c r="AT480" s="191" t="s">
        <v>217</v>
      </c>
      <c r="AU480" s="191" t="s">
        <v>88</v>
      </c>
      <c r="AY480" s="19" t="s">
        <v>214</v>
      </c>
      <c r="BE480" s="192">
        <f>IF(N480="základní",J480,0)</f>
        <v>0</v>
      </c>
      <c r="BF480" s="192">
        <f>IF(N480="snížená",J480,0)</f>
        <v>0</v>
      </c>
      <c r="BG480" s="192">
        <f>IF(N480="zákl. přenesená",J480,0)</f>
        <v>0</v>
      </c>
      <c r="BH480" s="192">
        <f>IF(N480="sníž. přenesená",J480,0)</f>
        <v>0</v>
      </c>
      <c r="BI480" s="192">
        <f>IF(N480="nulová",J480,0)</f>
        <v>0</v>
      </c>
      <c r="BJ480" s="19" t="s">
        <v>88</v>
      </c>
      <c r="BK480" s="192">
        <f>ROUND(I480*H480,2)</f>
        <v>0</v>
      </c>
      <c r="BL480" s="19" t="s">
        <v>299</v>
      </c>
      <c r="BM480" s="191" t="s">
        <v>2120</v>
      </c>
    </row>
    <row r="481" spans="1:65" s="15" customFormat="1" ht="11.25">
      <c r="B481" s="215"/>
      <c r="C481" s="216"/>
      <c r="D481" s="195" t="s">
        <v>224</v>
      </c>
      <c r="E481" s="217" t="s">
        <v>19</v>
      </c>
      <c r="F481" s="218" t="s">
        <v>228</v>
      </c>
      <c r="G481" s="216"/>
      <c r="H481" s="219">
        <v>48.379999999999995</v>
      </c>
      <c r="I481" s="220"/>
      <c r="J481" s="216"/>
      <c r="K481" s="216"/>
      <c r="L481" s="221"/>
      <c r="M481" s="222"/>
      <c r="N481" s="223"/>
      <c r="O481" s="223"/>
      <c r="P481" s="223"/>
      <c r="Q481" s="223"/>
      <c r="R481" s="223"/>
      <c r="S481" s="223"/>
      <c r="T481" s="224"/>
      <c r="AT481" s="225" t="s">
        <v>224</v>
      </c>
      <c r="AU481" s="225" t="s">
        <v>88</v>
      </c>
      <c r="AV481" s="15" t="s">
        <v>222</v>
      </c>
      <c r="AW481" s="15" t="s">
        <v>36</v>
      </c>
      <c r="AX481" s="15" t="s">
        <v>75</v>
      </c>
      <c r="AY481" s="225" t="s">
        <v>214</v>
      </c>
    </row>
    <row r="482" spans="1:65" s="2" customFormat="1" ht="24.2" customHeight="1">
      <c r="A482" s="36"/>
      <c r="B482" s="37"/>
      <c r="C482" s="180" t="s">
        <v>793</v>
      </c>
      <c r="D482" s="180" t="s">
        <v>217</v>
      </c>
      <c r="E482" s="181" t="s">
        <v>794</v>
      </c>
      <c r="F482" s="182" t="s">
        <v>795</v>
      </c>
      <c r="G482" s="183" t="s">
        <v>361</v>
      </c>
      <c r="H482" s="240"/>
      <c r="I482" s="185"/>
      <c r="J482" s="186">
        <f>ROUND(I482*H482,2)</f>
        <v>0</v>
      </c>
      <c r="K482" s="182" t="s">
        <v>221</v>
      </c>
      <c r="L482" s="41"/>
      <c r="M482" s="187" t="s">
        <v>19</v>
      </c>
      <c r="N482" s="188" t="s">
        <v>47</v>
      </c>
      <c r="O482" s="66"/>
      <c r="P482" s="189">
        <f>O482*H482</f>
        <v>0</v>
      </c>
      <c r="Q482" s="189">
        <v>0</v>
      </c>
      <c r="R482" s="189">
        <f>Q482*H482</f>
        <v>0</v>
      </c>
      <c r="S482" s="189">
        <v>0</v>
      </c>
      <c r="T482" s="190">
        <f>S482*H482</f>
        <v>0</v>
      </c>
      <c r="U482" s="36"/>
      <c r="V482" s="36"/>
      <c r="W482" s="36"/>
      <c r="X482" s="36"/>
      <c r="Y482" s="36"/>
      <c r="Z482" s="36"/>
      <c r="AA482" s="36"/>
      <c r="AB482" s="36"/>
      <c r="AC482" s="36"/>
      <c r="AD482" s="36"/>
      <c r="AE482" s="36"/>
      <c r="AR482" s="191" t="s">
        <v>299</v>
      </c>
      <c r="AT482" s="191" t="s">
        <v>217</v>
      </c>
      <c r="AU482" s="191" t="s">
        <v>88</v>
      </c>
      <c r="AY482" s="19" t="s">
        <v>214</v>
      </c>
      <c r="BE482" s="192">
        <f>IF(N482="základní",J482,0)</f>
        <v>0</v>
      </c>
      <c r="BF482" s="192">
        <f>IF(N482="snížená",J482,0)</f>
        <v>0</v>
      </c>
      <c r="BG482" s="192">
        <f>IF(N482="zákl. přenesená",J482,0)</f>
        <v>0</v>
      </c>
      <c r="BH482" s="192">
        <f>IF(N482="sníž. přenesená",J482,0)</f>
        <v>0</v>
      </c>
      <c r="BI482" s="192">
        <f>IF(N482="nulová",J482,0)</f>
        <v>0</v>
      </c>
      <c r="BJ482" s="19" t="s">
        <v>88</v>
      </c>
      <c r="BK482" s="192">
        <f>ROUND(I482*H482,2)</f>
        <v>0</v>
      </c>
      <c r="BL482" s="19" t="s">
        <v>299</v>
      </c>
      <c r="BM482" s="191" t="s">
        <v>796</v>
      </c>
    </row>
    <row r="483" spans="1:65" s="12" customFormat="1" ht="22.9" customHeight="1">
      <c r="B483" s="164"/>
      <c r="C483" s="165"/>
      <c r="D483" s="166" t="s">
        <v>74</v>
      </c>
      <c r="E483" s="178" t="s">
        <v>797</v>
      </c>
      <c r="F483" s="178" t="s">
        <v>798</v>
      </c>
      <c r="G483" s="165"/>
      <c r="H483" s="165"/>
      <c r="I483" s="168"/>
      <c r="J483" s="179">
        <f>BK483</f>
        <v>0</v>
      </c>
      <c r="K483" s="165"/>
      <c r="L483" s="170"/>
      <c r="M483" s="171"/>
      <c r="N483" s="172"/>
      <c r="O483" s="172"/>
      <c r="P483" s="173">
        <f>SUM(P484:P527)</f>
        <v>0</v>
      </c>
      <c r="Q483" s="172"/>
      <c r="R483" s="173">
        <f>SUM(R484:R527)</f>
        <v>0.18364796</v>
      </c>
      <c r="S483" s="172"/>
      <c r="T483" s="174">
        <f>SUM(T484:T527)</f>
        <v>0</v>
      </c>
      <c r="AR483" s="175" t="s">
        <v>88</v>
      </c>
      <c r="AT483" s="176" t="s">
        <v>74</v>
      </c>
      <c r="AU483" s="176" t="s">
        <v>82</v>
      </c>
      <c r="AY483" s="175" t="s">
        <v>214</v>
      </c>
      <c r="BK483" s="177">
        <f>SUM(BK484:BK527)</f>
        <v>0</v>
      </c>
    </row>
    <row r="484" spans="1:65" s="2" customFormat="1" ht="14.45" customHeight="1">
      <c r="A484" s="36"/>
      <c r="B484" s="37"/>
      <c r="C484" s="180" t="s">
        <v>799</v>
      </c>
      <c r="D484" s="180" t="s">
        <v>217</v>
      </c>
      <c r="E484" s="181" t="s">
        <v>800</v>
      </c>
      <c r="F484" s="182" t="s">
        <v>801</v>
      </c>
      <c r="G484" s="183" t="s">
        <v>220</v>
      </c>
      <c r="H484" s="184">
        <v>603.36599999999999</v>
      </c>
      <c r="I484" s="185"/>
      <c r="J484" s="186">
        <f>ROUND(I484*H484,2)</f>
        <v>0</v>
      </c>
      <c r="K484" s="182" t="s">
        <v>221</v>
      </c>
      <c r="L484" s="41"/>
      <c r="M484" s="187" t="s">
        <v>19</v>
      </c>
      <c r="N484" s="188" t="s">
        <v>47</v>
      </c>
      <c r="O484" s="66"/>
      <c r="P484" s="189">
        <f>O484*H484</f>
        <v>0</v>
      </c>
      <c r="Q484" s="189">
        <v>0</v>
      </c>
      <c r="R484" s="189">
        <f>Q484*H484</f>
        <v>0</v>
      </c>
      <c r="S484" s="189">
        <v>0</v>
      </c>
      <c r="T484" s="190">
        <f>S484*H484</f>
        <v>0</v>
      </c>
      <c r="U484" s="36"/>
      <c r="V484" s="36"/>
      <c r="W484" s="36"/>
      <c r="X484" s="36"/>
      <c r="Y484" s="36"/>
      <c r="Z484" s="36"/>
      <c r="AA484" s="36"/>
      <c r="AB484" s="36"/>
      <c r="AC484" s="36"/>
      <c r="AD484" s="36"/>
      <c r="AE484" s="36"/>
      <c r="AR484" s="191" t="s">
        <v>299</v>
      </c>
      <c r="AT484" s="191" t="s">
        <v>217</v>
      </c>
      <c r="AU484" s="191" t="s">
        <v>88</v>
      </c>
      <c r="AY484" s="19" t="s">
        <v>214</v>
      </c>
      <c r="BE484" s="192">
        <f>IF(N484="základní",J484,0)</f>
        <v>0</v>
      </c>
      <c r="BF484" s="192">
        <f>IF(N484="snížená",J484,0)</f>
        <v>0</v>
      </c>
      <c r="BG484" s="192">
        <f>IF(N484="zákl. přenesená",J484,0)</f>
        <v>0</v>
      </c>
      <c r="BH484" s="192">
        <f>IF(N484="sníž. přenesená",J484,0)</f>
        <v>0</v>
      </c>
      <c r="BI484" s="192">
        <f>IF(N484="nulová",J484,0)</f>
        <v>0</v>
      </c>
      <c r="BJ484" s="19" t="s">
        <v>88</v>
      </c>
      <c r="BK484" s="192">
        <f>ROUND(I484*H484,2)</f>
        <v>0</v>
      </c>
      <c r="BL484" s="19" t="s">
        <v>299</v>
      </c>
      <c r="BM484" s="191" t="s">
        <v>2121</v>
      </c>
    </row>
    <row r="485" spans="1:65" s="15" customFormat="1" ht="11.25">
      <c r="B485" s="215"/>
      <c r="C485" s="216"/>
      <c r="D485" s="195" t="s">
        <v>224</v>
      </c>
      <c r="E485" s="217" t="s">
        <v>19</v>
      </c>
      <c r="F485" s="218" t="s">
        <v>228</v>
      </c>
      <c r="G485" s="216"/>
      <c r="H485" s="219">
        <v>603.36599999999999</v>
      </c>
      <c r="I485" s="220"/>
      <c r="J485" s="216"/>
      <c r="K485" s="216"/>
      <c r="L485" s="221"/>
      <c r="M485" s="222"/>
      <c r="N485" s="223"/>
      <c r="O485" s="223"/>
      <c r="P485" s="223"/>
      <c r="Q485" s="223"/>
      <c r="R485" s="223"/>
      <c r="S485" s="223"/>
      <c r="T485" s="224"/>
      <c r="AT485" s="225" t="s">
        <v>224</v>
      </c>
      <c r="AU485" s="225" t="s">
        <v>88</v>
      </c>
      <c r="AV485" s="15" t="s">
        <v>222</v>
      </c>
      <c r="AW485" s="15" t="s">
        <v>36</v>
      </c>
      <c r="AX485" s="15" t="s">
        <v>75</v>
      </c>
      <c r="AY485" s="225" t="s">
        <v>214</v>
      </c>
    </row>
    <row r="486" spans="1:65" s="2" customFormat="1" ht="14.45" customHeight="1">
      <c r="A486" s="36"/>
      <c r="B486" s="37"/>
      <c r="C486" s="180" t="s">
        <v>803</v>
      </c>
      <c r="D486" s="180" t="s">
        <v>217</v>
      </c>
      <c r="E486" s="181" t="s">
        <v>804</v>
      </c>
      <c r="F486" s="182" t="s">
        <v>805</v>
      </c>
      <c r="G486" s="183" t="s">
        <v>220</v>
      </c>
      <c r="H486" s="184">
        <v>156.68</v>
      </c>
      <c r="I486" s="185"/>
      <c r="J486" s="186">
        <f>ROUND(I486*H486,2)</f>
        <v>0</v>
      </c>
      <c r="K486" s="182" t="s">
        <v>221</v>
      </c>
      <c r="L486" s="41"/>
      <c r="M486" s="187" t="s">
        <v>19</v>
      </c>
      <c r="N486" s="188" t="s">
        <v>47</v>
      </c>
      <c r="O486" s="66"/>
      <c r="P486" s="189">
        <f>O486*H486</f>
        <v>0</v>
      </c>
      <c r="Q486" s="189">
        <v>0</v>
      </c>
      <c r="R486" s="189">
        <f>Q486*H486</f>
        <v>0</v>
      </c>
      <c r="S486" s="189">
        <v>0</v>
      </c>
      <c r="T486" s="190">
        <f>S486*H486</f>
        <v>0</v>
      </c>
      <c r="U486" s="36"/>
      <c r="V486" s="36"/>
      <c r="W486" s="36"/>
      <c r="X486" s="36"/>
      <c r="Y486" s="36"/>
      <c r="Z486" s="36"/>
      <c r="AA486" s="36"/>
      <c r="AB486" s="36"/>
      <c r="AC486" s="36"/>
      <c r="AD486" s="36"/>
      <c r="AE486" s="36"/>
      <c r="AR486" s="191" t="s">
        <v>299</v>
      </c>
      <c r="AT486" s="191" t="s">
        <v>217</v>
      </c>
      <c r="AU486" s="191" t="s">
        <v>88</v>
      </c>
      <c r="AY486" s="19" t="s">
        <v>214</v>
      </c>
      <c r="BE486" s="192">
        <f>IF(N486="základní",J486,0)</f>
        <v>0</v>
      </c>
      <c r="BF486" s="192">
        <f>IF(N486="snížená",J486,0)</f>
        <v>0</v>
      </c>
      <c r="BG486" s="192">
        <f>IF(N486="zákl. přenesená",J486,0)</f>
        <v>0</v>
      </c>
      <c r="BH486" s="192">
        <f>IF(N486="sníž. přenesená",J486,0)</f>
        <v>0</v>
      </c>
      <c r="BI486" s="192">
        <f>IF(N486="nulová",J486,0)</f>
        <v>0</v>
      </c>
      <c r="BJ486" s="19" t="s">
        <v>88</v>
      </c>
      <c r="BK486" s="192">
        <f>ROUND(I486*H486,2)</f>
        <v>0</v>
      </c>
      <c r="BL486" s="19" t="s">
        <v>299</v>
      </c>
      <c r="BM486" s="191" t="s">
        <v>2122</v>
      </c>
    </row>
    <row r="487" spans="1:65" s="13" customFormat="1" ht="11.25">
      <c r="B487" s="193"/>
      <c r="C487" s="194"/>
      <c r="D487" s="195" t="s">
        <v>224</v>
      </c>
      <c r="E487" s="196" t="s">
        <v>19</v>
      </c>
      <c r="F487" s="197" t="s">
        <v>257</v>
      </c>
      <c r="G487" s="194"/>
      <c r="H487" s="196" t="s">
        <v>19</v>
      </c>
      <c r="I487" s="198"/>
      <c r="J487" s="194"/>
      <c r="K487" s="194"/>
      <c r="L487" s="199"/>
      <c r="M487" s="200"/>
      <c r="N487" s="201"/>
      <c r="O487" s="201"/>
      <c r="P487" s="201"/>
      <c r="Q487" s="201"/>
      <c r="R487" s="201"/>
      <c r="S487" s="201"/>
      <c r="T487" s="202"/>
      <c r="AT487" s="203" t="s">
        <v>224</v>
      </c>
      <c r="AU487" s="203" t="s">
        <v>88</v>
      </c>
      <c r="AV487" s="13" t="s">
        <v>82</v>
      </c>
      <c r="AW487" s="13" t="s">
        <v>36</v>
      </c>
      <c r="AX487" s="13" t="s">
        <v>75</v>
      </c>
      <c r="AY487" s="203" t="s">
        <v>214</v>
      </c>
    </row>
    <row r="488" spans="1:65" s="14" customFormat="1" ht="11.25">
      <c r="B488" s="204"/>
      <c r="C488" s="205"/>
      <c r="D488" s="195" t="s">
        <v>224</v>
      </c>
      <c r="E488" s="206" t="s">
        <v>19</v>
      </c>
      <c r="F488" s="207" t="s">
        <v>2014</v>
      </c>
      <c r="G488" s="205"/>
      <c r="H488" s="208">
        <v>20.47</v>
      </c>
      <c r="I488" s="209"/>
      <c r="J488" s="205"/>
      <c r="K488" s="205"/>
      <c r="L488" s="210"/>
      <c r="M488" s="211"/>
      <c r="N488" s="212"/>
      <c r="O488" s="212"/>
      <c r="P488" s="212"/>
      <c r="Q488" s="212"/>
      <c r="R488" s="212"/>
      <c r="S488" s="212"/>
      <c r="T488" s="213"/>
      <c r="AT488" s="214" t="s">
        <v>224</v>
      </c>
      <c r="AU488" s="214" t="s">
        <v>88</v>
      </c>
      <c r="AV488" s="14" t="s">
        <v>88</v>
      </c>
      <c r="AW488" s="14" t="s">
        <v>36</v>
      </c>
      <c r="AX488" s="14" t="s">
        <v>75</v>
      </c>
      <c r="AY488" s="214" t="s">
        <v>214</v>
      </c>
    </row>
    <row r="489" spans="1:65" s="14" customFormat="1" ht="11.25">
      <c r="B489" s="204"/>
      <c r="C489" s="205"/>
      <c r="D489" s="195" t="s">
        <v>224</v>
      </c>
      <c r="E489" s="206" t="s">
        <v>19</v>
      </c>
      <c r="F489" s="207" t="s">
        <v>2011</v>
      </c>
      <c r="G489" s="205"/>
      <c r="H489" s="208">
        <v>66.02</v>
      </c>
      <c r="I489" s="209"/>
      <c r="J489" s="205"/>
      <c r="K489" s="205"/>
      <c r="L489" s="210"/>
      <c r="M489" s="211"/>
      <c r="N489" s="212"/>
      <c r="O489" s="212"/>
      <c r="P489" s="212"/>
      <c r="Q489" s="212"/>
      <c r="R489" s="212"/>
      <c r="S489" s="212"/>
      <c r="T489" s="213"/>
      <c r="AT489" s="214" t="s">
        <v>224</v>
      </c>
      <c r="AU489" s="214" t="s">
        <v>88</v>
      </c>
      <c r="AV489" s="14" t="s">
        <v>88</v>
      </c>
      <c r="AW489" s="14" t="s">
        <v>36</v>
      </c>
      <c r="AX489" s="14" t="s">
        <v>75</v>
      </c>
      <c r="AY489" s="214" t="s">
        <v>214</v>
      </c>
    </row>
    <row r="490" spans="1:65" s="14" customFormat="1" ht="11.25">
      <c r="B490" s="204"/>
      <c r="C490" s="205"/>
      <c r="D490" s="195" t="s">
        <v>224</v>
      </c>
      <c r="E490" s="206" t="s">
        <v>19</v>
      </c>
      <c r="F490" s="207" t="s">
        <v>2012</v>
      </c>
      <c r="G490" s="205"/>
      <c r="H490" s="208">
        <v>70.19</v>
      </c>
      <c r="I490" s="209"/>
      <c r="J490" s="205"/>
      <c r="K490" s="205"/>
      <c r="L490" s="210"/>
      <c r="M490" s="211"/>
      <c r="N490" s="212"/>
      <c r="O490" s="212"/>
      <c r="P490" s="212"/>
      <c r="Q490" s="212"/>
      <c r="R490" s="212"/>
      <c r="S490" s="212"/>
      <c r="T490" s="213"/>
      <c r="AT490" s="214" t="s">
        <v>224</v>
      </c>
      <c r="AU490" s="214" t="s">
        <v>88</v>
      </c>
      <c r="AV490" s="14" t="s">
        <v>88</v>
      </c>
      <c r="AW490" s="14" t="s">
        <v>36</v>
      </c>
      <c r="AX490" s="14" t="s">
        <v>75</v>
      </c>
      <c r="AY490" s="214" t="s">
        <v>214</v>
      </c>
    </row>
    <row r="491" spans="1:65" s="2" customFormat="1" ht="14.45" customHeight="1">
      <c r="A491" s="36"/>
      <c r="B491" s="37"/>
      <c r="C491" s="230" t="s">
        <v>807</v>
      </c>
      <c r="D491" s="230" t="s">
        <v>336</v>
      </c>
      <c r="E491" s="231" t="s">
        <v>808</v>
      </c>
      <c r="F491" s="232" t="s">
        <v>809</v>
      </c>
      <c r="G491" s="233" t="s">
        <v>220</v>
      </c>
      <c r="H491" s="234">
        <v>164.51400000000001</v>
      </c>
      <c r="I491" s="235"/>
      <c r="J491" s="236">
        <f>ROUND(I491*H491,2)</f>
        <v>0</v>
      </c>
      <c r="K491" s="232" t="s">
        <v>221</v>
      </c>
      <c r="L491" s="237"/>
      <c r="M491" s="238" t="s">
        <v>19</v>
      </c>
      <c r="N491" s="239" t="s">
        <v>47</v>
      </c>
      <c r="O491" s="66"/>
      <c r="P491" s="189">
        <f>O491*H491</f>
        <v>0</v>
      </c>
      <c r="Q491" s="189">
        <v>0</v>
      </c>
      <c r="R491" s="189">
        <f>Q491*H491</f>
        <v>0</v>
      </c>
      <c r="S491" s="189">
        <v>0</v>
      </c>
      <c r="T491" s="190">
        <f>S491*H491</f>
        <v>0</v>
      </c>
      <c r="U491" s="36"/>
      <c r="V491" s="36"/>
      <c r="W491" s="36"/>
      <c r="X491" s="36"/>
      <c r="Y491" s="36"/>
      <c r="Z491" s="36"/>
      <c r="AA491" s="36"/>
      <c r="AB491" s="36"/>
      <c r="AC491" s="36"/>
      <c r="AD491" s="36"/>
      <c r="AE491" s="36"/>
      <c r="AR491" s="191" t="s">
        <v>339</v>
      </c>
      <c r="AT491" s="191" t="s">
        <v>336</v>
      </c>
      <c r="AU491" s="191" t="s">
        <v>88</v>
      </c>
      <c r="AY491" s="19" t="s">
        <v>214</v>
      </c>
      <c r="BE491" s="192">
        <f>IF(N491="základní",J491,0)</f>
        <v>0</v>
      </c>
      <c r="BF491" s="192">
        <f>IF(N491="snížená",J491,0)</f>
        <v>0</v>
      </c>
      <c r="BG491" s="192">
        <f>IF(N491="zákl. přenesená",J491,0)</f>
        <v>0</v>
      </c>
      <c r="BH491" s="192">
        <f>IF(N491="sníž. přenesená",J491,0)</f>
        <v>0</v>
      </c>
      <c r="BI491" s="192">
        <f>IF(N491="nulová",J491,0)</f>
        <v>0</v>
      </c>
      <c r="BJ491" s="19" t="s">
        <v>88</v>
      </c>
      <c r="BK491" s="192">
        <f>ROUND(I491*H491,2)</f>
        <v>0</v>
      </c>
      <c r="BL491" s="19" t="s">
        <v>299</v>
      </c>
      <c r="BM491" s="191" t="s">
        <v>2123</v>
      </c>
    </row>
    <row r="492" spans="1:65" s="14" customFormat="1" ht="11.25">
      <c r="B492" s="204"/>
      <c r="C492" s="205"/>
      <c r="D492" s="195" t="s">
        <v>224</v>
      </c>
      <c r="E492" s="205"/>
      <c r="F492" s="207" t="s">
        <v>2124</v>
      </c>
      <c r="G492" s="205"/>
      <c r="H492" s="208">
        <v>164.51400000000001</v>
      </c>
      <c r="I492" s="209"/>
      <c r="J492" s="205"/>
      <c r="K492" s="205"/>
      <c r="L492" s="210"/>
      <c r="M492" s="211"/>
      <c r="N492" s="212"/>
      <c r="O492" s="212"/>
      <c r="P492" s="212"/>
      <c r="Q492" s="212"/>
      <c r="R492" s="212"/>
      <c r="S492" s="212"/>
      <c r="T492" s="213"/>
      <c r="AT492" s="214" t="s">
        <v>224</v>
      </c>
      <c r="AU492" s="214" t="s">
        <v>88</v>
      </c>
      <c r="AV492" s="14" t="s">
        <v>88</v>
      </c>
      <c r="AW492" s="14" t="s">
        <v>4</v>
      </c>
      <c r="AX492" s="14" t="s">
        <v>82</v>
      </c>
      <c r="AY492" s="214" t="s">
        <v>214</v>
      </c>
    </row>
    <row r="493" spans="1:65" s="2" customFormat="1" ht="14.45" customHeight="1">
      <c r="A493" s="36"/>
      <c r="B493" s="37"/>
      <c r="C493" s="180" t="s">
        <v>812</v>
      </c>
      <c r="D493" s="180" t="s">
        <v>217</v>
      </c>
      <c r="E493" s="181" t="s">
        <v>813</v>
      </c>
      <c r="F493" s="182" t="s">
        <v>814</v>
      </c>
      <c r="G493" s="183" t="s">
        <v>220</v>
      </c>
      <c r="H493" s="184">
        <v>126.03</v>
      </c>
      <c r="I493" s="185"/>
      <c r="J493" s="186">
        <f>ROUND(I493*H493,2)</f>
        <v>0</v>
      </c>
      <c r="K493" s="182" t="s">
        <v>19</v>
      </c>
      <c r="L493" s="41"/>
      <c r="M493" s="187" t="s">
        <v>19</v>
      </c>
      <c r="N493" s="188" t="s">
        <v>47</v>
      </c>
      <c r="O493" s="66"/>
      <c r="P493" s="189">
        <f>O493*H493</f>
        <v>0</v>
      </c>
      <c r="Q493" s="189">
        <v>2.0000000000000001E-4</v>
      </c>
      <c r="R493" s="189">
        <f>Q493*H493</f>
        <v>2.5206000000000003E-2</v>
      </c>
      <c r="S493" s="189">
        <v>0</v>
      </c>
      <c r="T493" s="190">
        <f>S493*H493</f>
        <v>0</v>
      </c>
      <c r="U493" s="36"/>
      <c r="V493" s="36"/>
      <c r="W493" s="36"/>
      <c r="X493" s="36"/>
      <c r="Y493" s="36"/>
      <c r="Z493" s="36"/>
      <c r="AA493" s="36"/>
      <c r="AB493" s="36"/>
      <c r="AC493" s="36"/>
      <c r="AD493" s="36"/>
      <c r="AE493" s="36"/>
      <c r="AR493" s="191" t="s">
        <v>299</v>
      </c>
      <c r="AT493" s="191" t="s">
        <v>217</v>
      </c>
      <c r="AU493" s="191" t="s">
        <v>88</v>
      </c>
      <c r="AY493" s="19" t="s">
        <v>214</v>
      </c>
      <c r="BE493" s="192">
        <f>IF(N493="základní",J493,0)</f>
        <v>0</v>
      </c>
      <c r="BF493" s="192">
        <f>IF(N493="snížená",J493,0)</f>
        <v>0</v>
      </c>
      <c r="BG493" s="192">
        <f>IF(N493="zákl. přenesená",J493,0)</f>
        <v>0</v>
      </c>
      <c r="BH493" s="192">
        <f>IF(N493="sníž. přenesená",J493,0)</f>
        <v>0</v>
      </c>
      <c r="BI493" s="192">
        <f>IF(N493="nulová",J493,0)</f>
        <v>0</v>
      </c>
      <c r="BJ493" s="19" t="s">
        <v>88</v>
      </c>
      <c r="BK493" s="192">
        <f>ROUND(I493*H493,2)</f>
        <v>0</v>
      </c>
      <c r="BL493" s="19" t="s">
        <v>299</v>
      </c>
      <c r="BM493" s="191" t="s">
        <v>2125</v>
      </c>
    </row>
    <row r="494" spans="1:65" s="13" customFormat="1" ht="11.25">
      <c r="B494" s="193"/>
      <c r="C494" s="194"/>
      <c r="D494" s="195" t="s">
        <v>224</v>
      </c>
      <c r="E494" s="196" t="s">
        <v>19</v>
      </c>
      <c r="F494" s="197" t="s">
        <v>234</v>
      </c>
      <c r="G494" s="194"/>
      <c r="H494" s="196" t="s">
        <v>19</v>
      </c>
      <c r="I494" s="198"/>
      <c r="J494" s="194"/>
      <c r="K494" s="194"/>
      <c r="L494" s="199"/>
      <c r="M494" s="200"/>
      <c r="N494" s="201"/>
      <c r="O494" s="201"/>
      <c r="P494" s="201"/>
      <c r="Q494" s="201"/>
      <c r="R494" s="201"/>
      <c r="S494" s="201"/>
      <c r="T494" s="202"/>
      <c r="AT494" s="203" t="s">
        <v>224</v>
      </c>
      <c r="AU494" s="203" t="s">
        <v>88</v>
      </c>
      <c r="AV494" s="13" t="s">
        <v>82</v>
      </c>
      <c r="AW494" s="13" t="s">
        <v>36</v>
      </c>
      <c r="AX494" s="13" t="s">
        <v>75</v>
      </c>
      <c r="AY494" s="203" t="s">
        <v>214</v>
      </c>
    </row>
    <row r="495" spans="1:65" s="14" customFormat="1" ht="11.25">
      <c r="B495" s="204"/>
      <c r="C495" s="205"/>
      <c r="D495" s="195" t="s">
        <v>224</v>
      </c>
      <c r="E495" s="206" t="s">
        <v>19</v>
      </c>
      <c r="F495" s="207" t="s">
        <v>2005</v>
      </c>
      <c r="G495" s="205"/>
      <c r="H495" s="208">
        <v>78.19</v>
      </c>
      <c r="I495" s="209"/>
      <c r="J495" s="205"/>
      <c r="K495" s="205"/>
      <c r="L495" s="210"/>
      <c r="M495" s="211"/>
      <c r="N495" s="212"/>
      <c r="O495" s="212"/>
      <c r="P495" s="212"/>
      <c r="Q495" s="212"/>
      <c r="R495" s="212"/>
      <c r="S495" s="212"/>
      <c r="T495" s="213"/>
      <c r="AT495" s="214" t="s">
        <v>224</v>
      </c>
      <c r="AU495" s="214" t="s">
        <v>88</v>
      </c>
      <c r="AV495" s="14" t="s">
        <v>88</v>
      </c>
      <c r="AW495" s="14" t="s">
        <v>36</v>
      </c>
      <c r="AX495" s="14" t="s">
        <v>75</v>
      </c>
      <c r="AY495" s="214" t="s">
        <v>214</v>
      </c>
    </row>
    <row r="496" spans="1:65" s="14" customFormat="1" ht="11.25">
      <c r="B496" s="204"/>
      <c r="C496" s="205"/>
      <c r="D496" s="195" t="s">
        <v>224</v>
      </c>
      <c r="E496" s="206" t="s">
        <v>19</v>
      </c>
      <c r="F496" s="207" t="s">
        <v>2006</v>
      </c>
      <c r="G496" s="205"/>
      <c r="H496" s="208">
        <v>47.84</v>
      </c>
      <c r="I496" s="209"/>
      <c r="J496" s="205"/>
      <c r="K496" s="205"/>
      <c r="L496" s="210"/>
      <c r="M496" s="211"/>
      <c r="N496" s="212"/>
      <c r="O496" s="212"/>
      <c r="P496" s="212"/>
      <c r="Q496" s="212"/>
      <c r="R496" s="212"/>
      <c r="S496" s="212"/>
      <c r="T496" s="213"/>
      <c r="AT496" s="214" t="s">
        <v>224</v>
      </c>
      <c r="AU496" s="214" t="s">
        <v>88</v>
      </c>
      <c r="AV496" s="14" t="s">
        <v>88</v>
      </c>
      <c r="AW496" s="14" t="s">
        <v>36</v>
      </c>
      <c r="AX496" s="14" t="s">
        <v>75</v>
      </c>
      <c r="AY496" s="214" t="s">
        <v>214</v>
      </c>
    </row>
    <row r="497" spans="1:65" s="15" customFormat="1" ht="11.25">
      <c r="B497" s="215"/>
      <c r="C497" s="216"/>
      <c r="D497" s="195" t="s">
        <v>224</v>
      </c>
      <c r="E497" s="217" t="s">
        <v>19</v>
      </c>
      <c r="F497" s="218" t="s">
        <v>228</v>
      </c>
      <c r="G497" s="216"/>
      <c r="H497" s="219">
        <v>126.03</v>
      </c>
      <c r="I497" s="220"/>
      <c r="J497" s="216"/>
      <c r="K497" s="216"/>
      <c r="L497" s="221"/>
      <c r="M497" s="222"/>
      <c r="N497" s="223"/>
      <c r="O497" s="223"/>
      <c r="P497" s="223"/>
      <c r="Q497" s="223"/>
      <c r="R497" s="223"/>
      <c r="S497" s="223"/>
      <c r="T497" s="224"/>
      <c r="AT497" s="225" t="s">
        <v>224</v>
      </c>
      <c r="AU497" s="225" t="s">
        <v>88</v>
      </c>
      <c r="AV497" s="15" t="s">
        <v>222</v>
      </c>
      <c r="AW497" s="15" t="s">
        <v>36</v>
      </c>
      <c r="AX497" s="15" t="s">
        <v>82</v>
      </c>
      <c r="AY497" s="225" t="s">
        <v>214</v>
      </c>
    </row>
    <row r="498" spans="1:65" s="2" customFormat="1" ht="14.45" customHeight="1">
      <c r="A498" s="36"/>
      <c r="B498" s="37"/>
      <c r="C498" s="180" t="s">
        <v>816</v>
      </c>
      <c r="D498" s="180" t="s">
        <v>217</v>
      </c>
      <c r="E498" s="181" t="s">
        <v>817</v>
      </c>
      <c r="F498" s="182" t="s">
        <v>818</v>
      </c>
      <c r="G498" s="183" t="s">
        <v>220</v>
      </c>
      <c r="H498" s="184">
        <v>156.68</v>
      </c>
      <c r="I498" s="185"/>
      <c r="J498" s="186">
        <f>ROUND(I498*H498,2)</f>
        <v>0</v>
      </c>
      <c r="K498" s="182" t="s">
        <v>221</v>
      </c>
      <c r="L498" s="41"/>
      <c r="M498" s="187" t="s">
        <v>19</v>
      </c>
      <c r="N498" s="188" t="s">
        <v>47</v>
      </c>
      <c r="O498" s="66"/>
      <c r="P498" s="189">
        <f>O498*H498</f>
        <v>0</v>
      </c>
      <c r="Q498" s="189">
        <v>1.0000000000000001E-5</v>
      </c>
      <c r="R498" s="189">
        <f>Q498*H498</f>
        <v>1.5668000000000001E-3</v>
      </c>
      <c r="S498" s="189">
        <v>0</v>
      </c>
      <c r="T498" s="190">
        <f>S498*H498</f>
        <v>0</v>
      </c>
      <c r="U498" s="36"/>
      <c r="V498" s="36"/>
      <c r="W498" s="36"/>
      <c r="X498" s="36"/>
      <c r="Y498" s="36"/>
      <c r="Z498" s="36"/>
      <c r="AA498" s="36"/>
      <c r="AB498" s="36"/>
      <c r="AC498" s="36"/>
      <c r="AD498" s="36"/>
      <c r="AE498" s="36"/>
      <c r="AR498" s="191" t="s">
        <v>299</v>
      </c>
      <c r="AT498" s="191" t="s">
        <v>217</v>
      </c>
      <c r="AU498" s="191" t="s">
        <v>88</v>
      </c>
      <c r="AY498" s="19" t="s">
        <v>214</v>
      </c>
      <c r="BE498" s="192">
        <f>IF(N498="základní",J498,0)</f>
        <v>0</v>
      </c>
      <c r="BF498" s="192">
        <f>IF(N498="snížená",J498,0)</f>
        <v>0</v>
      </c>
      <c r="BG498" s="192">
        <f>IF(N498="zákl. přenesená",J498,0)</f>
        <v>0</v>
      </c>
      <c r="BH498" s="192">
        <f>IF(N498="sníž. přenesená",J498,0)</f>
        <v>0</v>
      </c>
      <c r="BI498" s="192">
        <f>IF(N498="nulová",J498,0)</f>
        <v>0</v>
      </c>
      <c r="BJ498" s="19" t="s">
        <v>88</v>
      </c>
      <c r="BK498" s="192">
        <f>ROUND(I498*H498,2)</f>
        <v>0</v>
      </c>
      <c r="BL498" s="19" t="s">
        <v>299</v>
      </c>
      <c r="BM498" s="191" t="s">
        <v>2126</v>
      </c>
    </row>
    <row r="499" spans="1:65" s="13" customFormat="1" ht="11.25">
      <c r="B499" s="193"/>
      <c r="C499" s="194"/>
      <c r="D499" s="195" t="s">
        <v>224</v>
      </c>
      <c r="E499" s="196" t="s">
        <v>19</v>
      </c>
      <c r="F499" s="197" t="s">
        <v>257</v>
      </c>
      <c r="G499" s="194"/>
      <c r="H499" s="196" t="s">
        <v>19</v>
      </c>
      <c r="I499" s="198"/>
      <c r="J499" s="194"/>
      <c r="K499" s="194"/>
      <c r="L499" s="199"/>
      <c r="M499" s="200"/>
      <c r="N499" s="201"/>
      <c r="O499" s="201"/>
      <c r="P499" s="201"/>
      <c r="Q499" s="201"/>
      <c r="R499" s="201"/>
      <c r="S499" s="201"/>
      <c r="T499" s="202"/>
      <c r="AT499" s="203" t="s">
        <v>224</v>
      </c>
      <c r="AU499" s="203" t="s">
        <v>88</v>
      </c>
      <c r="AV499" s="13" t="s">
        <v>82</v>
      </c>
      <c r="AW499" s="13" t="s">
        <v>36</v>
      </c>
      <c r="AX499" s="13" t="s">
        <v>75</v>
      </c>
      <c r="AY499" s="203" t="s">
        <v>214</v>
      </c>
    </row>
    <row r="500" spans="1:65" s="14" customFormat="1" ht="11.25">
      <c r="B500" s="204"/>
      <c r="C500" s="205"/>
      <c r="D500" s="195" t="s">
        <v>224</v>
      </c>
      <c r="E500" s="206" t="s">
        <v>19</v>
      </c>
      <c r="F500" s="207" t="s">
        <v>2014</v>
      </c>
      <c r="G500" s="205"/>
      <c r="H500" s="208">
        <v>20.47</v>
      </c>
      <c r="I500" s="209"/>
      <c r="J500" s="205"/>
      <c r="K500" s="205"/>
      <c r="L500" s="210"/>
      <c r="M500" s="211"/>
      <c r="N500" s="212"/>
      <c r="O500" s="212"/>
      <c r="P500" s="212"/>
      <c r="Q500" s="212"/>
      <c r="R500" s="212"/>
      <c r="S500" s="212"/>
      <c r="T500" s="213"/>
      <c r="AT500" s="214" t="s">
        <v>224</v>
      </c>
      <c r="AU500" s="214" t="s">
        <v>88</v>
      </c>
      <c r="AV500" s="14" t="s">
        <v>88</v>
      </c>
      <c r="AW500" s="14" t="s">
        <v>36</v>
      </c>
      <c r="AX500" s="14" t="s">
        <v>75</v>
      </c>
      <c r="AY500" s="214" t="s">
        <v>214</v>
      </c>
    </row>
    <row r="501" spans="1:65" s="14" customFormat="1" ht="11.25">
      <c r="B501" s="204"/>
      <c r="C501" s="205"/>
      <c r="D501" s="195" t="s">
        <v>224</v>
      </c>
      <c r="E501" s="206" t="s">
        <v>19</v>
      </c>
      <c r="F501" s="207" t="s">
        <v>2011</v>
      </c>
      <c r="G501" s="205"/>
      <c r="H501" s="208">
        <v>66.02</v>
      </c>
      <c r="I501" s="209"/>
      <c r="J501" s="205"/>
      <c r="K501" s="205"/>
      <c r="L501" s="210"/>
      <c r="M501" s="211"/>
      <c r="N501" s="212"/>
      <c r="O501" s="212"/>
      <c r="P501" s="212"/>
      <c r="Q501" s="212"/>
      <c r="R501" s="212"/>
      <c r="S501" s="212"/>
      <c r="T501" s="213"/>
      <c r="AT501" s="214" t="s">
        <v>224</v>
      </c>
      <c r="AU501" s="214" t="s">
        <v>88</v>
      </c>
      <c r="AV501" s="14" t="s">
        <v>88</v>
      </c>
      <c r="AW501" s="14" t="s">
        <v>36</v>
      </c>
      <c r="AX501" s="14" t="s">
        <v>75</v>
      </c>
      <c r="AY501" s="214" t="s">
        <v>214</v>
      </c>
    </row>
    <row r="502" spans="1:65" s="14" customFormat="1" ht="11.25">
      <c r="B502" s="204"/>
      <c r="C502" s="205"/>
      <c r="D502" s="195" t="s">
        <v>224</v>
      </c>
      <c r="E502" s="206" t="s">
        <v>19</v>
      </c>
      <c r="F502" s="207" t="s">
        <v>2012</v>
      </c>
      <c r="G502" s="205"/>
      <c r="H502" s="208">
        <v>70.19</v>
      </c>
      <c r="I502" s="209"/>
      <c r="J502" s="205"/>
      <c r="K502" s="205"/>
      <c r="L502" s="210"/>
      <c r="M502" s="211"/>
      <c r="N502" s="212"/>
      <c r="O502" s="212"/>
      <c r="P502" s="212"/>
      <c r="Q502" s="212"/>
      <c r="R502" s="212"/>
      <c r="S502" s="212"/>
      <c r="T502" s="213"/>
      <c r="AT502" s="214" t="s">
        <v>224</v>
      </c>
      <c r="AU502" s="214" t="s">
        <v>88</v>
      </c>
      <c r="AV502" s="14" t="s">
        <v>88</v>
      </c>
      <c r="AW502" s="14" t="s">
        <v>36</v>
      </c>
      <c r="AX502" s="14" t="s">
        <v>75</v>
      </c>
      <c r="AY502" s="214" t="s">
        <v>214</v>
      </c>
    </row>
    <row r="503" spans="1:65" s="2" customFormat="1" ht="14.45" customHeight="1">
      <c r="A503" s="36"/>
      <c r="B503" s="37"/>
      <c r="C503" s="180" t="s">
        <v>820</v>
      </c>
      <c r="D503" s="180" t="s">
        <v>217</v>
      </c>
      <c r="E503" s="181" t="s">
        <v>821</v>
      </c>
      <c r="F503" s="182" t="s">
        <v>822</v>
      </c>
      <c r="G503" s="183" t="s">
        <v>220</v>
      </c>
      <c r="H503" s="184">
        <v>603.36599999999999</v>
      </c>
      <c r="I503" s="185"/>
      <c r="J503" s="186">
        <f>ROUND(I503*H503,2)</f>
        <v>0</v>
      </c>
      <c r="K503" s="182" t="s">
        <v>19</v>
      </c>
      <c r="L503" s="41"/>
      <c r="M503" s="187" t="s">
        <v>19</v>
      </c>
      <c r="N503" s="188" t="s">
        <v>47</v>
      </c>
      <c r="O503" s="66"/>
      <c r="P503" s="189">
        <f>O503*H503</f>
        <v>0</v>
      </c>
      <c r="Q503" s="189">
        <v>2.5999999999999998E-4</v>
      </c>
      <c r="R503" s="189">
        <f>Q503*H503</f>
        <v>0.15687515999999999</v>
      </c>
      <c r="S503" s="189">
        <v>0</v>
      </c>
      <c r="T503" s="190">
        <f>S503*H503</f>
        <v>0</v>
      </c>
      <c r="U503" s="36"/>
      <c r="V503" s="36"/>
      <c r="W503" s="36"/>
      <c r="X503" s="36"/>
      <c r="Y503" s="36"/>
      <c r="Z503" s="36"/>
      <c r="AA503" s="36"/>
      <c r="AB503" s="36"/>
      <c r="AC503" s="36"/>
      <c r="AD503" s="36"/>
      <c r="AE503" s="36"/>
      <c r="AR503" s="191" t="s">
        <v>299</v>
      </c>
      <c r="AT503" s="191" t="s">
        <v>217</v>
      </c>
      <c r="AU503" s="191" t="s">
        <v>88</v>
      </c>
      <c r="AY503" s="19" t="s">
        <v>214</v>
      </c>
      <c r="BE503" s="192">
        <f>IF(N503="základní",J503,0)</f>
        <v>0</v>
      </c>
      <c r="BF503" s="192">
        <f>IF(N503="snížená",J503,0)</f>
        <v>0</v>
      </c>
      <c r="BG503" s="192">
        <f>IF(N503="zákl. přenesená",J503,0)</f>
        <v>0</v>
      </c>
      <c r="BH503" s="192">
        <f>IF(N503="sníž. přenesená",J503,0)</f>
        <v>0</v>
      </c>
      <c r="BI503" s="192">
        <f>IF(N503="nulová",J503,0)</f>
        <v>0</v>
      </c>
      <c r="BJ503" s="19" t="s">
        <v>88</v>
      </c>
      <c r="BK503" s="192">
        <f>ROUND(I503*H503,2)</f>
        <v>0</v>
      </c>
      <c r="BL503" s="19" t="s">
        <v>299</v>
      </c>
      <c r="BM503" s="191" t="s">
        <v>823</v>
      </c>
    </row>
    <row r="504" spans="1:65" s="13" customFormat="1" ht="11.25">
      <c r="B504" s="193"/>
      <c r="C504" s="194"/>
      <c r="D504" s="195" t="s">
        <v>224</v>
      </c>
      <c r="E504" s="196" t="s">
        <v>19</v>
      </c>
      <c r="F504" s="197" t="s">
        <v>234</v>
      </c>
      <c r="G504" s="194"/>
      <c r="H504" s="196" t="s">
        <v>19</v>
      </c>
      <c r="I504" s="198"/>
      <c r="J504" s="194"/>
      <c r="K504" s="194"/>
      <c r="L504" s="199"/>
      <c r="M504" s="200"/>
      <c r="N504" s="201"/>
      <c r="O504" s="201"/>
      <c r="P504" s="201"/>
      <c r="Q504" s="201"/>
      <c r="R504" s="201"/>
      <c r="S504" s="201"/>
      <c r="T504" s="202"/>
      <c r="AT504" s="203" t="s">
        <v>224</v>
      </c>
      <c r="AU504" s="203" t="s">
        <v>88</v>
      </c>
      <c r="AV504" s="13" t="s">
        <v>82</v>
      </c>
      <c r="AW504" s="13" t="s">
        <v>36</v>
      </c>
      <c r="AX504" s="13" t="s">
        <v>75</v>
      </c>
      <c r="AY504" s="203" t="s">
        <v>214</v>
      </c>
    </row>
    <row r="505" spans="1:65" s="14" customFormat="1" ht="11.25">
      <c r="B505" s="204"/>
      <c r="C505" s="205"/>
      <c r="D505" s="195" t="s">
        <v>224</v>
      </c>
      <c r="E505" s="206" t="s">
        <v>19</v>
      </c>
      <c r="F505" s="207" t="s">
        <v>2005</v>
      </c>
      <c r="G505" s="205"/>
      <c r="H505" s="208">
        <v>78.19</v>
      </c>
      <c r="I505" s="209"/>
      <c r="J505" s="205"/>
      <c r="K505" s="205"/>
      <c r="L505" s="210"/>
      <c r="M505" s="211"/>
      <c r="N505" s="212"/>
      <c r="O505" s="212"/>
      <c r="P505" s="212"/>
      <c r="Q505" s="212"/>
      <c r="R505" s="212"/>
      <c r="S505" s="212"/>
      <c r="T505" s="213"/>
      <c r="AT505" s="214" t="s">
        <v>224</v>
      </c>
      <c r="AU505" s="214" t="s">
        <v>88</v>
      </c>
      <c r="AV505" s="14" t="s">
        <v>88</v>
      </c>
      <c r="AW505" s="14" t="s">
        <v>36</v>
      </c>
      <c r="AX505" s="14" t="s">
        <v>75</v>
      </c>
      <c r="AY505" s="214" t="s">
        <v>214</v>
      </c>
    </row>
    <row r="506" spans="1:65" s="14" customFormat="1" ht="11.25">
      <c r="B506" s="204"/>
      <c r="C506" s="205"/>
      <c r="D506" s="195" t="s">
        <v>224</v>
      </c>
      <c r="E506" s="206" t="s">
        <v>19</v>
      </c>
      <c r="F506" s="207" t="s">
        <v>2006</v>
      </c>
      <c r="G506" s="205"/>
      <c r="H506" s="208">
        <v>47.84</v>
      </c>
      <c r="I506" s="209"/>
      <c r="J506" s="205"/>
      <c r="K506" s="205"/>
      <c r="L506" s="210"/>
      <c r="M506" s="211"/>
      <c r="N506" s="212"/>
      <c r="O506" s="212"/>
      <c r="P506" s="212"/>
      <c r="Q506" s="212"/>
      <c r="R506" s="212"/>
      <c r="S506" s="212"/>
      <c r="T506" s="213"/>
      <c r="AT506" s="214" t="s">
        <v>224</v>
      </c>
      <c r="AU506" s="214" t="s">
        <v>88</v>
      </c>
      <c r="AV506" s="14" t="s">
        <v>88</v>
      </c>
      <c r="AW506" s="14" t="s">
        <v>36</v>
      </c>
      <c r="AX506" s="14" t="s">
        <v>75</v>
      </c>
      <c r="AY506" s="214" t="s">
        <v>214</v>
      </c>
    </row>
    <row r="507" spans="1:65" s="13" customFormat="1" ht="11.25">
      <c r="B507" s="193"/>
      <c r="C507" s="194"/>
      <c r="D507" s="195" t="s">
        <v>224</v>
      </c>
      <c r="E507" s="196" t="s">
        <v>19</v>
      </c>
      <c r="F507" s="197" t="s">
        <v>824</v>
      </c>
      <c r="G507" s="194"/>
      <c r="H507" s="196" t="s">
        <v>19</v>
      </c>
      <c r="I507" s="198"/>
      <c r="J507" s="194"/>
      <c r="K507" s="194"/>
      <c r="L507" s="199"/>
      <c r="M507" s="200"/>
      <c r="N507" s="201"/>
      <c r="O507" s="201"/>
      <c r="P507" s="201"/>
      <c r="Q507" s="201"/>
      <c r="R507" s="201"/>
      <c r="S507" s="201"/>
      <c r="T507" s="202"/>
      <c r="AT507" s="203" t="s">
        <v>224</v>
      </c>
      <c r="AU507" s="203" t="s">
        <v>88</v>
      </c>
      <c r="AV507" s="13" t="s">
        <v>82</v>
      </c>
      <c r="AW507" s="13" t="s">
        <v>36</v>
      </c>
      <c r="AX507" s="13" t="s">
        <v>75</v>
      </c>
      <c r="AY507" s="203" t="s">
        <v>214</v>
      </c>
    </row>
    <row r="508" spans="1:65" s="13" customFormat="1" ht="11.25">
      <c r="B508" s="193"/>
      <c r="C508" s="194"/>
      <c r="D508" s="195" t="s">
        <v>224</v>
      </c>
      <c r="E508" s="196" t="s">
        <v>19</v>
      </c>
      <c r="F508" s="197" t="s">
        <v>257</v>
      </c>
      <c r="G508" s="194"/>
      <c r="H508" s="196" t="s">
        <v>19</v>
      </c>
      <c r="I508" s="198"/>
      <c r="J508" s="194"/>
      <c r="K508" s="194"/>
      <c r="L508" s="199"/>
      <c r="M508" s="200"/>
      <c r="N508" s="201"/>
      <c r="O508" s="201"/>
      <c r="P508" s="201"/>
      <c r="Q508" s="201"/>
      <c r="R508" s="201"/>
      <c r="S508" s="201"/>
      <c r="T508" s="202"/>
      <c r="AT508" s="203" t="s">
        <v>224</v>
      </c>
      <c r="AU508" s="203" t="s">
        <v>88</v>
      </c>
      <c r="AV508" s="13" t="s">
        <v>82</v>
      </c>
      <c r="AW508" s="13" t="s">
        <v>36</v>
      </c>
      <c r="AX508" s="13" t="s">
        <v>75</v>
      </c>
      <c r="AY508" s="203" t="s">
        <v>214</v>
      </c>
    </row>
    <row r="509" spans="1:65" s="13" customFormat="1" ht="11.25">
      <c r="B509" s="193"/>
      <c r="C509" s="194"/>
      <c r="D509" s="195" t="s">
        <v>224</v>
      </c>
      <c r="E509" s="196" t="s">
        <v>19</v>
      </c>
      <c r="F509" s="197" t="s">
        <v>433</v>
      </c>
      <c r="G509" s="194"/>
      <c r="H509" s="196" t="s">
        <v>19</v>
      </c>
      <c r="I509" s="198"/>
      <c r="J509" s="194"/>
      <c r="K509" s="194"/>
      <c r="L509" s="199"/>
      <c r="M509" s="200"/>
      <c r="N509" s="201"/>
      <c r="O509" s="201"/>
      <c r="P509" s="201"/>
      <c r="Q509" s="201"/>
      <c r="R509" s="201"/>
      <c r="S509" s="201"/>
      <c r="T509" s="202"/>
      <c r="AT509" s="203" t="s">
        <v>224</v>
      </c>
      <c r="AU509" s="203" t="s">
        <v>88</v>
      </c>
      <c r="AV509" s="13" t="s">
        <v>82</v>
      </c>
      <c r="AW509" s="13" t="s">
        <v>36</v>
      </c>
      <c r="AX509" s="13" t="s">
        <v>75</v>
      </c>
      <c r="AY509" s="203" t="s">
        <v>214</v>
      </c>
    </row>
    <row r="510" spans="1:65" s="14" customFormat="1" ht="11.25">
      <c r="B510" s="204"/>
      <c r="C510" s="205"/>
      <c r="D510" s="195" t="s">
        <v>224</v>
      </c>
      <c r="E510" s="206" t="s">
        <v>19</v>
      </c>
      <c r="F510" s="207" t="s">
        <v>2127</v>
      </c>
      <c r="G510" s="205"/>
      <c r="H510" s="208">
        <v>67.394999999999996</v>
      </c>
      <c r="I510" s="209"/>
      <c r="J510" s="205"/>
      <c r="K510" s="205"/>
      <c r="L510" s="210"/>
      <c r="M510" s="211"/>
      <c r="N510" s="212"/>
      <c r="O510" s="212"/>
      <c r="P510" s="212"/>
      <c r="Q510" s="212"/>
      <c r="R510" s="212"/>
      <c r="S510" s="212"/>
      <c r="T510" s="213"/>
      <c r="AT510" s="214" t="s">
        <v>224</v>
      </c>
      <c r="AU510" s="214" t="s">
        <v>88</v>
      </c>
      <c r="AV510" s="14" t="s">
        <v>88</v>
      </c>
      <c r="AW510" s="14" t="s">
        <v>36</v>
      </c>
      <c r="AX510" s="14" t="s">
        <v>75</v>
      </c>
      <c r="AY510" s="214" t="s">
        <v>214</v>
      </c>
    </row>
    <row r="511" spans="1:65" s="14" customFormat="1" ht="11.25">
      <c r="B511" s="204"/>
      <c r="C511" s="205"/>
      <c r="D511" s="195" t="s">
        <v>224</v>
      </c>
      <c r="E511" s="206" t="s">
        <v>19</v>
      </c>
      <c r="F511" s="207" t="s">
        <v>2128</v>
      </c>
      <c r="G511" s="205"/>
      <c r="H511" s="208">
        <v>18.742000000000001</v>
      </c>
      <c r="I511" s="209"/>
      <c r="J511" s="205"/>
      <c r="K511" s="205"/>
      <c r="L511" s="210"/>
      <c r="M511" s="211"/>
      <c r="N511" s="212"/>
      <c r="O511" s="212"/>
      <c r="P511" s="212"/>
      <c r="Q511" s="212"/>
      <c r="R511" s="212"/>
      <c r="S511" s="212"/>
      <c r="T511" s="213"/>
      <c r="AT511" s="214" t="s">
        <v>224</v>
      </c>
      <c r="AU511" s="214" t="s">
        <v>88</v>
      </c>
      <c r="AV511" s="14" t="s">
        <v>88</v>
      </c>
      <c r="AW511" s="14" t="s">
        <v>36</v>
      </c>
      <c r="AX511" s="14" t="s">
        <v>75</v>
      </c>
      <c r="AY511" s="214" t="s">
        <v>214</v>
      </c>
    </row>
    <row r="512" spans="1:65" s="14" customFormat="1" ht="11.25">
      <c r="B512" s="204"/>
      <c r="C512" s="205"/>
      <c r="D512" s="195" t="s">
        <v>224</v>
      </c>
      <c r="E512" s="206" t="s">
        <v>19</v>
      </c>
      <c r="F512" s="207" t="s">
        <v>2129</v>
      </c>
      <c r="G512" s="205"/>
      <c r="H512" s="208">
        <v>43.192999999999998</v>
      </c>
      <c r="I512" s="209"/>
      <c r="J512" s="205"/>
      <c r="K512" s="205"/>
      <c r="L512" s="210"/>
      <c r="M512" s="211"/>
      <c r="N512" s="212"/>
      <c r="O512" s="212"/>
      <c r="P512" s="212"/>
      <c r="Q512" s="212"/>
      <c r="R512" s="212"/>
      <c r="S512" s="212"/>
      <c r="T512" s="213"/>
      <c r="AT512" s="214" t="s">
        <v>224</v>
      </c>
      <c r="AU512" s="214" t="s">
        <v>88</v>
      </c>
      <c r="AV512" s="14" t="s">
        <v>88</v>
      </c>
      <c r="AW512" s="14" t="s">
        <v>36</v>
      </c>
      <c r="AX512" s="14" t="s">
        <v>75</v>
      </c>
      <c r="AY512" s="214" t="s">
        <v>214</v>
      </c>
    </row>
    <row r="513" spans="1:51" s="14" customFormat="1" ht="11.25">
      <c r="B513" s="204"/>
      <c r="C513" s="205"/>
      <c r="D513" s="195" t="s">
        <v>224</v>
      </c>
      <c r="E513" s="206" t="s">
        <v>19</v>
      </c>
      <c r="F513" s="207" t="s">
        <v>2041</v>
      </c>
      <c r="G513" s="205"/>
      <c r="H513" s="208">
        <v>13.593999999999999</v>
      </c>
      <c r="I513" s="209"/>
      <c r="J513" s="205"/>
      <c r="K513" s="205"/>
      <c r="L513" s="210"/>
      <c r="M513" s="211"/>
      <c r="N513" s="212"/>
      <c r="O513" s="212"/>
      <c r="P513" s="212"/>
      <c r="Q513" s="212"/>
      <c r="R513" s="212"/>
      <c r="S513" s="212"/>
      <c r="T513" s="213"/>
      <c r="AT513" s="214" t="s">
        <v>224</v>
      </c>
      <c r="AU513" s="214" t="s">
        <v>88</v>
      </c>
      <c r="AV513" s="14" t="s">
        <v>88</v>
      </c>
      <c r="AW513" s="14" t="s">
        <v>36</v>
      </c>
      <c r="AX513" s="14" t="s">
        <v>75</v>
      </c>
      <c r="AY513" s="214" t="s">
        <v>214</v>
      </c>
    </row>
    <row r="514" spans="1:51" s="14" customFormat="1" ht="11.25">
      <c r="B514" s="204"/>
      <c r="C514" s="205"/>
      <c r="D514" s="195" t="s">
        <v>224</v>
      </c>
      <c r="E514" s="206" t="s">
        <v>19</v>
      </c>
      <c r="F514" s="207" t="s">
        <v>2130</v>
      </c>
      <c r="G514" s="205"/>
      <c r="H514" s="208">
        <v>30.24</v>
      </c>
      <c r="I514" s="209"/>
      <c r="J514" s="205"/>
      <c r="K514" s="205"/>
      <c r="L514" s="210"/>
      <c r="M514" s="211"/>
      <c r="N514" s="212"/>
      <c r="O514" s="212"/>
      <c r="P514" s="212"/>
      <c r="Q514" s="212"/>
      <c r="R514" s="212"/>
      <c r="S514" s="212"/>
      <c r="T514" s="213"/>
      <c r="AT514" s="214" t="s">
        <v>224</v>
      </c>
      <c r="AU514" s="214" t="s">
        <v>88</v>
      </c>
      <c r="AV514" s="14" t="s">
        <v>88</v>
      </c>
      <c r="AW514" s="14" t="s">
        <v>36</v>
      </c>
      <c r="AX514" s="14" t="s">
        <v>75</v>
      </c>
      <c r="AY514" s="214" t="s">
        <v>214</v>
      </c>
    </row>
    <row r="515" spans="1:51" s="13" customFormat="1" ht="11.25">
      <c r="B515" s="193"/>
      <c r="C515" s="194"/>
      <c r="D515" s="195" t="s">
        <v>224</v>
      </c>
      <c r="E515" s="196" t="s">
        <v>19</v>
      </c>
      <c r="F515" s="197" t="s">
        <v>470</v>
      </c>
      <c r="G515" s="194"/>
      <c r="H515" s="196" t="s">
        <v>19</v>
      </c>
      <c r="I515" s="198"/>
      <c r="J515" s="194"/>
      <c r="K515" s="194"/>
      <c r="L515" s="199"/>
      <c r="M515" s="200"/>
      <c r="N515" s="201"/>
      <c r="O515" s="201"/>
      <c r="P515" s="201"/>
      <c r="Q515" s="201"/>
      <c r="R515" s="201"/>
      <c r="S515" s="201"/>
      <c r="T515" s="202"/>
      <c r="AT515" s="203" t="s">
        <v>224</v>
      </c>
      <c r="AU515" s="203" t="s">
        <v>88</v>
      </c>
      <c r="AV515" s="13" t="s">
        <v>82</v>
      </c>
      <c r="AW515" s="13" t="s">
        <v>36</v>
      </c>
      <c r="AX515" s="13" t="s">
        <v>75</v>
      </c>
      <c r="AY515" s="203" t="s">
        <v>214</v>
      </c>
    </row>
    <row r="516" spans="1:51" s="14" customFormat="1" ht="11.25">
      <c r="B516" s="204"/>
      <c r="C516" s="205"/>
      <c r="D516" s="195" t="s">
        <v>224</v>
      </c>
      <c r="E516" s="206" t="s">
        <v>19</v>
      </c>
      <c r="F516" s="207" t="s">
        <v>2054</v>
      </c>
      <c r="G516" s="205"/>
      <c r="H516" s="208">
        <v>104.14100000000001</v>
      </c>
      <c r="I516" s="209"/>
      <c r="J516" s="205"/>
      <c r="K516" s="205"/>
      <c r="L516" s="210"/>
      <c r="M516" s="211"/>
      <c r="N516" s="212"/>
      <c r="O516" s="212"/>
      <c r="P516" s="212"/>
      <c r="Q516" s="212"/>
      <c r="R516" s="212"/>
      <c r="S516" s="212"/>
      <c r="T516" s="213"/>
      <c r="AT516" s="214" t="s">
        <v>224</v>
      </c>
      <c r="AU516" s="214" t="s">
        <v>88</v>
      </c>
      <c r="AV516" s="14" t="s">
        <v>88</v>
      </c>
      <c r="AW516" s="14" t="s">
        <v>36</v>
      </c>
      <c r="AX516" s="14" t="s">
        <v>75</v>
      </c>
      <c r="AY516" s="214" t="s">
        <v>214</v>
      </c>
    </row>
    <row r="517" spans="1:51" s="13" customFormat="1" ht="11.25">
      <c r="B517" s="193"/>
      <c r="C517" s="194"/>
      <c r="D517" s="195" t="s">
        <v>224</v>
      </c>
      <c r="E517" s="196" t="s">
        <v>19</v>
      </c>
      <c r="F517" s="197" t="s">
        <v>472</v>
      </c>
      <c r="G517" s="194"/>
      <c r="H517" s="196" t="s">
        <v>19</v>
      </c>
      <c r="I517" s="198"/>
      <c r="J517" s="194"/>
      <c r="K517" s="194"/>
      <c r="L517" s="199"/>
      <c r="M517" s="200"/>
      <c r="N517" s="201"/>
      <c r="O517" s="201"/>
      <c r="P517" s="201"/>
      <c r="Q517" s="201"/>
      <c r="R517" s="201"/>
      <c r="S517" s="201"/>
      <c r="T517" s="202"/>
      <c r="AT517" s="203" t="s">
        <v>224</v>
      </c>
      <c r="AU517" s="203" t="s">
        <v>88</v>
      </c>
      <c r="AV517" s="13" t="s">
        <v>82</v>
      </c>
      <c r="AW517" s="13" t="s">
        <v>36</v>
      </c>
      <c r="AX517" s="13" t="s">
        <v>75</v>
      </c>
      <c r="AY517" s="203" t="s">
        <v>214</v>
      </c>
    </row>
    <row r="518" spans="1:51" s="14" customFormat="1" ht="11.25">
      <c r="B518" s="204"/>
      <c r="C518" s="205"/>
      <c r="D518" s="195" t="s">
        <v>224</v>
      </c>
      <c r="E518" s="206" t="s">
        <v>19</v>
      </c>
      <c r="F518" s="207" t="s">
        <v>2055</v>
      </c>
      <c r="G518" s="205"/>
      <c r="H518" s="208">
        <v>49.731000000000002</v>
      </c>
      <c r="I518" s="209"/>
      <c r="J518" s="205"/>
      <c r="K518" s="205"/>
      <c r="L518" s="210"/>
      <c r="M518" s="211"/>
      <c r="N518" s="212"/>
      <c r="O518" s="212"/>
      <c r="P518" s="212"/>
      <c r="Q518" s="212"/>
      <c r="R518" s="212"/>
      <c r="S518" s="212"/>
      <c r="T518" s="213"/>
      <c r="AT518" s="214" t="s">
        <v>224</v>
      </c>
      <c r="AU518" s="214" t="s">
        <v>88</v>
      </c>
      <c r="AV518" s="14" t="s">
        <v>88</v>
      </c>
      <c r="AW518" s="14" t="s">
        <v>36</v>
      </c>
      <c r="AX518" s="14" t="s">
        <v>75</v>
      </c>
      <c r="AY518" s="214" t="s">
        <v>214</v>
      </c>
    </row>
    <row r="519" spans="1:51" s="13" customFormat="1" ht="11.25">
      <c r="B519" s="193"/>
      <c r="C519" s="194"/>
      <c r="D519" s="195" t="s">
        <v>224</v>
      </c>
      <c r="E519" s="196" t="s">
        <v>19</v>
      </c>
      <c r="F519" s="197" t="s">
        <v>474</v>
      </c>
      <c r="G519" s="194"/>
      <c r="H519" s="196" t="s">
        <v>19</v>
      </c>
      <c r="I519" s="198"/>
      <c r="J519" s="194"/>
      <c r="K519" s="194"/>
      <c r="L519" s="199"/>
      <c r="M519" s="200"/>
      <c r="N519" s="201"/>
      <c r="O519" s="201"/>
      <c r="P519" s="201"/>
      <c r="Q519" s="201"/>
      <c r="R519" s="201"/>
      <c r="S519" s="201"/>
      <c r="T519" s="202"/>
      <c r="AT519" s="203" t="s">
        <v>224</v>
      </c>
      <c r="AU519" s="203" t="s">
        <v>88</v>
      </c>
      <c r="AV519" s="13" t="s">
        <v>82</v>
      </c>
      <c r="AW519" s="13" t="s">
        <v>36</v>
      </c>
      <c r="AX519" s="13" t="s">
        <v>75</v>
      </c>
      <c r="AY519" s="203" t="s">
        <v>214</v>
      </c>
    </row>
    <row r="520" spans="1:51" s="14" customFormat="1" ht="11.25">
      <c r="B520" s="204"/>
      <c r="C520" s="205"/>
      <c r="D520" s="195" t="s">
        <v>224</v>
      </c>
      <c r="E520" s="206" t="s">
        <v>19</v>
      </c>
      <c r="F520" s="207" t="s">
        <v>2056</v>
      </c>
      <c r="G520" s="205"/>
      <c r="H520" s="208">
        <v>13.5</v>
      </c>
      <c r="I520" s="209"/>
      <c r="J520" s="205"/>
      <c r="K520" s="205"/>
      <c r="L520" s="210"/>
      <c r="M520" s="211"/>
      <c r="N520" s="212"/>
      <c r="O520" s="212"/>
      <c r="P520" s="212"/>
      <c r="Q520" s="212"/>
      <c r="R520" s="212"/>
      <c r="S520" s="212"/>
      <c r="T520" s="213"/>
      <c r="AT520" s="214" t="s">
        <v>224</v>
      </c>
      <c r="AU520" s="214" t="s">
        <v>88</v>
      </c>
      <c r="AV520" s="14" t="s">
        <v>88</v>
      </c>
      <c r="AW520" s="14" t="s">
        <v>36</v>
      </c>
      <c r="AX520" s="14" t="s">
        <v>75</v>
      </c>
      <c r="AY520" s="214" t="s">
        <v>214</v>
      </c>
    </row>
    <row r="521" spans="1:51" s="14" customFormat="1" ht="11.25">
      <c r="B521" s="204"/>
      <c r="C521" s="205"/>
      <c r="D521" s="195" t="s">
        <v>224</v>
      </c>
      <c r="E521" s="206" t="s">
        <v>19</v>
      </c>
      <c r="F521" s="207" t="s">
        <v>2057</v>
      </c>
      <c r="G521" s="205"/>
      <c r="H521" s="208">
        <v>12.2</v>
      </c>
      <c r="I521" s="209"/>
      <c r="J521" s="205"/>
      <c r="K521" s="205"/>
      <c r="L521" s="210"/>
      <c r="M521" s="211"/>
      <c r="N521" s="212"/>
      <c r="O521" s="212"/>
      <c r="P521" s="212"/>
      <c r="Q521" s="212"/>
      <c r="R521" s="212"/>
      <c r="S521" s="212"/>
      <c r="T521" s="213"/>
      <c r="AT521" s="214" t="s">
        <v>224</v>
      </c>
      <c r="AU521" s="214" t="s">
        <v>88</v>
      </c>
      <c r="AV521" s="14" t="s">
        <v>88</v>
      </c>
      <c r="AW521" s="14" t="s">
        <v>36</v>
      </c>
      <c r="AX521" s="14" t="s">
        <v>75</v>
      </c>
      <c r="AY521" s="214" t="s">
        <v>214</v>
      </c>
    </row>
    <row r="522" spans="1:51" s="13" customFormat="1" ht="11.25">
      <c r="B522" s="193"/>
      <c r="C522" s="194"/>
      <c r="D522" s="195" t="s">
        <v>224</v>
      </c>
      <c r="E522" s="196" t="s">
        <v>19</v>
      </c>
      <c r="F522" s="197" t="s">
        <v>825</v>
      </c>
      <c r="G522" s="194"/>
      <c r="H522" s="196" t="s">
        <v>19</v>
      </c>
      <c r="I522" s="198"/>
      <c r="J522" s="194"/>
      <c r="K522" s="194"/>
      <c r="L522" s="199"/>
      <c r="M522" s="200"/>
      <c r="N522" s="201"/>
      <c r="O522" s="201"/>
      <c r="P522" s="201"/>
      <c r="Q522" s="201"/>
      <c r="R522" s="201"/>
      <c r="S522" s="201"/>
      <c r="T522" s="202"/>
      <c r="AT522" s="203" t="s">
        <v>224</v>
      </c>
      <c r="AU522" s="203" t="s">
        <v>88</v>
      </c>
      <c r="AV522" s="13" t="s">
        <v>82</v>
      </c>
      <c r="AW522" s="13" t="s">
        <v>36</v>
      </c>
      <c r="AX522" s="13" t="s">
        <v>75</v>
      </c>
      <c r="AY522" s="203" t="s">
        <v>214</v>
      </c>
    </row>
    <row r="523" spans="1:51" s="14" customFormat="1" ht="11.25">
      <c r="B523" s="204"/>
      <c r="C523" s="205"/>
      <c r="D523" s="195" t="s">
        <v>224</v>
      </c>
      <c r="E523" s="206" t="s">
        <v>19</v>
      </c>
      <c r="F523" s="207" t="s">
        <v>2069</v>
      </c>
      <c r="G523" s="205"/>
      <c r="H523" s="208">
        <v>75.48</v>
      </c>
      <c r="I523" s="209"/>
      <c r="J523" s="205"/>
      <c r="K523" s="205"/>
      <c r="L523" s="210"/>
      <c r="M523" s="211"/>
      <c r="N523" s="212"/>
      <c r="O523" s="212"/>
      <c r="P523" s="212"/>
      <c r="Q523" s="212"/>
      <c r="R523" s="212"/>
      <c r="S523" s="212"/>
      <c r="T523" s="213"/>
      <c r="AT523" s="214" t="s">
        <v>224</v>
      </c>
      <c r="AU523" s="214" t="s">
        <v>88</v>
      </c>
      <c r="AV523" s="14" t="s">
        <v>88</v>
      </c>
      <c r="AW523" s="14" t="s">
        <v>36</v>
      </c>
      <c r="AX523" s="14" t="s">
        <v>75</v>
      </c>
      <c r="AY523" s="214" t="s">
        <v>214</v>
      </c>
    </row>
    <row r="524" spans="1:51" s="14" customFormat="1" ht="11.25">
      <c r="B524" s="204"/>
      <c r="C524" s="205"/>
      <c r="D524" s="195" t="s">
        <v>224</v>
      </c>
      <c r="E524" s="206" t="s">
        <v>19</v>
      </c>
      <c r="F524" s="207" t="s">
        <v>2070</v>
      </c>
      <c r="G524" s="205"/>
      <c r="H524" s="208">
        <v>65.86</v>
      </c>
      <c r="I524" s="209"/>
      <c r="J524" s="205"/>
      <c r="K524" s="205"/>
      <c r="L524" s="210"/>
      <c r="M524" s="211"/>
      <c r="N524" s="212"/>
      <c r="O524" s="212"/>
      <c r="P524" s="212"/>
      <c r="Q524" s="212"/>
      <c r="R524" s="212"/>
      <c r="S524" s="212"/>
      <c r="T524" s="213"/>
      <c r="AT524" s="214" t="s">
        <v>224</v>
      </c>
      <c r="AU524" s="214" t="s">
        <v>88</v>
      </c>
      <c r="AV524" s="14" t="s">
        <v>88</v>
      </c>
      <c r="AW524" s="14" t="s">
        <v>36</v>
      </c>
      <c r="AX524" s="14" t="s">
        <v>75</v>
      </c>
      <c r="AY524" s="214" t="s">
        <v>214</v>
      </c>
    </row>
    <row r="525" spans="1:51" s="14" customFormat="1" ht="11.25">
      <c r="B525" s="204"/>
      <c r="C525" s="205"/>
      <c r="D525" s="195" t="s">
        <v>224</v>
      </c>
      <c r="E525" s="206" t="s">
        <v>19</v>
      </c>
      <c r="F525" s="207" t="s">
        <v>2071</v>
      </c>
      <c r="G525" s="205"/>
      <c r="H525" s="208">
        <v>31.64</v>
      </c>
      <c r="I525" s="209"/>
      <c r="J525" s="205"/>
      <c r="K525" s="205"/>
      <c r="L525" s="210"/>
      <c r="M525" s="211"/>
      <c r="N525" s="212"/>
      <c r="O525" s="212"/>
      <c r="P525" s="212"/>
      <c r="Q525" s="212"/>
      <c r="R525" s="212"/>
      <c r="S525" s="212"/>
      <c r="T525" s="213"/>
      <c r="AT525" s="214" t="s">
        <v>224</v>
      </c>
      <c r="AU525" s="214" t="s">
        <v>88</v>
      </c>
      <c r="AV525" s="14" t="s">
        <v>88</v>
      </c>
      <c r="AW525" s="14" t="s">
        <v>36</v>
      </c>
      <c r="AX525" s="14" t="s">
        <v>75</v>
      </c>
      <c r="AY525" s="214" t="s">
        <v>214</v>
      </c>
    </row>
    <row r="526" spans="1:51" s="14" customFormat="1" ht="11.25">
      <c r="B526" s="204"/>
      <c r="C526" s="205"/>
      <c r="D526" s="195" t="s">
        <v>224</v>
      </c>
      <c r="E526" s="206" t="s">
        <v>19</v>
      </c>
      <c r="F526" s="207" t="s">
        <v>2131</v>
      </c>
      <c r="G526" s="205"/>
      <c r="H526" s="208">
        <v>-48.38</v>
      </c>
      <c r="I526" s="209"/>
      <c r="J526" s="205"/>
      <c r="K526" s="205"/>
      <c r="L526" s="210"/>
      <c r="M526" s="211"/>
      <c r="N526" s="212"/>
      <c r="O526" s="212"/>
      <c r="P526" s="212"/>
      <c r="Q526" s="212"/>
      <c r="R526" s="212"/>
      <c r="S526" s="212"/>
      <c r="T526" s="213"/>
      <c r="AT526" s="214" t="s">
        <v>224</v>
      </c>
      <c r="AU526" s="214" t="s">
        <v>88</v>
      </c>
      <c r="AV526" s="14" t="s">
        <v>88</v>
      </c>
      <c r="AW526" s="14" t="s">
        <v>36</v>
      </c>
      <c r="AX526" s="14" t="s">
        <v>75</v>
      </c>
      <c r="AY526" s="214" t="s">
        <v>214</v>
      </c>
    </row>
    <row r="527" spans="1:51" s="15" customFormat="1" ht="11.25">
      <c r="B527" s="215"/>
      <c r="C527" s="216"/>
      <c r="D527" s="195" t="s">
        <v>224</v>
      </c>
      <c r="E527" s="217" t="s">
        <v>19</v>
      </c>
      <c r="F527" s="218" t="s">
        <v>228</v>
      </c>
      <c r="G527" s="216"/>
      <c r="H527" s="219">
        <v>603.36599999999999</v>
      </c>
      <c r="I527" s="220"/>
      <c r="J527" s="216"/>
      <c r="K527" s="216"/>
      <c r="L527" s="221"/>
      <c r="M527" s="241"/>
      <c r="N527" s="242"/>
      <c r="O527" s="242"/>
      <c r="P527" s="242"/>
      <c r="Q527" s="242"/>
      <c r="R527" s="242"/>
      <c r="S527" s="242"/>
      <c r="T527" s="243"/>
      <c r="AT527" s="225" t="s">
        <v>224</v>
      </c>
      <c r="AU527" s="225" t="s">
        <v>88</v>
      </c>
      <c r="AV527" s="15" t="s">
        <v>222</v>
      </c>
      <c r="AW527" s="15" t="s">
        <v>36</v>
      </c>
      <c r="AX527" s="15" t="s">
        <v>82</v>
      </c>
      <c r="AY527" s="225" t="s">
        <v>214</v>
      </c>
    </row>
    <row r="528" spans="1:51" s="2" customFormat="1" ht="6.95" customHeight="1">
      <c r="A528" s="36"/>
      <c r="B528" s="49"/>
      <c r="C528" s="50"/>
      <c r="D528" s="50"/>
      <c r="E528" s="50"/>
      <c r="F528" s="50"/>
      <c r="G528" s="50"/>
      <c r="H528" s="50"/>
      <c r="I528" s="50"/>
      <c r="J528" s="50"/>
      <c r="K528" s="50"/>
      <c r="L528" s="41"/>
      <c r="M528" s="36"/>
      <c r="O528" s="36"/>
      <c r="P528" s="36"/>
      <c r="Q528" s="36"/>
      <c r="R528" s="36"/>
      <c r="S528" s="36"/>
      <c r="T528" s="36"/>
      <c r="U528" s="36"/>
      <c r="V528" s="36"/>
      <c r="W528" s="36"/>
      <c r="X528" s="36"/>
      <c r="Y528" s="36"/>
      <c r="Z528" s="36"/>
      <c r="AA528" s="36"/>
      <c r="AB528" s="36"/>
      <c r="AC528" s="36"/>
      <c r="AD528" s="36"/>
      <c r="AE528" s="36"/>
    </row>
  </sheetData>
  <sheetProtection algorithmName="SHA-512" hashValue="i89Z6K6h02rc+UI+Nd/hqDY9PwCjirDYrbXImiE5ZvHqJh3fjzomb9hFbvGQVyeXji029jDy/GsuhJKyvIG8zA==" saltValue="WZ5tTT0su1K7tYEksi5c7yfTLDME3dNrdXMZzMtML7KaVYDxS2LJMUwSSmEQxYRbDz8NRx5kxrdwGvipTeFEjw==" spinCount="100000" sheet="1" objects="1" scenarios="1" formatColumns="0" formatRows="0" autoFilter="0"/>
  <autoFilter ref="C101:K527" xr:uid="{00000000-0009-0000-0000-00001D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162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2003</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828</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ROUND((SUM(BE90:BE142)),  2)</f>
        <v>0</v>
      </c>
      <c r="G35" s="36"/>
      <c r="H35" s="36"/>
      <c r="I35" s="126">
        <v>0.21</v>
      </c>
      <c r="J35" s="125">
        <f>ROUND(((SUM(BE90:BE142))*I35),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ROUND((SUM(BF90:BF142)),  2)</f>
        <v>0</v>
      </c>
      <c r="G36" s="36"/>
      <c r="H36" s="36"/>
      <c r="I36" s="126">
        <v>0.15</v>
      </c>
      <c r="J36" s="125">
        <f>ROUND(((SUM(BF90:BF142))*I36),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ROUND((SUM(BG90:BG142)),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ROUND((SUM(BH90:BH142)),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ROUND((SUM(BI90:BI142)),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2003</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D.1.4.a - UT</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829</v>
      </c>
      <c r="E64" s="145"/>
      <c r="F64" s="145"/>
      <c r="G64" s="145"/>
      <c r="H64" s="145"/>
      <c r="I64" s="145"/>
      <c r="J64" s="146">
        <f>J91</f>
        <v>0</v>
      </c>
      <c r="K64" s="143"/>
      <c r="L64" s="147"/>
    </row>
    <row r="65" spans="1:31" s="9" customFormat="1" ht="24.95" customHeight="1">
      <c r="B65" s="142"/>
      <c r="C65" s="143"/>
      <c r="D65" s="144" t="s">
        <v>830</v>
      </c>
      <c r="E65" s="145"/>
      <c r="F65" s="145"/>
      <c r="G65" s="145"/>
      <c r="H65" s="145"/>
      <c r="I65" s="145"/>
      <c r="J65" s="146">
        <f>J97</f>
        <v>0</v>
      </c>
      <c r="K65" s="143"/>
      <c r="L65" s="147"/>
    </row>
    <row r="66" spans="1:31" s="9" customFormat="1" ht="24.95" customHeight="1">
      <c r="B66" s="142"/>
      <c r="C66" s="143"/>
      <c r="D66" s="144" t="s">
        <v>831</v>
      </c>
      <c r="E66" s="145"/>
      <c r="F66" s="145"/>
      <c r="G66" s="145"/>
      <c r="H66" s="145"/>
      <c r="I66" s="145"/>
      <c r="J66" s="146">
        <f>J117</f>
        <v>0</v>
      </c>
      <c r="K66" s="143"/>
      <c r="L66" s="147"/>
    </row>
    <row r="67" spans="1:31" s="9" customFormat="1" ht="24.95" customHeight="1">
      <c r="B67" s="142"/>
      <c r="C67" s="143"/>
      <c r="D67" s="144" t="s">
        <v>832</v>
      </c>
      <c r="E67" s="145"/>
      <c r="F67" s="145"/>
      <c r="G67" s="145"/>
      <c r="H67" s="145"/>
      <c r="I67" s="145"/>
      <c r="J67" s="146">
        <f>J130</f>
        <v>0</v>
      </c>
      <c r="K67" s="143"/>
      <c r="L67" s="147"/>
    </row>
    <row r="68" spans="1:31" s="9" customFormat="1" ht="24.95" customHeight="1">
      <c r="B68" s="142"/>
      <c r="C68" s="143"/>
      <c r="D68" s="144" t="s">
        <v>833</v>
      </c>
      <c r="E68" s="145"/>
      <c r="F68" s="145"/>
      <c r="G68" s="145"/>
      <c r="H68" s="145"/>
      <c r="I68" s="145"/>
      <c r="J68" s="146">
        <f>J136</f>
        <v>0</v>
      </c>
      <c r="K68" s="143"/>
      <c r="L68" s="147"/>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199</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395" t="str">
        <f>E7</f>
        <v>Podkrovní byty Táborská 378/44, 372/36, 375/38, 377/42, 376/40 Praha 4, k.ú. Nusle</v>
      </c>
      <c r="F78" s="396"/>
      <c r="G78" s="396"/>
      <c r="H78" s="396"/>
      <c r="I78" s="38"/>
      <c r="J78" s="38"/>
      <c r="K78" s="38"/>
      <c r="L78" s="115"/>
      <c r="S78" s="36"/>
      <c r="T78" s="36"/>
      <c r="U78" s="36"/>
      <c r="V78" s="36"/>
      <c r="W78" s="36"/>
      <c r="X78" s="36"/>
      <c r="Y78" s="36"/>
      <c r="Z78" s="36"/>
      <c r="AA78" s="36"/>
      <c r="AB78" s="36"/>
      <c r="AC78" s="36"/>
      <c r="AD78" s="36"/>
      <c r="AE78" s="36"/>
    </row>
    <row r="79" spans="1:31" s="1" customFormat="1" ht="12" customHeight="1">
      <c r="B79" s="23"/>
      <c r="C79" s="31" t="s">
        <v>174</v>
      </c>
      <c r="D79" s="24"/>
      <c r="E79" s="24"/>
      <c r="F79" s="24"/>
      <c r="G79" s="24"/>
      <c r="H79" s="24"/>
      <c r="I79" s="24"/>
      <c r="J79" s="24"/>
      <c r="K79" s="24"/>
      <c r="L79" s="22"/>
    </row>
    <row r="80" spans="1:31" s="2" customFormat="1" ht="16.5" customHeight="1">
      <c r="A80" s="36"/>
      <c r="B80" s="37"/>
      <c r="C80" s="38"/>
      <c r="D80" s="38"/>
      <c r="E80" s="395" t="s">
        <v>2003</v>
      </c>
      <c r="F80" s="397"/>
      <c r="G80" s="397"/>
      <c r="H80" s="397"/>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176</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69" t="str">
        <f>E11</f>
        <v>D.1.4.a - UT</v>
      </c>
      <c r="F82" s="397"/>
      <c r="G82" s="397"/>
      <c r="H82" s="397"/>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 xml:space="preserve"> </v>
      </c>
      <c r="G84" s="38"/>
      <c r="H84" s="38"/>
      <c r="I84" s="31" t="s">
        <v>23</v>
      </c>
      <c r="J84" s="61" t="str">
        <f>IF(J14="","",J14)</f>
        <v>16. 4. 2021</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25.7" customHeight="1">
      <c r="A86" s="36"/>
      <c r="B86" s="37"/>
      <c r="C86" s="31" t="s">
        <v>25</v>
      </c>
      <c r="D86" s="38"/>
      <c r="E86" s="38"/>
      <c r="F86" s="29" t="str">
        <f>E17</f>
        <v>Městská část Praha 4, Anatala Staška 2059/80b</v>
      </c>
      <c r="G86" s="38"/>
      <c r="H86" s="38"/>
      <c r="I86" s="31" t="s">
        <v>32</v>
      </c>
      <c r="J86" s="34" t="str">
        <f>E23</f>
        <v>SUNCAD, s.r.o., Špotzova 6, Praha 6</v>
      </c>
      <c r="K86" s="38"/>
      <c r="L86" s="115"/>
      <c r="S86" s="36"/>
      <c r="T86" s="36"/>
      <c r="U86" s="36"/>
      <c r="V86" s="36"/>
      <c r="W86" s="36"/>
      <c r="X86" s="36"/>
      <c r="Y86" s="36"/>
      <c r="Z86" s="36"/>
      <c r="AA86" s="36"/>
      <c r="AB86" s="36"/>
      <c r="AC86" s="36"/>
      <c r="AD86" s="36"/>
      <c r="AE86" s="36"/>
    </row>
    <row r="87" spans="1:65" s="2" customFormat="1" ht="15.2" customHeight="1">
      <c r="A87" s="36"/>
      <c r="B87" s="37"/>
      <c r="C87" s="31" t="s">
        <v>30</v>
      </c>
      <c r="D87" s="38"/>
      <c r="E87" s="38"/>
      <c r="F87" s="29" t="str">
        <f>IF(E20="","",E20)</f>
        <v>Vyplň údaj</v>
      </c>
      <c r="G87" s="38"/>
      <c r="H87" s="38"/>
      <c r="I87" s="31" t="s">
        <v>37</v>
      </c>
      <c r="J87" s="34" t="str">
        <f>E26</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200</v>
      </c>
      <c r="D89" s="156" t="s">
        <v>60</v>
      </c>
      <c r="E89" s="156" t="s">
        <v>56</v>
      </c>
      <c r="F89" s="156" t="s">
        <v>57</v>
      </c>
      <c r="G89" s="156" t="s">
        <v>201</v>
      </c>
      <c r="H89" s="156" t="s">
        <v>202</v>
      </c>
      <c r="I89" s="156" t="s">
        <v>203</v>
      </c>
      <c r="J89" s="156" t="s">
        <v>180</v>
      </c>
      <c r="K89" s="157" t="s">
        <v>204</v>
      </c>
      <c r="L89" s="158"/>
      <c r="M89" s="70" t="s">
        <v>19</v>
      </c>
      <c r="N89" s="71" t="s">
        <v>45</v>
      </c>
      <c r="O89" s="71" t="s">
        <v>205</v>
      </c>
      <c r="P89" s="71" t="s">
        <v>206</v>
      </c>
      <c r="Q89" s="71" t="s">
        <v>207</v>
      </c>
      <c r="R89" s="71" t="s">
        <v>208</v>
      </c>
      <c r="S89" s="71" t="s">
        <v>209</v>
      </c>
      <c r="T89" s="72" t="s">
        <v>210</v>
      </c>
      <c r="U89" s="153"/>
      <c r="V89" s="153"/>
      <c r="W89" s="153"/>
      <c r="X89" s="153"/>
      <c r="Y89" s="153"/>
      <c r="Z89" s="153"/>
      <c r="AA89" s="153"/>
      <c r="AB89" s="153"/>
      <c r="AC89" s="153"/>
      <c r="AD89" s="153"/>
      <c r="AE89" s="153"/>
    </row>
    <row r="90" spans="1:65" s="2" customFormat="1" ht="22.9" customHeight="1">
      <c r="A90" s="36"/>
      <c r="B90" s="37"/>
      <c r="C90" s="77" t="s">
        <v>211</v>
      </c>
      <c r="D90" s="38"/>
      <c r="E90" s="38"/>
      <c r="F90" s="38"/>
      <c r="G90" s="38"/>
      <c r="H90" s="38"/>
      <c r="I90" s="38"/>
      <c r="J90" s="159">
        <f>BK90</f>
        <v>0</v>
      </c>
      <c r="K90" s="38"/>
      <c r="L90" s="41"/>
      <c r="M90" s="73"/>
      <c r="N90" s="160"/>
      <c r="O90" s="74"/>
      <c r="P90" s="161">
        <f>P91+P97+P117+P130+P136</f>
        <v>0</v>
      </c>
      <c r="Q90" s="74"/>
      <c r="R90" s="161">
        <f>R91+R97+R117+R130+R136</f>
        <v>0</v>
      </c>
      <c r="S90" s="74"/>
      <c r="T90" s="162">
        <f>T91+T97+T117+T130+T136</f>
        <v>0</v>
      </c>
      <c r="U90" s="36"/>
      <c r="V90" s="36"/>
      <c r="W90" s="36"/>
      <c r="X90" s="36"/>
      <c r="Y90" s="36"/>
      <c r="Z90" s="36"/>
      <c r="AA90" s="36"/>
      <c r="AB90" s="36"/>
      <c r="AC90" s="36"/>
      <c r="AD90" s="36"/>
      <c r="AE90" s="36"/>
      <c r="AT90" s="19" t="s">
        <v>74</v>
      </c>
      <c r="AU90" s="19" t="s">
        <v>181</v>
      </c>
      <c r="BK90" s="163">
        <f>BK91+BK97+BK117+BK130+BK136</f>
        <v>0</v>
      </c>
    </row>
    <row r="91" spans="1:65" s="12" customFormat="1" ht="25.9" customHeight="1">
      <c r="B91" s="164"/>
      <c r="C91" s="165"/>
      <c r="D91" s="166" t="s">
        <v>74</v>
      </c>
      <c r="E91" s="167" t="s">
        <v>82</v>
      </c>
      <c r="F91" s="167" t="s">
        <v>834</v>
      </c>
      <c r="G91" s="165"/>
      <c r="H91" s="165"/>
      <c r="I91" s="168"/>
      <c r="J91" s="169">
        <f>BK91</f>
        <v>0</v>
      </c>
      <c r="K91" s="165"/>
      <c r="L91" s="170"/>
      <c r="M91" s="171"/>
      <c r="N91" s="172"/>
      <c r="O91" s="172"/>
      <c r="P91" s="173">
        <f>SUM(P92:P96)</f>
        <v>0</v>
      </c>
      <c r="Q91" s="172"/>
      <c r="R91" s="173">
        <f>SUM(R92:R96)</f>
        <v>0</v>
      </c>
      <c r="S91" s="172"/>
      <c r="T91" s="174">
        <f>SUM(T92:T96)</f>
        <v>0</v>
      </c>
      <c r="AR91" s="175" t="s">
        <v>82</v>
      </c>
      <c r="AT91" s="176" t="s">
        <v>74</v>
      </c>
      <c r="AU91" s="176" t="s">
        <v>75</v>
      </c>
      <c r="AY91" s="175" t="s">
        <v>214</v>
      </c>
      <c r="BK91" s="177">
        <f>SUM(BK92:BK96)</f>
        <v>0</v>
      </c>
    </row>
    <row r="92" spans="1:65" s="2" customFormat="1" ht="14.45" customHeight="1">
      <c r="A92" s="36"/>
      <c r="B92" s="37"/>
      <c r="C92" s="180" t="s">
        <v>82</v>
      </c>
      <c r="D92" s="180" t="s">
        <v>217</v>
      </c>
      <c r="E92" s="181" t="s">
        <v>835</v>
      </c>
      <c r="F92" s="182" t="s">
        <v>836</v>
      </c>
      <c r="G92" s="183" t="s">
        <v>331</v>
      </c>
      <c r="H92" s="184">
        <v>120</v>
      </c>
      <c r="I92" s="185"/>
      <c r="J92" s="186">
        <f>ROUND(I92*H92,2)</f>
        <v>0</v>
      </c>
      <c r="K92" s="182" t="s">
        <v>19</v>
      </c>
      <c r="L92" s="41"/>
      <c r="M92" s="187" t="s">
        <v>19</v>
      </c>
      <c r="N92" s="188" t="s">
        <v>46</v>
      </c>
      <c r="O92" s="66"/>
      <c r="P92" s="189">
        <f>O92*H92</f>
        <v>0</v>
      </c>
      <c r="Q92" s="189">
        <v>0</v>
      </c>
      <c r="R92" s="189">
        <f>Q92*H92</f>
        <v>0</v>
      </c>
      <c r="S92" s="189">
        <v>0</v>
      </c>
      <c r="T92" s="190">
        <f>S92*H92</f>
        <v>0</v>
      </c>
      <c r="U92" s="36"/>
      <c r="V92" s="36"/>
      <c r="W92" s="36"/>
      <c r="X92" s="36"/>
      <c r="Y92" s="36"/>
      <c r="Z92" s="36"/>
      <c r="AA92" s="36"/>
      <c r="AB92" s="36"/>
      <c r="AC92" s="36"/>
      <c r="AD92" s="36"/>
      <c r="AE92" s="36"/>
      <c r="AR92" s="191" t="s">
        <v>222</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82</v>
      </c>
      <c r="BK92" s="192">
        <f>ROUND(I92*H92,2)</f>
        <v>0</v>
      </c>
      <c r="BL92" s="19" t="s">
        <v>222</v>
      </c>
      <c r="BM92" s="191" t="s">
        <v>88</v>
      </c>
    </row>
    <row r="93" spans="1:65" s="2" customFormat="1" ht="14.45" customHeight="1">
      <c r="A93" s="36"/>
      <c r="B93" s="37"/>
      <c r="C93" s="180" t="s">
        <v>88</v>
      </c>
      <c r="D93" s="180" t="s">
        <v>217</v>
      </c>
      <c r="E93" s="181" t="s">
        <v>837</v>
      </c>
      <c r="F93" s="182" t="s">
        <v>838</v>
      </c>
      <c r="G93" s="183" t="s">
        <v>331</v>
      </c>
      <c r="H93" s="184">
        <v>25</v>
      </c>
      <c r="I93" s="185"/>
      <c r="J93" s="186">
        <f>ROUND(I93*H93,2)</f>
        <v>0</v>
      </c>
      <c r="K93" s="182" t="s">
        <v>19</v>
      </c>
      <c r="L93" s="41"/>
      <c r="M93" s="187" t="s">
        <v>19</v>
      </c>
      <c r="N93" s="188" t="s">
        <v>46</v>
      </c>
      <c r="O93" s="66"/>
      <c r="P93" s="189">
        <f>O93*H93</f>
        <v>0</v>
      </c>
      <c r="Q93" s="189">
        <v>0</v>
      </c>
      <c r="R93" s="189">
        <f>Q93*H93</f>
        <v>0</v>
      </c>
      <c r="S93" s="189">
        <v>0</v>
      </c>
      <c r="T93" s="190">
        <f>S93*H93</f>
        <v>0</v>
      </c>
      <c r="U93" s="36"/>
      <c r="V93" s="36"/>
      <c r="W93" s="36"/>
      <c r="X93" s="36"/>
      <c r="Y93" s="36"/>
      <c r="Z93" s="36"/>
      <c r="AA93" s="36"/>
      <c r="AB93" s="36"/>
      <c r="AC93" s="36"/>
      <c r="AD93" s="36"/>
      <c r="AE93" s="36"/>
      <c r="AR93" s="191" t="s">
        <v>222</v>
      </c>
      <c r="AT93" s="191" t="s">
        <v>217</v>
      </c>
      <c r="AU93" s="191" t="s">
        <v>82</v>
      </c>
      <c r="AY93" s="19" t="s">
        <v>214</v>
      </c>
      <c r="BE93" s="192">
        <f>IF(N93="základní",J93,0)</f>
        <v>0</v>
      </c>
      <c r="BF93" s="192">
        <f>IF(N93="snížená",J93,0)</f>
        <v>0</v>
      </c>
      <c r="BG93" s="192">
        <f>IF(N93="zákl. přenesená",J93,0)</f>
        <v>0</v>
      </c>
      <c r="BH93" s="192">
        <f>IF(N93="sníž. přenesená",J93,0)</f>
        <v>0</v>
      </c>
      <c r="BI93" s="192">
        <f>IF(N93="nulová",J93,0)</f>
        <v>0</v>
      </c>
      <c r="BJ93" s="19" t="s">
        <v>82</v>
      </c>
      <c r="BK93" s="192">
        <f>ROUND(I93*H93,2)</f>
        <v>0</v>
      </c>
      <c r="BL93" s="19" t="s">
        <v>222</v>
      </c>
      <c r="BM93" s="191" t="s">
        <v>222</v>
      </c>
    </row>
    <row r="94" spans="1:65" s="2" customFormat="1" ht="14.45" customHeight="1">
      <c r="A94" s="36"/>
      <c r="B94" s="37"/>
      <c r="C94" s="180" t="s">
        <v>101</v>
      </c>
      <c r="D94" s="180" t="s">
        <v>217</v>
      </c>
      <c r="E94" s="181" t="s">
        <v>839</v>
      </c>
      <c r="F94" s="182" t="s">
        <v>840</v>
      </c>
      <c r="G94" s="183" t="s">
        <v>331</v>
      </c>
      <c r="H94" s="184">
        <v>4</v>
      </c>
      <c r="I94" s="185"/>
      <c r="J94" s="186">
        <f>ROUND(I94*H94,2)</f>
        <v>0</v>
      </c>
      <c r="K94" s="182" t="s">
        <v>19</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222</v>
      </c>
      <c r="AT94" s="191" t="s">
        <v>217</v>
      </c>
      <c r="AU94" s="191" t="s">
        <v>82</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222</v>
      </c>
      <c r="BM94" s="191" t="s">
        <v>215</v>
      </c>
    </row>
    <row r="95" spans="1:65" s="2" customFormat="1" ht="14.45" customHeight="1">
      <c r="A95" s="36"/>
      <c r="B95" s="37"/>
      <c r="C95" s="180" t="s">
        <v>222</v>
      </c>
      <c r="D95" s="180" t="s">
        <v>217</v>
      </c>
      <c r="E95" s="181" t="s">
        <v>720</v>
      </c>
      <c r="F95" s="182" t="s">
        <v>841</v>
      </c>
      <c r="G95" s="183" t="s">
        <v>361</v>
      </c>
      <c r="H95" s="240"/>
      <c r="I95" s="185"/>
      <c r="J95" s="186">
        <f>ROUND(I95*H95,2)</f>
        <v>0</v>
      </c>
      <c r="K95" s="182" t="s">
        <v>19</v>
      </c>
      <c r="L95" s="41"/>
      <c r="M95" s="187" t="s">
        <v>19</v>
      </c>
      <c r="N95" s="188" t="s">
        <v>46</v>
      </c>
      <c r="O95" s="66"/>
      <c r="P95" s="189">
        <f>O95*H95</f>
        <v>0</v>
      </c>
      <c r="Q95" s="189">
        <v>0</v>
      </c>
      <c r="R95" s="189">
        <f>Q95*H95</f>
        <v>0</v>
      </c>
      <c r="S95" s="189">
        <v>0</v>
      </c>
      <c r="T95" s="190">
        <f>S95*H95</f>
        <v>0</v>
      </c>
      <c r="U95" s="36"/>
      <c r="V95" s="36"/>
      <c r="W95" s="36"/>
      <c r="X95" s="36"/>
      <c r="Y95" s="36"/>
      <c r="Z95" s="36"/>
      <c r="AA95" s="36"/>
      <c r="AB95" s="36"/>
      <c r="AC95" s="36"/>
      <c r="AD95" s="36"/>
      <c r="AE95" s="36"/>
      <c r="AR95" s="191" t="s">
        <v>222</v>
      </c>
      <c r="AT95" s="191" t="s">
        <v>217</v>
      </c>
      <c r="AU95" s="191" t="s">
        <v>82</v>
      </c>
      <c r="AY95" s="19" t="s">
        <v>214</v>
      </c>
      <c r="BE95" s="192">
        <f>IF(N95="základní",J95,0)</f>
        <v>0</v>
      </c>
      <c r="BF95" s="192">
        <f>IF(N95="snížená",J95,0)</f>
        <v>0</v>
      </c>
      <c r="BG95" s="192">
        <f>IF(N95="zákl. přenesená",J95,0)</f>
        <v>0</v>
      </c>
      <c r="BH95" s="192">
        <f>IF(N95="sníž. přenesená",J95,0)</f>
        <v>0</v>
      </c>
      <c r="BI95" s="192">
        <f>IF(N95="nulová",J95,0)</f>
        <v>0</v>
      </c>
      <c r="BJ95" s="19" t="s">
        <v>82</v>
      </c>
      <c r="BK95" s="192">
        <f>ROUND(I95*H95,2)</f>
        <v>0</v>
      </c>
      <c r="BL95" s="19" t="s">
        <v>222</v>
      </c>
      <c r="BM95" s="191" t="s">
        <v>262</v>
      </c>
    </row>
    <row r="96" spans="1:65" s="2" customFormat="1" ht="14.45" customHeight="1">
      <c r="A96" s="36"/>
      <c r="B96" s="37"/>
      <c r="C96" s="180" t="s">
        <v>245</v>
      </c>
      <c r="D96" s="180" t="s">
        <v>217</v>
      </c>
      <c r="E96" s="181" t="s">
        <v>842</v>
      </c>
      <c r="F96" s="182" t="s">
        <v>843</v>
      </c>
      <c r="G96" s="183" t="s">
        <v>302</v>
      </c>
      <c r="H96" s="184">
        <v>0.6</v>
      </c>
      <c r="I96" s="185"/>
      <c r="J96" s="186">
        <f>ROUND(I96*H96,2)</f>
        <v>0</v>
      </c>
      <c r="K96" s="182" t="s">
        <v>19</v>
      </c>
      <c r="L96" s="41"/>
      <c r="M96" s="187" t="s">
        <v>19</v>
      </c>
      <c r="N96" s="188" t="s">
        <v>46</v>
      </c>
      <c r="O96" s="66"/>
      <c r="P96" s="189">
        <f>O96*H96</f>
        <v>0</v>
      </c>
      <c r="Q96" s="189">
        <v>0</v>
      </c>
      <c r="R96" s="189">
        <f>Q96*H96</f>
        <v>0</v>
      </c>
      <c r="S96" s="189">
        <v>0</v>
      </c>
      <c r="T96" s="190">
        <f>S96*H96</f>
        <v>0</v>
      </c>
      <c r="U96" s="36"/>
      <c r="V96" s="36"/>
      <c r="W96" s="36"/>
      <c r="X96" s="36"/>
      <c r="Y96" s="36"/>
      <c r="Z96" s="36"/>
      <c r="AA96" s="36"/>
      <c r="AB96" s="36"/>
      <c r="AC96" s="36"/>
      <c r="AD96" s="36"/>
      <c r="AE96" s="36"/>
      <c r="AR96" s="191" t="s">
        <v>222</v>
      </c>
      <c r="AT96" s="191" t="s">
        <v>217</v>
      </c>
      <c r="AU96" s="191" t="s">
        <v>82</v>
      </c>
      <c r="AY96" s="19" t="s">
        <v>214</v>
      </c>
      <c r="BE96" s="192">
        <f>IF(N96="základní",J96,0)</f>
        <v>0</v>
      </c>
      <c r="BF96" s="192">
        <f>IF(N96="snížená",J96,0)</f>
        <v>0</v>
      </c>
      <c r="BG96" s="192">
        <f>IF(N96="zákl. přenesená",J96,0)</f>
        <v>0</v>
      </c>
      <c r="BH96" s="192">
        <f>IF(N96="sníž. přenesená",J96,0)</f>
        <v>0</v>
      </c>
      <c r="BI96" s="192">
        <f>IF(N96="nulová",J96,0)</f>
        <v>0</v>
      </c>
      <c r="BJ96" s="19" t="s">
        <v>82</v>
      </c>
      <c r="BK96" s="192">
        <f>ROUND(I96*H96,2)</f>
        <v>0</v>
      </c>
      <c r="BL96" s="19" t="s">
        <v>222</v>
      </c>
      <c r="BM96" s="191" t="s">
        <v>270</v>
      </c>
    </row>
    <row r="97" spans="1:65" s="12" customFormat="1" ht="25.9" customHeight="1">
      <c r="B97" s="164"/>
      <c r="C97" s="165"/>
      <c r="D97" s="166" t="s">
        <v>74</v>
      </c>
      <c r="E97" s="167" t="s">
        <v>88</v>
      </c>
      <c r="F97" s="167" t="s">
        <v>844</v>
      </c>
      <c r="G97" s="165"/>
      <c r="H97" s="165"/>
      <c r="I97" s="168"/>
      <c r="J97" s="169">
        <f>BK97</f>
        <v>0</v>
      </c>
      <c r="K97" s="165"/>
      <c r="L97" s="170"/>
      <c r="M97" s="171"/>
      <c r="N97" s="172"/>
      <c r="O97" s="172"/>
      <c r="P97" s="173">
        <f>SUM(P98:P116)</f>
        <v>0</v>
      </c>
      <c r="Q97" s="172"/>
      <c r="R97" s="173">
        <f>SUM(R98:R116)</f>
        <v>0</v>
      </c>
      <c r="S97" s="172"/>
      <c r="T97" s="174">
        <f>SUM(T98:T116)</f>
        <v>0</v>
      </c>
      <c r="AR97" s="175" t="s">
        <v>82</v>
      </c>
      <c r="AT97" s="176" t="s">
        <v>74</v>
      </c>
      <c r="AU97" s="176" t="s">
        <v>75</v>
      </c>
      <c r="AY97" s="175" t="s">
        <v>214</v>
      </c>
      <c r="BK97" s="177">
        <f>SUM(BK98:BK116)</f>
        <v>0</v>
      </c>
    </row>
    <row r="98" spans="1:65" s="2" customFormat="1" ht="14.45" customHeight="1">
      <c r="A98" s="36"/>
      <c r="B98" s="37"/>
      <c r="C98" s="180" t="s">
        <v>82</v>
      </c>
      <c r="D98" s="180" t="s">
        <v>217</v>
      </c>
      <c r="E98" s="181" t="s">
        <v>845</v>
      </c>
      <c r="F98" s="182" t="s">
        <v>846</v>
      </c>
      <c r="G98" s="183" t="s">
        <v>248</v>
      </c>
      <c r="H98" s="184">
        <v>6</v>
      </c>
      <c r="I98" s="185"/>
      <c r="J98" s="186">
        <f t="shared" ref="J98:J116" si="0">ROUND(I98*H98,2)</f>
        <v>0</v>
      </c>
      <c r="K98" s="182" t="s">
        <v>19</v>
      </c>
      <c r="L98" s="41"/>
      <c r="M98" s="187" t="s">
        <v>19</v>
      </c>
      <c r="N98" s="188" t="s">
        <v>46</v>
      </c>
      <c r="O98" s="66"/>
      <c r="P98" s="189">
        <f t="shared" ref="P98:P116" si="1">O98*H98</f>
        <v>0</v>
      </c>
      <c r="Q98" s="189">
        <v>0</v>
      </c>
      <c r="R98" s="189">
        <f t="shared" ref="R98:R116" si="2">Q98*H98</f>
        <v>0</v>
      </c>
      <c r="S98" s="189">
        <v>0</v>
      </c>
      <c r="T98" s="190">
        <f t="shared" ref="T98:T116" si="3">S98*H98</f>
        <v>0</v>
      </c>
      <c r="U98" s="36"/>
      <c r="V98" s="36"/>
      <c r="W98" s="36"/>
      <c r="X98" s="36"/>
      <c r="Y98" s="36"/>
      <c r="Z98" s="36"/>
      <c r="AA98" s="36"/>
      <c r="AB98" s="36"/>
      <c r="AC98" s="36"/>
      <c r="AD98" s="36"/>
      <c r="AE98" s="36"/>
      <c r="AR98" s="191" t="s">
        <v>222</v>
      </c>
      <c r="AT98" s="191" t="s">
        <v>217</v>
      </c>
      <c r="AU98" s="191" t="s">
        <v>82</v>
      </c>
      <c r="AY98" s="19" t="s">
        <v>214</v>
      </c>
      <c r="BE98" s="192">
        <f t="shared" ref="BE98:BE116" si="4">IF(N98="základní",J98,0)</f>
        <v>0</v>
      </c>
      <c r="BF98" s="192">
        <f t="shared" ref="BF98:BF116" si="5">IF(N98="snížená",J98,0)</f>
        <v>0</v>
      </c>
      <c r="BG98" s="192">
        <f t="shared" ref="BG98:BG116" si="6">IF(N98="zákl. přenesená",J98,0)</f>
        <v>0</v>
      </c>
      <c r="BH98" s="192">
        <f t="shared" ref="BH98:BH116" si="7">IF(N98="sníž. přenesená",J98,0)</f>
        <v>0</v>
      </c>
      <c r="BI98" s="192">
        <f t="shared" ref="BI98:BI116" si="8">IF(N98="nulová",J98,0)</f>
        <v>0</v>
      </c>
      <c r="BJ98" s="19" t="s">
        <v>82</v>
      </c>
      <c r="BK98" s="192">
        <f t="shared" ref="BK98:BK116" si="9">ROUND(I98*H98,2)</f>
        <v>0</v>
      </c>
      <c r="BL98" s="19" t="s">
        <v>222</v>
      </c>
      <c r="BM98" s="191" t="s">
        <v>280</v>
      </c>
    </row>
    <row r="99" spans="1:65" s="2" customFormat="1" ht="14.45" customHeight="1">
      <c r="A99" s="36"/>
      <c r="B99" s="37"/>
      <c r="C99" s="180" t="s">
        <v>88</v>
      </c>
      <c r="D99" s="180" t="s">
        <v>217</v>
      </c>
      <c r="E99" s="181" t="s">
        <v>847</v>
      </c>
      <c r="F99" s="182" t="s">
        <v>848</v>
      </c>
      <c r="G99" s="183" t="s">
        <v>248</v>
      </c>
      <c r="H99" s="184">
        <v>4</v>
      </c>
      <c r="I99" s="185"/>
      <c r="J99" s="186">
        <f t="shared" si="0"/>
        <v>0</v>
      </c>
      <c r="K99" s="182" t="s">
        <v>19</v>
      </c>
      <c r="L99" s="41"/>
      <c r="M99" s="187" t="s">
        <v>19</v>
      </c>
      <c r="N99" s="188" t="s">
        <v>46</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222</v>
      </c>
      <c r="AT99" s="191" t="s">
        <v>217</v>
      </c>
      <c r="AU99" s="191" t="s">
        <v>82</v>
      </c>
      <c r="AY99" s="19" t="s">
        <v>214</v>
      </c>
      <c r="BE99" s="192">
        <f t="shared" si="4"/>
        <v>0</v>
      </c>
      <c r="BF99" s="192">
        <f t="shared" si="5"/>
        <v>0</v>
      </c>
      <c r="BG99" s="192">
        <f t="shared" si="6"/>
        <v>0</v>
      </c>
      <c r="BH99" s="192">
        <f t="shared" si="7"/>
        <v>0</v>
      </c>
      <c r="BI99" s="192">
        <f t="shared" si="8"/>
        <v>0</v>
      </c>
      <c r="BJ99" s="19" t="s">
        <v>82</v>
      </c>
      <c r="BK99" s="192">
        <f t="shared" si="9"/>
        <v>0</v>
      </c>
      <c r="BL99" s="19" t="s">
        <v>222</v>
      </c>
      <c r="BM99" s="191" t="s">
        <v>290</v>
      </c>
    </row>
    <row r="100" spans="1:65" s="2" customFormat="1" ht="14.45" customHeight="1">
      <c r="A100" s="36"/>
      <c r="B100" s="37"/>
      <c r="C100" s="180" t="s">
        <v>101</v>
      </c>
      <c r="D100" s="180" t="s">
        <v>217</v>
      </c>
      <c r="E100" s="181" t="s">
        <v>849</v>
      </c>
      <c r="F100" s="182" t="s">
        <v>850</v>
      </c>
      <c r="G100" s="183" t="s">
        <v>248</v>
      </c>
      <c r="H100" s="184">
        <v>2</v>
      </c>
      <c r="I100" s="185"/>
      <c r="J100" s="186">
        <f t="shared" si="0"/>
        <v>0</v>
      </c>
      <c r="K100" s="182" t="s">
        <v>19</v>
      </c>
      <c r="L100" s="41"/>
      <c r="M100" s="187" t="s">
        <v>19</v>
      </c>
      <c r="N100" s="188" t="s">
        <v>46</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222</v>
      </c>
      <c r="AT100" s="191" t="s">
        <v>217</v>
      </c>
      <c r="AU100" s="191" t="s">
        <v>82</v>
      </c>
      <c r="AY100" s="19" t="s">
        <v>214</v>
      </c>
      <c r="BE100" s="192">
        <f t="shared" si="4"/>
        <v>0</v>
      </c>
      <c r="BF100" s="192">
        <f t="shared" si="5"/>
        <v>0</v>
      </c>
      <c r="BG100" s="192">
        <f t="shared" si="6"/>
        <v>0</v>
      </c>
      <c r="BH100" s="192">
        <f t="shared" si="7"/>
        <v>0</v>
      </c>
      <c r="BI100" s="192">
        <f t="shared" si="8"/>
        <v>0</v>
      </c>
      <c r="BJ100" s="19" t="s">
        <v>82</v>
      </c>
      <c r="BK100" s="192">
        <f t="shared" si="9"/>
        <v>0</v>
      </c>
      <c r="BL100" s="19" t="s">
        <v>222</v>
      </c>
      <c r="BM100" s="191" t="s">
        <v>299</v>
      </c>
    </row>
    <row r="101" spans="1:65" s="2" customFormat="1" ht="14.45" customHeight="1">
      <c r="A101" s="36"/>
      <c r="B101" s="37"/>
      <c r="C101" s="180" t="s">
        <v>222</v>
      </c>
      <c r="D101" s="180" t="s">
        <v>217</v>
      </c>
      <c r="E101" s="181" t="s">
        <v>851</v>
      </c>
      <c r="F101" s="182" t="s">
        <v>852</v>
      </c>
      <c r="G101" s="183" t="s">
        <v>248</v>
      </c>
      <c r="H101" s="184">
        <v>2</v>
      </c>
      <c r="I101" s="185"/>
      <c r="J101" s="186">
        <f t="shared" si="0"/>
        <v>0</v>
      </c>
      <c r="K101" s="182" t="s">
        <v>19</v>
      </c>
      <c r="L101" s="41"/>
      <c r="M101" s="187" t="s">
        <v>19</v>
      </c>
      <c r="N101" s="188" t="s">
        <v>46</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222</v>
      </c>
      <c r="AT101" s="191" t="s">
        <v>217</v>
      </c>
      <c r="AU101" s="191" t="s">
        <v>82</v>
      </c>
      <c r="AY101" s="19" t="s">
        <v>214</v>
      </c>
      <c r="BE101" s="192">
        <f t="shared" si="4"/>
        <v>0</v>
      </c>
      <c r="BF101" s="192">
        <f t="shared" si="5"/>
        <v>0</v>
      </c>
      <c r="BG101" s="192">
        <f t="shared" si="6"/>
        <v>0</v>
      </c>
      <c r="BH101" s="192">
        <f t="shared" si="7"/>
        <v>0</v>
      </c>
      <c r="BI101" s="192">
        <f t="shared" si="8"/>
        <v>0</v>
      </c>
      <c r="BJ101" s="19" t="s">
        <v>82</v>
      </c>
      <c r="BK101" s="192">
        <f t="shared" si="9"/>
        <v>0</v>
      </c>
      <c r="BL101" s="19" t="s">
        <v>222</v>
      </c>
      <c r="BM101" s="191" t="s">
        <v>308</v>
      </c>
    </row>
    <row r="102" spans="1:65" s="2" customFormat="1" ht="24.2" customHeight="1">
      <c r="A102" s="36"/>
      <c r="B102" s="37"/>
      <c r="C102" s="180" t="s">
        <v>245</v>
      </c>
      <c r="D102" s="180" t="s">
        <v>217</v>
      </c>
      <c r="E102" s="181" t="s">
        <v>853</v>
      </c>
      <c r="F102" s="182" t="s">
        <v>854</v>
      </c>
      <c r="G102" s="183" t="s">
        <v>248</v>
      </c>
      <c r="H102" s="184">
        <v>2</v>
      </c>
      <c r="I102" s="185"/>
      <c r="J102" s="186">
        <f t="shared" si="0"/>
        <v>0</v>
      </c>
      <c r="K102" s="182" t="s">
        <v>19</v>
      </c>
      <c r="L102" s="41"/>
      <c r="M102" s="187" t="s">
        <v>19</v>
      </c>
      <c r="N102" s="188" t="s">
        <v>46</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222</v>
      </c>
      <c r="AT102" s="191" t="s">
        <v>217</v>
      </c>
      <c r="AU102" s="191" t="s">
        <v>82</v>
      </c>
      <c r="AY102" s="19" t="s">
        <v>214</v>
      </c>
      <c r="BE102" s="192">
        <f t="shared" si="4"/>
        <v>0</v>
      </c>
      <c r="BF102" s="192">
        <f t="shared" si="5"/>
        <v>0</v>
      </c>
      <c r="BG102" s="192">
        <f t="shared" si="6"/>
        <v>0</v>
      </c>
      <c r="BH102" s="192">
        <f t="shared" si="7"/>
        <v>0</v>
      </c>
      <c r="BI102" s="192">
        <f t="shared" si="8"/>
        <v>0</v>
      </c>
      <c r="BJ102" s="19" t="s">
        <v>82</v>
      </c>
      <c r="BK102" s="192">
        <f t="shared" si="9"/>
        <v>0</v>
      </c>
      <c r="BL102" s="19" t="s">
        <v>222</v>
      </c>
      <c r="BM102" s="191" t="s">
        <v>322</v>
      </c>
    </row>
    <row r="103" spans="1:65" s="2" customFormat="1" ht="14.45" customHeight="1">
      <c r="A103" s="36"/>
      <c r="B103" s="37"/>
      <c r="C103" s="180" t="s">
        <v>215</v>
      </c>
      <c r="D103" s="180" t="s">
        <v>217</v>
      </c>
      <c r="E103" s="181" t="s">
        <v>855</v>
      </c>
      <c r="F103" s="182" t="s">
        <v>856</v>
      </c>
      <c r="G103" s="183" t="s">
        <v>248</v>
      </c>
      <c r="H103" s="184">
        <v>2</v>
      </c>
      <c r="I103" s="185"/>
      <c r="J103" s="186">
        <f t="shared" si="0"/>
        <v>0</v>
      </c>
      <c r="K103" s="182" t="s">
        <v>19</v>
      </c>
      <c r="L103" s="41"/>
      <c r="M103" s="187" t="s">
        <v>19</v>
      </c>
      <c r="N103" s="188" t="s">
        <v>46</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222</v>
      </c>
      <c r="AT103" s="191" t="s">
        <v>217</v>
      </c>
      <c r="AU103" s="191" t="s">
        <v>82</v>
      </c>
      <c r="AY103" s="19" t="s">
        <v>214</v>
      </c>
      <c r="BE103" s="192">
        <f t="shared" si="4"/>
        <v>0</v>
      </c>
      <c r="BF103" s="192">
        <f t="shared" si="5"/>
        <v>0</v>
      </c>
      <c r="BG103" s="192">
        <f t="shared" si="6"/>
        <v>0</v>
      </c>
      <c r="BH103" s="192">
        <f t="shared" si="7"/>
        <v>0</v>
      </c>
      <c r="BI103" s="192">
        <f t="shared" si="8"/>
        <v>0</v>
      </c>
      <c r="BJ103" s="19" t="s">
        <v>82</v>
      </c>
      <c r="BK103" s="192">
        <f t="shared" si="9"/>
        <v>0</v>
      </c>
      <c r="BL103" s="19" t="s">
        <v>222</v>
      </c>
      <c r="BM103" s="191" t="s">
        <v>335</v>
      </c>
    </row>
    <row r="104" spans="1:65" s="2" customFormat="1" ht="24.2" customHeight="1">
      <c r="A104" s="36"/>
      <c r="B104" s="37"/>
      <c r="C104" s="180" t="s">
        <v>253</v>
      </c>
      <c r="D104" s="180" t="s">
        <v>217</v>
      </c>
      <c r="E104" s="181" t="s">
        <v>857</v>
      </c>
      <c r="F104" s="182" t="s">
        <v>858</v>
      </c>
      <c r="G104" s="183" t="s">
        <v>248</v>
      </c>
      <c r="H104" s="184">
        <v>2</v>
      </c>
      <c r="I104" s="185"/>
      <c r="J104" s="186">
        <f t="shared" si="0"/>
        <v>0</v>
      </c>
      <c r="K104" s="182" t="s">
        <v>19</v>
      </c>
      <c r="L104" s="41"/>
      <c r="M104" s="187" t="s">
        <v>19</v>
      </c>
      <c r="N104" s="188" t="s">
        <v>46</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222</v>
      </c>
      <c r="AT104" s="191" t="s">
        <v>217</v>
      </c>
      <c r="AU104" s="191" t="s">
        <v>82</v>
      </c>
      <c r="AY104" s="19" t="s">
        <v>214</v>
      </c>
      <c r="BE104" s="192">
        <f t="shared" si="4"/>
        <v>0</v>
      </c>
      <c r="BF104" s="192">
        <f t="shared" si="5"/>
        <v>0</v>
      </c>
      <c r="BG104" s="192">
        <f t="shared" si="6"/>
        <v>0</v>
      </c>
      <c r="BH104" s="192">
        <f t="shared" si="7"/>
        <v>0</v>
      </c>
      <c r="BI104" s="192">
        <f t="shared" si="8"/>
        <v>0</v>
      </c>
      <c r="BJ104" s="19" t="s">
        <v>82</v>
      </c>
      <c r="BK104" s="192">
        <f t="shared" si="9"/>
        <v>0</v>
      </c>
      <c r="BL104" s="19" t="s">
        <v>222</v>
      </c>
      <c r="BM104" s="191" t="s">
        <v>347</v>
      </c>
    </row>
    <row r="105" spans="1:65" s="2" customFormat="1" ht="14.45" customHeight="1">
      <c r="A105" s="36"/>
      <c r="B105" s="37"/>
      <c r="C105" s="180" t="s">
        <v>262</v>
      </c>
      <c r="D105" s="180" t="s">
        <v>217</v>
      </c>
      <c r="E105" s="181" t="s">
        <v>859</v>
      </c>
      <c r="F105" s="182" t="s">
        <v>860</v>
      </c>
      <c r="G105" s="183" t="s">
        <v>248</v>
      </c>
      <c r="H105" s="184">
        <v>2</v>
      </c>
      <c r="I105" s="185"/>
      <c r="J105" s="186">
        <f t="shared" si="0"/>
        <v>0</v>
      </c>
      <c r="K105" s="182" t="s">
        <v>19</v>
      </c>
      <c r="L105" s="41"/>
      <c r="M105" s="187" t="s">
        <v>19</v>
      </c>
      <c r="N105" s="188" t="s">
        <v>46</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222</v>
      </c>
      <c r="AT105" s="191" t="s">
        <v>217</v>
      </c>
      <c r="AU105" s="191" t="s">
        <v>82</v>
      </c>
      <c r="AY105" s="19" t="s">
        <v>214</v>
      </c>
      <c r="BE105" s="192">
        <f t="shared" si="4"/>
        <v>0</v>
      </c>
      <c r="BF105" s="192">
        <f t="shared" si="5"/>
        <v>0</v>
      </c>
      <c r="BG105" s="192">
        <f t="shared" si="6"/>
        <v>0</v>
      </c>
      <c r="BH105" s="192">
        <f t="shared" si="7"/>
        <v>0</v>
      </c>
      <c r="BI105" s="192">
        <f t="shared" si="8"/>
        <v>0</v>
      </c>
      <c r="BJ105" s="19" t="s">
        <v>82</v>
      </c>
      <c r="BK105" s="192">
        <f t="shared" si="9"/>
        <v>0</v>
      </c>
      <c r="BL105" s="19" t="s">
        <v>222</v>
      </c>
      <c r="BM105" s="191" t="s">
        <v>358</v>
      </c>
    </row>
    <row r="106" spans="1:65" s="2" customFormat="1" ht="14.45" customHeight="1">
      <c r="A106" s="36"/>
      <c r="B106" s="37"/>
      <c r="C106" s="180" t="s">
        <v>260</v>
      </c>
      <c r="D106" s="180" t="s">
        <v>217</v>
      </c>
      <c r="E106" s="181" t="s">
        <v>861</v>
      </c>
      <c r="F106" s="182" t="s">
        <v>862</v>
      </c>
      <c r="G106" s="183" t="s">
        <v>248</v>
      </c>
      <c r="H106" s="184">
        <v>2</v>
      </c>
      <c r="I106" s="185"/>
      <c r="J106" s="186">
        <f t="shared" si="0"/>
        <v>0</v>
      </c>
      <c r="K106" s="182" t="s">
        <v>19</v>
      </c>
      <c r="L106" s="41"/>
      <c r="M106" s="187" t="s">
        <v>19</v>
      </c>
      <c r="N106" s="188" t="s">
        <v>46</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222</v>
      </c>
      <c r="AT106" s="191" t="s">
        <v>217</v>
      </c>
      <c r="AU106" s="191" t="s">
        <v>82</v>
      </c>
      <c r="AY106" s="19" t="s">
        <v>214</v>
      </c>
      <c r="BE106" s="192">
        <f t="shared" si="4"/>
        <v>0</v>
      </c>
      <c r="BF106" s="192">
        <f t="shared" si="5"/>
        <v>0</v>
      </c>
      <c r="BG106" s="192">
        <f t="shared" si="6"/>
        <v>0</v>
      </c>
      <c r="BH106" s="192">
        <f t="shared" si="7"/>
        <v>0</v>
      </c>
      <c r="BI106" s="192">
        <f t="shared" si="8"/>
        <v>0</v>
      </c>
      <c r="BJ106" s="19" t="s">
        <v>82</v>
      </c>
      <c r="BK106" s="192">
        <f t="shared" si="9"/>
        <v>0</v>
      </c>
      <c r="BL106" s="19" t="s">
        <v>222</v>
      </c>
      <c r="BM106" s="191" t="s">
        <v>369</v>
      </c>
    </row>
    <row r="107" spans="1:65" s="2" customFormat="1" ht="14.45" customHeight="1">
      <c r="A107" s="36"/>
      <c r="B107" s="37"/>
      <c r="C107" s="180" t="s">
        <v>270</v>
      </c>
      <c r="D107" s="180" t="s">
        <v>217</v>
      </c>
      <c r="E107" s="181" t="s">
        <v>863</v>
      </c>
      <c r="F107" s="182" t="s">
        <v>864</v>
      </c>
      <c r="G107" s="183" t="s">
        <v>248</v>
      </c>
      <c r="H107" s="184">
        <v>2</v>
      </c>
      <c r="I107" s="185"/>
      <c r="J107" s="186">
        <f t="shared" si="0"/>
        <v>0</v>
      </c>
      <c r="K107" s="182" t="s">
        <v>19</v>
      </c>
      <c r="L107" s="41"/>
      <c r="M107" s="187" t="s">
        <v>19</v>
      </c>
      <c r="N107" s="188" t="s">
        <v>46</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222</v>
      </c>
      <c r="AT107" s="191" t="s">
        <v>217</v>
      </c>
      <c r="AU107" s="191" t="s">
        <v>82</v>
      </c>
      <c r="AY107" s="19" t="s">
        <v>214</v>
      </c>
      <c r="BE107" s="192">
        <f t="shared" si="4"/>
        <v>0</v>
      </c>
      <c r="BF107" s="192">
        <f t="shared" si="5"/>
        <v>0</v>
      </c>
      <c r="BG107" s="192">
        <f t="shared" si="6"/>
        <v>0</v>
      </c>
      <c r="BH107" s="192">
        <f t="shared" si="7"/>
        <v>0</v>
      </c>
      <c r="BI107" s="192">
        <f t="shared" si="8"/>
        <v>0</v>
      </c>
      <c r="BJ107" s="19" t="s">
        <v>82</v>
      </c>
      <c r="BK107" s="192">
        <f t="shared" si="9"/>
        <v>0</v>
      </c>
      <c r="BL107" s="19" t="s">
        <v>222</v>
      </c>
      <c r="BM107" s="191" t="s">
        <v>379</v>
      </c>
    </row>
    <row r="108" spans="1:65" s="2" customFormat="1" ht="14.45" customHeight="1">
      <c r="A108" s="36"/>
      <c r="B108" s="37"/>
      <c r="C108" s="180" t="s">
        <v>276</v>
      </c>
      <c r="D108" s="180" t="s">
        <v>217</v>
      </c>
      <c r="E108" s="181" t="s">
        <v>865</v>
      </c>
      <c r="F108" s="182" t="s">
        <v>866</v>
      </c>
      <c r="G108" s="183" t="s">
        <v>248</v>
      </c>
      <c r="H108" s="184">
        <v>1</v>
      </c>
      <c r="I108" s="185"/>
      <c r="J108" s="186">
        <f t="shared" si="0"/>
        <v>0</v>
      </c>
      <c r="K108" s="182" t="s">
        <v>19</v>
      </c>
      <c r="L108" s="41"/>
      <c r="M108" s="187" t="s">
        <v>19</v>
      </c>
      <c r="N108" s="188" t="s">
        <v>46</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222</v>
      </c>
      <c r="AT108" s="191" t="s">
        <v>217</v>
      </c>
      <c r="AU108" s="191" t="s">
        <v>82</v>
      </c>
      <c r="AY108" s="19" t="s">
        <v>214</v>
      </c>
      <c r="BE108" s="192">
        <f t="shared" si="4"/>
        <v>0</v>
      </c>
      <c r="BF108" s="192">
        <f t="shared" si="5"/>
        <v>0</v>
      </c>
      <c r="BG108" s="192">
        <f t="shared" si="6"/>
        <v>0</v>
      </c>
      <c r="BH108" s="192">
        <f t="shared" si="7"/>
        <v>0</v>
      </c>
      <c r="BI108" s="192">
        <f t="shared" si="8"/>
        <v>0</v>
      </c>
      <c r="BJ108" s="19" t="s">
        <v>82</v>
      </c>
      <c r="BK108" s="192">
        <f t="shared" si="9"/>
        <v>0</v>
      </c>
      <c r="BL108" s="19" t="s">
        <v>222</v>
      </c>
      <c r="BM108" s="191" t="s">
        <v>339</v>
      </c>
    </row>
    <row r="109" spans="1:65" s="2" customFormat="1" ht="14.45" customHeight="1">
      <c r="A109" s="36"/>
      <c r="B109" s="37"/>
      <c r="C109" s="180" t="s">
        <v>280</v>
      </c>
      <c r="D109" s="180" t="s">
        <v>217</v>
      </c>
      <c r="E109" s="181" t="s">
        <v>867</v>
      </c>
      <c r="F109" s="182" t="s">
        <v>868</v>
      </c>
      <c r="G109" s="183" t="s">
        <v>248</v>
      </c>
      <c r="H109" s="184">
        <v>8</v>
      </c>
      <c r="I109" s="185"/>
      <c r="J109" s="186">
        <f t="shared" si="0"/>
        <v>0</v>
      </c>
      <c r="K109" s="182" t="s">
        <v>19</v>
      </c>
      <c r="L109" s="41"/>
      <c r="M109" s="187" t="s">
        <v>19</v>
      </c>
      <c r="N109" s="188" t="s">
        <v>46</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222</v>
      </c>
      <c r="AT109" s="191" t="s">
        <v>217</v>
      </c>
      <c r="AU109" s="191" t="s">
        <v>82</v>
      </c>
      <c r="AY109" s="19" t="s">
        <v>214</v>
      </c>
      <c r="BE109" s="192">
        <f t="shared" si="4"/>
        <v>0</v>
      </c>
      <c r="BF109" s="192">
        <f t="shared" si="5"/>
        <v>0</v>
      </c>
      <c r="BG109" s="192">
        <f t="shared" si="6"/>
        <v>0</v>
      </c>
      <c r="BH109" s="192">
        <f t="shared" si="7"/>
        <v>0</v>
      </c>
      <c r="BI109" s="192">
        <f t="shared" si="8"/>
        <v>0</v>
      </c>
      <c r="BJ109" s="19" t="s">
        <v>82</v>
      </c>
      <c r="BK109" s="192">
        <f t="shared" si="9"/>
        <v>0</v>
      </c>
      <c r="BL109" s="19" t="s">
        <v>222</v>
      </c>
      <c r="BM109" s="191" t="s">
        <v>397</v>
      </c>
    </row>
    <row r="110" spans="1:65" s="2" customFormat="1" ht="14.45" customHeight="1">
      <c r="A110" s="36"/>
      <c r="B110" s="37"/>
      <c r="C110" s="180" t="s">
        <v>286</v>
      </c>
      <c r="D110" s="180" t="s">
        <v>217</v>
      </c>
      <c r="E110" s="181" t="s">
        <v>869</v>
      </c>
      <c r="F110" s="182" t="s">
        <v>870</v>
      </c>
      <c r="G110" s="183" t="s">
        <v>248</v>
      </c>
      <c r="H110" s="184">
        <v>3</v>
      </c>
      <c r="I110" s="185"/>
      <c r="J110" s="186">
        <f t="shared" si="0"/>
        <v>0</v>
      </c>
      <c r="K110" s="182" t="s">
        <v>19</v>
      </c>
      <c r="L110" s="41"/>
      <c r="M110" s="187" t="s">
        <v>19</v>
      </c>
      <c r="N110" s="188" t="s">
        <v>46</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222</v>
      </c>
      <c r="AT110" s="191" t="s">
        <v>217</v>
      </c>
      <c r="AU110" s="191" t="s">
        <v>82</v>
      </c>
      <c r="AY110" s="19" t="s">
        <v>214</v>
      </c>
      <c r="BE110" s="192">
        <f t="shared" si="4"/>
        <v>0</v>
      </c>
      <c r="BF110" s="192">
        <f t="shared" si="5"/>
        <v>0</v>
      </c>
      <c r="BG110" s="192">
        <f t="shared" si="6"/>
        <v>0</v>
      </c>
      <c r="BH110" s="192">
        <f t="shared" si="7"/>
        <v>0</v>
      </c>
      <c r="BI110" s="192">
        <f t="shared" si="8"/>
        <v>0</v>
      </c>
      <c r="BJ110" s="19" t="s">
        <v>82</v>
      </c>
      <c r="BK110" s="192">
        <f t="shared" si="9"/>
        <v>0</v>
      </c>
      <c r="BL110" s="19" t="s">
        <v>222</v>
      </c>
      <c r="BM110" s="191" t="s">
        <v>405</v>
      </c>
    </row>
    <row r="111" spans="1:65" s="2" customFormat="1" ht="14.45" customHeight="1">
      <c r="A111" s="36"/>
      <c r="B111" s="37"/>
      <c r="C111" s="180" t="s">
        <v>290</v>
      </c>
      <c r="D111" s="180" t="s">
        <v>217</v>
      </c>
      <c r="E111" s="181" t="s">
        <v>871</v>
      </c>
      <c r="F111" s="182" t="s">
        <v>872</v>
      </c>
      <c r="G111" s="183" t="s">
        <v>248</v>
      </c>
      <c r="H111" s="184">
        <v>2</v>
      </c>
      <c r="I111" s="185"/>
      <c r="J111" s="186">
        <f t="shared" si="0"/>
        <v>0</v>
      </c>
      <c r="K111" s="182" t="s">
        <v>19</v>
      </c>
      <c r="L111" s="41"/>
      <c r="M111" s="187" t="s">
        <v>19</v>
      </c>
      <c r="N111" s="188" t="s">
        <v>46</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222</v>
      </c>
      <c r="AT111" s="191" t="s">
        <v>217</v>
      </c>
      <c r="AU111" s="191" t="s">
        <v>82</v>
      </c>
      <c r="AY111" s="19" t="s">
        <v>214</v>
      </c>
      <c r="BE111" s="192">
        <f t="shared" si="4"/>
        <v>0</v>
      </c>
      <c r="BF111" s="192">
        <f t="shared" si="5"/>
        <v>0</v>
      </c>
      <c r="BG111" s="192">
        <f t="shared" si="6"/>
        <v>0</v>
      </c>
      <c r="BH111" s="192">
        <f t="shared" si="7"/>
        <v>0</v>
      </c>
      <c r="BI111" s="192">
        <f t="shared" si="8"/>
        <v>0</v>
      </c>
      <c r="BJ111" s="19" t="s">
        <v>82</v>
      </c>
      <c r="BK111" s="192">
        <f t="shared" si="9"/>
        <v>0</v>
      </c>
      <c r="BL111" s="19" t="s">
        <v>222</v>
      </c>
      <c r="BM111" s="191" t="s">
        <v>417</v>
      </c>
    </row>
    <row r="112" spans="1:65" s="2" customFormat="1" ht="14.45" customHeight="1">
      <c r="A112" s="36"/>
      <c r="B112" s="37"/>
      <c r="C112" s="180" t="s">
        <v>8</v>
      </c>
      <c r="D112" s="180" t="s">
        <v>217</v>
      </c>
      <c r="E112" s="181" t="s">
        <v>873</v>
      </c>
      <c r="F112" s="182" t="s">
        <v>874</v>
      </c>
      <c r="G112" s="183" t="s">
        <v>248</v>
      </c>
      <c r="H112" s="184">
        <v>2</v>
      </c>
      <c r="I112" s="185"/>
      <c r="J112" s="186">
        <f t="shared" si="0"/>
        <v>0</v>
      </c>
      <c r="K112" s="182" t="s">
        <v>19</v>
      </c>
      <c r="L112" s="41"/>
      <c r="M112" s="187" t="s">
        <v>19</v>
      </c>
      <c r="N112" s="188" t="s">
        <v>46</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222</v>
      </c>
      <c r="AT112" s="191" t="s">
        <v>217</v>
      </c>
      <c r="AU112" s="191" t="s">
        <v>82</v>
      </c>
      <c r="AY112" s="19" t="s">
        <v>214</v>
      </c>
      <c r="BE112" s="192">
        <f t="shared" si="4"/>
        <v>0</v>
      </c>
      <c r="BF112" s="192">
        <f t="shared" si="5"/>
        <v>0</v>
      </c>
      <c r="BG112" s="192">
        <f t="shared" si="6"/>
        <v>0</v>
      </c>
      <c r="BH112" s="192">
        <f t="shared" si="7"/>
        <v>0</v>
      </c>
      <c r="BI112" s="192">
        <f t="shared" si="8"/>
        <v>0</v>
      </c>
      <c r="BJ112" s="19" t="s">
        <v>82</v>
      </c>
      <c r="BK112" s="192">
        <f t="shared" si="9"/>
        <v>0</v>
      </c>
      <c r="BL112" s="19" t="s">
        <v>222</v>
      </c>
      <c r="BM112" s="191" t="s">
        <v>429</v>
      </c>
    </row>
    <row r="113" spans="1:65" s="2" customFormat="1" ht="14.45" customHeight="1">
      <c r="A113" s="36"/>
      <c r="B113" s="37"/>
      <c r="C113" s="180" t="s">
        <v>299</v>
      </c>
      <c r="D113" s="180" t="s">
        <v>217</v>
      </c>
      <c r="E113" s="181" t="s">
        <v>875</v>
      </c>
      <c r="F113" s="182" t="s">
        <v>876</v>
      </c>
      <c r="G113" s="183" t="s">
        <v>248</v>
      </c>
      <c r="H113" s="184">
        <v>13</v>
      </c>
      <c r="I113" s="185"/>
      <c r="J113" s="186">
        <f t="shared" si="0"/>
        <v>0</v>
      </c>
      <c r="K113" s="182" t="s">
        <v>19</v>
      </c>
      <c r="L113" s="41"/>
      <c r="M113" s="187" t="s">
        <v>19</v>
      </c>
      <c r="N113" s="188" t="s">
        <v>46</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222</v>
      </c>
      <c r="AT113" s="191" t="s">
        <v>217</v>
      </c>
      <c r="AU113" s="191" t="s">
        <v>82</v>
      </c>
      <c r="AY113" s="19" t="s">
        <v>214</v>
      </c>
      <c r="BE113" s="192">
        <f t="shared" si="4"/>
        <v>0</v>
      </c>
      <c r="BF113" s="192">
        <f t="shared" si="5"/>
        <v>0</v>
      </c>
      <c r="BG113" s="192">
        <f t="shared" si="6"/>
        <v>0</v>
      </c>
      <c r="BH113" s="192">
        <f t="shared" si="7"/>
        <v>0</v>
      </c>
      <c r="BI113" s="192">
        <f t="shared" si="8"/>
        <v>0</v>
      </c>
      <c r="BJ113" s="19" t="s">
        <v>82</v>
      </c>
      <c r="BK113" s="192">
        <f t="shared" si="9"/>
        <v>0</v>
      </c>
      <c r="BL113" s="19" t="s">
        <v>222</v>
      </c>
      <c r="BM113" s="191" t="s">
        <v>443</v>
      </c>
    </row>
    <row r="114" spans="1:65" s="2" customFormat="1" ht="14.45" customHeight="1">
      <c r="A114" s="36"/>
      <c r="B114" s="37"/>
      <c r="C114" s="180" t="s">
        <v>304</v>
      </c>
      <c r="D114" s="180" t="s">
        <v>217</v>
      </c>
      <c r="E114" s="181" t="s">
        <v>877</v>
      </c>
      <c r="F114" s="182" t="s">
        <v>878</v>
      </c>
      <c r="G114" s="183" t="s">
        <v>248</v>
      </c>
      <c r="H114" s="184">
        <v>1</v>
      </c>
      <c r="I114" s="185"/>
      <c r="J114" s="186">
        <f t="shared" si="0"/>
        <v>0</v>
      </c>
      <c r="K114" s="182" t="s">
        <v>19</v>
      </c>
      <c r="L114" s="41"/>
      <c r="M114" s="187" t="s">
        <v>19</v>
      </c>
      <c r="N114" s="188" t="s">
        <v>46</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222</v>
      </c>
      <c r="AT114" s="191" t="s">
        <v>217</v>
      </c>
      <c r="AU114" s="191" t="s">
        <v>82</v>
      </c>
      <c r="AY114" s="19" t="s">
        <v>214</v>
      </c>
      <c r="BE114" s="192">
        <f t="shared" si="4"/>
        <v>0</v>
      </c>
      <c r="BF114" s="192">
        <f t="shared" si="5"/>
        <v>0</v>
      </c>
      <c r="BG114" s="192">
        <f t="shared" si="6"/>
        <v>0</v>
      </c>
      <c r="BH114" s="192">
        <f t="shared" si="7"/>
        <v>0</v>
      </c>
      <c r="BI114" s="192">
        <f t="shared" si="8"/>
        <v>0</v>
      </c>
      <c r="BJ114" s="19" t="s">
        <v>82</v>
      </c>
      <c r="BK114" s="192">
        <f t="shared" si="9"/>
        <v>0</v>
      </c>
      <c r="BL114" s="19" t="s">
        <v>222</v>
      </c>
      <c r="BM114" s="191" t="s">
        <v>455</v>
      </c>
    </row>
    <row r="115" spans="1:65" s="2" customFormat="1" ht="14.45" customHeight="1">
      <c r="A115" s="36"/>
      <c r="B115" s="37"/>
      <c r="C115" s="180" t="s">
        <v>308</v>
      </c>
      <c r="D115" s="180" t="s">
        <v>217</v>
      </c>
      <c r="E115" s="181" t="s">
        <v>879</v>
      </c>
      <c r="F115" s="182" t="s">
        <v>880</v>
      </c>
      <c r="G115" s="183" t="s">
        <v>361</v>
      </c>
      <c r="H115" s="240"/>
      <c r="I115" s="185"/>
      <c r="J115" s="186">
        <f t="shared" si="0"/>
        <v>0</v>
      </c>
      <c r="K115" s="182" t="s">
        <v>19</v>
      </c>
      <c r="L115" s="41"/>
      <c r="M115" s="187" t="s">
        <v>19</v>
      </c>
      <c r="N115" s="188" t="s">
        <v>46</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222</v>
      </c>
      <c r="AT115" s="191" t="s">
        <v>217</v>
      </c>
      <c r="AU115" s="191" t="s">
        <v>82</v>
      </c>
      <c r="AY115" s="19" t="s">
        <v>214</v>
      </c>
      <c r="BE115" s="192">
        <f t="shared" si="4"/>
        <v>0</v>
      </c>
      <c r="BF115" s="192">
        <f t="shared" si="5"/>
        <v>0</v>
      </c>
      <c r="BG115" s="192">
        <f t="shared" si="6"/>
        <v>0</v>
      </c>
      <c r="BH115" s="192">
        <f t="shared" si="7"/>
        <v>0</v>
      </c>
      <c r="BI115" s="192">
        <f t="shared" si="8"/>
        <v>0</v>
      </c>
      <c r="BJ115" s="19" t="s">
        <v>82</v>
      </c>
      <c r="BK115" s="192">
        <f t="shared" si="9"/>
        <v>0</v>
      </c>
      <c r="BL115" s="19" t="s">
        <v>222</v>
      </c>
      <c r="BM115" s="191" t="s">
        <v>466</v>
      </c>
    </row>
    <row r="116" spans="1:65" s="2" customFormat="1" ht="14.45" customHeight="1">
      <c r="A116" s="36"/>
      <c r="B116" s="37"/>
      <c r="C116" s="180" t="s">
        <v>314</v>
      </c>
      <c r="D116" s="180" t="s">
        <v>217</v>
      </c>
      <c r="E116" s="181" t="s">
        <v>881</v>
      </c>
      <c r="F116" s="182" t="s">
        <v>882</v>
      </c>
      <c r="G116" s="183" t="s">
        <v>302</v>
      </c>
      <c r="H116" s="184">
        <v>0.2</v>
      </c>
      <c r="I116" s="185"/>
      <c r="J116" s="186">
        <f t="shared" si="0"/>
        <v>0</v>
      </c>
      <c r="K116" s="182" t="s">
        <v>19</v>
      </c>
      <c r="L116" s="41"/>
      <c r="M116" s="187" t="s">
        <v>19</v>
      </c>
      <c r="N116" s="188" t="s">
        <v>46</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222</v>
      </c>
      <c r="AT116" s="191" t="s">
        <v>217</v>
      </c>
      <c r="AU116" s="191" t="s">
        <v>82</v>
      </c>
      <c r="AY116" s="19" t="s">
        <v>214</v>
      </c>
      <c r="BE116" s="192">
        <f t="shared" si="4"/>
        <v>0</v>
      </c>
      <c r="BF116" s="192">
        <f t="shared" si="5"/>
        <v>0</v>
      </c>
      <c r="BG116" s="192">
        <f t="shared" si="6"/>
        <v>0</v>
      </c>
      <c r="BH116" s="192">
        <f t="shared" si="7"/>
        <v>0</v>
      </c>
      <c r="BI116" s="192">
        <f t="shared" si="8"/>
        <v>0</v>
      </c>
      <c r="BJ116" s="19" t="s">
        <v>82</v>
      </c>
      <c r="BK116" s="192">
        <f t="shared" si="9"/>
        <v>0</v>
      </c>
      <c r="BL116" s="19" t="s">
        <v>222</v>
      </c>
      <c r="BM116" s="191" t="s">
        <v>480</v>
      </c>
    </row>
    <row r="117" spans="1:65" s="12" customFormat="1" ht="25.9" customHeight="1">
      <c r="B117" s="164"/>
      <c r="C117" s="165"/>
      <c r="D117" s="166" t="s">
        <v>74</v>
      </c>
      <c r="E117" s="167" t="s">
        <v>101</v>
      </c>
      <c r="F117" s="167" t="s">
        <v>883</v>
      </c>
      <c r="G117" s="165"/>
      <c r="H117" s="165"/>
      <c r="I117" s="168"/>
      <c r="J117" s="169">
        <f>BK117</f>
        <v>0</v>
      </c>
      <c r="K117" s="165"/>
      <c r="L117" s="170"/>
      <c r="M117" s="171"/>
      <c r="N117" s="172"/>
      <c r="O117" s="172"/>
      <c r="P117" s="173">
        <f>SUM(P118:P129)</f>
        <v>0</v>
      </c>
      <c r="Q117" s="172"/>
      <c r="R117" s="173">
        <f>SUM(R118:R129)</f>
        <v>0</v>
      </c>
      <c r="S117" s="172"/>
      <c r="T117" s="174">
        <f>SUM(T118:T129)</f>
        <v>0</v>
      </c>
      <c r="AR117" s="175" t="s">
        <v>82</v>
      </c>
      <c r="AT117" s="176" t="s">
        <v>74</v>
      </c>
      <c r="AU117" s="176" t="s">
        <v>75</v>
      </c>
      <c r="AY117" s="175" t="s">
        <v>214</v>
      </c>
      <c r="BK117" s="177">
        <f>SUM(BK118:BK129)</f>
        <v>0</v>
      </c>
    </row>
    <row r="118" spans="1:65" s="2" customFormat="1" ht="14.45" customHeight="1">
      <c r="A118" s="36"/>
      <c r="B118" s="37"/>
      <c r="C118" s="180" t="s">
        <v>82</v>
      </c>
      <c r="D118" s="180" t="s">
        <v>217</v>
      </c>
      <c r="E118" s="181" t="s">
        <v>884</v>
      </c>
      <c r="F118" s="182" t="s">
        <v>1974</v>
      </c>
      <c r="G118" s="183" t="s">
        <v>248</v>
      </c>
      <c r="H118" s="184">
        <v>1</v>
      </c>
      <c r="I118" s="185"/>
      <c r="J118" s="186">
        <f t="shared" ref="J118:J129" si="10">ROUND(I118*H118,2)</f>
        <v>0</v>
      </c>
      <c r="K118" s="182" t="s">
        <v>19</v>
      </c>
      <c r="L118" s="41"/>
      <c r="M118" s="187" t="s">
        <v>19</v>
      </c>
      <c r="N118" s="188" t="s">
        <v>46</v>
      </c>
      <c r="O118" s="66"/>
      <c r="P118" s="189">
        <f t="shared" ref="P118:P129" si="11">O118*H118</f>
        <v>0</v>
      </c>
      <c r="Q118" s="189">
        <v>0</v>
      </c>
      <c r="R118" s="189">
        <f t="shared" ref="R118:R129" si="12">Q118*H118</f>
        <v>0</v>
      </c>
      <c r="S118" s="189">
        <v>0</v>
      </c>
      <c r="T118" s="190">
        <f t="shared" ref="T118:T129" si="13">S118*H118</f>
        <v>0</v>
      </c>
      <c r="U118" s="36"/>
      <c r="V118" s="36"/>
      <c r="W118" s="36"/>
      <c r="X118" s="36"/>
      <c r="Y118" s="36"/>
      <c r="Z118" s="36"/>
      <c r="AA118" s="36"/>
      <c r="AB118" s="36"/>
      <c r="AC118" s="36"/>
      <c r="AD118" s="36"/>
      <c r="AE118" s="36"/>
      <c r="AR118" s="191" t="s">
        <v>222</v>
      </c>
      <c r="AT118" s="191" t="s">
        <v>217</v>
      </c>
      <c r="AU118" s="191" t="s">
        <v>82</v>
      </c>
      <c r="AY118" s="19" t="s">
        <v>214</v>
      </c>
      <c r="BE118" s="192">
        <f t="shared" ref="BE118:BE129" si="14">IF(N118="základní",J118,0)</f>
        <v>0</v>
      </c>
      <c r="BF118" s="192">
        <f t="shared" ref="BF118:BF129" si="15">IF(N118="snížená",J118,0)</f>
        <v>0</v>
      </c>
      <c r="BG118" s="192">
        <f t="shared" ref="BG118:BG129" si="16">IF(N118="zákl. přenesená",J118,0)</f>
        <v>0</v>
      </c>
      <c r="BH118" s="192">
        <f t="shared" ref="BH118:BH129" si="17">IF(N118="sníž. přenesená",J118,0)</f>
        <v>0</v>
      </c>
      <c r="BI118" s="192">
        <f t="shared" ref="BI118:BI129" si="18">IF(N118="nulová",J118,0)</f>
        <v>0</v>
      </c>
      <c r="BJ118" s="19" t="s">
        <v>82</v>
      </c>
      <c r="BK118" s="192">
        <f t="shared" ref="BK118:BK129" si="19">ROUND(I118*H118,2)</f>
        <v>0</v>
      </c>
      <c r="BL118" s="19" t="s">
        <v>222</v>
      </c>
      <c r="BM118" s="191" t="s">
        <v>491</v>
      </c>
    </row>
    <row r="119" spans="1:65" s="2" customFormat="1" ht="14.45" customHeight="1">
      <c r="A119" s="36"/>
      <c r="B119" s="37"/>
      <c r="C119" s="180" t="s">
        <v>88</v>
      </c>
      <c r="D119" s="180" t="s">
        <v>217</v>
      </c>
      <c r="E119" s="181" t="s">
        <v>886</v>
      </c>
      <c r="F119" s="182" t="s">
        <v>887</v>
      </c>
      <c r="G119" s="183" t="s">
        <v>248</v>
      </c>
      <c r="H119" s="184">
        <v>2</v>
      </c>
      <c r="I119" s="185"/>
      <c r="J119" s="186">
        <f t="shared" si="10"/>
        <v>0</v>
      </c>
      <c r="K119" s="182" t="s">
        <v>19</v>
      </c>
      <c r="L119" s="41"/>
      <c r="M119" s="187" t="s">
        <v>19</v>
      </c>
      <c r="N119" s="188" t="s">
        <v>46</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222</v>
      </c>
      <c r="AT119" s="191" t="s">
        <v>217</v>
      </c>
      <c r="AU119" s="191" t="s">
        <v>82</v>
      </c>
      <c r="AY119" s="19" t="s">
        <v>214</v>
      </c>
      <c r="BE119" s="192">
        <f t="shared" si="14"/>
        <v>0</v>
      </c>
      <c r="BF119" s="192">
        <f t="shared" si="15"/>
        <v>0</v>
      </c>
      <c r="BG119" s="192">
        <f t="shared" si="16"/>
        <v>0</v>
      </c>
      <c r="BH119" s="192">
        <f t="shared" si="17"/>
        <v>0</v>
      </c>
      <c r="BI119" s="192">
        <f t="shared" si="18"/>
        <v>0</v>
      </c>
      <c r="BJ119" s="19" t="s">
        <v>82</v>
      </c>
      <c r="BK119" s="192">
        <f t="shared" si="19"/>
        <v>0</v>
      </c>
      <c r="BL119" s="19" t="s">
        <v>222</v>
      </c>
      <c r="BM119" s="191" t="s">
        <v>502</v>
      </c>
    </row>
    <row r="120" spans="1:65" s="2" customFormat="1" ht="14.45" customHeight="1">
      <c r="A120" s="36"/>
      <c r="B120" s="37"/>
      <c r="C120" s="180" t="s">
        <v>101</v>
      </c>
      <c r="D120" s="180" t="s">
        <v>217</v>
      </c>
      <c r="E120" s="181" t="s">
        <v>888</v>
      </c>
      <c r="F120" s="182" t="s">
        <v>889</v>
      </c>
      <c r="G120" s="183" t="s">
        <v>248</v>
      </c>
      <c r="H120" s="184">
        <v>1</v>
      </c>
      <c r="I120" s="185"/>
      <c r="J120" s="186">
        <f t="shared" si="10"/>
        <v>0</v>
      </c>
      <c r="K120" s="182" t="s">
        <v>19</v>
      </c>
      <c r="L120" s="41"/>
      <c r="M120" s="187" t="s">
        <v>19</v>
      </c>
      <c r="N120" s="188" t="s">
        <v>46</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222</v>
      </c>
      <c r="AT120" s="191" t="s">
        <v>217</v>
      </c>
      <c r="AU120" s="191" t="s">
        <v>82</v>
      </c>
      <c r="AY120" s="19" t="s">
        <v>214</v>
      </c>
      <c r="BE120" s="192">
        <f t="shared" si="14"/>
        <v>0</v>
      </c>
      <c r="BF120" s="192">
        <f t="shared" si="15"/>
        <v>0</v>
      </c>
      <c r="BG120" s="192">
        <f t="shared" si="16"/>
        <v>0</v>
      </c>
      <c r="BH120" s="192">
        <f t="shared" si="17"/>
        <v>0</v>
      </c>
      <c r="BI120" s="192">
        <f t="shared" si="18"/>
        <v>0</v>
      </c>
      <c r="BJ120" s="19" t="s">
        <v>82</v>
      </c>
      <c r="BK120" s="192">
        <f t="shared" si="19"/>
        <v>0</v>
      </c>
      <c r="BL120" s="19" t="s">
        <v>222</v>
      </c>
      <c r="BM120" s="191" t="s">
        <v>511</v>
      </c>
    </row>
    <row r="121" spans="1:65" s="2" customFormat="1" ht="14.45" customHeight="1">
      <c r="A121" s="36"/>
      <c r="B121" s="37"/>
      <c r="C121" s="180" t="s">
        <v>222</v>
      </c>
      <c r="D121" s="180" t="s">
        <v>217</v>
      </c>
      <c r="E121" s="181" t="s">
        <v>890</v>
      </c>
      <c r="F121" s="182" t="s">
        <v>891</v>
      </c>
      <c r="G121" s="183" t="s">
        <v>248</v>
      </c>
      <c r="H121" s="184">
        <v>1</v>
      </c>
      <c r="I121" s="185"/>
      <c r="J121" s="186">
        <f t="shared" si="10"/>
        <v>0</v>
      </c>
      <c r="K121" s="182" t="s">
        <v>19</v>
      </c>
      <c r="L121" s="41"/>
      <c r="M121" s="187" t="s">
        <v>19</v>
      </c>
      <c r="N121" s="188" t="s">
        <v>46</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222</v>
      </c>
      <c r="AT121" s="191" t="s">
        <v>217</v>
      </c>
      <c r="AU121" s="191" t="s">
        <v>82</v>
      </c>
      <c r="AY121" s="19" t="s">
        <v>214</v>
      </c>
      <c r="BE121" s="192">
        <f t="shared" si="14"/>
        <v>0</v>
      </c>
      <c r="BF121" s="192">
        <f t="shared" si="15"/>
        <v>0</v>
      </c>
      <c r="BG121" s="192">
        <f t="shared" si="16"/>
        <v>0</v>
      </c>
      <c r="BH121" s="192">
        <f t="shared" si="17"/>
        <v>0</v>
      </c>
      <c r="BI121" s="192">
        <f t="shared" si="18"/>
        <v>0</v>
      </c>
      <c r="BJ121" s="19" t="s">
        <v>82</v>
      </c>
      <c r="BK121" s="192">
        <f t="shared" si="19"/>
        <v>0</v>
      </c>
      <c r="BL121" s="19" t="s">
        <v>222</v>
      </c>
      <c r="BM121" s="191" t="s">
        <v>519</v>
      </c>
    </row>
    <row r="122" spans="1:65" s="2" customFormat="1" ht="14.45" customHeight="1">
      <c r="A122" s="36"/>
      <c r="B122" s="37"/>
      <c r="C122" s="180" t="s">
        <v>245</v>
      </c>
      <c r="D122" s="180" t="s">
        <v>217</v>
      </c>
      <c r="E122" s="181" t="s">
        <v>894</v>
      </c>
      <c r="F122" s="182" t="s">
        <v>2132</v>
      </c>
      <c r="G122" s="183" t="s">
        <v>248</v>
      </c>
      <c r="H122" s="184">
        <v>3</v>
      </c>
      <c r="I122" s="185"/>
      <c r="J122" s="186">
        <f t="shared" si="10"/>
        <v>0</v>
      </c>
      <c r="K122" s="182" t="s">
        <v>19</v>
      </c>
      <c r="L122" s="41"/>
      <c r="M122" s="187" t="s">
        <v>19</v>
      </c>
      <c r="N122" s="188" t="s">
        <v>46</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222</v>
      </c>
      <c r="AT122" s="191" t="s">
        <v>217</v>
      </c>
      <c r="AU122" s="191" t="s">
        <v>82</v>
      </c>
      <c r="AY122" s="19" t="s">
        <v>214</v>
      </c>
      <c r="BE122" s="192">
        <f t="shared" si="14"/>
        <v>0</v>
      </c>
      <c r="BF122" s="192">
        <f t="shared" si="15"/>
        <v>0</v>
      </c>
      <c r="BG122" s="192">
        <f t="shared" si="16"/>
        <v>0</v>
      </c>
      <c r="BH122" s="192">
        <f t="shared" si="17"/>
        <v>0</v>
      </c>
      <c r="BI122" s="192">
        <f t="shared" si="18"/>
        <v>0</v>
      </c>
      <c r="BJ122" s="19" t="s">
        <v>82</v>
      </c>
      <c r="BK122" s="192">
        <f t="shared" si="19"/>
        <v>0</v>
      </c>
      <c r="BL122" s="19" t="s">
        <v>222</v>
      </c>
      <c r="BM122" s="191" t="s">
        <v>527</v>
      </c>
    </row>
    <row r="123" spans="1:65" s="2" customFormat="1" ht="14.45" customHeight="1">
      <c r="A123" s="36"/>
      <c r="B123" s="37"/>
      <c r="C123" s="180" t="s">
        <v>245</v>
      </c>
      <c r="D123" s="180" t="s">
        <v>217</v>
      </c>
      <c r="E123" s="181" t="s">
        <v>2133</v>
      </c>
      <c r="F123" s="182" t="s">
        <v>895</v>
      </c>
      <c r="G123" s="183" t="s">
        <v>248</v>
      </c>
      <c r="H123" s="184">
        <v>1</v>
      </c>
      <c r="I123" s="185"/>
      <c r="J123" s="186">
        <f t="shared" si="10"/>
        <v>0</v>
      </c>
      <c r="K123" s="182" t="s">
        <v>19</v>
      </c>
      <c r="L123" s="41"/>
      <c r="M123" s="187" t="s">
        <v>19</v>
      </c>
      <c r="N123" s="188" t="s">
        <v>46</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222</v>
      </c>
      <c r="AT123" s="191" t="s">
        <v>217</v>
      </c>
      <c r="AU123" s="191" t="s">
        <v>82</v>
      </c>
      <c r="AY123" s="19" t="s">
        <v>214</v>
      </c>
      <c r="BE123" s="192">
        <f t="shared" si="14"/>
        <v>0</v>
      </c>
      <c r="BF123" s="192">
        <f t="shared" si="15"/>
        <v>0</v>
      </c>
      <c r="BG123" s="192">
        <f t="shared" si="16"/>
        <v>0</v>
      </c>
      <c r="BH123" s="192">
        <f t="shared" si="17"/>
        <v>0</v>
      </c>
      <c r="BI123" s="192">
        <f t="shared" si="18"/>
        <v>0</v>
      </c>
      <c r="BJ123" s="19" t="s">
        <v>82</v>
      </c>
      <c r="BK123" s="192">
        <f t="shared" si="19"/>
        <v>0</v>
      </c>
      <c r="BL123" s="19" t="s">
        <v>222</v>
      </c>
      <c r="BM123" s="191" t="s">
        <v>534</v>
      </c>
    </row>
    <row r="124" spans="1:65" s="2" customFormat="1" ht="14.45" customHeight="1">
      <c r="A124" s="36"/>
      <c r="B124" s="37"/>
      <c r="C124" s="180" t="s">
        <v>253</v>
      </c>
      <c r="D124" s="180" t="s">
        <v>217</v>
      </c>
      <c r="E124" s="181" t="s">
        <v>896</v>
      </c>
      <c r="F124" s="182" t="s">
        <v>897</v>
      </c>
      <c r="G124" s="183" t="s">
        <v>248</v>
      </c>
      <c r="H124" s="184">
        <v>1</v>
      </c>
      <c r="I124" s="185"/>
      <c r="J124" s="186">
        <f t="shared" si="10"/>
        <v>0</v>
      </c>
      <c r="K124" s="182" t="s">
        <v>19</v>
      </c>
      <c r="L124" s="41"/>
      <c r="M124" s="187" t="s">
        <v>19</v>
      </c>
      <c r="N124" s="188" t="s">
        <v>46</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222</v>
      </c>
      <c r="AT124" s="191" t="s">
        <v>217</v>
      </c>
      <c r="AU124" s="191" t="s">
        <v>82</v>
      </c>
      <c r="AY124" s="19" t="s">
        <v>214</v>
      </c>
      <c r="BE124" s="192">
        <f t="shared" si="14"/>
        <v>0</v>
      </c>
      <c r="BF124" s="192">
        <f t="shared" si="15"/>
        <v>0</v>
      </c>
      <c r="BG124" s="192">
        <f t="shared" si="16"/>
        <v>0</v>
      </c>
      <c r="BH124" s="192">
        <f t="shared" si="17"/>
        <v>0</v>
      </c>
      <c r="BI124" s="192">
        <f t="shared" si="18"/>
        <v>0</v>
      </c>
      <c r="BJ124" s="19" t="s">
        <v>82</v>
      </c>
      <c r="BK124" s="192">
        <f t="shared" si="19"/>
        <v>0</v>
      </c>
      <c r="BL124" s="19" t="s">
        <v>222</v>
      </c>
      <c r="BM124" s="191" t="s">
        <v>542</v>
      </c>
    </row>
    <row r="125" spans="1:65" s="2" customFormat="1" ht="14.45" customHeight="1">
      <c r="A125" s="36"/>
      <c r="B125" s="37"/>
      <c r="C125" s="180" t="s">
        <v>262</v>
      </c>
      <c r="D125" s="180" t="s">
        <v>217</v>
      </c>
      <c r="E125" s="181" t="s">
        <v>1790</v>
      </c>
      <c r="F125" s="182" t="s">
        <v>1791</v>
      </c>
      <c r="G125" s="183" t="s">
        <v>248</v>
      </c>
      <c r="H125" s="184">
        <v>1</v>
      </c>
      <c r="I125" s="185"/>
      <c r="J125" s="186">
        <f t="shared" si="10"/>
        <v>0</v>
      </c>
      <c r="K125" s="182" t="s">
        <v>19</v>
      </c>
      <c r="L125" s="41"/>
      <c r="M125" s="187" t="s">
        <v>19</v>
      </c>
      <c r="N125" s="188" t="s">
        <v>46</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222</v>
      </c>
      <c r="AT125" s="191" t="s">
        <v>217</v>
      </c>
      <c r="AU125" s="191" t="s">
        <v>82</v>
      </c>
      <c r="AY125" s="19" t="s">
        <v>214</v>
      </c>
      <c r="BE125" s="192">
        <f t="shared" si="14"/>
        <v>0</v>
      </c>
      <c r="BF125" s="192">
        <f t="shared" si="15"/>
        <v>0</v>
      </c>
      <c r="BG125" s="192">
        <f t="shared" si="16"/>
        <v>0</v>
      </c>
      <c r="BH125" s="192">
        <f t="shared" si="17"/>
        <v>0</v>
      </c>
      <c r="BI125" s="192">
        <f t="shared" si="18"/>
        <v>0</v>
      </c>
      <c r="BJ125" s="19" t="s">
        <v>82</v>
      </c>
      <c r="BK125" s="192">
        <f t="shared" si="19"/>
        <v>0</v>
      </c>
      <c r="BL125" s="19" t="s">
        <v>222</v>
      </c>
      <c r="BM125" s="191" t="s">
        <v>555</v>
      </c>
    </row>
    <row r="126" spans="1:65" s="2" customFormat="1" ht="24.2" customHeight="1">
      <c r="A126" s="36"/>
      <c r="B126" s="37"/>
      <c r="C126" s="180" t="s">
        <v>270</v>
      </c>
      <c r="D126" s="180" t="s">
        <v>217</v>
      </c>
      <c r="E126" s="181" t="s">
        <v>898</v>
      </c>
      <c r="F126" s="182" t="s">
        <v>899</v>
      </c>
      <c r="G126" s="183" t="s">
        <v>248</v>
      </c>
      <c r="H126" s="184">
        <v>2</v>
      </c>
      <c r="I126" s="185"/>
      <c r="J126" s="186">
        <f t="shared" si="10"/>
        <v>0</v>
      </c>
      <c r="K126" s="182" t="s">
        <v>19</v>
      </c>
      <c r="L126" s="41"/>
      <c r="M126" s="187" t="s">
        <v>19</v>
      </c>
      <c r="N126" s="188" t="s">
        <v>46</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222</v>
      </c>
      <c r="AT126" s="191" t="s">
        <v>217</v>
      </c>
      <c r="AU126" s="191" t="s">
        <v>82</v>
      </c>
      <c r="AY126" s="19" t="s">
        <v>214</v>
      </c>
      <c r="BE126" s="192">
        <f t="shared" si="14"/>
        <v>0</v>
      </c>
      <c r="BF126" s="192">
        <f t="shared" si="15"/>
        <v>0</v>
      </c>
      <c r="BG126" s="192">
        <f t="shared" si="16"/>
        <v>0</v>
      </c>
      <c r="BH126" s="192">
        <f t="shared" si="17"/>
        <v>0</v>
      </c>
      <c r="BI126" s="192">
        <f t="shared" si="18"/>
        <v>0</v>
      </c>
      <c r="BJ126" s="19" t="s">
        <v>82</v>
      </c>
      <c r="BK126" s="192">
        <f t="shared" si="19"/>
        <v>0</v>
      </c>
      <c r="BL126" s="19" t="s">
        <v>222</v>
      </c>
      <c r="BM126" s="191" t="s">
        <v>565</v>
      </c>
    </row>
    <row r="127" spans="1:65" s="2" customFormat="1" ht="14.45" customHeight="1">
      <c r="A127" s="36"/>
      <c r="B127" s="37"/>
      <c r="C127" s="180" t="s">
        <v>276</v>
      </c>
      <c r="D127" s="180" t="s">
        <v>217</v>
      </c>
      <c r="E127" s="181" t="s">
        <v>900</v>
      </c>
      <c r="F127" s="182" t="s">
        <v>901</v>
      </c>
      <c r="G127" s="183" t="s">
        <v>248</v>
      </c>
      <c r="H127" s="184">
        <v>2</v>
      </c>
      <c r="I127" s="185"/>
      <c r="J127" s="186">
        <f t="shared" si="10"/>
        <v>0</v>
      </c>
      <c r="K127" s="182" t="s">
        <v>19</v>
      </c>
      <c r="L127" s="41"/>
      <c r="M127" s="187" t="s">
        <v>19</v>
      </c>
      <c r="N127" s="188" t="s">
        <v>46</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222</v>
      </c>
      <c r="AT127" s="191" t="s">
        <v>217</v>
      </c>
      <c r="AU127" s="191" t="s">
        <v>82</v>
      </c>
      <c r="AY127" s="19" t="s">
        <v>214</v>
      </c>
      <c r="BE127" s="192">
        <f t="shared" si="14"/>
        <v>0</v>
      </c>
      <c r="BF127" s="192">
        <f t="shared" si="15"/>
        <v>0</v>
      </c>
      <c r="BG127" s="192">
        <f t="shared" si="16"/>
        <v>0</v>
      </c>
      <c r="BH127" s="192">
        <f t="shared" si="17"/>
        <v>0</v>
      </c>
      <c r="BI127" s="192">
        <f t="shared" si="18"/>
        <v>0</v>
      </c>
      <c r="BJ127" s="19" t="s">
        <v>82</v>
      </c>
      <c r="BK127" s="192">
        <f t="shared" si="19"/>
        <v>0</v>
      </c>
      <c r="BL127" s="19" t="s">
        <v>222</v>
      </c>
      <c r="BM127" s="191" t="s">
        <v>573</v>
      </c>
    </row>
    <row r="128" spans="1:65" s="2" customFormat="1" ht="14.45" customHeight="1">
      <c r="A128" s="36"/>
      <c r="B128" s="37"/>
      <c r="C128" s="180" t="s">
        <v>280</v>
      </c>
      <c r="D128" s="180" t="s">
        <v>217</v>
      </c>
      <c r="E128" s="181" t="s">
        <v>902</v>
      </c>
      <c r="F128" s="182" t="s">
        <v>903</v>
      </c>
      <c r="G128" s="183" t="s">
        <v>361</v>
      </c>
      <c r="H128" s="240"/>
      <c r="I128" s="185"/>
      <c r="J128" s="186">
        <f t="shared" si="10"/>
        <v>0</v>
      </c>
      <c r="K128" s="182" t="s">
        <v>19</v>
      </c>
      <c r="L128" s="41"/>
      <c r="M128" s="187" t="s">
        <v>19</v>
      </c>
      <c r="N128" s="188" t="s">
        <v>46</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222</v>
      </c>
      <c r="AT128" s="191" t="s">
        <v>217</v>
      </c>
      <c r="AU128" s="191" t="s">
        <v>82</v>
      </c>
      <c r="AY128" s="19" t="s">
        <v>214</v>
      </c>
      <c r="BE128" s="192">
        <f t="shared" si="14"/>
        <v>0</v>
      </c>
      <c r="BF128" s="192">
        <f t="shared" si="15"/>
        <v>0</v>
      </c>
      <c r="BG128" s="192">
        <f t="shared" si="16"/>
        <v>0</v>
      </c>
      <c r="BH128" s="192">
        <f t="shared" si="17"/>
        <v>0</v>
      </c>
      <c r="BI128" s="192">
        <f t="shared" si="18"/>
        <v>0</v>
      </c>
      <c r="BJ128" s="19" t="s">
        <v>82</v>
      </c>
      <c r="BK128" s="192">
        <f t="shared" si="19"/>
        <v>0</v>
      </c>
      <c r="BL128" s="19" t="s">
        <v>222</v>
      </c>
      <c r="BM128" s="191" t="s">
        <v>584</v>
      </c>
    </row>
    <row r="129" spans="1:65" s="2" customFormat="1" ht="14.45" customHeight="1">
      <c r="A129" s="36"/>
      <c r="B129" s="37"/>
      <c r="C129" s="180" t="s">
        <v>286</v>
      </c>
      <c r="D129" s="180" t="s">
        <v>217</v>
      </c>
      <c r="E129" s="181" t="s">
        <v>904</v>
      </c>
      <c r="F129" s="182" t="s">
        <v>905</v>
      </c>
      <c r="G129" s="183" t="s">
        <v>302</v>
      </c>
      <c r="H129" s="184">
        <v>1</v>
      </c>
      <c r="I129" s="185"/>
      <c r="J129" s="186">
        <f t="shared" si="10"/>
        <v>0</v>
      </c>
      <c r="K129" s="182" t="s">
        <v>19</v>
      </c>
      <c r="L129" s="41"/>
      <c r="M129" s="187" t="s">
        <v>19</v>
      </c>
      <c r="N129" s="188" t="s">
        <v>46</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222</v>
      </c>
      <c r="AT129" s="191" t="s">
        <v>217</v>
      </c>
      <c r="AU129" s="191" t="s">
        <v>82</v>
      </c>
      <c r="AY129" s="19" t="s">
        <v>214</v>
      </c>
      <c r="BE129" s="192">
        <f t="shared" si="14"/>
        <v>0</v>
      </c>
      <c r="BF129" s="192">
        <f t="shared" si="15"/>
        <v>0</v>
      </c>
      <c r="BG129" s="192">
        <f t="shared" si="16"/>
        <v>0</v>
      </c>
      <c r="BH129" s="192">
        <f t="shared" si="17"/>
        <v>0</v>
      </c>
      <c r="BI129" s="192">
        <f t="shared" si="18"/>
        <v>0</v>
      </c>
      <c r="BJ129" s="19" t="s">
        <v>82</v>
      </c>
      <c r="BK129" s="192">
        <f t="shared" si="19"/>
        <v>0</v>
      </c>
      <c r="BL129" s="19" t="s">
        <v>222</v>
      </c>
      <c r="BM129" s="191" t="s">
        <v>592</v>
      </c>
    </row>
    <row r="130" spans="1:65" s="12" customFormat="1" ht="25.9" customHeight="1">
      <c r="B130" s="164"/>
      <c r="C130" s="165"/>
      <c r="D130" s="166" t="s">
        <v>74</v>
      </c>
      <c r="E130" s="167" t="s">
        <v>222</v>
      </c>
      <c r="F130" s="167" t="s">
        <v>906</v>
      </c>
      <c r="G130" s="165"/>
      <c r="H130" s="165"/>
      <c r="I130" s="168"/>
      <c r="J130" s="169">
        <f>BK130</f>
        <v>0</v>
      </c>
      <c r="K130" s="165"/>
      <c r="L130" s="170"/>
      <c r="M130" s="171"/>
      <c r="N130" s="172"/>
      <c r="O130" s="172"/>
      <c r="P130" s="173">
        <f>SUM(P131:P135)</f>
        <v>0</v>
      </c>
      <c r="Q130" s="172"/>
      <c r="R130" s="173">
        <f>SUM(R131:R135)</f>
        <v>0</v>
      </c>
      <c r="S130" s="172"/>
      <c r="T130" s="174">
        <f>SUM(T131:T135)</f>
        <v>0</v>
      </c>
      <c r="AR130" s="175" t="s">
        <v>82</v>
      </c>
      <c r="AT130" s="176" t="s">
        <v>74</v>
      </c>
      <c r="AU130" s="176" t="s">
        <v>75</v>
      </c>
      <c r="AY130" s="175" t="s">
        <v>214</v>
      </c>
      <c r="BK130" s="177">
        <f>SUM(BK131:BK135)</f>
        <v>0</v>
      </c>
    </row>
    <row r="131" spans="1:65" s="2" customFormat="1" ht="14.45" customHeight="1">
      <c r="A131" s="36"/>
      <c r="B131" s="37"/>
      <c r="C131" s="180" t="s">
        <v>82</v>
      </c>
      <c r="D131" s="180" t="s">
        <v>217</v>
      </c>
      <c r="E131" s="181" t="s">
        <v>907</v>
      </c>
      <c r="F131" s="182" t="s">
        <v>908</v>
      </c>
      <c r="G131" s="183" t="s">
        <v>331</v>
      </c>
      <c r="H131" s="184">
        <v>145</v>
      </c>
      <c r="I131" s="185"/>
      <c r="J131" s="186">
        <f>ROUND(I131*H131,2)</f>
        <v>0</v>
      </c>
      <c r="K131" s="182" t="s">
        <v>19</v>
      </c>
      <c r="L131" s="41"/>
      <c r="M131" s="187" t="s">
        <v>19</v>
      </c>
      <c r="N131" s="188" t="s">
        <v>46</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222</v>
      </c>
      <c r="AT131" s="191" t="s">
        <v>217</v>
      </c>
      <c r="AU131" s="191" t="s">
        <v>82</v>
      </c>
      <c r="AY131" s="19" t="s">
        <v>214</v>
      </c>
      <c r="BE131" s="192">
        <f>IF(N131="základní",J131,0)</f>
        <v>0</v>
      </c>
      <c r="BF131" s="192">
        <f>IF(N131="snížená",J131,0)</f>
        <v>0</v>
      </c>
      <c r="BG131" s="192">
        <f>IF(N131="zákl. přenesená",J131,0)</f>
        <v>0</v>
      </c>
      <c r="BH131" s="192">
        <f>IF(N131="sníž. přenesená",J131,0)</f>
        <v>0</v>
      </c>
      <c r="BI131" s="192">
        <f>IF(N131="nulová",J131,0)</f>
        <v>0</v>
      </c>
      <c r="BJ131" s="19" t="s">
        <v>82</v>
      </c>
      <c r="BK131" s="192">
        <f>ROUND(I131*H131,2)</f>
        <v>0</v>
      </c>
      <c r="BL131" s="19" t="s">
        <v>222</v>
      </c>
      <c r="BM131" s="191" t="s">
        <v>602</v>
      </c>
    </row>
    <row r="132" spans="1:65" s="2" customFormat="1" ht="14.45" customHeight="1">
      <c r="A132" s="36"/>
      <c r="B132" s="37"/>
      <c r="C132" s="180" t="s">
        <v>88</v>
      </c>
      <c r="D132" s="180" t="s">
        <v>217</v>
      </c>
      <c r="E132" s="181" t="s">
        <v>909</v>
      </c>
      <c r="F132" s="182" t="s">
        <v>910</v>
      </c>
      <c r="G132" s="183" t="s">
        <v>331</v>
      </c>
      <c r="H132" s="184">
        <v>4</v>
      </c>
      <c r="I132" s="185"/>
      <c r="J132" s="186">
        <f>ROUND(I132*H132,2)</f>
        <v>0</v>
      </c>
      <c r="K132" s="182" t="s">
        <v>19</v>
      </c>
      <c r="L132" s="41"/>
      <c r="M132" s="187" t="s">
        <v>19</v>
      </c>
      <c r="N132" s="188" t="s">
        <v>46</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222</v>
      </c>
      <c r="AT132" s="191" t="s">
        <v>217</v>
      </c>
      <c r="AU132" s="191" t="s">
        <v>82</v>
      </c>
      <c r="AY132" s="19" t="s">
        <v>214</v>
      </c>
      <c r="BE132" s="192">
        <f>IF(N132="základní",J132,0)</f>
        <v>0</v>
      </c>
      <c r="BF132" s="192">
        <f>IF(N132="snížená",J132,0)</f>
        <v>0</v>
      </c>
      <c r="BG132" s="192">
        <f>IF(N132="zákl. přenesená",J132,0)</f>
        <v>0</v>
      </c>
      <c r="BH132" s="192">
        <f>IF(N132="sníž. přenesená",J132,0)</f>
        <v>0</v>
      </c>
      <c r="BI132" s="192">
        <f>IF(N132="nulová",J132,0)</f>
        <v>0</v>
      </c>
      <c r="BJ132" s="19" t="s">
        <v>82</v>
      </c>
      <c r="BK132" s="192">
        <f>ROUND(I132*H132,2)</f>
        <v>0</v>
      </c>
      <c r="BL132" s="19" t="s">
        <v>222</v>
      </c>
      <c r="BM132" s="191" t="s">
        <v>611</v>
      </c>
    </row>
    <row r="133" spans="1:65" s="2" customFormat="1" ht="14.45" customHeight="1">
      <c r="A133" s="36"/>
      <c r="B133" s="37"/>
      <c r="C133" s="180" t="s">
        <v>101</v>
      </c>
      <c r="D133" s="180" t="s">
        <v>217</v>
      </c>
      <c r="E133" s="181" t="s">
        <v>911</v>
      </c>
      <c r="F133" s="182" t="s">
        <v>912</v>
      </c>
      <c r="G133" s="183" t="s">
        <v>248</v>
      </c>
      <c r="H133" s="184">
        <v>2</v>
      </c>
      <c r="I133" s="185"/>
      <c r="J133" s="186">
        <f>ROUND(I133*H133,2)</f>
        <v>0</v>
      </c>
      <c r="K133" s="182" t="s">
        <v>19</v>
      </c>
      <c r="L133" s="41"/>
      <c r="M133" s="187" t="s">
        <v>19</v>
      </c>
      <c r="N133" s="188" t="s">
        <v>46</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222</v>
      </c>
      <c r="AT133" s="191" t="s">
        <v>217</v>
      </c>
      <c r="AU133" s="191" t="s">
        <v>82</v>
      </c>
      <c r="AY133" s="19" t="s">
        <v>214</v>
      </c>
      <c r="BE133" s="192">
        <f>IF(N133="základní",J133,0)</f>
        <v>0</v>
      </c>
      <c r="BF133" s="192">
        <f>IF(N133="snížená",J133,0)</f>
        <v>0</v>
      </c>
      <c r="BG133" s="192">
        <f>IF(N133="zákl. přenesená",J133,0)</f>
        <v>0</v>
      </c>
      <c r="BH133" s="192">
        <f>IF(N133="sníž. přenesená",J133,0)</f>
        <v>0</v>
      </c>
      <c r="BI133" s="192">
        <f>IF(N133="nulová",J133,0)</f>
        <v>0</v>
      </c>
      <c r="BJ133" s="19" t="s">
        <v>82</v>
      </c>
      <c r="BK133" s="192">
        <f>ROUND(I133*H133,2)</f>
        <v>0</v>
      </c>
      <c r="BL133" s="19" t="s">
        <v>222</v>
      </c>
      <c r="BM133" s="191" t="s">
        <v>619</v>
      </c>
    </row>
    <row r="134" spans="1:65" s="2" customFormat="1" ht="14.45" customHeight="1">
      <c r="A134" s="36"/>
      <c r="B134" s="37"/>
      <c r="C134" s="180" t="s">
        <v>222</v>
      </c>
      <c r="D134" s="180" t="s">
        <v>217</v>
      </c>
      <c r="E134" s="181" t="s">
        <v>913</v>
      </c>
      <c r="F134" s="182" t="s">
        <v>914</v>
      </c>
      <c r="G134" s="183" t="s">
        <v>361</v>
      </c>
      <c r="H134" s="240"/>
      <c r="I134" s="185"/>
      <c r="J134" s="186">
        <f>ROUND(I134*H134,2)</f>
        <v>0</v>
      </c>
      <c r="K134" s="182" t="s">
        <v>19</v>
      </c>
      <c r="L134" s="41"/>
      <c r="M134" s="187" t="s">
        <v>19</v>
      </c>
      <c r="N134" s="188" t="s">
        <v>46</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222</v>
      </c>
      <c r="AT134" s="191" t="s">
        <v>217</v>
      </c>
      <c r="AU134" s="191" t="s">
        <v>82</v>
      </c>
      <c r="AY134" s="19" t="s">
        <v>214</v>
      </c>
      <c r="BE134" s="192">
        <f>IF(N134="základní",J134,0)</f>
        <v>0</v>
      </c>
      <c r="BF134" s="192">
        <f>IF(N134="snížená",J134,0)</f>
        <v>0</v>
      </c>
      <c r="BG134" s="192">
        <f>IF(N134="zákl. přenesená",J134,0)</f>
        <v>0</v>
      </c>
      <c r="BH134" s="192">
        <f>IF(N134="sníž. přenesená",J134,0)</f>
        <v>0</v>
      </c>
      <c r="BI134" s="192">
        <f>IF(N134="nulová",J134,0)</f>
        <v>0</v>
      </c>
      <c r="BJ134" s="19" t="s">
        <v>82</v>
      </c>
      <c r="BK134" s="192">
        <f>ROUND(I134*H134,2)</f>
        <v>0</v>
      </c>
      <c r="BL134" s="19" t="s">
        <v>222</v>
      </c>
      <c r="BM134" s="191" t="s">
        <v>630</v>
      </c>
    </row>
    <row r="135" spans="1:65" s="2" customFormat="1" ht="14.45" customHeight="1">
      <c r="A135" s="36"/>
      <c r="B135" s="37"/>
      <c r="C135" s="180" t="s">
        <v>245</v>
      </c>
      <c r="D135" s="180" t="s">
        <v>217</v>
      </c>
      <c r="E135" s="181" t="s">
        <v>915</v>
      </c>
      <c r="F135" s="182" t="s">
        <v>916</v>
      </c>
      <c r="G135" s="183" t="s">
        <v>302</v>
      </c>
      <c r="H135" s="184">
        <v>0.5</v>
      </c>
      <c r="I135" s="185"/>
      <c r="J135" s="186">
        <f>ROUND(I135*H135,2)</f>
        <v>0</v>
      </c>
      <c r="K135" s="182" t="s">
        <v>19</v>
      </c>
      <c r="L135" s="41"/>
      <c r="M135" s="187" t="s">
        <v>19</v>
      </c>
      <c r="N135" s="188" t="s">
        <v>46</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222</v>
      </c>
      <c r="AT135" s="191" t="s">
        <v>217</v>
      </c>
      <c r="AU135" s="191" t="s">
        <v>82</v>
      </c>
      <c r="AY135" s="19" t="s">
        <v>214</v>
      </c>
      <c r="BE135" s="192">
        <f>IF(N135="základní",J135,0)</f>
        <v>0</v>
      </c>
      <c r="BF135" s="192">
        <f>IF(N135="snížená",J135,0)</f>
        <v>0</v>
      </c>
      <c r="BG135" s="192">
        <f>IF(N135="zákl. přenesená",J135,0)</f>
        <v>0</v>
      </c>
      <c r="BH135" s="192">
        <f>IF(N135="sníž. přenesená",J135,0)</f>
        <v>0</v>
      </c>
      <c r="BI135" s="192">
        <f>IF(N135="nulová",J135,0)</f>
        <v>0</v>
      </c>
      <c r="BJ135" s="19" t="s">
        <v>82</v>
      </c>
      <c r="BK135" s="192">
        <f>ROUND(I135*H135,2)</f>
        <v>0</v>
      </c>
      <c r="BL135" s="19" t="s">
        <v>222</v>
      </c>
      <c r="BM135" s="191" t="s">
        <v>637</v>
      </c>
    </row>
    <row r="136" spans="1:65" s="12" customFormat="1" ht="25.9" customHeight="1">
      <c r="B136" s="164"/>
      <c r="C136" s="165"/>
      <c r="D136" s="166" t="s">
        <v>74</v>
      </c>
      <c r="E136" s="167" t="s">
        <v>245</v>
      </c>
      <c r="F136" s="167" t="s">
        <v>917</v>
      </c>
      <c r="G136" s="165"/>
      <c r="H136" s="165"/>
      <c r="I136" s="168"/>
      <c r="J136" s="169">
        <f>BK136</f>
        <v>0</v>
      </c>
      <c r="K136" s="165"/>
      <c r="L136" s="170"/>
      <c r="M136" s="171"/>
      <c r="N136" s="172"/>
      <c r="O136" s="172"/>
      <c r="P136" s="173">
        <f>SUM(P137:P142)</f>
        <v>0</v>
      </c>
      <c r="Q136" s="172"/>
      <c r="R136" s="173">
        <f>SUM(R137:R142)</f>
        <v>0</v>
      </c>
      <c r="S136" s="172"/>
      <c r="T136" s="174">
        <f>SUM(T137:T142)</f>
        <v>0</v>
      </c>
      <c r="AR136" s="175" t="s">
        <v>82</v>
      </c>
      <c r="AT136" s="176" t="s">
        <v>74</v>
      </c>
      <c r="AU136" s="176" t="s">
        <v>75</v>
      </c>
      <c r="AY136" s="175" t="s">
        <v>214</v>
      </c>
      <c r="BK136" s="177">
        <f>SUM(BK137:BK142)</f>
        <v>0</v>
      </c>
    </row>
    <row r="137" spans="1:65" s="2" customFormat="1" ht="14.45" customHeight="1">
      <c r="A137" s="36"/>
      <c r="B137" s="37"/>
      <c r="C137" s="180" t="s">
        <v>82</v>
      </c>
      <c r="D137" s="180" t="s">
        <v>217</v>
      </c>
      <c r="E137" s="181" t="s">
        <v>918</v>
      </c>
      <c r="F137" s="182" t="s">
        <v>919</v>
      </c>
      <c r="G137" s="183" t="s">
        <v>920</v>
      </c>
      <c r="H137" s="184">
        <v>10</v>
      </c>
      <c r="I137" s="185"/>
      <c r="J137" s="186">
        <f t="shared" ref="J137:J142" si="20">ROUND(I137*H137,2)</f>
        <v>0</v>
      </c>
      <c r="K137" s="182" t="s">
        <v>19</v>
      </c>
      <c r="L137" s="41"/>
      <c r="M137" s="187" t="s">
        <v>19</v>
      </c>
      <c r="N137" s="188" t="s">
        <v>46</v>
      </c>
      <c r="O137" s="66"/>
      <c r="P137" s="189">
        <f t="shared" ref="P137:P142" si="21">O137*H137</f>
        <v>0</v>
      </c>
      <c r="Q137" s="189">
        <v>0</v>
      </c>
      <c r="R137" s="189">
        <f t="shared" ref="R137:R142" si="22">Q137*H137</f>
        <v>0</v>
      </c>
      <c r="S137" s="189">
        <v>0</v>
      </c>
      <c r="T137" s="190">
        <f t="shared" ref="T137:T142" si="23">S137*H137</f>
        <v>0</v>
      </c>
      <c r="U137" s="36"/>
      <c r="V137" s="36"/>
      <c r="W137" s="36"/>
      <c r="X137" s="36"/>
      <c r="Y137" s="36"/>
      <c r="Z137" s="36"/>
      <c r="AA137" s="36"/>
      <c r="AB137" s="36"/>
      <c r="AC137" s="36"/>
      <c r="AD137" s="36"/>
      <c r="AE137" s="36"/>
      <c r="AR137" s="191" t="s">
        <v>222</v>
      </c>
      <c r="AT137" s="191" t="s">
        <v>217</v>
      </c>
      <c r="AU137" s="191" t="s">
        <v>82</v>
      </c>
      <c r="AY137" s="19" t="s">
        <v>214</v>
      </c>
      <c r="BE137" s="192">
        <f t="shared" ref="BE137:BE142" si="24">IF(N137="základní",J137,0)</f>
        <v>0</v>
      </c>
      <c r="BF137" s="192">
        <f t="shared" ref="BF137:BF142" si="25">IF(N137="snížená",J137,0)</f>
        <v>0</v>
      </c>
      <c r="BG137" s="192">
        <f t="shared" ref="BG137:BG142" si="26">IF(N137="zákl. přenesená",J137,0)</f>
        <v>0</v>
      </c>
      <c r="BH137" s="192">
        <f t="shared" ref="BH137:BH142" si="27">IF(N137="sníž. přenesená",J137,0)</f>
        <v>0</v>
      </c>
      <c r="BI137" s="192">
        <f t="shared" ref="BI137:BI142" si="28">IF(N137="nulová",J137,0)</f>
        <v>0</v>
      </c>
      <c r="BJ137" s="19" t="s">
        <v>82</v>
      </c>
      <c r="BK137" s="192">
        <f t="shared" ref="BK137:BK142" si="29">ROUND(I137*H137,2)</f>
        <v>0</v>
      </c>
      <c r="BL137" s="19" t="s">
        <v>222</v>
      </c>
      <c r="BM137" s="191" t="s">
        <v>645</v>
      </c>
    </row>
    <row r="138" spans="1:65" s="2" customFormat="1" ht="14.45" customHeight="1">
      <c r="A138" s="36"/>
      <c r="B138" s="37"/>
      <c r="C138" s="180" t="s">
        <v>88</v>
      </c>
      <c r="D138" s="180" t="s">
        <v>217</v>
      </c>
      <c r="E138" s="181" t="s">
        <v>921</v>
      </c>
      <c r="F138" s="182" t="s">
        <v>922</v>
      </c>
      <c r="G138" s="183" t="s">
        <v>923</v>
      </c>
      <c r="H138" s="184">
        <v>5</v>
      </c>
      <c r="I138" s="185"/>
      <c r="J138" s="186">
        <f t="shared" si="20"/>
        <v>0</v>
      </c>
      <c r="K138" s="182" t="s">
        <v>19</v>
      </c>
      <c r="L138" s="41"/>
      <c r="M138" s="187" t="s">
        <v>19</v>
      </c>
      <c r="N138" s="188" t="s">
        <v>46</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222</v>
      </c>
      <c r="AT138" s="191" t="s">
        <v>217</v>
      </c>
      <c r="AU138" s="191" t="s">
        <v>82</v>
      </c>
      <c r="AY138" s="19" t="s">
        <v>214</v>
      </c>
      <c r="BE138" s="192">
        <f t="shared" si="24"/>
        <v>0</v>
      </c>
      <c r="BF138" s="192">
        <f t="shared" si="25"/>
        <v>0</v>
      </c>
      <c r="BG138" s="192">
        <f t="shared" si="26"/>
        <v>0</v>
      </c>
      <c r="BH138" s="192">
        <f t="shared" si="27"/>
        <v>0</v>
      </c>
      <c r="BI138" s="192">
        <f t="shared" si="28"/>
        <v>0</v>
      </c>
      <c r="BJ138" s="19" t="s">
        <v>82</v>
      </c>
      <c r="BK138" s="192">
        <f t="shared" si="29"/>
        <v>0</v>
      </c>
      <c r="BL138" s="19" t="s">
        <v>222</v>
      </c>
      <c r="BM138" s="191" t="s">
        <v>652</v>
      </c>
    </row>
    <row r="139" spans="1:65" s="2" customFormat="1" ht="14.45" customHeight="1">
      <c r="A139" s="36"/>
      <c r="B139" s="37"/>
      <c r="C139" s="180" t="s">
        <v>101</v>
      </c>
      <c r="D139" s="180" t="s">
        <v>217</v>
      </c>
      <c r="E139" s="181" t="s">
        <v>924</v>
      </c>
      <c r="F139" s="182" t="s">
        <v>925</v>
      </c>
      <c r="G139" s="183" t="s">
        <v>923</v>
      </c>
      <c r="H139" s="184">
        <v>5</v>
      </c>
      <c r="I139" s="185"/>
      <c r="J139" s="186">
        <f t="shared" si="20"/>
        <v>0</v>
      </c>
      <c r="K139" s="182" t="s">
        <v>19</v>
      </c>
      <c r="L139" s="41"/>
      <c r="M139" s="187" t="s">
        <v>19</v>
      </c>
      <c r="N139" s="188" t="s">
        <v>46</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222</v>
      </c>
      <c r="AT139" s="191" t="s">
        <v>217</v>
      </c>
      <c r="AU139" s="191" t="s">
        <v>82</v>
      </c>
      <c r="AY139" s="19" t="s">
        <v>214</v>
      </c>
      <c r="BE139" s="192">
        <f t="shared" si="24"/>
        <v>0</v>
      </c>
      <c r="BF139" s="192">
        <f t="shared" si="25"/>
        <v>0</v>
      </c>
      <c r="BG139" s="192">
        <f t="shared" si="26"/>
        <v>0</v>
      </c>
      <c r="BH139" s="192">
        <f t="shared" si="27"/>
        <v>0</v>
      </c>
      <c r="BI139" s="192">
        <f t="shared" si="28"/>
        <v>0</v>
      </c>
      <c r="BJ139" s="19" t="s">
        <v>82</v>
      </c>
      <c r="BK139" s="192">
        <f t="shared" si="29"/>
        <v>0</v>
      </c>
      <c r="BL139" s="19" t="s">
        <v>222</v>
      </c>
      <c r="BM139" s="191" t="s">
        <v>659</v>
      </c>
    </row>
    <row r="140" spans="1:65" s="2" customFormat="1" ht="14.45" customHeight="1">
      <c r="A140" s="36"/>
      <c r="B140" s="37"/>
      <c r="C140" s="180" t="s">
        <v>222</v>
      </c>
      <c r="D140" s="180" t="s">
        <v>217</v>
      </c>
      <c r="E140" s="181" t="s">
        <v>926</v>
      </c>
      <c r="F140" s="182" t="s">
        <v>927</v>
      </c>
      <c r="G140" s="183" t="s">
        <v>923</v>
      </c>
      <c r="H140" s="184">
        <v>3</v>
      </c>
      <c r="I140" s="185"/>
      <c r="J140" s="186">
        <f t="shared" si="20"/>
        <v>0</v>
      </c>
      <c r="K140" s="182" t="s">
        <v>19</v>
      </c>
      <c r="L140" s="41"/>
      <c r="M140" s="187" t="s">
        <v>19</v>
      </c>
      <c r="N140" s="188" t="s">
        <v>46</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222</v>
      </c>
      <c r="AT140" s="191" t="s">
        <v>217</v>
      </c>
      <c r="AU140" s="191" t="s">
        <v>82</v>
      </c>
      <c r="AY140" s="19" t="s">
        <v>214</v>
      </c>
      <c r="BE140" s="192">
        <f t="shared" si="24"/>
        <v>0</v>
      </c>
      <c r="BF140" s="192">
        <f t="shared" si="25"/>
        <v>0</v>
      </c>
      <c r="BG140" s="192">
        <f t="shared" si="26"/>
        <v>0</v>
      </c>
      <c r="BH140" s="192">
        <f t="shared" si="27"/>
        <v>0</v>
      </c>
      <c r="BI140" s="192">
        <f t="shared" si="28"/>
        <v>0</v>
      </c>
      <c r="BJ140" s="19" t="s">
        <v>82</v>
      </c>
      <c r="BK140" s="192">
        <f t="shared" si="29"/>
        <v>0</v>
      </c>
      <c r="BL140" s="19" t="s">
        <v>222</v>
      </c>
      <c r="BM140" s="191" t="s">
        <v>667</v>
      </c>
    </row>
    <row r="141" spans="1:65" s="2" customFormat="1" ht="14.45" customHeight="1">
      <c r="A141" s="36"/>
      <c r="B141" s="37"/>
      <c r="C141" s="180" t="s">
        <v>245</v>
      </c>
      <c r="D141" s="180" t="s">
        <v>217</v>
      </c>
      <c r="E141" s="181" t="s">
        <v>928</v>
      </c>
      <c r="F141" s="182" t="s">
        <v>929</v>
      </c>
      <c r="G141" s="183" t="s">
        <v>923</v>
      </c>
      <c r="H141" s="184">
        <v>10</v>
      </c>
      <c r="I141" s="185"/>
      <c r="J141" s="186">
        <f t="shared" si="20"/>
        <v>0</v>
      </c>
      <c r="K141" s="182" t="s">
        <v>19</v>
      </c>
      <c r="L141" s="41"/>
      <c r="M141" s="187" t="s">
        <v>19</v>
      </c>
      <c r="N141" s="188" t="s">
        <v>46</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222</v>
      </c>
      <c r="AT141" s="191" t="s">
        <v>217</v>
      </c>
      <c r="AU141" s="191" t="s">
        <v>82</v>
      </c>
      <c r="AY141" s="19" t="s">
        <v>214</v>
      </c>
      <c r="BE141" s="192">
        <f t="shared" si="24"/>
        <v>0</v>
      </c>
      <c r="BF141" s="192">
        <f t="shared" si="25"/>
        <v>0</v>
      </c>
      <c r="BG141" s="192">
        <f t="shared" si="26"/>
        <v>0</v>
      </c>
      <c r="BH141" s="192">
        <f t="shared" si="27"/>
        <v>0</v>
      </c>
      <c r="BI141" s="192">
        <f t="shared" si="28"/>
        <v>0</v>
      </c>
      <c r="BJ141" s="19" t="s">
        <v>82</v>
      </c>
      <c r="BK141" s="192">
        <f t="shared" si="29"/>
        <v>0</v>
      </c>
      <c r="BL141" s="19" t="s">
        <v>222</v>
      </c>
      <c r="BM141" s="191" t="s">
        <v>677</v>
      </c>
    </row>
    <row r="142" spans="1:65" s="2" customFormat="1" ht="14.45" customHeight="1">
      <c r="A142" s="36"/>
      <c r="B142" s="37"/>
      <c r="C142" s="180" t="s">
        <v>215</v>
      </c>
      <c r="D142" s="180" t="s">
        <v>217</v>
      </c>
      <c r="E142" s="181" t="s">
        <v>930</v>
      </c>
      <c r="F142" s="182" t="s">
        <v>931</v>
      </c>
      <c r="G142" s="183" t="s">
        <v>923</v>
      </c>
      <c r="H142" s="184">
        <v>72</v>
      </c>
      <c r="I142" s="185"/>
      <c r="J142" s="186">
        <f t="shared" si="20"/>
        <v>0</v>
      </c>
      <c r="K142" s="182" t="s">
        <v>19</v>
      </c>
      <c r="L142" s="41"/>
      <c r="M142" s="244" t="s">
        <v>19</v>
      </c>
      <c r="N142" s="245" t="s">
        <v>46</v>
      </c>
      <c r="O142" s="246"/>
      <c r="P142" s="247">
        <f t="shared" si="21"/>
        <v>0</v>
      </c>
      <c r="Q142" s="247">
        <v>0</v>
      </c>
      <c r="R142" s="247">
        <f t="shared" si="22"/>
        <v>0</v>
      </c>
      <c r="S142" s="247">
        <v>0</v>
      </c>
      <c r="T142" s="248">
        <f t="shared" si="23"/>
        <v>0</v>
      </c>
      <c r="U142" s="36"/>
      <c r="V142" s="36"/>
      <c r="W142" s="36"/>
      <c r="X142" s="36"/>
      <c r="Y142" s="36"/>
      <c r="Z142" s="36"/>
      <c r="AA142" s="36"/>
      <c r="AB142" s="36"/>
      <c r="AC142" s="36"/>
      <c r="AD142" s="36"/>
      <c r="AE142" s="36"/>
      <c r="AR142" s="191" t="s">
        <v>222</v>
      </c>
      <c r="AT142" s="191" t="s">
        <v>217</v>
      </c>
      <c r="AU142" s="191" t="s">
        <v>82</v>
      </c>
      <c r="AY142" s="19" t="s">
        <v>214</v>
      </c>
      <c r="BE142" s="192">
        <f t="shared" si="24"/>
        <v>0</v>
      </c>
      <c r="BF142" s="192">
        <f t="shared" si="25"/>
        <v>0</v>
      </c>
      <c r="BG142" s="192">
        <f t="shared" si="26"/>
        <v>0</v>
      </c>
      <c r="BH142" s="192">
        <f t="shared" si="27"/>
        <v>0</v>
      </c>
      <c r="BI142" s="192">
        <f t="shared" si="28"/>
        <v>0</v>
      </c>
      <c r="BJ142" s="19" t="s">
        <v>82</v>
      </c>
      <c r="BK142" s="192">
        <f t="shared" si="29"/>
        <v>0</v>
      </c>
      <c r="BL142" s="19" t="s">
        <v>222</v>
      </c>
      <c r="BM142" s="191" t="s">
        <v>687</v>
      </c>
    </row>
    <row r="143" spans="1:65" s="2" customFormat="1" ht="6.95" customHeight="1">
      <c r="A143" s="36"/>
      <c r="B143" s="49"/>
      <c r="C143" s="50"/>
      <c r="D143" s="50"/>
      <c r="E143" s="50"/>
      <c r="F143" s="50"/>
      <c r="G143" s="50"/>
      <c r="H143" s="50"/>
      <c r="I143" s="50"/>
      <c r="J143" s="50"/>
      <c r="K143" s="50"/>
      <c r="L143" s="41"/>
      <c r="M143" s="36"/>
      <c r="O143" s="36"/>
      <c r="P143" s="36"/>
      <c r="Q143" s="36"/>
      <c r="R143" s="36"/>
      <c r="S143" s="36"/>
      <c r="T143" s="36"/>
      <c r="U143" s="36"/>
      <c r="V143" s="36"/>
      <c r="W143" s="36"/>
      <c r="X143" s="36"/>
      <c r="Y143" s="36"/>
      <c r="Z143" s="36"/>
      <c r="AA143" s="36"/>
      <c r="AB143" s="36"/>
      <c r="AC143" s="36"/>
      <c r="AD143" s="36"/>
      <c r="AE143" s="36"/>
    </row>
  </sheetData>
  <sheetProtection algorithmName="SHA-512" hashValue="y2VdvZZU9QLayGPORi0JrCbO+bvllIOfOLv9AHsU5nyX55RYj6LV5/+cAL/xHGKPvRoayDPe/Acl/wMY4BqxQw==" saltValue="jFAhmj1+ak7m8u+mEz00O5aJjLNgyk8a5PMVKqUzvA3o0FeFAXUH+A7HpME+HruDPOAW4AGTSGS4ee60UARuVQ==" spinCount="100000" sheet="1" objects="1" scenarios="1" formatColumns="0" formatRows="0" autoFilter="0"/>
  <autoFilter ref="C89:K142" xr:uid="{00000000-0009-0000-0000-00001E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BM12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163</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2003</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932</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ROUND((SUM(BE88:BE119)),  2)</f>
        <v>0</v>
      </c>
      <c r="G35" s="36"/>
      <c r="H35" s="36"/>
      <c r="I35" s="126">
        <v>0.21</v>
      </c>
      <c r="J35" s="125">
        <f>ROUND(((SUM(BE88:BE119))*I35),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ROUND((SUM(BF88:BF119)),  2)</f>
        <v>0</v>
      </c>
      <c r="G36" s="36"/>
      <c r="H36" s="36"/>
      <c r="I36" s="126">
        <v>0.15</v>
      </c>
      <c r="J36" s="125">
        <f>ROUND(((SUM(BF88:BF119))*I36),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ROUND((SUM(BG88:BG119)),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ROUND((SUM(BH88:BH119)),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ROUND((SUM(BI88:BI119)),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2003</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D.1.4.c - Vzduchotechnika</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933</v>
      </c>
      <c r="E64" s="145"/>
      <c r="F64" s="145"/>
      <c r="G64" s="145"/>
      <c r="H64" s="145"/>
      <c r="I64" s="145"/>
      <c r="J64" s="146">
        <f>J89</f>
        <v>0</v>
      </c>
      <c r="K64" s="143"/>
      <c r="L64" s="147"/>
    </row>
    <row r="65" spans="1:31" s="9" customFormat="1" ht="24.95" customHeight="1">
      <c r="B65" s="142"/>
      <c r="C65" s="143"/>
      <c r="D65" s="144" t="s">
        <v>934</v>
      </c>
      <c r="E65" s="145"/>
      <c r="F65" s="145"/>
      <c r="G65" s="145"/>
      <c r="H65" s="145"/>
      <c r="I65" s="145"/>
      <c r="J65" s="146">
        <f>J114</f>
        <v>0</v>
      </c>
      <c r="K65" s="143"/>
      <c r="L65" s="147"/>
    </row>
    <row r="66" spans="1:31" s="9" customFormat="1" ht="24.95" customHeight="1">
      <c r="B66" s="142"/>
      <c r="C66" s="143"/>
      <c r="D66" s="144" t="s">
        <v>935</v>
      </c>
      <c r="E66" s="145"/>
      <c r="F66" s="145"/>
      <c r="G66" s="145"/>
      <c r="H66" s="145"/>
      <c r="I66" s="145"/>
      <c r="J66" s="146">
        <f>J117</f>
        <v>0</v>
      </c>
      <c r="K66" s="143"/>
      <c r="L66" s="147"/>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199</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95" t="str">
        <f>E7</f>
        <v>Podkrovní byty Táborská 378/44, 372/36, 375/38, 377/42, 376/40 Praha 4, k.ú. Nusle</v>
      </c>
      <c r="F76" s="396"/>
      <c r="G76" s="396"/>
      <c r="H76" s="396"/>
      <c r="I76" s="38"/>
      <c r="J76" s="38"/>
      <c r="K76" s="38"/>
      <c r="L76" s="115"/>
      <c r="S76" s="36"/>
      <c r="T76" s="36"/>
      <c r="U76" s="36"/>
      <c r="V76" s="36"/>
      <c r="W76" s="36"/>
      <c r="X76" s="36"/>
      <c r="Y76" s="36"/>
      <c r="Z76" s="36"/>
      <c r="AA76" s="36"/>
      <c r="AB76" s="36"/>
      <c r="AC76" s="36"/>
      <c r="AD76" s="36"/>
      <c r="AE76" s="36"/>
    </row>
    <row r="77" spans="1:31" s="1" customFormat="1" ht="12" customHeight="1">
      <c r="B77" s="23"/>
      <c r="C77" s="31" t="s">
        <v>174</v>
      </c>
      <c r="D77" s="24"/>
      <c r="E77" s="24"/>
      <c r="F77" s="24"/>
      <c r="G77" s="24"/>
      <c r="H77" s="24"/>
      <c r="I77" s="24"/>
      <c r="J77" s="24"/>
      <c r="K77" s="24"/>
      <c r="L77" s="22"/>
    </row>
    <row r="78" spans="1:31" s="2" customFormat="1" ht="16.5" customHeight="1">
      <c r="A78" s="36"/>
      <c r="B78" s="37"/>
      <c r="C78" s="38"/>
      <c r="D78" s="38"/>
      <c r="E78" s="395" t="s">
        <v>2003</v>
      </c>
      <c r="F78" s="397"/>
      <c r="G78" s="397"/>
      <c r="H78" s="397"/>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176</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69" t="str">
        <f>E11</f>
        <v>D.1.4.c - Vzduchotechnika</v>
      </c>
      <c r="F80" s="397"/>
      <c r="G80" s="397"/>
      <c r="H80" s="397"/>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16. 4. 2021</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25.7" customHeight="1">
      <c r="A84" s="36"/>
      <c r="B84" s="37"/>
      <c r="C84" s="31" t="s">
        <v>25</v>
      </c>
      <c r="D84" s="38"/>
      <c r="E84" s="38"/>
      <c r="F84" s="29" t="str">
        <f>E17</f>
        <v>Městská část Praha 4, Anatala Staška 2059/80b</v>
      </c>
      <c r="G84" s="38"/>
      <c r="H84" s="38"/>
      <c r="I84" s="31" t="s">
        <v>32</v>
      </c>
      <c r="J84" s="34" t="str">
        <f>E23</f>
        <v>SUNCAD, s.r.o., Špotzova 6, Praha 6</v>
      </c>
      <c r="K84" s="38"/>
      <c r="L84" s="115"/>
      <c r="S84" s="36"/>
      <c r="T84" s="36"/>
      <c r="U84" s="36"/>
      <c r="V84" s="36"/>
      <c r="W84" s="36"/>
      <c r="X84" s="36"/>
      <c r="Y84" s="36"/>
      <c r="Z84" s="36"/>
      <c r="AA84" s="36"/>
      <c r="AB84" s="36"/>
      <c r="AC84" s="36"/>
      <c r="AD84" s="36"/>
      <c r="AE84" s="36"/>
    </row>
    <row r="85" spans="1:65" s="2" customFormat="1" ht="15.2" customHeight="1">
      <c r="A85" s="36"/>
      <c r="B85" s="37"/>
      <c r="C85" s="31" t="s">
        <v>30</v>
      </c>
      <c r="D85" s="38"/>
      <c r="E85" s="38"/>
      <c r="F85" s="29" t="str">
        <f>IF(E20="","",E20)</f>
        <v>Vyplň údaj</v>
      </c>
      <c r="G85" s="38"/>
      <c r="H85" s="38"/>
      <c r="I85" s="31" t="s">
        <v>37</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200</v>
      </c>
      <c r="D87" s="156" t="s">
        <v>60</v>
      </c>
      <c r="E87" s="156" t="s">
        <v>56</v>
      </c>
      <c r="F87" s="156" t="s">
        <v>57</v>
      </c>
      <c r="G87" s="156" t="s">
        <v>201</v>
      </c>
      <c r="H87" s="156" t="s">
        <v>202</v>
      </c>
      <c r="I87" s="156" t="s">
        <v>203</v>
      </c>
      <c r="J87" s="156" t="s">
        <v>180</v>
      </c>
      <c r="K87" s="157" t="s">
        <v>204</v>
      </c>
      <c r="L87" s="158"/>
      <c r="M87" s="70" t="s">
        <v>19</v>
      </c>
      <c r="N87" s="71" t="s">
        <v>45</v>
      </c>
      <c r="O87" s="71" t="s">
        <v>205</v>
      </c>
      <c r="P87" s="71" t="s">
        <v>206</v>
      </c>
      <c r="Q87" s="71" t="s">
        <v>207</v>
      </c>
      <c r="R87" s="71" t="s">
        <v>208</v>
      </c>
      <c r="S87" s="71" t="s">
        <v>209</v>
      </c>
      <c r="T87" s="72" t="s">
        <v>210</v>
      </c>
      <c r="U87" s="153"/>
      <c r="V87" s="153"/>
      <c r="W87" s="153"/>
      <c r="X87" s="153"/>
      <c r="Y87" s="153"/>
      <c r="Z87" s="153"/>
      <c r="AA87" s="153"/>
      <c r="AB87" s="153"/>
      <c r="AC87" s="153"/>
      <c r="AD87" s="153"/>
      <c r="AE87" s="153"/>
    </row>
    <row r="88" spans="1:65" s="2" customFormat="1" ht="22.9" customHeight="1">
      <c r="A88" s="36"/>
      <c r="B88" s="37"/>
      <c r="C88" s="77" t="s">
        <v>211</v>
      </c>
      <c r="D88" s="38"/>
      <c r="E88" s="38"/>
      <c r="F88" s="38"/>
      <c r="G88" s="38"/>
      <c r="H88" s="38"/>
      <c r="I88" s="38"/>
      <c r="J88" s="159">
        <f>BK88</f>
        <v>0</v>
      </c>
      <c r="K88" s="38"/>
      <c r="L88" s="41"/>
      <c r="M88" s="73"/>
      <c r="N88" s="160"/>
      <c r="O88" s="74"/>
      <c r="P88" s="161">
        <f>P89+P114+P117</f>
        <v>0</v>
      </c>
      <c r="Q88" s="74"/>
      <c r="R88" s="161">
        <f>R89+R114+R117</f>
        <v>0</v>
      </c>
      <c r="S88" s="74"/>
      <c r="T88" s="162">
        <f>T89+T114+T117</f>
        <v>0</v>
      </c>
      <c r="U88" s="36"/>
      <c r="V88" s="36"/>
      <c r="W88" s="36"/>
      <c r="X88" s="36"/>
      <c r="Y88" s="36"/>
      <c r="Z88" s="36"/>
      <c r="AA88" s="36"/>
      <c r="AB88" s="36"/>
      <c r="AC88" s="36"/>
      <c r="AD88" s="36"/>
      <c r="AE88" s="36"/>
      <c r="AT88" s="19" t="s">
        <v>74</v>
      </c>
      <c r="AU88" s="19" t="s">
        <v>181</v>
      </c>
      <c r="BK88" s="163">
        <f>BK89+BK114+BK117</f>
        <v>0</v>
      </c>
    </row>
    <row r="89" spans="1:65" s="12" customFormat="1" ht="25.9" customHeight="1">
      <c r="B89" s="164"/>
      <c r="C89" s="165"/>
      <c r="D89" s="166" t="s">
        <v>74</v>
      </c>
      <c r="E89" s="167" t="s">
        <v>936</v>
      </c>
      <c r="F89" s="167" t="s">
        <v>937</v>
      </c>
      <c r="G89" s="165"/>
      <c r="H89" s="165"/>
      <c r="I89" s="168"/>
      <c r="J89" s="169">
        <f>BK89</f>
        <v>0</v>
      </c>
      <c r="K89" s="165"/>
      <c r="L89" s="170"/>
      <c r="M89" s="171"/>
      <c r="N89" s="172"/>
      <c r="O89" s="172"/>
      <c r="P89" s="173">
        <f>SUM(P90:P113)</f>
        <v>0</v>
      </c>
      <c r="Q89" s="172"/>
      <c r="R89" s="173">
        <f>SUM(R90:R113)</f>
        <v>0</v>
      </c>
      <c r="S89" s="172"/>
      <c r="T89" s="174">
        <f>SUM(T90:T113)</f>
        <v>0</v>
      </c>
      <c r="AR89" s="175" t="s">
        <v>82</v>
      </c>
      <c r="AT89" s="176" t="s">
        <v>74</v>
      </c>
      <c r="AU89" s="176" t="s">
        <v>75</v>
      </c>
      <c r="AY89" s="175" t="s">
        <v>214</v>
      </c>
      <c r="BK89" s="177">
        <f>SUM(BK90:BK113)</f>
        <v>0</v>
      </c>
    </row>
    <row r="90" spans="1:65" s="2" customFormat="1" ht="14.45" customHeight="1">
      <c r="A90" s="36"/>
      <c r="B90" s="37"/>
      <c r="C90" s="180" t="s">
        <v>82</v>
      </c>
      <c r="D90" s="180" t="s">
        <v>217</v>
      </c>
      <c r="E90" s="181" t="s">
        <v>938</v>
      </c>
      <c r="F90" s="182" t="s">
        <v>939</v>
      </c>
      <c r="G90" s="183" t="s">
        <v>283</v>
      </c>
      <c r="H90" s="184">
        <v>2</v>
      </c>
      <c r="I90" s="185"/>
      <c r="J90" s="186">
        <f>ROUND(I90*H90,2)</f>
        <v>0</v>
      </c>
      <c r="K90" s="182" t="s">
        <v>19</v>
      </c>
      <c r="L90" s="41"/>
      <c r="M90" s="187" t="s">
        <v>19</v>
      </c>
      <c r="N90" s="188" t="s">
        <v>47</v>
      </c>
      <c r="O90" s="66"/>
      <c r="P90" s="189">
        <f>O90*H90</f>
        <v>0</v>
      </c>
      <c r="Q90" s="189">
        <v>0</v>
      </c>
      <c r="R90" s="189">
        <f>Q90*H90</f>
        <v>0</v>
      </c>
      <c r="S90" s="189">
        <v>0</v>
      </c>
      <c r="T90" s="190">
        <f>S90*H90</f>
        <v>0</v>
      </c>
      <c r="U90" s="36"/>
      <c r="V90" s="36"/>
      <c r="W90" s="36"/>
      <c r="X90" s="36"/>
      <c r="Y90" s="36"/>
      <c r="Z90" s="36"/>
      <c r="AA90" s="36"/>
      <c r="AB90" s="36"/>
      <c r="AC90" s="36"/>
      <c r="AD90" s="36"/>
      <c r="AE90" s="36"/>
      <c r="AR90" s="191" t="s">
        <v>299</v>
      </c>
      <c r="AT90" s="191" t="s">
        <v>217</v>
      </c>
      <c r="AU90" s="191" t="s">
        <v>82</v>
      </c>
      <c r="AY90" s="19" t="s">
        <v>214</v>
      </c>
      <c r="BE90" s="192">
        <f>IF(N90="základní",J90,0)</f>
        <v>0</v>
      </c>
      <c r="BF90" s="192">
        <f>IF(N90="snížená",J90,0)</f>
        <v>0</v>
      </c>
      <c r="BG90" s="192">
        <f>IF(N90="zákl. přenesená",J90,0)</f>
        <v>0</v>
      </c>
      <c r="BH90" s="192">
        <f>IF(N90="sníž. přenesená",J90,0)</f>
        <v>0</v>
      </c>
      <c r="BI90" s="192">
        <f>IF(N90="nulová",J90,0)</f>
        <v>0</v>
      </c>
      <c r="BJ90" s="19" t="s">
        <v>88</v>
      </c>
      <c r="BK90" s="192">
        <f>ROUND(I90*H90,2)</f>
        <v>0</v>
      </c>
      <c r="BL90" s="19" t="s">
        <v>299</v>
      </c>
      <c r="BM90" s="191" t="s">
        <v>88</v>
      </c>
    </row>
    <row r="91" spans="1:65" s="2" customFormat="1" ht="29.25">
      <c r="A91" s="36"/>
      <c r="B91" s="37"/>
      <c r="C91" s="38"/>
      <c r="D91" s="195" t="s">
        <v>232</v>
      </c>
      <c r="E91" s="38"/>
      <c r="F91" s="226" t="s">
        <v>940</v>
      </c>
      <c r="G91" s="38"/>
      <c r="H91" s="38"/>
      <c r="I91" s="227"/>
      <c r="J91" s="38"/>
      <c r="K91" s="38"/>
      <c r="L91" s="41"/>
      <c r="M91" s="228"/>
      <c r="N91" s="229"/>
      <c r="O91" s="66"/>
      <c r="P91" s="66"/>
      <c r="Q91" s="66"/>
      <c r="R91" s="66"/>
      <c r="S91" s="66"/>
      <c r="T91" s="67"/>
      <c r="U91" s="36"/>
      <c r="V91" s="36"/>
      <c r="W91" s="36"/>
      <c r="X91" s="36"/>
      <c r="Y91" s="36"/>
      <c r="Z91" s="36"/>
      <c r="AA91" s="36"/>
      <c r="AB91" s="36"/>
      <c r="AC91" s="36"/>
      <c r="AD91" s="36"/>
      <c r="AE91" s="36"/>
      <c r="AT91" s="19" t="s">
        <v>232</v>
      </c>
      <c r="AU91" s="19" t="s">
        <v>82</v>
      </c>
    </row>
    <row r="92" spans="1:65" s="2" customFormat="1" ht="14.45" customHeight="1">
      <c r="A92" s="36"/>
      <c r="B92" s="37"/>
      <c r="C92" s="180" t="s">
        <v>88</v>
      </c>
      <c r="D92" s="180" t="s">
        <v>217</v>
      </c>
      <c r="E92" s="181" t="s">
        <v>941</v>
      </c>
      <c r="F92" s="182" t="s">
        <v>942</v>
      </c>
      <c r="G92" s="183" t="s">
        <v>943</v>
      </c>
      <c r="H92" s="184">
        <v>2</v>
      </c>
      <c r="I92" s="185"/>
      <c r="J92" s="186">
        <f>ROUND(I92*H92,2)</f>
        <v>0</v>
      </c>
      <c r="K92" s="182" t="s">
        <v>19</v>
      </c>
      <c r="L92" s="41"/>
      <c r="M92" s="187" t="s">
        <v>19</v>
      </c>
      <c r="N92" s="188" t="s">
        <v>47</v>
      </c>
      <c r="O92" s="66"/>
      <c r="P92" s="189">
        <f>O92*H92</f>
        <v>0</v>
      </c>
      <c r="Q92" s="189">
        <v>0</v>
      </c>
      <c r="R92" s="189">
        <f>Q92*H92</f>
        <v>0</v>
      </c>
      <c r="S92" s="189">
        <v>0</v>
      </c>
      <c r="T92" s="190">
        <f>S92*H92</f>
        <v>0</v>
      </c>
      <c r="U92" s="36"/>
      <c r="V92" s="36"/>
      <c r="W92" s="36"/>
      <c r="X92" s="36"/>
      <c r="Y92" s="36"/>
      <c r="Z92" s="36"/>
      <c r="AA92" s="36"/>
      <c r="AB92" s="36"/>
      <c r="AC92" s="36"/>
      <c r="AD92" s="36"/>
      <c r="AE92" s="36"/>
      <c r="AR92" s="191" t="s">
        <v>299</v>
      </c>
      <c r="AT92" s="191" t="s">
        <v>217</v>
      </c>
      <c r="AU92" s="191" t="s">
        <v>82</v>
      </c>
      <c r="AY92" s="19" t="s">
        <v>214</v>
      </c>
      <c r="BE92" s="192">
        <f>IF(N92="základní",J92,0)</f>
        <v>0</v>
      </c>
      <c r="BF92" s="192">
        <f>IF(N92="snížená",J92,0)</f>
        <v>0</v>
      </c>
      <c r="BG92" s="192">
        <f>IF(N92="zákl. přenesená",J92,0)</f>
        <v>0</v>
      </c>
      <c r="BH92" s="192">
        <f>IF(N92="sníž. přenesená",J92,0)</f>
        <v>0</v>
      </c>
      <c r="BI92" s="192">
        <f>IF(N92="nulová",J92,0)</f>
        <v>0</v>
      </c>
      <c r="BJ92" s="19" t="s">
        <v>88</v>
      </c>
      <c r="BK92" s="192">
        <f>ROUND(I92*H92,2)</f>
        <v>0</v>
      </c>
      <c r="BL92" s="19" t="s">
        <v>299</v>
      </c>
      <c r="BM92" s="191" t="s">
        <v>222</v>
      </c>
    </row>
    <row r="93" spans="1:65" s="2" customFormat="1" ht="19.5">
      <c r="A93" s="36"/>
      <c r="B93" s="37"/>
      <c r="C93" s="38"/>
      <c r="D93" s="195" t="s">
        <v>232</v>
      </c>
      <c r="E93" s="38"/>
      <c r="F93" s="226" t="s">
        <v>944</v>
      </c>
      <c r="G93" s="38"/>
      <c r="H93" s="38"/>
      <c r="I93" s="227"/>
      <c r="J93" s="38"/>
      <c r="K93" s="38"/>
      <c r="L93" s="41"/>
      <c r="M93" s="228"/>
      <c r="N93" s="229"/>
      <c r="O93" s="66"/>
      <c r="P93" s="66"/>
      <c r="Q93" s="66"/>
      <c r="R93" s="66"/>
      <c r="S93" s="66"/>
      <c r="T93" s="67"/>
      <c r="U93" s="36"/>
      <c r="V93" s="36"/>
      <c r="W93" s="36"/>
      <c r="X93" s="36"/>
      <c r="Y93" s="36"/>
      <c r="Z93" s="36"/>
      <c r="AA93" s="36"/>
      <c r="AB93" s="36"/>
      <c r="AC93" s="36"/>
      <c r="AD93" s="36"/>
      <c r="AE93" s="36"/>
      <c r="AT93" s="19" t="s">
        <v>232</v>
      </c>
      <c r="AU93" s="19" t="s">
        <v>82</v>
      </c>
    </row>
    <row r="94" spans="1:65" s="2" customFormat="1" ht="14.45" customHeight="1">
      <c r="A94" s="36"/>
      <c r="B94" s="37"/>
      <c r="C94" s="180" t="s">
        <v>101</v>
      </c>
      <c r="D94" s="180" t="s">
        <v>217</v>
      </c>
      <c r="E94" s="181" t="s">
        <v>945</v>
      </c>
      <c r="F94" s="182" t="s">
        <v>946</v>
      </c>
      <c r="G94" s="183" t="s">
        <v>943</v>
      </c>
      <c r="H94" s="184">
        <v>2</v>
      </c>
      <c r="I94" s="185"/>
      <c r="J94" s="186">
        <f t="shared" ref="J94:J113" si="0">ROUND(I94*H94,2)</f>
        <v>0</v>
      </c>
      <c r="K94" s="182" t="s">
        <v>19</v>
      </c>
      <c r="L94" s="41"/>
      <c r="M94" s="187" t="s">
        <v>19</v>
      </c>
      <c r="N94" s="188" t="s">
        <v>47</v>
      </c>
      <c r="O94" s="66"/>
      <c r="P94" s="189">
        <f t="shared" ref="P94:P113" si="1">O94*H94</f>
        <v>0</v>
      </c>
      <c r="Q94" s="189">
        <v>0</v>
      </c>
      <c r="R94" s="189">
        <f t="shared" ref="R94:R113" si="2">Q94*H94</f>
        <v>0</v>
      </c>
      <c r="S94" s="189">
        <v>0</v>
      </c>
      <c r="T94" s="190">
        <f t="shared" ref="T94:T113" si="3">S94*H94</f>
        <v>0</v>
      </c>
      <c r="U94" s="36"/>
      <c r="V94" s="36"/>
      <c r="W94" s="36"/>
      <c r="X94" s="36"/>
      <c r="Y94" s="36"/>
      <c r="Z94" s="36"/>
      <c r="AA94" s="36"/>
      <c r="AB94" s="36"/>
      <c r="AC94" s="36"/>
      <c r="AD94" s="36"/>
      <c r="AE94" s="36"/>
      <c r="AR94" s="191" t="s">
        <v>299</v>
      </c>
      <c r="AT94" s="191" t="s">
        <v>217</v>
      </c>
      <c r="AU94" s="191" t="s">
        <v>82</v>
      </c>
      <c r="AY94" s="19" t="s">
        <v>214</v>
      </c>
      <c r="BE94" s="192">
        <f t="shared" ref="BE94:BE113" si="4">IF(N94="základní",J94,0)</f>
        <v>0</v>
      </c>
      <c r="BF94" s="192">
        <f t="shared" ref="BF94:BF113" si="5">IF(N94="snížená",J94,0)</f>
        <v>0</v>
      </c>
      <c r="BG94" s="192">
        <f t="shared" ref="BG94:BG113" si="6">IF(N94="zákl. přenesená",J94,0)</f>
        <v>0</v>
      </c>
      <c r="BH94" s="192">
        <f t="shared" ref="BH94:BH113" si="7">IF(N94="sníž. přenesená",J94,0)</f>
        <v>0</v>
      </c>
      <c r="BI94" s="192">
        <f t="shared" ref="BI94:BI113" si="8">IF(N94="nulová",J94,0)</f>
        <v>0</v>
      </c>
      <c r="BJ94" s="19" t="s">
        <v>88</v>
      </c>
      <c r="BK94" s="192">
        <f t="shared" ref="BK94:BK113" si="9">ROUND(I94*H94,2)</f>
        <v>0</v>
      </c>
      <c r="BL94" s="19" t="s">
        <v>299</v>
      </c>
      <c r="BM94" s="191" t="s">
        <v>215</v>
      </c>
    </row>
    <row r="95" spans="1:65" s="2" customFormat="1" ht="14.45" customHeight="1">
      <c r="A95" s="36"/>
      <c r="B95" s="37"/>
      <c r="C95" s="180" t="s">
        <v>222</v>
      </c>
      <c r="D95" s="180" t="s">
        <v>217</v>
      </c>
      <c r="E95" s="181" t="s">
        <v>947</v>
      </c>
      <c r="F95" s="182" t="s">
        <v>948</v>
      </c>
      <c r="G95" s="183" t="s">
        <v>943</v>
      </c>
      <c r="H95" s="184">
        <v>2</v>
      </c>
      <c r="I95" s="185"/>
      <c r="J95" s="186">
        <f t="shared" si="0"/>
        <v>0</v>
      </c>
      <c r="K95" s="182" t="s">
        <v>19</v>
      </c>
      <c r="L95" s="41"/>
      <c r="M95" s="187" t="s">
        <v>19</v>
      </c>
      <c r="N95" s="188"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299</v>
      </c>
      <c r="AT95" s="191" t="s">
        <v>217</v>
      </c>
      <c r="AU95" s="191" t="s">
        <v>82</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262</v>
      </c>
    </row>
    <row r="96" spans="1:65" s="2" customFormat="1" ht="14.45" customHeight="1">
      <c r="A96" s="36"/>
      <c r="B96" s="37"/>
      <c r="C96" s="180" t="s">
        <v>245</v>
      </c>
      <c r="D96" s="180" t="s">
        <v>217</v>
      </c>
      <c r="E96" s="181" t="s">
        <v>949</v>
      </c>
      <c r="F96" s="182" t="s">
        <v>950</v>
      </c>
      <c r="G96" s="183" t="s">
        <v>943</v>
      </c>
      <c r="H96" s="184">
        <v>2</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82</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270</v>
      </c>
    </row>
    <row r="97" spans="1:65" s="2" customFormat="1" ht="14.45" customHeight="1">
      <c r="A97" s="36"/>
      <c r="B97" s="37"/>
      <c r="C97" s="180" t="s">
        <v>215</v>
      </c>
      <c r="D97" s="180" t="s">
        <v>217</v>
      </c>
      <c r="E97" s="181" t="s">
        <v>951</v>
      </c>
      <c r="F97" s="182" t="s">
        <v>952</v>
      </c>
      <c r="G97" s="183" t="s">
        <v>943</v>
      </c>
      <c r="H97" s="184">
        <v>2</v>
      </c>
      <c r="I97" s="185"/>
      <c r="J97" s="186">
        <f t="shared" si="0"/>
        <v>0</v>
      </c>
      <c r="K97" s="182" t="s">
        <v>19</v>
      </c>
      <c r="L97" s="41"/>
      <c r="M97" s="187" t="s">
        <v>19</v>
      </c>
      <c r="N97" s="188"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299</v>
      </c>
      <c r="AT97" s="191" t="s">
        <v>217</v>
      </c>
      <c r="AU97" s="191" t="s">
        <v>82</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280</v>
      </c>
    </row>
    <row r="98" spans="1:65" s="2" customFormat="1" ht="14.45" customHeight="1">
      <c r="A98" s="36"/>
      <c r="B98" s="37"/>
      <c r="C98" s="180" t="s">
        <v>253</v>
      </c>
      <c r="D98" s="180" t="s">
        <v>217</v>
      </c>
      <c r="E98" s="181" t="s">
        <v>953</v>
      </c>
      <c r="F98" s="182" t="s">
        <v>954</v>
      </c>
      <c r="G98" s="183" t="s">
        <v>943</v>
      </c>
      <c r="H98" s="184">
        <v>2</v>
      </c>
      <c r="I98" s="185"/>
      <c r="J98" s="186">
        <f t="shared" si="0"/>
        <v>0</v>
      </c>
      <c r="K98" s="182" t="s">
        <v>19</v>
      </c>
      <c r="L98" s="41"/>
      <c r="M98" s="187" t="s">
        <v>19</v>
      </c>
      <c r="N98" s="188"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299</v>
      </c>
      <c r="AT98" s="191" t="s">
        <v>217</v>
      </c>
      <c r="AU98" s="191" t="s">
        <v>82</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290</v>
      </c>
    </row>
    <row r="99" spans="1:65" s="2" customFormat="1" ht="14.45" customHeight="1">
      <c r="A99" s="36"/>
      <c r="B99" s="37"/>
      <c r="C99" s="180" t="s">
        <v>262</v>
      </c>
      <c r="D99" s="180" t="s">
        <v>217</v>
      </c>
      <c r="E99" s="181" t="s">
        <v>955</v>
      </c>
      <c r="F99" s="182" t="s">
        <v>956</v>
      </c>
      <c r="G99" s="183" t="s">
        <v>943</v>
      </c>
      <c r="H99" s="184">
        <v>2</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82</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299</v>
      </c>
    </row>
    <row r="100" spans="1:65" s="2" customFormat="1" ht="14.45" customHeight="1">
      <c r="A100" s="36"/>
      <c r="B100" s="37"/>
      <c r="C100" s="180" t="s">
        <v>260</v>
      </c>
      <c r="D100" s="180" t="s">
        <v>217</v>
      </c>
      <c r="E100" s="181" t="s">
        <v>957</v>
      </c>
      <c r="F100" s="182" t="s">
        <v>958</v>
      </c>
      <c r="G100" s="183" t="s">
        <v>943</v>
      </c>
      <c r="H100" s="184">
        <v>2</v>
      </c>
      <c r="I100" s="185"/>
      <c r="J100" s="186">
        <f t="shared" si="0"/>
        <v>0</v>
      </c>
      <c r="K100" s="182" t="s">
        <v>19</v>
      </c>
      <c r="L100" s="41"/>
      <c r="M100" s="187" t="s">
        <v>19</v>
      </c>
      <c r="N100" s="188"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299</v>
      </c>
      <c r="AT100" s="191" t="s">
        <v>217</v>
      </c>
      <c r="AU100" s="191" t="s">
        <v>82</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308</v>
      </c>
    </row>
    <row r="101" spans="1:65" s="2" customFormat="1" ht="14.45" customHeight="1">
      <c r="A101" s="36"/>
      <c r="B101" s="37"/>
      <c r="C101" s="180" t="s">
        <v>270</v>
      </c>
      <c r="D101" s="180" t="s">
        <v>217</v>
      </c>
      <c r="E101" s="181" t="s">
        <v>959</v>
      </c>
      <c r="F101" s="182" t="s">
        <v>960</v>
      </c>
      <c r="G101" s="183" t="s">
        <v>961</v>
      </c>
      <c r="H101" s="184">
        <v>6</v>
      </c>
      <c r="I101" s="185"/>
      <c r="J101" s="186">
        <f t="shared" si="0"/>
        <v>0</v>
      </c>
      <c r="K101" s="182" t="s">
        <v>19</v>
      </c>
      <c r="L101" s="41"/>
      <c r="M101" s="187" t="s">
        <v>19</v>
      </c>
      <c r="N101" s="188"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299</v>
      </c>
      <c r="AT101" s="191" t="s">
        <v>217</v>
      </c>
      <c r="AU101" s="191" t="s">
        <v>82</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322</v>
      </c>
    </row>
    <row r="102" spans="1:65" s="2" customFormat="1" ht="14.45" customHeight="1">
      <c r="A102" s="36"/>
      <c r="B102" s="37"/>
      <c r="C102" s="180" t="s">
        <v>276</v>
      </c>
      <c r="D102" s="180" t="s">
        <v>217</v>
      </c>
      <c r="E102" s="181" t="s">
        <v>962</v>
      </c>
      <c r="F102" s="182" t="s">
        <v>963</v>
      </c>
      <c r="G102" s="183" t="s">
        <v>961</v>
      </c>
      <c r="H102" s="184">
        <v>18</v>
      </c>
      <c r="I102" s="185"/>
      <c r="J102" s="186">
        <f t="shared" si="0"/>
        <v>0</v>
      </c>
      <c r="K102" s="182" t="s">
        <v>19</v>
      </c>
      <c r="L102" s="41"/>
      <c r="M102" s="187" t="s">
        <v>19</v>
      </c>
      <c r="N102" s="188"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299</v>
      </c>
      <c r="AT102" s="191" t="s">
        <v>217</v>
      </c>
      <c r="AU102" s="191" t="s">
        <v>82</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335</v>
      </c>
    </row>
    <row r="103" spans="1:65" s="2" customFormat="1" ht="14.45" customHeight="1">
      <c r="A103" s="36"/>
      <c r="B103" s="37"/>
      <c r="C103" s="180" t="s">
        <v>280</v>
      </c>
      <c r="D103" s="180" t="s">
        <v>217</v>
      </c>
      <c r="E103" s="181" t="s">
        <v>964</v>
      </c>
      <c r="F103" s="182" t="s">
        <v>965</v>
      </c>
      <c r="G103" s="183" t="s">
        <v>961</v>
      </c>
      <c r="H103" s="184">
        <v>3</v>
      </c>
      <c r="I103" s="185"/>
      <c r="J103" s="186">
        <f t="shared" si="0"/>
        <v>0</v>
      </c>
      <c r="K103" s="182" t="s">
        <v>19</v>
      </c>
      <c r="L103" s="41"/>
      <c r="M103" s="187" t="s">
        <v>19</v>
      </c>
      <c r="N103" s="188"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299</v>
      </c>
      <c r="AT103" s="191" t="s">
        <v>217</v>
      </c>
      <c r="AU103" s="191" t="s">
        <v>82</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347</v>
      </c>
    </row>
    <row r="104" spans="1:65" s="2" customFormat="1" ht="14.45" customHeight="1">
      <c r="A104" s="36"/>
      <c r="B104" s="37"/>
      <c r="C104" s="180" t="s">
        <v>286</v>
      </c>
      <c r="D104" s="180" t="s">
        <v>217</v>
      </c>
      <c r="E104" s="181" t="s">
        <v>966</v>
      </c>
      <c r="F104" s="182" t="s">
        <v>967</v>
      </c>
      <c r="G104" s="183" t="s">
        <v>961</v>
      </c>
      <c r="H104" s="184">
        <v>1</v>
      </c>
      <c r="I104" s="185"/>
      <c r="J104" s="186">
        <f t="shared" si="0"/>
        <v>0</v>
      </c>
      <c r="K104" s="182" t="s">
        <v>19</v>
      </c>
      <c r="L104" s="41"/>
      <c r="M104" s="187" t="s">
        <v>19</v>
      </c>
      <c r="N104" s="188"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299</v>
      </c>
      <c r="AT104" s="191" t="s">
        <v>217</v>
      </c>
      <c r="AU104" s="191" t="s">
        <v>82</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358</v>
      </c>
    </row>
    <row r="105" spans="1:65" s="2" customFormat="1" ht="14.45" customHeight="1">
      <c r="A105" s="36"/>
      <c r="B105" s="37"/>
      <c r="C105" s="180" t="s">
        <v>290</v>
      </c>
      <c r="D105" s="180" t="s">
        <v>217</v>
      </c>
      <c r="E105" s="181" t="s">
        <v>1593</v>
      </c>
      <c r="F105" s="182" t="s">
        <v>1594</v>
      </c>
      <c r="G105" s="183" t="s">
        <v>220</v>
      </c>
      <c r="H105" s="184">
        <v>35</v>
      </c>
      <c r="I105" s="185"/>
      <c r="J105" s="186">
        <f t="shared" si="0"/>
        <v>0</v>
      </c>
      <c r="K105" s="182" t="s">
        <v>19</v>
      </c>
      <c r="L105" s="41"/>
      <c r="M105" s="187" t="s">
        <v>19</v>
      </c>
      <c r="N105" s="188"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299</v>
      </c>
      <c r="AT105" s="191" t="s">
        <v>217</v>
      </c>
      <c r="AU105" s="191" t="s">
        <v>82</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369</v>
      </c>
    </row>
    <row r="106" spans="1:65" s="2" customFormat="1" ht="14.45" customHeight="1">
      <c r="A106" s="36"/>
      <c r="B106" s="37"/>
      <c r="C106" s="180" t="s">
        <v>8</v>
      </c>
      <c r="D106" s="180" t="s">
        <v>217</v>
      </c>
      <c r="E106" s="181" t="s">
        <v>1595</v>
      </c>
      <c r="F106" s="182" t="s">
        <v>1596</v>
      </c>
      <c r="G106" s="183" t="s">
        <v>220</v>
      </c>
      <c r="H106" s="184">
        <v>6</v>
      </c>
      <c r="I106" s="185"/>
      <c r="J106" s="186">
        <f t="shared" si="0"/>
        <v>0</v>
      </c>
      <c r="K106" s="182" t="s">
        <v>19</v>
      </c>
      <c r="L106" s="41"/>
      <c r="M106" s="187" t="s">
        <v>19</v>
      </c>
      <c r="N106" s="188"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299</v>
      </c>
      <c r="AT106" s="191" t="s">
        <v>217</v>
      </c>
      <c r="AU106" s="191" t="s">
        <v>82</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379</v>
      </c>
    </row>
    <row r="107" spans="1:65" s="2" customFormat="1" ht="14.45" customHeight="1">
      <c r="A107" s="36"/>
      <c r="B107" s="37"/>
      <c r="C107" s="180" t="s">
        <v>299</v>
      </c>
      <c r="D107" s="180" t="s">
        <v>217</v>
      </c>
      <c r="E107" s="181" t="s">
        <v>972</v>
      </c>
      <c r="F107" s="182" t="s">
        <v>973</v>
      </c>
      <c r="G107" s="183" t="s">
        <v>961</v>
      </c>
      <c r="H107" s="184">
        <v>1</v>
      </c>
      <c r="I107" s="185"/>
      <c r="J107" s="186">
        <f t="shared" si="0"/>
        <v>0</v>
      </c>
      <c r="K107" s="182" t="s">
        <v>19</v>
      </c>
      <c r="L107" s="41"/>
      <c r="M107" s="187" t="s">
        <v>19</v>
      </c>
      <c r="N107" s="188"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299</v>
      </c>
      <c r="AT107" s="191" t="s">
        <v>217</v>
      </c>
      <c r="AU107" s="191" t="s">
        <v>82</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339</v>
      </c>
    </row>
    <row r="108" spans="1:65" s="2" customFormat="1" ht="14.45" customHeight="1">
      <c r="A108" s="36"/>
      <c r="B108" s="37"/>
      <c r="C108" s="180" t="s">
        <v>304</v>
      </c>
      <c r="D108" s="180" t="s">
        <v>217</v>
      </c>
      <c r="E108" s="181" t="s">
        <v>974</v>
      </c>
      <c r="F108" s="182" t="s">
        <v>975</v>
      </c>
      <c r="G108" s="183" t="s">
        <v>943</v>
      </c>
      <c r="H108" s="184">
        <v>2</v>
      </c>
      <c r="I108" s="185"/>
      <c r="J108" s="186">
        <f t="shared" si="0"/>
        <v>0</v>
      </c>
      <c r="K108" s="182" t="s">
        <v>19</v>
      </c>
      <c r="L108" s="41"/>
      <c r="M108" s="187" t="s">
        <v>19</v>
      </c>
      <c r="N108" s="188"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299</v>
      </c>
      <c r="AT108" s="191" t="s">
        <v>217</v>
      </c>
      <c r="AU108" s="191" t="s">
        <v>82</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397</v>
      </c>
    </row>
    <row r="109" spans="1:65" s="2" customFormat="1" ht="14.45" customHeight="1">
      <c r="A109" s="36"/>
      <c r="B109" s="37"/>
      <c r="C109" s="180" t="s">
        <v>308</v>
      </c>
      <c r="D109" s="180" t="s">
        <v>217</v>
      </c>
      <c r="E109" s="181" t="s">
        <v>976</v>
      </c>
      <c r="F109" s="182" t="s">
        <v>977</v>
      </c>
      <c r="G109" s="183" t="s">
        <v>943</v>
      </c>
      <c r="H109" s="184">
        <v>2</v>
      </c>
      <c r="I109" s="185"/>
      <c r="J109" s="186">
        <f t="shared" si="0"/>
        <v>0</v>
      </c>
      <c r="K109" s="182" t="s">
        <v>19</v>
      </c>
      <c r="L109" s="41"/>
      <c r="M109" s="187" t="s">
        <v>19</v>
      </c>
      <c r="N109" s="188"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299</v>
      </c>
      <c r="AT109" s="191" t="s">
        <v>217</v>
      </c>
      <c r="AU109" s="191" t="s">
        <v>82</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405</v>
      </c>
    </row>
    <row r="110" spans="1:65" s="2" customFormat="1" ht="14.45" customHeight="1">
      <c r="A110" s="36"/>
      <c r="B110" s="37"/>
      <c r="C110" s="180" t="s">
        <v>314</v>
      </c>
      <c r="D110" s="180" t="s">
        <v>217</v>
      </c>
      <c r="E110" s="181" t="s">
        <v>978</v>
      </c>
      <c r="F110" s="182" t="s">
        <v>979</v>
      </c>
      <c r="G110" s="183" t="s">
        <v>943</v>
      </c>
      <c r="H110" s="184">
        <v>2</v>
      </c>
      <c r="I110" s="185"/>
      <c r="J110" s="186">
        <f t="shared" si="0"/>
        <v>0</v>
      </c>
      <c r="K110" s="182" t="s">
        <v>19</v>
      </c>
      <c r="L110" s="41"/>
      <c r="M110" s="187" t="s">
        <v>19</v>
      </c>
      <c r="N110" s="188"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299</v>
      </c>
      <c r="AT110" s="191" t="s">
        <v>217</v>
      </c>
      <c r="AU110" s="191" t="s">
        <v>82</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417</v>
      </c>
    </row>
    <row r="111" spans="1:65" s="2" customFormat="1" ht="14.45" customHeight="1">
      <c r="A111" s="36"/>
      <c r="B111" s="37"/>
      <c r="C111" s="180" t="s">
        <v>322</v>
      </c>
      <c r="D111" s="180" t="s">
        <v>217</v>
      </c>
      <c r="E111" s="181" t="s">
        <v>980</v>
      </c>
      <c r="F111" s="182" t="s">
        <v>981</v>
      </c>
      <c r="G111" s="183" t="s">
        <v>943</v>
      </c>
      <c r="H111" s="184">
        <v>1</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82</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429</v>
      </c>
    </row>
    <row r="112" spans="1:65" s="2" customFormat="1" ht="14.45" customHeight="1">
      <c r="A112" s="36"/>
      <c r="B112" s="37"/>
      <c r="C112" s="180" t="s">
        <v>7</v>
      </c>
      <c r="D112" s="180" t="s">
        <v>217</v>
      </c>
      <c r="E112" s="181" t="s">
        <v>982</v>
      </c>
      <c r="F112" s="182" t="s">
        <v>983</v>
      </c>
      <c r="G112" s="183" t="s">
        <v>943</v>
      </c>
      <c r="H112" s="184">
        <v>4</v>
      </c>
      <c r="I112" s="185"/>
      <c r="J112" s="186">
        <f t="shared" si="0"/>
        <v>0</v>
      </c>
      <c r="K112" s="182" t="s">
        <v>19</v>
      </c>
      <c r="L112" s="41"/>
      <c r="M112" s="187" t="s">
        <v>19</v>
      </c>
      <c r="N112" s="188" t="s">
        <v>47</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299</v>
      </c>
      <c r="AT112" s="191" t="s">
        <v>217</v>
      </c>
      <c r="AU112" s="191" t="s">
        <v>82</v>
      </c>
      <c r="AY112" s="19" t="s">
        <v>214</v>
      </c>
      <c r="BE112" s="192">
        <f t="shared" si="4"/>
        <v>0</v>
      </c>
      <c r="BF112" s="192">
        <f t="shared" si="5"/>
        <v>0</v>
      </c>
      <c r="BG112" s="192">
        <f t="shared" si="6"/>
        <v>0</v>
      </c>
      <c r="BH112" s="192">
        <f t="shared" si="7"/>
        <v>0</v>
      </c>
      <c r="BI112" s="192">
        <f t="shared" si="8"/>
        <v>0</v>
      </c>
      <c r="BJ112" s="19" t="s">
        <v>88</v>
      </c>
      <c r="BK112" s="192">
        <f t="shared" si="9"/>
        <v>0</v>
      </c>
      <c r="BL112" s="19" t="s">
        <v>299</v>
      </c>
      <c r="BM112" s="191" t="s">
        <v>443</v>
      </c>
    </row>
    <row r="113" spans="1:65" s="2" customFormat="1" ht="14.45" customHeight="1">
      <c r="A113" s="36"/>
      <c r="B113" s="37"/>
      <c r="C113" s="180" t="s">
        <v>335</v>
      </c>
      <c r="D113" s="180" t="s">
        <v>217</v>
      </c>
      <c r="E113" s="181" t="s">
        <v>2134</v>
      </c>
      <c r="F113" s="182" t="s">
        <v>2135</v>
      </c>
      <c r="G113" s="183" t="s">
        <v>943</v>
      </c>
      <c r="H113" s="184">
        <v>1</v>
      </c>
      <c r="I113" s="185"/>
      <c r="J113" s="186">
        <f t="shared" si="0"/>
        <v>0</v>
      </c>
      <c r="K113" s="182" t="s">
        <v>19</v>
      </c>
      <c r="L113" s="41"/>
      <c r="M113" s="187" t="s">
        <v>19</v>
      </c>
      <c r="N113" s="188" t="s">
        <v>47</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299</v>
      </c>
      <c r="AT113" s="191" t="s">
        <v>217</v>
      </c>
      <c r="AU113" s="191" t="s">
        <v>82</v>
      </c>
      <c r="AY113" s="19" t="s">
        <v>214</v>
      </c>
      <c r="BE113" s="192">
        <f t="shared" si="4"/>
        <v>0</v>
      </c>
      <c r="BF113" s="192">
        <f t="shared" si="5"/>
        <v>0</v>
      </c>
      <c r="BG113" s="192">
        <f t="shared" si="6"/>
        <v>0</v>
      </c>
      <c r="BH113" s="192">
        <f t="shared" si="7"/>
        <v>0</v>
      </c>
      <c r="BI113" s="192">
        <f t="shared" si="8"/>
        <v>0</v>
      </c>
      <c r="BJ113" s="19" t="s">
        <v>88</v>
      </c>
      <c r="BK113" s="192">
        <f t="shared" si="9"/>
        <v>0</v>
      </c>
      <c r="BL113" s="19" t="s">
        <v>299</v>
      </c>
      <c r="BM113" s="191" t="s">
        <v>455</v>
      </c>
    </row>
    <row r="114" spans="1:65" s="12" customFormat="1" ht="25.9" customHeight="1">
      <c r="B114" s="164"/>
      <c r="C114" s="165"/>
      <c r="D114" s="166" t="s">
        <v>74</v>
      </c>
      <c r="E114" s="167" t="s">
        <v>984</v>
      </c>
      <c r="F114" s="167" t="s">
        <v>985</v>
      </c>
      <c r="G114" s="165"/>
      <c r="H114" s="165"/>
      <c r="I114" s="168"/>
      <c r="J114" s="169">
        <f>BK114</f>
        <v>0</v>
      </c>
      <c r="K114" s="165"/>
      <c r="L114" s="170"/>
      <c r="M114" s="171"/>
      <c r="N114" s="172"/>
      <c r="O114" s="172"/>
      <c r="P114" s="173">
        <f>SUM(P115:P116)</f>
        <v>0</v>
      </c>
      <c r="Q114" s="172"/>
      <c r="R114" s="173">
        <f>SUM(R115:R116)</f>
        <v>0</v>
      </c>
      <c r="S114" s="172"/>
      <c r="T114" s="174">
        <f>SUM(T115:T116)</f>
        <v>0</v>
      </c>
      <c r="AR114" s="175" t="s">
        <v>82</v>
      </c>
      <c r="AT114" s="176" t="s">
        <v>74</v>
      </c>
      <c r="AU114" s="176" t="s">
        <v>75</v>
      </c>
      <c r="AY114" s="175" t="s">
        <v>214</v>
      </c>
      <c r="BK114" s="177">
        <f>SUM(BK115:BK116)</f>
        <v>0</v>
      </c>
    </row>
    <row r="115" spans="1:65" s="2" customFormat="1" ht="14.45" customHeight="1">
      <c r="A115" s="36"/>
      <c r="B115" s="37"/>
      <c r="C115" s="180" t="s">
        <v>341</v>
      </c>
      <c r="D115" s="180" t="s">
        <v>217</v>
      </c>
      <c r="E115" s="181" t="s">
        <v>986</v>
      </c>
      <c r="F115" s="182" t="s">
        <v>987</v>
      </c>
      <c r="G115" s="183" t="s">
        <v>943</v>
      </c>
      <c r="H115" s="184">
        <v>2</v>
      </c>
      <c r="I115" s="185"/>
      <c r="J115" s="186">
        <f>ROUND(I115*H115,2)</f>
        <v>0</v>
      </c>
      <c r="K115" s="182" t="s">
        <v>19</v>
      </c>
      <c r="L115" s="41"/>
      <c r="M115" s="187" t="s">
        <v>19</v>
      </c>
      <c r="N115" s="188" t="s">
        <v>47</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299</v>
      </c>
      <c r="AT115" s="191" t="s">
        <v>217</v>
      </c>
      <c r="AU115" s="191" t="s">
        <v>82</v>
      </c>
      <c r="AY115" s="19" t="s">
        <v>214</v>
      </c>
      <c r="BE115" s="192">
        <f>IF(N115="základní",J115,0)</f>
        <v>0</v>
      </c>
      <c r="BF115" s="192">
        <f>IF(N115="snížená",J115,0)</f>
        <v>0</v>
      </c>
      <c r="BG115" s="192">
        <f>IF(N115="zákl. přenesená",J115,0)</f>
        <v>0</v>
      </c>
      <c r="BH115" s="192">
        <f>IF(N115="sníž. přenesená",J115,0)</f>
        <v>0</v>
      </c>
      <c r="BI115" s="192">
        <f>IF(N115="nulová",J115,0)</f>
        <v>0</v>
      </c>
      <c r="BJ115" s="19" t="s">
        <v>88</v>
      </c>
      <c r="BK115" s="192">
        <f>ROUND(I115*H115,2)</f>
        <v>0</v>
      </c>
      <c r="BL115" s="19" t="s">
        <v>299</v>
      </c>
      <c r="BM115" s="191" t="s">
        <v>466</v>
      </c>
    </row>
    <row r="116" spans="1:65" s="2" customFormat="1" ht="29.25">
      <c r="A116" s="36"/>
      <c r="B116" s="37"/>
      <c r="C116" s="38"/>
      <c r="D116" s="195" t="s">
        <v>232</v>
      </c>
      <c r="E116" s="38"/>
      <c r="F116" s="226" t="s">
        <v>988</v>
      </c>
      <c r="G116" s="38"/>
      <c r="H116" s="38"/>
      <c r="I116" s="227"/>
      <c r="J116" s="38"/>
      <c r="K116" s="38"/>
      <c r="L116" s="41"/>
      <c r="M116" s="228"/>
      <c r="N116" s="229"/>
      <c r="O116" s="66"/>
      <c r="P116" s="66"/>
      <c r="Q116" s="66"/>
      <c r="R116" s="66"/>
      <c r="S116" s="66"/>
      <c r="T116" s="67"/>
      <c r="U116" s="36"/>
      <c r="V116" s="36"/>
      <c r="W116" s="36"/>
      <c r="X116" s="36"/>
      <c r="Y116" s="36"/>
      <c r="Z116" s="36"/>
      <c r="AA116" s="36"/>
      <c r="AB116" s="36"/>
      <c r="AC116" s="36"/>
      <c r="AD116" s="36"/>
      <c r="AE116" s="36"/>
      <c r="AT116" s="19" t="s">
        <v>232</v>
      </c>
      <c r="AU116" s="19" t="s">
        <v>82</v>
      </c>
    </row>
    <row r="117" spans="1:65" s="12" customFormat="1" ht="25.9" customHeight="1">
      <c r="B117" s="164"/>
      <c r="C117" s="165"/>
      <c r="D117" s="166" t="s">
        <v>74</v>
      </c>
      <c r="E117" s="167" t="s">
        <v>989</v>
      </c>
      <c r="F117" s="167" t="s">
        <v>990</v>
      </c>
      <c r="G117" s="165"/>
      <c r="H117" s="165"/>
      <c r="I117" s="168"/>
      <c r="J117" s="169">
        <f>BK117</f>
        <v>0</v>
      </c>
      <c r="K117" s="165"/>
      <c r="L117" s="170"/>
      <c r="M117" s="171"/>
      <c r="N117" s="172"/>
      <c r="O117" s="172"/>
      <c r="P117" s="173">
        <f>SUM(P118:P119)</f>
        <v>0</v>
      </c>
      <c r="Q117" s="172"/>
      <c r="R117" s="173">
        <f>SUM(R118:R119)</f>
        <v>0</v>
      </c>
      <c r="S117" s="172"/>
      <c r="T117" s="174">
        <f>SUM(T118:T119)</f>
        <v>0</v>
      </c>
      <c r="AR117" s="175" t="s">
        <v>88</v>
      </c>
      <c r="AT117" s="176" t="s">
        <v>74</v>
      </c>
      <c r="AU117" s="176" t="s">
        <v>75</v>
      </c>
      <c r="AY117" s="175" t="s">
        <v>214</v>
      </c>
      <c r="BK117" s="177">
        <f>SUM(BK118:BK119)</f>
        <v>0</v>
      </c>
    </row>
    <row r="118" spans="1:65" s="2" customFormat="1" ht="14.45" customHeight="1">
      <c r="A118" s="36"/>
      <c r="B118" s="37"/>
      <c r="C118" s="180" t="s">
        <v>347</v>
      </c>
      <c r="D118" s="180" t="s">
        <v>217</v>
      </c>
      <c r="E118" s="181" t="s">
        <v>991</v>
      </c>
      <c r="F118" s="182" t="s">
        <v>990</v>
      </c>
      <c r="G118" s="183" t="s">
        <v>283</v>
      </c>
      <c r="H118" s="184">
        <v>1</v>
      </c>
      <c r="I118" s="185"/>
      <c r="J118" s="186">
        <f>ROUND(I118*H118,2)</f>
        <v>0</v>
      </c>
      <c r="K118" s="182" t="s">
        <v>19</v>
      </c>
      <c r="L118" s="41"/>
      <c r="M118" s="187" t="s">
        <v>19</v>
      </c>
      <c r="N118" s="188" t="s">
        <v>47</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299</v>
      </c>
      <c r="AT118" s="191" t="s">
        <v>217</v>
      </c>
      <c r="AU118" s="191" t="s">
        <v>82</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299</v>
      </c>
      <c r="BM118" s="191" t="s">
        <v>2136</v>
      </c>
    </row>
    <row r="119" spans="1:65" s="2" customFormat="1" ht="14.45" customHeight="1">
      <c r="A119" s="36"/>
      <c r="B119" s="37"/>
      <c r="C119" s="180" t="s">
        <v>353</v>
      </c>
      <c r="D119" s="180" t="s">
        <v>217</v>
      </c>
      <c r="E119" s="181" t="s">
        <v>993</v>
      </c>
      <c r="F119" s="182" t="s">
        <v>994</v>
      </c>
      <c r="G119" s="183" t="s">
        <v>283</v>
      </c>
      <c r="H119" s="184">
        <v>2</v>
      </c>
      <c r="I119" s="185"/>
      <c r="J119" s="186">
        <f>ROUND(I119*H119,2)</f>
        <v>0</v>
      </c>
      <c r="K119" s="182" t="s">
        <v>19</v>
      </c>
      <c r="L119" s="41"/>
      <c r="M119" s="244" t="s">
        <v>19</v>
      </c>
      <c r="N119" s="245" t="s">
        <v>47</v>
      </c>
      <c r="O119" s="246"/>
      <c r="P119" s="247">
        <f>O119*H119</f>
        <v>0</v>
      </c>
      <c r="Q119" s="247">
        <v>0</v>
      </c>
      <c r="R119" s="247">
        <f>Q119*H119</f>
        <v>0</v>
      </c>
      <c r="S119" s="247">
        <v>0</v>
      </c>
      <c r="T119" s="248">
        <f>S119*H119</f>
        <v>0</v>
      </c>
      <c r="U119" s="36"/>
      <c r="V119" s="36"/>
      <c r="W119" s="36"/>
      <c r="X119" s="36"/>
      <c r="Y119" s="36"/>
      <c r="Z119" s="36"/>
      <c r="AA119" s="36"/>
      <c r="AB119" s="36"/>
      <c r="AC119" s="36"/>
      <c r="AD119" s="36"/>
      <c r="AE119" s="36"/>
      <c r="AR119" s="191" t="s">
        <v>299</v>
      </c>
      <c r="AT119" s="191" t="s">
        <v>217</v>
      </c>
      <c r="AU119" s="191" t="s">
        <v>82</v>
      </c>
      <c r="AY119" s="19" t="s">
        <v>214</v>
      </c>
      <c r="BE119" s="192">
        <f>IF(N119="základní",J119,0)</f>
        <v>0</v>
      </c>
      <c r="BF119" s="192">
        <f>IF(N119="snížená",J119,0)</f>
        <v>0</v>
      </c>
      <c r="BG119" s="192">
        <f>IF(N119="zákl. přenesená",J119,0)</f>
        <v>0</v>
      </c>
      <c r="BH119" s="192">
        <f>IF(N119="sníž. přenesená",J119,0)</f>
        <v>0</v>
      </c>
      <c r="BI119" s="192">
        <f>IF(N119="nulová",J119,0)</f>
        <v>0</v>
      </c>
      <c r="BJ119" s="19" t="s">
        <v>88</v>
      </c>
      <c r="BK119" s="192">
        <f>ROUND(I119*H119,2)</f>
        <v>0</v>
      </c>
      <c r="BL119" s="19" t="s">
        <v>299</v>
      </c>
      <c r="BM119" s="191" t="s">
        <v>2137</v>
      </c>
    </row>
    <row r="120" spans="1:65" s="2" customFormat="1" ht="6.95" customHeight="1">
      <c r="A120" s="36"/>
      <c r="B120" s="49"/>
      <c r="C120" s="50"/>
      <c r="D120" s="50"/>
      <c r="E120" s="50"/>
      <c r="F120" s="50"/>
      <c r="G120" s="50"/>
      <c r="H120" s="50"/>
      <c r="I120" s="50"/>
      <c r="J120" s="50"/>
      <c r="K120" s="50"/>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p2spSXeXOStCKIbfiFpDk/WGK6+cZGVe2MHV2E10ZkeyycoVYpb93edefKRONPD7ToqECSZht8WuQG9TIbh5Mg==" saltValue="A4bx03dAQ2MiXy98ReE5URb0tA2LWtbrECP5RCrXRMtv0ntTYqf7nwY5H6jDpjBFCLOGRLdYajADKHh2izBy3Q==" spinCount="100000" sheet="1" objects="1" scenarios="1" formatColumns="0" formatRows="0" autoFilter="0"/>
  <autoFilter ref="C87:K119" xr:uid="{00000000-0009-0000-0000-00001F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BM1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167</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2003</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2138</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ROUND((SUM(BE95:BE157)),  2)</f>
        <v>0</v>
      </c>
      <c r="G37" s="36"/>
      <c r="H37" s="36"/>
      <c r="I37" s="126">
        <v>0.21</v>
      </c>
      <c r="J37" s="125">
        <f>ROUND(((SUM(BE95:BE157))*I37),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ROUND((SUM(BF95:BF157)),  2)</f>
        <v>0</v>
      </c>
      <c r="G38" s="36"/>
      <c r="H38" s="36"/>
      <c r="I38" s="126">
        <v>0.15</v>
      </c>
      <c r="J38" s="125">
        <f>ROUND(((SUM(BF95:BF157))*I38),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ROUND((SUM(BG95:BG157)),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ROUND((SUM(BH95:BH157)),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ROUND((SUM(BI95:BI157)),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2003</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18052020_5.4_K - Podkrovní byty 378/44 - Kanalizace</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J96</f>
        <v>0</v>
      </c>
      <c r="K68" s="143"/>
      <c r="L68" s="147"/>
    </row>
    <row r="69" spans="1:47" s="10" customFormat="1" ht="19.899999999999999" customHeight="1">
      <c r="B69" s="148"/>
      <c r="C69" s="99"/>
      <c r="D69" s="149" t="s">
        <v>1004</v>
      </c>
      <c r="E69" s="150"/>
      <c r="F69" s="150"/>
      <c r="G69" s="150"/>
      <c r="H69" s="150"/>
      <c r="I69" s="150"/>
      <c r="J69" s="151">
        <f>J97</f>
        <v>0</v>
      </c>
      <c r="K69" s="99"/>
      <c r="L69" s="152"/>
    </row>
    <row r="70" spans="1:47" s="10" customFormat="1" ht="19.899999999999999" customHeight="1">
      <c r="B70" s="148"/>
      <c r="C70" s="99"/>
      <c r="D70" s="149" t="s">
        <v>1005</v>
      </c>
      <c r="E70" s="150"/>
      <c r="F70" s="150"/>
      <c r="G70" s="150"/>
      <c r="H70" s="150"/>
      <c r="I70" s="150"/>
      <c r="J70" s="151">
        <f>J129</f>
        <v>0</v>
      </c>
      <c r="K70" s="99"/>
      <c r="L70" s="152"/>
    </row>
    <row r="71" spans="1:47" s="10" customFormat="1" ht="19.899999999999999" customHeight="1">
      <c r="B71" s="148"/>
      <c r="C71" s="99"/>
      <c r="D71" s="149" t="s">
        <v>1006</v>
      </c>
      <c r="E71" s="150"/>
      <c r="F71" s="150"/>
      <c r="G71" s="150"/>
      <c r="H71" s="150"/>
      <c r="I71" s="150"/>
      <c r="J71" s="151">
        <f>J151</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199</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395" t="str">
        <f>E7</f>
        <v>Podkrovní byty Táborská 378/44, 372/36, 375/38, 377/42, 376/40 Praha 4, k.ú. Nusle</v>
      </c>
      <c r="F81" s="396"/>
      <c r="G81" s="396"/>
      <c r="H81" s="396"/>
      <c r="I81" s="38"/>
      <c r="J81" s="38"/>
      <c r="K81" s="38"/>
      <c r="L81" s="115"/>
      <c r="S81" s="36"/>
      <c r="T81" s="36"/>
      <c r="U81" s="36"/>
      <c r="V81" s="36"/>
      <c r="W81" s="36"/>
      <c r="X81" s="36"/>
      <c r="Y81" s="36"/>
      <c r="Z81" s="36"/>
      <c r="AA81" s="36"/>
      <c r="AB81" s="36"/>
      <c r="AC81" s="36"/>
      <c r="AD81" s="36"/>
      <c r="AE81" s="36"/>
    </row>
    <row r="82" spans="1:63" s="1" customFormat="1" ht="12" customHeight="1">
      <c r="B82" s="23"/>
      <c r="C82" s="31" t="s">
        <v>174</v>
      </c>
      <c r="D82" s="24"/>
      <c r="E82" s="24"/>
      <c r="F82" s="24"/>
      <c r="G82" s="24"/>
      <c r="H82" s="24"/>
      <c r="I82" s="24"/>
      <c r="J82" s="24"/>
      <c r="K82" s="24"/>
      <c r="L82" s="22"/>
    </row>
    <row r="83" spans="1:63" s="1" customFormat="1" ht="16.5" customHeight="1">
      <c r="B83" s="23"/>
      <c r="C83" s="24"/>
      <c r="D83" s="24"/>
      <c r="E83" s="395" t="s">
        <v>2003</v>
      </c>
      <c r="F83" s="347"/>
      <c r="G83" s="347"/>
      <c r="H83" s="347"/>
      <c r="I83" s="24"/>
      <c r="J83" s="24"/>
      <c r="K83" s="24"/>
      <c r="L83" s="22"/>
    </row>
    <row r="84" spans="1:63" s="1" customFormat="1" ht="12" customHeight="1">
      <c r="B84" s="23"/>
      <c r="C84" s="31" t="s">
        <v>176</v>
      </c>
      <c r="D84" s="24"/>
      <c r="E84" s="24"/>
      <c r="F84" s="24"/>
      <c r="G84" s="24"/>
      <c r="H84" s="24"/>
      <c r="I84" s="24"/>
      <c r="J84" s="24"/>
      <c r="K84" s="24"/>
      <c r="L84" s="22"/>
    </row>
    <row r="85" spans="1:63" s="2" customFormat="1" ht="16.5" customHeight="1">
      <c r="A85" s="36"/>
      <c r="B85" s="37"/>
      <c r="C85" s="38"/>
      <c r="D85" s="38"/>
      <c r="E85" s="399" t="s">
        <v>996</v>
      </c>
      <c r="F85" s="397"/>
      <c r="G85" s="397"/>
      <c r="H85" s="397"/>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997</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69" t="str">
        <f>E13</f>
        <v>18052020_5.4_K - Podkrovní byty 378/44 - Kanalizace</v>
      </c>
      <c r="F87" s="397"/>
      <c r="G87" s="397"/>
      <c r="H87" s="397"/>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Táborská</v>
      </c>
      <c r="G89" s="38"/>
      <c r="H89" s="38"/>
      <c r="I89" s="31" t="s">
        <v>23</v>
      </c>
      <c r="J89" s="61" t="str">
        <f>IF(J16="","",J16)</f>
        <v>16. 4. 2021</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25.7" customHeight="1">
      <c r="A91" s="36"/>
      <c r="B91" s="37"/>
      <c r="C91" s="31" t="s">
        <v>25</v>
      </c>
      <c r="D91" s="38"/>
      <c r="E91" s="38"/>
      <c r="F91" s="29" t="str">
        <f>E19</f>
        <v>Městská část Praha 4, Anatala Staška 2059/80b</v>
      </c>
      <c r="G91" s="38"/>
      <c r="H91" s="38"/>
      <c r="I91" s="31" t="s">
        <v>32</v>
      </c>
      <c r="J91" s="34" t="str">
        <f>E25</f>
        <v>SUNCAD, s.r.o., Špotzova 6, Praha 6</v>
      </c>
      <c r="K91" s="38"/>
      <c r="L91" s="115"/>
      <c r="S91" s="36"/>
      <c r="T91" s="36"/>
      <c r="U91" s="36"/>
      <c r="V91" s="36"/>
      <c r="W91" s="36"/>
      <c r="X91" s="36"/>
      <c r="Y91" s="36"/>
      <c r="Z91" s="36"/>
      <c r="AA91" s="36"/>
      <c r="AB91" s="36"/>
      <c r="AC91" s="36"/>
      <c r="AD91" s="36"/>
      <c r="AE91" s="36"/>
    </row>
    <row r="92" spans="1:63" s="2" customFormat="1" ht="15.2" customHeight="1">
      <c r="A92" s="36"/>
      <c r="B92" s="37"/>
      <c r="C92" s="31" t="s">
        <v>30</v>
      </c>
      <c r="D92" s="38"/>
      <c r="E92" s="38"/>
      <c r="F92" s="29" t="str">
        <f>IF(E22="","",E22)</f>
        <v>Vyplň údaj</v>
      </c>
      <c r="G92" s="38"/>
      <c r="H92" s="38"/>
      <c r="I92" s="31" t="s">
        <v>37</v>
      </c>
      <c r="J92" s="34" t="str">
        <f>E28</f>
        <v>SunCad,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200</v>
      </c>
      <c r="D94" s="156" t="s">
        <v>60</v>
      </c>
      <c r="E94" s="156" t="s">
        <v>56</v>
      </c>
      <c r="F94" s="156" t="s">
        <v>57</v>
      </c>
      <c r="G94" s="156" t="s">
        <v>201</v>
      </c>
      <c r="H94" s="156" t="s">
        <v>202</v>
      </c>
      <c r="I94" s="156" t="s">
        <v>203</v>
      </c>
      <c r="J94" s="156" t="s">
        <v>180</v>
      </c>
      <c r="K94" s="157" t="s">
        <v>204</v>
      </c>
      <c r="L94" s="158"/>
      <c r="M94" s="70" t="s">
        <v>19</v>
      </c>
      <c r="N94" s="71" t="s">
        <v>45</v>
      </c>
      <c r="O94" s="71" t="s">
        <v>205</v>
      </c>
      <c r="P94" s="71" t="s">
        <v>206</v>
      </c>
      <c r="Q94" s="71" t="s">
        <v>207</v>
      </c>
      <c r="R94" s="71" t="s">
        <v>208</v>
      </c>
      <c r="S94" s="71" t="s">
        <v>209</v>
      </c>
      <c r="T94" s="72" t="s">
        <v>210</v>
      </c>
      <c r="U94" s="153"/>
      <c r="V94" s="153"/>
      <c r="W94" s="153"/>
      <c r="X94" s="153"/>
      <c r="Y94" s="153"/>
      <c r="Z94" s="153"/>
      <c r="AA94" s="153"/>
      <c r="AB94" s="153"/>
      <c r="AC94" s="153"/>
      <c r="AD94" s="153"/>
      <c r="AE94" s="153"/>
    </row>
    <row r="95" spans="1:63" s="2" customFormat="1" ht="22.9" customHeight="1">
      <c r="A95" s="36"/>
      <c r="B95" s="37"/>
      <c r="C95" s="77" t="s">
        <v>211</v>
      </c>
      <c r="D95" s="38"/>
      <c r="E95" s="38"/>
      <c r="F95" s="38"/>
      <c r="G95" s="38"/>
      <c r="H95" s="38"/>
      <c r="I95" s="38"/>
      <c r="J95" s="159">
        <f>BK95</f>
        <v>0</v>
      </c>
      <c r="K95" s="38"/>
      <c r="L95" s="41"/>
      <c r="M95" s="73"/>
      <c r="N95" s="160"/>
      <c r="O95" s="74"/>
      <c r="P95" s="161">
        <f>P96</f>
        <v>0</v>
      </c>
      <c r="Q95" s="74"/>
      <c r="R95" s="161">
        <f>R96</f>
        <v>0.23473000000000002</v>
      </c>
      <c r="S95" s="74"/>
      <c r="T95" s="162">
        <f>T96</f>
        <v>0</v>
      </c>
      <c r="U95" s="36"/>
      <c r="V95" s="36"/>
      <c r="W95" s="36"/>
      <c r="X95" s="36"/>
      <c r="Y95" s="36"/>
      <c r="Z95" s="36"/>
      <c r="AA95" s="36"/>
      <c r="AB95" s="36"/>
      <c r="AC95" s="36"/>
      <c r="AD95" s="36"/>
      <c r="AE95" s="36"/>
      <c r="AT95" s="19" t="s">
        <v>74</v>
      </c>
      <c r="AU95" s="19" t="s">
        <v>181</v>
      </c>
      <c r="BK95" s="163">
        <f>BK96</f>
        <v>0</v>
      </c>
    </row>
    <row r="96" spans="1:63" s="12" customFormat="1" ht="25.9" customHeight="1">
      <c r="B96" s="164"/>
      <c r="C96" s="165"/>
      <c r="D96" s="166" t="s">
        <v>74</v>
      </c>
      <c r="E96" s="167" t="s">
        <v>318</v>
      </c>
      <c r="F96" s="167" t="s">
        <v>319</v>
      </c>
      <c r="G96" s="165"/>
      <c r="H96" s="165"/>
      <c r="I96" s="168"/>
      <c r="J96" s="169">
        <f>BK96</f>
        <v>0</v>
      </c>
      <c r="K96" s="165"/>
      <c r="L96" s="170"/>
      <c r="M96" s="171"/>
      <c r="N96" s="172"/>
      <c r="O96" s="172"/>
      <c r="P96" s="173">
        <f>P97+P129+P151</f>
        <v>0</v>
      </c>
      <c r="Q96" s="172"/>
      <c r="R96" s="173">
        <f>R97+R129+R151</f>
        <v>0.23473000000000002</v>
      </c>
      <c r="S96" s="172"/>
      <c r="T96" s="174">
        <f>T97+T129+T151</f>
        <v>0</v>
      </c>
      <c r="AR96" s="175" t="s">
        <v>88</v>
      </c>
      <c r="AT96" s="176" t="s">
        <v>74</v>
      </c>
      <c r="AU96" s="176" t="s">
        <v>75</v>
      </c>
      <c r="AY96" s="175" t="s">
        <v>214</v>
      </c>
      <c r="BK96" s="177">
        <f>BK97+BK129+BK151</f>
        <v>0</v>
      </c>
    </row>
    <row r="97" spans="1:65" s="12" customFormat="1" ht="22.9" customHeight="1">
      <c r="B97" s="164"/>
      <c r="C97" s="165"/>
      <c r="D97" s="166" t="s">
        <v>74</v>
      </c>
      <c r="E97" s="178" t="s">
        <v>1007</v>
      </c>
      <c r="F97" s="178" t="s">
        <v>1008</v>
      </c>
      <c r="G97" s="165"/>
      <c r="H97" s="165"/>
      <c r="I97" s="168"/>
      <c r="J97" s="179">
        <f>BK97</f>
        <v>0</v>
      </c>
      <c r="K97" s="165"/>
      <c r="L97" s="170"/>
      <c r="M97" s="171"/>
      <c r="N97" s="172"/>
      <c r="O97" s="172"/>
      <c r="P97" s="173">
        <f>SUM(P98:P128)</f>
        <v>0</v>
      </c>
      <c r="Q97" s="172"/>
      <c r="R97" s="173">
        <f>SUM(R98:R128)</f>
        <v>9.1630000000000003E-2</v>
      </c>
      <c r="S97" s="172"/>
      <c r="T97" s="174">
        <f>SUM(T98:T128)</f>
        <v>0</v>
      </c>
      <c r="AR97" s="175" t="s">
        <v>88</v>
      </c>
      <c r="AT97" s="176" t="s">
        <v>74</v>
      </c>
      <c r="AU97" s="176" t="s">
        <v>82</v>
      </c>
      <c r="AY97" s="175" t="s">
        <v>214</v>
      </c>
      <c r="BK97" s="177">
        <f>SUM(BK98:BK128)</f>
        <v>0</v>
      </c>
    </row>
    <row r="98" spans="1:65" s="2" customFormat="1" ht="14.45" customHeight="1">
      <c r="A98" s="36"/>
      <c r="B98" s="37"/>
      <c r="C98" s="180" t="s">
        <v>82</v>
      </c>
      <c r="D98" s="180" t="s">
        <v>217</v>
      </c>
      <c r="E98" s="181" t="s">
        <v>2139</v>
      </c>
      <c r="F98" s="182" t="s">
        <v>2140</v>
      </c>
      <c r="G98" s="183" t="s">
        <v>248</v>
      </c>
      <c r="H98" s="184">
        <v>2</v>
      </c>
      <c r="I98" s="185"/>
      <c r="J98" s="186">
        <f>ROUND(I98*H98,2)</f>
        <v>0</v>
      </c>
      <c r="K98" s="182" t="s">
        <v>19</v>
      </c>
      <c r="L98" s="41"/>
      <c r="M98" s="187" t="s">
        <v>19</v>
      </c>
      <c r="N98" s="188" t="s">
        <v>47</v>
      </c>
      <c r="O98" s="66"/>
      <c r="P98" s="189">
        <f>O98*H98</f>
        <v>0</v>
      </c>
      <c r="Q98" s="189">
        <v>5.0000000000000001E-4</v>
      </c>
      <c r="R98" s="189">
        <f>Q98*H98</f>
        <v>1E-3</v>
      </c>
      <c r="S98" s="189">
        <v>0</v>
      </c>
      <c r="T98" s="190">
        <f>S98*H98</f>
        <v>0</v>
      </c>
      <c r="U98" s="36"/>
      <c r="V98" s="36"/>
      <c r="W98" s="36"/>
      <c r="X98" s="36"/>
      <c r="Y98" s="36"/>
      <c r="Z98" s="36"/>
      <c r="AA98" s="36"/>
      <c r="AB98" s="36"/>
      <c r="AC98" s="36"/>
      <c r="AD98" s="36"/>
      <c r="AE98" s="36"/>
      <c r="AR98" s="191" t="s">
        <v>299</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88</v>
      </c>
      <c r="BK98" s="192">
        <f>ROUND(I98*H98,2)</f>
        <v>0</v>
      </c>
      <c r="BL98" s="19" t="s">
        <v>299</v>
      </c>
      <c r="BM98" s="191" t="s">
        <v>2141</v>
      </c>
    </row>
    <row r="99" spans="1:65" s="2" customFormat="1" ht="14.45" customHeight="1">
      <c r="A99" s="36"/>
      <c r="B99" s="37"/>
      <c r="C99" s="180" t="s">
        <v>88</v>
      </c>
      <c r="D99" s="180" t="s">
        <v>217</v>
      </c>
      <c r="E99" s="181" t="s">
        <v>1009</v>
      </c>
      <c r="F99" s="182" t="s">
        <v>1010</v>
      </c>
      <c r="G99" s="183" t="s">
        <v>248</v>
      </c>
      <c r="H99" s="184">
        <v>8</v>
      </c>
      <c r="I99" s="185"/>
      <c r="J99" s="186">
        <f>ROUND(I99*H99,2)</f>
        <v>0</v>
      </c>
      <c r="K99" s="182" t="s">
        <v>19</v>
      </c>
      <c r="L99" s="41"/>
      <c r="M99" s="187" t="s">
        <v>19</v>
      </c>
      <c r="N99" s="188" t="s">
        <v>47</v>
      </c>
      <c r="O99" s="66"/>
      <c r="P99" s="189">
        <f>O99*H99</f>
        <v>0</v>
      </c>
      <c r="Q99" s="189">
        <v>1E-3</v>
      </c>
      <c r="R99" s="189">
        <f>Q99*H99</f>
        <v>8.0000000000000002E-3</v>
      </c>
      <c r="S99" s="189">
        <v>0</v>
      </c>
      <c r="T99" s="190">
        <f>S99*H99</f>
        <v>0</v>
      </c>
      <c r="U99" s="36"/>
      <c r="V99" s="36"/>
      <c r="W99" s="36"/>
      <c r="X99" s="36"/>
      <c r="Y99" s="36"/>
      <c r="Z99" s="36"/>
      <c r="AA99" s="36"/>
      <c r="AB99" s="36"/>
      <c r="AC99" s="36"/>
      <c r="AD99" s="36"/>
      <c r="AE99" s="36"/>
      <c r="AR99" s="191" t="s">
        <v>299</v>
      </c>
      <c r="AT99" s="191" t="s">
        <v>217</v>
      </c>
      <c r="AU99" s="191" t="s">
        <v>88</v>
      </c>
      <c r="AY99" s="19" t="s">
        <v>214</v>
      </c>
      <c r="BE99" s="192">
        <f>IF(N99="základní",J99,0)</f>
        <v>0</v>
      </c>
      <c r="BF99" s="192">
        <f>IF(N99="snížená",J99,0)</f>
        <v>0</v>
      </c>
      <c r="BG99" s="192">
        <f>IF(N99="zákl. přenesená",J99,0)</f>
        <v>0</v>
      </c>
      <c r="BH99" s="192">
        <f>IF(N99="sníž. přenesená",J99,0)</f>
        <v>0</v>
      </c>
      <c r="BI99" s="192">
        <f>IF(N99="nulová",J99,0)</f>
        <v>0</v>
      </c>
      <c r="BJ99" s="19" t="s">
        <v>88</v>
      </c>
      <c r="BK99" s="192">
        <f>ROUND(I99*H99,2)</f>
        <v>0</v>
      </c>
      <c r="BL99" s="19" t="s">
        <v>299</v>
      </c>
      <c r="BM99" s="191" t="s">
        <v>1011</v>
      </c>
    </row>
    <row r="100" spans="1:65" s="14" customFormat="1" ht="11.25">
      <c r="B100" s="204"/>
      <c r="C100" s="205"/>
      <c r="D100" s="195" t="s">
        <v>224</v>
      </c>
      <c r="E100" s="206" t="s">
        <v>19</v>
      </c>
      <c r="F100" s="207" t="s">
        <v>262</v>
      </c>
      <c r="G100" s="205"/>
      <c r="H100" s="208">
        <v>8</v>
      </c>
      <c r="I100" s="209"/>
      <c r="J100" s="205"/>
      <c r="K100" s="205"/>
      <c r="L100" s="210"/>
      <c r="M100" s="211"/>
      <c r="N100" s="212"/>
      <c r="O100" s="212"/>
      <c r="P100" s="212"/>
      <c r="Q100" s="212"/>
      <c r="R100" s="212"/>
      <c r="S100" s="212"/>
      <c r="T100" s="213"/>
      <c r="AT100" s="214" t="s">
        <v>224</v>
      </c>
      <c r="AU100" s="214" t="s">
        <v>88</v>
      </c>
      <c r="AV100" s="14" t="s">
        <v>88</v>
      </c>
      <c r="AW100" s="14" t="s">
        <v>36</v>
      </c>
      <c r="AX100" s="14" t="s">
        <v>75</v>
      </c>
      <c r="AY100" s="214" t="s">
        <v>214</v>
      </c>
    </row>
    <row r="101" spans="1:65" s="15" customFormat="1" ht="11.25">
      <c r="B101" s="215"/>
      <c r="C101" s="216"/>
      <c r="D101" s="195" t="s">
        <v>224</v>
      </c>
      <c r="E101" s="217" t="s">
        <v>19</v>
      </c>
      <c r="F101" s="218" t="s">
        <v>228</v>
      </c>
      <c r="G101" s="216"/>
      <c r="H101" s="219">
        <v>8</v>
      </c>
      <c r="I101" s="220"/>
      <c r="J101" s="216"/>
      <c r="K101" s="216"/>
      <c r="L101" s="221"/>
      <c r="M101" s="222"/>
      <c r="N101" s="223"/>
      <c r="O101" s="223"/>
      <c r="P101" s="223"/>
      <c r="Q101" s="223"/>
      <c r="R101" s="223"/>
      <c r="S101" s="223"/>
      <c r="T101" s="224"/>
      <c r="AT101" s="225" t="s">
        <v>224</v>
      </c>
      <c r="AU101" s="225" t="s">
        <v>88</v>
      </c>
      <c r="AV101" s="15" t="s">
        <v>222</v>
      </c>
      <c r="AW101" s="15" t="s">
        <v>36</v>
      </c>
      <c r="AX101" s="15" t="s">
        <v>82</v>
      </c>
      <c r="AY101" s="225" t="s">
        <v>214</v>
      </c>
    </row>
    <row r="102" spans="1:65" s="2" customFormat="1" ht="14.45" customHeight="1">
      <c r="A102" s="36"/>
      <c r="B102" s="37"/>
      <c r="C102" s="180" t="s">
        <v>101</v>
      </c>
      <c r="D102" s="180" t="s">
        <v>217</v>
      </c>
      <c r="E102" s="181" t="s">
        <v>1012</v>
      </c>
      <c r="F102" s="182" t="s">
        <v>1013</v>
      </c>
      <c r="G102" s="183" t="s">
        <v>331</v>
      </c>
      <c r="H102" s="184">
        <v>1.5</v>
      </c>
      <c r="I102" s="185"/>
      <c r="J102" s="186">
        <f>ROUND(I102*H102,2)</f>
        <v>0</v>
      </c>
      <c r="K102" s="182" t="s">
        <v>221</v>
      </c>
      <c r="L102" s="41"/>
      <c r="M102" s="187" t="s">
        <v>19</v>
      </c>
      <c r="N102" s="188" t="s">
        <v>47</v>
      </c>
      <c r="O102" s="66"/>
      <c r="P102" s="189">
        <f>O102*H102</f>
        <v>0</v>
      </c>
      <c r="Q102" s="189">
        <v>4.4000000000000002E-4</v>
      </c>
      <c r="R102" s="189">
        <f>Q102*H102</f>
        <v>6.6E-4</v>
      </c>
      <c r="S102" s="189">
        <v>0</v>
      </c>
      <c r="T102" s="190">
        <f>S102*H102</f>
        <v>0</v>
      </c>
      <c r="U102" s="36"/>
      <c r="V102" s="36"/>
      <c r="W102" s="36"/>
      <c r="X102" s="36"/>
      <c r="Y102" s="36"/>
      <c r="Z102" s="36"/>
      <c r="AA102" s="36"/>
      <c r="AB102" s="36"/>
      <c r="AC102" s="36"/>
      <c r="AD102" s="36"/>
      <c r="AE102" s="36"/>
      <c r="AR102" s="191" t="s">
        <v>299</v>
      </c>
      <c r="AT102" s="191" t="s">
        <v>217</v>
      </c>
      <c r="AU102" s="191" t="s">
        <v>88</v>
      </c>
      <c r="AY102" s="19" t="s">
        <v>214</v>
      </c>
      <c r="BE102" s="192">
        <f>IF(N102="základní",J102,0)</f>
        <v>0</v>
      </c>
      <c r="BF102" s="192">
        <f>IF(N102="snížená",J102,0)</f>
        <v>0</v>
      </c>
      <c r="BG102" s="192">
        <f>IF(N102="zákl. přenesená",J102,0)</f>
        <v>0</v>
      </c>
      <c r="BH102" s="192">
        <f>IF(N102="sníž. přenesená",J102,0)</f>
        <v>0</v>
      </c>
      <c r="BI102" s="192">
        <f>IF(N102="nulová",J102,0)</f>
        <v>0</v>
      </c>
      <c r="BJ102" s="19" t="s">
        <v>88</v>
      </c>
      <c r="BK102" s="192">
        <f>ROUND(I102*H102,2)</f>
        <v>0</v>
      </c>
      <c r="BL102" s="19" t="s">
        <v>299</v>
      </c>
      <c r="BM102" s="191" t="s">
        <v>1014</v>
      </c>
    </row>
    <row r="103" spans="1:65" s="14" customFormat="1" ht="11.25">
      <c r="B103" s="204"/>
      <c r="C103" s="205"/>
      <c r="D103" s="195" t="s">
        <v>224</v>
      </c>
      <c r="E103" s="206" t="s">
        <v>19</v>
      </c>
      <c r="F103" s="207" t="s">
        <v>1604</v>
      </c>
      <c r="G103" s="205"/>
      <c r="H103" s="208">
        <v>1.5</v>
      </c>
      <c r="I103" s="209"/>
      <c r="J103" s="205"/>
      <c r="K103" s="205"/>
      <c r="L103" s="210"/>
      <c r="M103" s="211"/>
      <c r="N103" s="212"/>
      <c r="O103" s="212"/>
      <c r="P103" s="212"/>
      <c r="Q103" s="212"/>
      <c r="R103" s="212"/>
      <c r="S103" s="212"/>
      <c r="T103" s="213"/>
      <c r="AT103" s="214" t="s">
        <v>224</v>
      </c>
      <c r="AU103" s="214" t="s">
        <v>88</v>
      </c>
      <c r="AV103" s="14" t="s">
        <v>88</v>
      </c>
      <c r="AW103" s="14" t="s">
        <v>36</v>
      </c>
      <c r="AX103" s="14" t="s">
        <v>75</v>
      </c>
      <c r="AY103" s="214" t="s">
        <v>214</v>
      </c>
    </row>
    <row r="104" spans="1:65" s="15" customFormat="1" ht="11.25">
      <c r="B104" s="215"/>
      <c r="C104" s="216"/>
      <c r="D104" s="195" t="s">
        <v>224</v>
      </c>
      <c r="E104" s="217" t="s">
        <v>19</v>
      </c>
      <c r="F104" s="218" t="s">
        <v>228</v>
      </c>
      <c r="G104" s="216"/>
      <c r="H104" s="219">
        <v>1.5</v>
      </c>
      <c r="I104" s="220"/>
      <c r="J104" s="216"/>
      <c r="K104" s="216"/>
      <c r="L104" s="221"/>
      <c r="M104" s="222"/>
      <c r="N104" s="223"/>
      <c r="O104" s="223"/>
      <c r="P104" s="223"/>
      <c r="Q104" s="223"/>
      <c r="R104" s="223"/>
      <c r="S104" s="223"/>
      <c r="T104" s="224"/>
      <c r="AT104" s="225" t="s">
        <v>224</v>
      </c>
      <c r="AU104" s="225" t="s">
        <v>88</v>
      </c>
      <c r="AV104" s="15" t="s">
        <v>222</v>
      </c>
      <c r="AW104" s="15" t="s">
        <v>36</v>
      </c>
      <c r="AX104" s="15" t="s">
        <v>82</v>
      </c>
      <c r="AY104" s="225" t="s">
        <v>214</v>
      </c>
    </row>
    <row r="105" spans="1:65" s="2" customFormat="1" ht="14.45" customHeight="1">
      <c r="A105" s="36"/>
      <c r="B105" s="37"/>
      <c r="C105" s="180" t="s">
        <v>222</v>
      </c>
      <c r="D105" s="180" t="s">
        <v>217</v>
      </c>
      <c r="E105" s="181" t="s">
        <v>1016</v>
      </c>
      <c r="F105" s="182" t="s">
        <v>1017</v>
      </c>
      <c r="G105" s="183" t="s">
        <v>331</v>
      </c>
      <c r="H105" s="184">
        <v>23</v>
      </c>
      <c r="I105" s="185"/>
      <c r="J105" s="186">
        <f>ROUND(I105*H105,2)</f>
        <v>0</v>
      </c>
      <c r="K105" s="182" t="s">
        <v>221</v>
      </c>
      <c r="L105" s="41"/>
      <c r="M105" s="187" t="s">
        <v>19</v>
      </c>
      <c r="N105" s="188" t="s">
        <v>47</v>
      </c>
      <c r="O105" s="66"/>
      <c r="P105" s="189">
        <f>O105*H105</f>
        <v>0</v>
      </c>
      <c r="Q105" s="189">
        <v>5.5000000000000003E-4</v>
      </c>
      <c r="R105" s="189">
        <f>Q105*H105</f>
        <v>1.2650000000000002E-2</v>
      </c>
      <c r="S105" s="189">
        <v>0</v>
      </c>
      <c r="T105" s="190">
        <f>S105*H105</f>
        <v>0</v>
      </c>
      <c r="U105" s="36"/>
      <c r="V105" s="36"/>
      <c r="W105" s="36"/>
      <c r="X105" s="36"/>
      <c r="Y105" s="36"/>
      <c r="Z105" s="36"/>
      <c r="AA105" s="36"/>
      <c r="AB105" s="36"/>
      <c r="AC105" s="36"/>
      <c r="AD105" s="36"/>
      <c r="AE105" s="36"/>
      <c r="AR105" s="191" t="s">
        <v>299</v>
      </c>
      <c r="AT105" s="191" t="s">
        <v>217</v>
      </c>
      <c r="AU105" s="191" t="s">
        <v>88</v>
      </c>
      <c r="AY105" s="19" t="s">
        <v>214</v>
      </c>
      <c r="BE105" s="192">
        <f>IF(N105="základní",J105,0)</f>
        <v>0</v>
      </c>
      <c r="BF105" s="192">
        <f>IF(N105="snížená",J105,0)</f>
        <v>0</v>
      </c>
      <c r="BG105" s="192">
        <f>IF(N105="zákl. přenesená",J105,0)</f>
        <v>0</v>
      </c>
      <c r="BH105" s="192">
        <f>IF(N105="sníž. přenesená",J105,0)</f>
        <v>0</v>
      </c>
      <c r="BI105" s="192">
        <f>IF(N105="nulová",J105,0)</f>
        <v>0</v>
      </c>
      <c r="BJ105" s="19" t="s">
        <v>88</v>
      </c>
      <c r="BK105" s="192">
        <f>ROUND(I105*H105,2)</f>
        <v>0</v>
      </c>
      <c r="BL105" s="19" t="s">
        <v>299</v>
      </c>
      <c r="BM105" s="191" t="s">
        <v>1018</v>
      </c>
    </row>
    <row r="106" spans="1:65" s="14" customFormat="1" ht="11.25">
      <c r="B106" s="204"/>
      <c r="C106" s="205"/>
      <c r="D106" s="195" t="s">
        <v>224</v>
      </c>
      <c r="E106" s="206" t="s">
        <v>19</v>
      </c>
      <c r="F106" s="207" t="s">
        <v>341</v>
      </c>
      <c r="G106" s="205"/>
      <c r="H106" s="208">
        <v>23</v>
      </c>
      <c r="I106" s="209"/>
      <c r="J106" s="205"/>
      <c r="K106" s="205"/>
      <c r="L106" s="210"/>
      <c r="M106" s="211"/>
      <c r="N106" s="212"/>
      <c r="O106" s="212"/>
      <c r="P106" s="212"/>
      <c r="Q106" s="212"/>
      <c r="R106" s="212"/>
      <c r="S106" s="212"/>
      <c r="T106" s="213"/>
      <c r="AT106" s="214" t="s">
        <v>224</v>
      </c>
      <c r="AU106" s="214" t="s">
        <v>88</v>
      </c>
      <c r="AV106" s="14" t="s">
        <v>88</v>
      </c>
      <c r="AW106" s="14" t="s">
        <v>36</v>
      </c>
      <c r="AX106" s="14" t="s">
        <v>75</v>
      </c>
      <c r="AY106" s="214" t="s">
        <v>214</v>
      </c>
    </row>
    <row r="107" spans="1:65" s="15" customFormat="1" ht="11.25">
      <c r="B107" s="215"/>
      <c r="C107" s="216"/>
      <c r="D107" s="195" t="s">
        <v>224</v>
      </c>
      <c r="E107" s="217" t="s">
        <v>19</v>
      </c>
      <c r="F107" s="218" t="s">
        <v>228</v>
      </c>
      <c r="G107" s="216"/>
      <c r="H107" s="219">
        <v>23</v>
      </c>
      <c r="I107" s="220"/>
      <c r="J107" s="216"/>
      <c r="K107" s="216"/>
      <c r="L107" s="221"/>
      <c r="M107" s="222"/>
      <c r="N107" s="223"/>
      <c r="O107" s="223"/>
      <c r="P107" s="223"/>
      <c r="Q107" s="223"/>
      <c r="R107" s="223"/>
      <c r="S107" s="223"/>
      <c r="T107" s="224"/>
      <c r="AT107" s="225" t="s">
        <v>224</v>
      </c>
      <c r="AU107" s="225" t="s">
        <v>88</v>
      </c>
      <c r="AV107" s="15" t="s">
        <v>222</v>
      </c>
      <c r="AW107" s="15" t="s">
        <v>36</v>
      </c>
      <c r="AX107" s="15" t="s">
        <v>82</v>
      </c>
      <c r="AY107" s="225" t="s">
        <v>214</v>
      </c>
    </row>
    <row r="108" spans="1:65" s="2" customFormat="1" ht="14.45" customHeight="1">
      <c r="A108" s="36"/>
      <c r="B108" s="37"/>
      <c r="C108" s="180" t="s">
        <v>245</v>
      </c>
      <c r="D108" s="180" t="s">
        <v>217</v>
      </c>
      <c r="E108" s="181" t="s">
        <v>1019</v>
      </c>
      <c r="F108" s="182" t="s">
        <v>1020</v>
      </c>
      <c r="G108" s="183" t="s">
        <v>331</v>
      </c>
      <c r="H108" s="184">
        <v>2</v>
      </c>
      <c r="I108" s="185"/>
      <c r="J108" s="186">
        <f>ROUND(I108*H108,2)</f>
        <v>0</v>
      </c>
      <c r="K108" s="182" t="s">
        <v>221</v>
      </c>
      <c r="L108" s="41"/>
      <c r="M108" s="187" t="s">
        <v>19</v>
      </c>
      <c r="N108" s="188" t="s">
        <v>47</v>
      </c>
      <c r="O108" s="66"/>
      <c r="P108" s="189">
        <f>O108*H108</f>
        <v>0</v>
      </c>
      <c r="Q108" s="189">
        <v>1.0399999999999999E-3</v>
      </c>
      <c r="R108" s="189">
        <f>Q108*H108</f>
        <v>2.0799999999999998E-3</v>
      </c>
      <c r="S108" s="189">
        <v>0</v>
      </c>
      <c r="T108" s="190">
        <f>S108*H108</f>
        <v>0</v>
      </c>
      <c r="U108" s="36"/>
      <c r="V108" s="36"/>
      <c r="W108" s="36"/>
      <c r="X108" s="36"/>
      <c r="Y108" s="36"/>
      <c r="Z108" s="36"/>
      <c r="AA108" s="36"/>
      <c r="AB108" s="36"/>
      <c r="AC108" s="36"/>
      <c r="AD108" s="36"/>
      <c r="AE108" s="36"/>
      <c r="AR108" s="191" t="s">
        <v>299</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88</v>
      </c>
      <c r="BK108" s="192">
        <f>ROUND(I108*H108,2)</f>
        <v>0</v>
      </c>
      <c r="BL108" s="19" t="s">
        <v>299</v>
      </c>
      <c r="BM108" s="191" t="s">
        <v>1021</v>
      </c>
    </row>
    <row r="109" spans="1:65" s="14" customFormat="1" ht="11.25">
      <c r="B109" s="204"/>
      <c r="C109" s="205"/>
      <c r="D109" s="195" t="s">
        <v>224</v>
      </c>
      <c r="E109" s="206" t="s">
        <v>19</v>
      </c>
      <c r="F109" s="207" t="s">
        <v>2142</v>
      </c>
      <c r="G109" s="205"/>
      <c r="H109" s="208">
        <v>2</v>
      </c>
      <c r="I109" s="209"/>
      <c r="J109" s="205"/>
      <c r="K109" s="205"/>
      <c r="L109" s="210"/>
      <c r="M109" s="211"/>
      <c r="N109" s="212"/>
      <c r="O109" s="212"/>
      <c r="P109" s="212"/>
      <c r="Q109" s="212"/>
      <c r="R109" s="212"/>
      <c r="S109" s="212"/>
      <c r="T109" s="213"/>
      <c r="AT109" s="214" t="s">
        <v>224</v>
      </c>
      <c r="AU109" s="214" t="s">
        <v>88</v>
      </c>
      <c r="AV109" s="14" t="s">
        <v>88</v>
      </c>
      <c r="AW109" s="14" t="s">
        <v>36</v>
      </c>
      <c r="AX109" s="14" t="s">
        <v>75</v>
      </c>
      <c r="AY109" s="214" t="s">
        <v>214</v>
      </c>
    </row>
    <row r="110" spans="1:65" s="15" customFormat="1" ht="11.25">
      <c r="B110" s="215"/>
      <c r="C110" s="216"/>
      <c r="D110" s="195" t="s">
        <v>224</v>
      </c>
      <c r="E110" s="217" t="s">
        <v>19</v>
      </c>
      <c r="F110" s="218" t="s">
        <v>228</v>
      </c>
      <c r="G110" s="216"/>
      <c r="H110" s="219">
        <v>2</v>
      </c>
      <c r="I110" s="220"/>
      <c r="J110" s="216"/>
      <c r="K110" s="216"/>
      <c r="L110" s="221"/>
      <c r="M110" s="222"/>
      <c r="N110" s="223"/>
      <c r="O110" s="223"/>
      <c r="P110" s="223"/>
      <c r="Q110" s="223"/>
      <c r="R110" s="223"/>
      <c r="S110" s="223"/>
      <c r="T110" s="224"/>
      <c r="AT110" s="225" t="s">
        <v>224</v>
      </c>
      <c r="AU110" s="225" t="s">
        <v>88</v>
      </c>
      <c r="AV110" s="15" t="s">
        <v>222</v>
      </c>
      <c r="AW110" s="15" t="s">
        <v>36</v>
      </c>
      <c r="AX110" s="15" t="s">
        <v>82</v>
      </c>
      <c r="AY110" s="225" t="s">
        <v>214</v>
      </c>
    </row>
    <row r="111" spans="1:65" s="2" customFormat="1" ht="14.45" customHeight="1">
      <c r="A111" s="36"/>
      <c r="B111" s="37"/>
      <c r="C111" s="180" t="s">
        <v>215</v>
      </c>
      <c r="D111" s="180" t="s">
        <v>217</v>
      </c>
      <c r="E111" s="181" t="s">
        <v>1022</v>
      </c>
      <c r="F111" s="182" t="s">
        <v>1023</v>
      </c>
      <c r="G111" s="183" t="s">
        <v>331</v>
      </c>
      <c r="H111" s="184">
        <v>4</v>
      </c>
      <c r="I111" s="185"/>
      <c r="J111" s="186">
        <f>ROUND(I111*H111,2)</f>
        <v>0</v>
      </c>
      <c r="K111" s="182" t="s">
        <v>221</v>
      </c>
      <c r="L111" s="41"/>
      <c r="M111" s="187" t="s">
        <v>19</v>
      </c>
      <c r="N111" s="188" t="s">
        <v>47</v>
      </c>
      <c r="O111" s="66"/>
      <c r="P111" s="189">
        <f>O111*H111</f>
        <v>0</v>
      </c>
      <c r="Q111" s="189">
        <v>1.7700000000000001E-3</v>
      </c>
      <c r="R111" s="189">
        <f>Q111*H111</f>
        <v>7.0800000000000004E-3</v>
      </c>
      <c r="S111" s="189">
        <v>0</v>
      </c>
      <c r="T111" s="190">
        <f>S111*H111</f>
        <v>0</v>
      </c>
      <c r="U111" s="36"/>
      <c r="V111" s="36"/>
      <c r="W111" s="36"/>
      <c r="X111" s="36"/>
      <c r="Y111" s="36"/>
      <c r="Z111" s="36"/>
      <c r="AA111" s="36"/>
      <c r="AB111" s="36"/>
      <c r="AC111" s="36"/>
      <c r="AD111" s="36"/>
      <c r="AE111" s="36"/>
      <c r="AR111" s="191" t="s">
        <v>299</v>
      </c>
      <c r="AT111" s="191" t="s">
        <v>217</v>
      </c>
      <c r="AU111" s="191" t="s">
        <v>88</v>
      </c>
      <c r="AY111" s="19" t="s">
        <v>214</v>
      </c>
      <c r="BE111" s="192">
        <f>IF(N111="základní",J111,0)</f>
        <v>0</v>
      </c>
      <c r="BF111" s="192">
        <f>IF(N111="snížená",J111,0)</f>
        <v>0</v>
      </c>
      <c r="BG111" s="192">
        <f>IF(N111="zákl. přenesená",J111,0)</f>
        <v>0</v>
      </c>
      <c r="BH111" s="192">
        <f>IF(N111="sníž. přenesená",J111,0)</f>
        <v>0</v>
      </c>
      <c r="BI111" s="192">
        <f>IF(N111="nulová",J111,0)</f>
        <v>0</v>
      </c>
      <c r="BJ111" s="19" t="s">
        <v>88</v>
      </c>
      <c r="BK111" s="192">
        <f>ROUND(I111*H111,2)</f>
        <v>0</v>
      </c>
      <c r="BL111" s="19" t="s">
        <v>299</v>
      </c>
      <c r="BM111" s="191" t="s">
        <v>1024</v>
      </c>
    </row>
    <row r="112" spans="1:65" s="14" customFormat="1" ht="11.25">
      <c r="B112" s="204"/>
      <c r="C112" s="205"/>
      <c r="D112" s="195" t="s">
        <v>224</v>
      </c>
      <c r="E112" s="206" t="s">
        <v>19</v>
      </c>
      <c r="F112" s="207" t="s">
        <v>2143</v>
      </c>
      <c r="G112" s="205"/>
      <c r="H112" s="208">
        <v>4</v>
      </c>
      <c r="I112" s="209"/>
      <c r="J112" s="205"/>
      <c r="K112" s="205"/>
      <c r="L112" s="210"/>
      <c r="M112" s="211"/>
      <c r="N112" s="212"/>
      <c r="O112" s="212"/>
      <c r="P112" s="212"/>
      <c r="Q112" s="212"/>
      <c r="R112" s="212"/>
      <c r="S112" s="212"/>
      <c r="T112" s="213"/>
      <c r="AT112" s="214" t="s">
        <v>224</v>
      </c>
      <c r="AU112" s="214" t="s">
        <v>88</v>
      </c>
      <c r="AV112" s="14" t="s">
        <v>88</v>
      </c>
      <c r="AW112" s="14" t="s">
        <v>36</v>
      </c>
      <c r="AX112" s="14" t="s">
        <v>75</v>
      </c>
      <c r="AY112" s="214" t="s">
        <v>214</v>
      </c>
    </row>
    <row r="113" spans="1:65" s="15" customFormat="1" ht="11.25">
      <c r="B113" s="215"/>
      <c r="C113" s="216"/>
      <c r="D113" s="195" t="s">
        <v>224</v>
      </c>
      <c r="E113" s="217" t="s">
        <v>19</v>
      </c>
      <c r="F113" s="218" t="s">
        <v>228</v>
      </c>
      <c r="G113" s="216"/>
      <c r="H113" s="219">
        <v>4</v>
      </c>
      <c r="I113" s="220"/>
      <c r="J113" s="216"/>
      <c r="K113" s="216"/>
      <c r="L113" s="221"/>
      <c r="M113" s="222"/>
      <c r="N113" s="223"/>
      <c r="O113" s="223"/>
      <c r="P113" s="223"/>
      <c r="Q113" s="223"/>
      <c r="R113" s="223"/>
      <c r="S113" s="223"/>
      <c r="T113" s="224"/>
      <c r="AT113" s="225" t="s">
        <v>224</v>
      </c>
      <c r="AU113" s="225" t="s">
        <v>88</v>
      </c>
      <c r="AV113" s="15" t="s">
        <v>222</v>
      </c>
      <c r="AW113" s="15" t="s">
        <v>36</v>
      </c>
      <c r="AX113" s="15" t="s">
        <v>82</v>
      </c>
      <c r="AY113" s="225" t="s">
        <v>214</v>
      </c>
    </row>
    <row r="114" spans="1:65" s="2" customFormat="1" ht="14.45" customHeight="1">
      <c r="A114" s="36"/>
      <c r="B114" s="37"/>
      <c r="C114" s="180" t="s">
        <v>253</v>
      </c>
      <c r="D114" s="180" t="s">
        <v>217</v>
      </c>
      <c r="E114" s="181" t="s">
        <v>1025</v>
      </c>
      <c r="F114" s="182" t="s">
        <v>1026</v>
      </c>
      <c r="G114" s="183" t="s">
        <v>1027</v>
      </c>
      <c r="H114" s="184">
        <v>1</v>
      </c>
      <c r="I114" s="185"/>
      <c r="J114" s="186">
        <f>ROUND(I114*H114,2)</f>
        <v>0</v>
      </c>
      <c r="K114" s="182" t="s">
        <v>19</v>
      </c>
      <c r="L114" s="41"/>
      <c r="M114" s="187" t="s">
        <v>19</v>
      </c>
      <c r="N114" s="188" t="s">
        <v>47</v>
      </c>
      <c r="O114" s="66"/>
      <c r="P114" s="189">
        <f>O114*H114</f>
        <v>0</v>
      </c>
      <c r="Q114" s="189">
        <v>0.01</v>
      </c>
      <c r="R114" s="189">
        <f>Q114*H114</f>
        <v>0.01</v>
      </c>
      <c r="S114" s="189">
        <v>0</v>
      </c>
      <c r="T114" s="190">
        <f>S114*H114</f>
        <v>0</v>
      </c>
      <c r="U114" s="36"/>
      <c r="V114" s="36"/>
      <c r="W114" s="36"/>
      <c r="X114" s="36"/>
      <c r="Y114" s="36"/>
      <c r="Z114" s="36"/>
      <c r="AA114" s="36"/>
      <c r="AB114" s="36"/>
      <c r="AC114" s="36"/>
      <c r="AD114" s="36"/>
      <c r="AE114" s="36"/>
      <c r="AR114" s="191" t="s">
        <v>299</v>
      </c>
      <c r="AT114" s="191" t="s">
        <v>217</v>
      </c>
      <c r="AU114" s="191" t="s">
        <v>88</v>
      </c>
      <c r="AY114" s="19" t="s">
        <v>214</v>
      </c>
      <c r="BE114" s="192">
        <f>IF(N114="základní",J114,0)</f>
        <v>0</v>
      </c>
      <c r="BF114" s="192">
        <f>IF(N114="snížená",J114,0)</f>
        <v>0</v>
      </c>
      <c r="BG114" s="192">
        <f>IF(N114="zákl. přenesená",J114,0)</f>
        <v>0</v>
      </c>
      <c r="BH114" s="192">
        <f>IF(N114="sníž. přenesená",J114,0)</f>
        <v>0</v>
      </c>
      <c r="BI114" s="192">
        <f>IF(N114="nulová",J114,0)</f>
        <v>0</v>
      </c>
      <c r="BJ114" s="19" t="s">
        <v>88</v>
      </c>
      <c r="BK114" s="192">
        <f>ROUND(I114*H114,2)</f>
        <v>0</v>
      </c>
      <c r="BL114" s="19" t="s">
        <v>299</v>
      </c>
      <c r="BM114" s="191" t="s">
        <v>1028</v>
      </c>
    </row>
    <row r="115" spans="1:65" s="13" customFormat="1" ht="11.25">
      <c r="B115" s="193"/>
      <c r="C115" s="194"/>
      <c r="D115" s="195" t="s">
        <v>224</v>
      </c>
      <c r="E115" s="196" t="s">
        <v>19</v>
      </c>
      <c r="F115" s="197" t="s">
        <v>1029</v>
      </c>
      <c r="G115" s="194"/>
      <c r="H115" s="196" t="s">
        <v>19</v>
      </c>
      <c r="I115" s="198"/>
      <c r="J115" s="194"/>
      <c r="K115" s="194"/>
      <c r="L115" s="199"/>
      <c r="M115" s="200"/>
      <c r="N115" s="201"/>
      <c r="O115" s="201"/>
      <c r="P115" s="201"/>
      <c r="Q115" s="201"/>
      <c r="R115" s="201"/>
      <c r="S115" s="201"/>
      <c r="T115" s="202"/>
      <c r="AT115" s="203" t="s">
        <v>224</v>
      </c>
      <c r="AU115" s="203" t="s">
        <v>88</v>
      </c>
      <c r="AV115" s="13" t="s">
        <v>82</v>
      </c>
      <c r="AW115" s="13" t="s">
        <v>36</v>
      </c>
      <c r="AX115" s="13" t="s">
        <v>75</v>
      </c>
      <c r="AY115" s="203" t="s">
        <v>214</v>
      </c>
    </row>
    <row r="116" spans="1:65" s="14" customFormat="1" ht="11.25">
      <c r="B116" s="204"/>
      <c r="C116" s="205"/>
      <c r="D116" s="195" t="s">
        <v>224</v>
      </c>
      <c r="E116" s="206" t="s">
        <v>19</v>
      </c>
      <c r="F116" s="207" t="s">
        <v>82</v>
      </c>
      <c r="G116" s="205"/>
      <c r="H116" s="208">
        <v>1</v>
      </c>
      <c r="I116" s="209"/>
      <c r="J116" s="205"/>
      <c r="K116" s="205"/>
      <c r="L116" s="210"/>
      <c r="M116" s="211"/>
      <c r="N116" s="212"/>
      <c r="O116" s="212"/>
      <c r="P116" s="212"/>
      <c r="Q116" s="212"/>
      <c r="R116" s="212"/>
      <c r="S116" s="212"/>
      <c r="T116" s="213"/>
      <c r="AT116" s="214" t="s">
        <v>224</v>
      </c>
      <c r="AU116" s="214" t="s">
        <v>88</v>
      </c>
      <c r="AV116" s="14" t="s">
        <v>88</v>
      </c>
      <c r="AW116" s="14" t="s">
        <v>36</v>
      </c>
      <c r="AX116" s="14" t="s">
        <v>75</v>
      </c>
      <c r="AY116" s="214" t="s">
        <v>214</v>
      </c>
    </row>
    <row r="117" spans="1:65" s="15" customFormat="1" ht="11.25">
      <c r="B117" s="215"/>
      <c r="C117" s="216"/>
      <c r="D117" s="195" t="s">
        <v>224</v>
      </c>
      <c r="E117" s="217" t="s">
        <v>19</v>
      </c>
      <c r="F117" s="218" t="s">
        <v>228</v>
      </c>
      <c r="G117" s="216"/>
      <c r="H117" s="219">
        <v>1</v>
      </c>
      <c r="I117" s="220"/>
      <c r="J117" s="216"/>
      <c r="K117" s="216"/>
      <c r="L117" s="221"/>
      <c r="M117" s="222"/>
      <c r="N117" s="223"/>
      <c r="O117" s="223"/>
      <c r="P117" s="223"/>
      <c r="Q117" s="223"/>
      <c r="R117" s="223"/>
      <c r="S117" s="223"/>
      <c r="T117" s="224"/>
      <c r="AT117" s="225" t="s">
        <v>224</v>
      </c>
      <c r="AU117" s="225" t="s">
        <v>88</v>
      </c>
      <c r="AV117" s="15" t="s">
        <v>222</v>
      </c>
      <c r="AW117" s="15" t="s">
        <v>36</v>
      </c>
      <c r="AX117" s="15" t="s">
        <v>82</v>
      </c>
      <c r="AY117" s="225" t="s">
        <v>214</v>
      </c>
    </row>
    <row r="118" spans="1:65" s="2" customFormat="1" ht="14.45" customHeight="1">
      <c r="A118" s="36"/>
      <c r="B118" s="37"/>
      <c r="C118" s="180" t="s">
        <v>262</v>
      </c>
      <c r="D118" s="180" t="s">
        <v>217</v>
      </c>
      <c r="E118" s="181" t="s">
        <v>1030</v>
      </c>
      <c r="F118" s="182" t="s">
        <v>1031</v>
      </c>
      <c r="G118" s="183" t="s">
        <v>331</v>
      </c>
      <c r="H118" s="184">
        <v>5</v>
      </c>
      <c r="I118" s="185"/>
      <c r="J118" s="186">
        <f>ROUND(I118*H118,2)</f>
        <v>0</v>
      </c>
      <c r="K118" s="182" t="s">
        <v>19</v>
      </c>
      <c r="L118" s="41"/>
      <c r="M118" s="187" t="s">
        <v>19</v>
      </c>
      <c r="N118" s="188" t="s">
        <v>47</v>
      </c>
      <c r="O118" s="66"/>
      <c r="P118" s="189">
        <f>O118*H118</f>
        <v>0</v>
      </c>
      <c r="Q118" s="189">
        <v>0.01</v>
      </c>
      <c r="R118" s="189">
        <f>Q118*H118</f>
        <v>0.05</v>
      </c>
      <c r="S118" s="189">
        <v>0</v>
      </c>
      <c r="T118" s="190">
        <f>S118*H118</f>
        <v>0</v>
      </c>
      <c r="U118" s="36"/>
      <c r="V118" s="36"/>
      <c r="W118" s="36"/>
      <c r="X118" s="36"/>
      <c r="Y118" s="36"/>
      <c r="Z118" s="36"/>
      <c r="AA118" s="36"/>
      <c r="AB118" s="36"/>
      <c r="AC118" s="36"/>
      <c r="AD118" s="36"/>
      <c r="AE118" s="36"/>
      <c r="AR118" s="191" t="s">
        <v>299</v>
      </c>
      <c r="AT118" s="191" t="s">
        <v>217</v>
      </c>
      <c r="AU118" s="191" t="s">
        <v>88</v>
      </c>
      <c r="AY118" s="19" t="s">
        <v>214</v>
      </c>
      <c r="BE118" s="192">
        <f>IF(N118="základní",J118,0)</f>
        <v>0</v>
      </c>
      <c r="BF118" s="192">
        <f>IF(N118="snížená",J118,0)</f>
        <v>0</v>
      </c>
      <c r="BG118" s="192">
        <f>IF(N118="zákl. přenesená",J118,0)</f>
        <v>0</v>
      </c>
      <c r="BH118" s="192">
        <f>IF(N118="sníž. přenesená",J118,0)</f>
        <v>0</v>
      </c>
      <c r="BI118" s="192">
        <f>IF(N118="nulová",J118,0)</f>
        <v>0</v>
      </c>
      <c r="BJ118" s="19" t="s">
        <v>88</v>
      </c>
      <c r="BK118" s="192">
        <f>ROUND(I118*H118,2)</f>
        <v>0</v>
      </c>
      <c r="BL118" s="19" t="s">
        <v>299</v>
      </c>
      <c r="BM118" s="191" t="s">
        <v>2144</v>
      </c>
    </row>
    <row r="119" spans="1:65" s="13" customFormat="1" ht="11.25">
      <c r="B119" s="193"/>
      <c r="C119" s="194"/>
      <c r="D119" s="195" t="s">
        <v>224</v>
      </c>
      <c r="E119" s="196" t="s">
        <v>19</v>
      </c>
      <c r="F119" s="197" t="s">
        <v>1033</v>
      </c>
      <c r="G119" s="194"/>
      <c r="H119" s="196" t="s">
        <v>19</v>
      </c>
      <c r="I119" s="198"/>
      <c r="J119" s="194"/>
      <c r="K119" s="194"/>
      <c r="L119" s="199"/>
      <c r="M119" s="200"/>
      <c r="N119" s="201"/>
      <c r="O119" s="201"/>
      <c r="P119" s="201"/>
      <c r="Q119" s="201"/>
      <c r="R119" s="201"/>
      <c r="S119" s="201"/>
      <c r="T119" s="202"/>
      <c r="AT119" s="203" t="s">
        <v>224</v>
      </c>
      <c r="AU119" s="203" t="s">
        <v>88</v>
      </c>
      <c r="AV119" s="13" t="s">
        <v>82</v>
      </c>
      <c r="AW119" s="13" t="s">
        <v>36</v>
      </c>
      <c r="AX119" s="13" t="s">
        <v>75</v>
      </c>
      <c r="AY119" s="203" t="s">
        <v>214</v>
      </c>
    </row>
    <row r="120" spans="1:65" s="14" customFormat="1" ht="11.25">
      <c r="B120" s="204"/>
      <c r="C120" s="205"/>
      <c r="D120" s="195" t="s">
        <v>224</v>
      </c>
      <c r="E120" s="206" t="s">
        <v>19</v>
      </c>
      <c r="F120" s="207" t="s">
        <v>1034</v>
      </c>
      <c r="G120" s="205"/>
      <c r="H120" s="208">
        <v>5</v>
      </c>
      <c r="I120" s="209"/>
      <c r="J120" s="205"/>
      <c r="K120" s="205"/>
      <c r="L120" s="210"/>
      <c r="M120" s="211"/>
      <c r="N120" s="212"/>
      <c r="O120" s="212"/>
      <c r="P120" s="212"/>
      <c r="Q120" s="212"/>
      <c r="R120" s="212"/>
      <c r="S120" s="212"/>
      <c r="T120" s="213"/>
      <c r="AT120" s="214" t="s">
        <v>224</v>
      </c>
      <c r="AU120" s="214" t="s">
        <v>88</v>
      </c>
      <c r="AV120" s="14" t="s">
        <v>88</v>
      </c>
      <c r="AW120" s="14" t="s">
        <v>36</v>
      </c>
      <c r="AX120" s="14" t="s">
        <v>82</v>
      </c>
      <c r="AY120" s="214" t="s">
        <v>214</v>
      </c>
    </row>
    <row r="121" spans="1:65" s="2" customFormat="1" ht="14.45" customHeight="1">
      <c r="A121" s="36"/>
      <c r="B121" s="37"/>
      <c r="C121" s="180" t="s">
        <v>260</v>
      </c>
      <c r="D121" s="180" t="s">
        <v>217</v>
      </c>
      <c r="E121" s="181" t="s">
        <v>2145</v>
      </c>
      <c r="F121" s="182" t="s">
        <v>2146</v>
      </c>
      <c r="G121" s="183" t="s">
        <v>248</v>
      </c>
      <c r="H121" s="184">
        <v>2</v>
      </c>
      <c r="I121" s="185"/>
      <c r="J121" s="186">
        <f>ROUND(I121*H121,2)</f>
        <v>0</v>
      </c>
      <c r="K121" s="182" t="s">
        <v>19</v>
      </c>
      <c r="L121" s="41"/>
      <c r="M121" s="187" t="s">
        <v>19</v>
      </c>
      <c r="N121" s="188" t="s">
        <v>47</v>
      </c>
      <c r="O121" s="66"/>
      <c r="P121" s="189">
        <f>O121*H121</f>
        <v>0</v>
      </c>
      <c r="Q121" s="189">
        <v>8.0000000000000007E-5</v>
      </c>
      <c r="R121" s="189">
        <f>Q121*H121</f>
        <v>1.6000000000000001E-4</v>
      </c>
      <c r="S121" s="189">
        <v>0</v>
      </c>
      <c r="T121" s="190">
        <f>S121*H121</f>
        <v>0</v>
      </c>
      <c r="U121" s="36"/>
      <c r="V121" s="36"/>
      <c r="W121" s="36"/>
      <c r="X121" s="36"/>
      <c r="Y121" s="36"/>
      <c r="Z121" s="36"/>
      <c r="AA121" s="36"/>
      <c r="AB121" s="36"/>
      <c r="AC121" s="36"/>
      <c r="AD121" s="36"/>
      <c r="AE121" s="36"/>
      <c r="AR121" s="191" t="s">
        <v>299</v>
      </c>
      <c r="AT121" s="191" t="s">
        <v>217</v>
      </c>
      <c r="AU121" s="191" t="s">
        <v>88</v>
      </c>
      <c r="AY121" s="19" t="s">
        <v>214</v>
      </c>
      <c r="BE121" s="192">
        <f>IF(N121="základní",J121,0)</f>
        <v>0</v>
      </c>
      <c r="BF121" s="192">
        <f>IF(N121="snížená",J121,0)</f>
        <v>0</v>
      </c>
      <c r="BG121" s="192">
        <f>IF(N121="zákl. přenesená",J121,0)</f>
        <v>0</v>
      </c>
      <c r="BH121" s="192">
        <f>IF(N121="sníž. přenesená",J121,0)</f>
        <v>0</v>
      </c>
      <c r="BI121" s="192">
        <f>IF(N121="nulová",J121,0)</f>
        <v>0</v>
      </c>
      <c r="BJ121" s="19" t="s">
        <v>88</v>
      </c>
      <c r="BK121" s="192">
        <f>ROUND(I121*H121,2)</f>
        <v>0</v>
      </c>
      <c r="BL121" s="19" t="s">
        <v>299</v>
      </c>
      <c r="BM121" s="191" t="s">
        <v>2147</v>
      </c>
    </row>
    <row r="122" spans="1:65" s="14" customFormat="1" ht="11.25">
      <c r="B122" s="204"/>
      <c r="C122" s="205"/>
      <c r="D122" s="195" t="s">
        <v>224</v>
      </c>
      <c r="E122" s="206" t="s">
        <v>19</v>
      </c>
      <c r="F122" s="207" t="s">
        <v>88</v>
      </c>
      <c r="G122" s="205"/>
      <c r="H122" s="208">
        <v>2</v>
      </c>
      <c r="I122" s="209"/>
      <c r="J122" s="205"/>
      <c r="K122" s="205"/>
      <c r="L122" s="210"/>
      <c r="M122" s="211"/>
      <c r="N122" s="212"/>
      <c r="O122" s="212"/>
      <c r="P122" s="212"/>
      <c r="Q122" s="212"/>
      <c r="R122" s="212"/>
      <c r="S122" s="212"/>
      <c r="T122" s="213"/>
      <c r="AT122" s="214" t="s">
        <v>224</v>
      </c>
      <c r="AU122" s="214" t="s">
        <v>88</v>
      </c>
      <c r="AV122" s="14" t="s">
        <v>88</v>
      </c>
      <c r="AW122" s="14" t="s">
        <v>36</v>
      </c>
      <c r="AX122" s="14" t="s">
        <v>75</v>
      </c>
      <c r="AY122" s="214" t="s">
        <v>214</v>
      </c>
    </row>
    <row r="123" spans="1:65" s="15" customFormat="1" ht="11.25">
      <c r="B123" s="215"/>
      <c r="C123" s="216"/>
      <c r="D123" s="195" t="s">
        <v>224</v>
      </c>
      <c r="E123" s="217" t="s">
        <v>19</v>
      </c>
      <c r="F123" s="218" t="s">
        <v>228</v>
      </c>
      <c r="G123" s="216"/>
      <c r="H123" s="219">
        <v>2</v>
      </c>
      <c r="I123" s="220"/>
      <c r="J123" s="216"/>
      <c r="K123" s="216"/>
      <c r="L123" s="221"/>
      <c r="M123" s="222"/>
      <c r="N123" s="223"/>
      <c r="O123" s="223"/>
      <c r="P123" s="223"/>
      <c r="Q123" s="223"/>
      <c r="R123" s="223"/>
      <c r="S123" s="223"/>
      <c r="T123" s="224"/>
      <c r="AT123" s="225" t="s">
        <v>224</v>
      </c>
      <c r="AU123" s="225" t="s">
        <v>88</v>
      </c>
      <c r="AV123" s="15" t="s">
        <v>222</v>
      </c>
      <c r="AW123" s="15" t="s">
        <v>36</v>
      </c>
      <c r="AX123" s="15" t="s">
        <v>82</v>
      </c>
      <c r="AY123" s="225" t="s">
        <v>214</v>
      </c>
    </row>
    <row r="124" spans="1:65" s="2" customFormat="1" ht="14.45" customHeight="1">
      <c r="A124" s="36"/>
      <c r="B124" s="37"/>
      <c r="C124" s="180" t="s">
        <v>270</v>
      </c>
      <c r="D124" s="180" t="s">
        <v>217</v>
      </c>
      <c r="E124" s="181" t="s">
        <v>1035</v>
      </c>
      <c r="F124" s="182" t="s">
        <v>1036</v>
      </c>
      <c r="G124" s="183" t="s">
        <v>331</v>
      </c>
      <c r="H124" s="184">
        <v>31</v>
      </c>
      <c r="I124" s="185"/>
      <c r="J124" s="186">
        <f>ROUND(I124*H124,2)</f>
        <v>0</v>
      </c>
      <c r="K124" s="182" t="s">
        <v>221</v>
      </c>
      <c r="L124" s="41"/>
      <c r="M124" s="187" t="s">
        <v>19</v>
      </c>
      <c r="N124" s="188" t="s">
        <v>47</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299</v>
      </c>
      <c r="AT124" s="191" t="s">
        <v>217</v>
      </c>
      <c r="AU124" s="191" t="s">
        <v>88</v>
      </c>
      <c r="AY124" s="19" t="s">
        <v>214</v>
      </c>
      <c r="BE124" s="192">
        <f>IF(N124="základní",J124,0)</f>
        <v>0</v>
      </c>
      <c r="BF124" s="192">
        <f>IF(N124="snížená",J124,0)</f>
        <v>0</v>
      </c>
      <c r="BG124" s="192">
        <f>IF(N124="zákl. přenesená",J124,0)</f>
        <v>0</v>
      </c>
      <c r="BH124" s="192">
        <f>IF(N124="sníž. přenesená",J124,0)</f>
        <v>0</v>
      </c>
      <c r="BI124" s="192">
        <f>IF(N124="nulová",J124,0)</f>
        <v>0</v>
      </c>
      <c r="BJ124" s="19" t="s">
        <v>88</v>
      </c>
      <c r="BK124" s="192">
        <f>ROUND(I124*H124,2)</f>
        <v>0</v>
      </c>
      <c r="BL124" s="19" t="s">
        <v>299</v>
      </c>
      <c r="BM124" s="191" t="s">
        <v>1037</v>
      </c>
    </row>
    <row r="125" spans="1:65" s="14" customFormat="1" ht="11.25">
      <c r="B125" s="204"/>
      <c r="C125" s="205"/>
      <c r="D125" s="195" t="s">
        <v>224</v>
      </c>
      <c r="E125" s="206" t="s">
        <v>19</v>
      </c>
      <c r="F125" s="207" t="s">
        <v>384</v>
      </c>
      <c r="G125" s="205"/>
      <c r="H125" s="208">
        <v>31</v>
      </c>
      <c r="I125" s="209"/>
      <c r="J125" s="205"/>
      <c r="K125" s="205"/>
      <c r="L125" s="210"/>
      <c r="M125" s="211"/>
      <c r="N125" s="212"/>
      <c r="O125" s="212"/>
      <c r="P125" s="212"/>
      <c r="Q125" s="212"/>
      <c r="R125" s="212"/>
      <c r="S125" s="212"/>
      <c r="T125" s="213"/>
      <c r="AT125" s="214" t="s">
        <v>224</v>
      </c>
      <c r="AU125" s="214" t="s">
        <v>88</v>
      </c>
      <c r="AV125" s="14" t="s">
        <v>88</v>
      </c>
      <c r="AW125" s="14" t="s">
        <v>36</v>
      </c>
      <c r="AX125" s="14" t="s">
        <v>75</v>
      </c>
      <c r="AY125" s="214" t="s">
        <v>214</v>
      </c>
    </row>
    <row r="126" spans="1:65" s="15" customFormat="1" ht="11.25">
      <c r="B126" s="215"/>
      <c r="C126" s="216"/>
      <c r="D126" s="195" t="s">
        <v>224</v>
      </c>
      <c r="E126" s="217" t="s">
        <v>19</v>
      </c>
      <c r="F126" s="218" t="s">
        <v>228</v>
      </c>
      <c r="G126" s="216"/>
      <c r="H126" s="219">
        <v>31</v>
      </c>
      <c r="I126" s="220"/>
      <c r="J126" s="216"/>
      <c r="K126" s="216"/>
      <c r="L126" s="221"/>
      <c r="M126" s="222"/>
      <c r="N126" s="223"/>
      <c r="O126" s="223"/>
      <c r="P126" s="223"/>
      <c r="Q126" s="223"/>
      <c r="R126" s="223"/>
      <c r="S126" s="223"/>
      <c r="T126" s="224"/>
      <c r="AT126" s="225" t="s">
        <v>224</v>
      </c>
      <c r="AU126" s="225" t="s">
        <v>88</v>
      </c>
      <c r="AV126" s="15" t="s">
        <v>222</v>
      </c>
      <c r="AW126" s="15" t="s">
        <v>36</v>
      </c>
      <c r="AX126" s="15" t="s">
        <v>82</v>
      </c>
      <c r="AY126" s="225" t="s">
        <v>214</v>
      </c>
    </row>
    <row r="127" spans="1:65" s="2" customFormat="1" ht="24.2" customHeight="1">
      <c r="A127" s="36"/>
      <c r="B127" s="37"/>
      <c r="C127" s="180" t="s">
        <v>276</v>
      </c>
      <c r="D127" s="180" t="s">
        <v>217</v>
      </c>
      <c r="E127" s="181" t="s">
        <v>1038</v>
      </c>
      <c r="F127" s="182" t="s">
        <v>1039</v>
      </c>
      <c r="G127" s="183" t="s">
        <v>302</v>
      </c>
      <c r="H127" s="184">
        <v>9.1999999999999998E-2</v>
      </c>
      <c r="I127" s="185"/>
      <c r="J127" s="186">
        <f>ROUND(I127*H127,2)</f>
        <v>0</v>
      </c>
      <c r="K127" s="182" t="s">
        <v>221</v>
      </c>
      <c r="L127" s="41"/>
      <c r="M127" s="187" t="s">
        <v>19</v>
      </c>
      <c r="N127" s="188" t="s">
        <v>47</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299</v>
      </c>
      <c r="AT127" s="191" t="s">
        <v>217</v>
      </c>
      <c r="AU127" s="191" t="s">
        <v>88</v>
      </c>
      <c r="AY127" s="19" t="s">
        <v>214</v>
      </c>
      <c r="BE127" s="192">
        <f>IF(N127="základní",J127,0)</f>
        <v>0</v>
      </c>
      <c r="BF127" s="192">
        <f>IF(N127="snížená",J127,0)</f>
        <v>0</v>
      </c>
      <c r="BG127" s="192">
        <f>IF(N127="zákl. přenesená",J127,0)</f>
        <v>0</v>
      </c>
      <c r="BH127" s="192">
        <f>IF(N127="sníž. přenesená",J127,0)</f>
        <v>0</v>
      </c>
      <c r="BI127" s="192">
        <f>IF(N127="nulová",J127,0)</f>
        <v>0</v>
      </c>
      <c r="BJ127" s="19" t="s">
        <v>88</v>
      </c>
      <c r="BK127" s="192">
        <f>ROUND(I127*H127,2)</f>
        <v>0</v>
      </c>
      <c r="BL127" s="19" t="s">
        <v>299</v>
      </c>
      <c r="BM127" s="191" t="s">
        <v>1040</v>
      </c>
    </row>
    <row r="128" spans="1:65" s="2" customFormat="1" ht="24.2" customHeight="1">
      <c r="A128" s="36"/>
      <c r="B128" s="37"/>
      <c r="C128" s="180" t="s">
        <v>280</v>
      </c>
      <c r="D128" s="180" t="s">
        <v>217</v>
      </c>
      <c r="E128" s="181" t="s">
        <v>1041</v>
      </c>
      <c r="F128" s="182" t="s">
        <v>1042</v>
      </c>
      <c r="G128" s="183" t="s">
        <v>302</v>
      </c>
      <c r="H128" s="184">
        <v>9.1999999999999998E-2</v>
      </c>
      <c r="I128" s="185"/>
      <c r="J128" s="186">
        <f>ROUND(I128*H128,2)</f>
        <v>0</v>
      </c>
      <c r="K128" s="182" t="s">
        <v>221</v>
      </c>
      <c r="L128" s="41"/>
      <c r="M128" s="187" t="s">
        <v>19</v>
      </c>
      <c r="N128" s="188" t="s">
        <v>47</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299</v>
      </c>
      <c r="AT128" s="191" t="s">
        <v>217</v>
      </c>
      <c r="AU128" s="191" t="s">
        <v>88</v>
      </c>
      <c r="AY128" s="19" t="s">
        <v>214</v>
      </c>
      <c r="BE128" s="192">
        <f>IF(N128="základní",J128,0)</f>
        <v>0</v>
      </c>
      <c r="BF128" s="192">
        <f>IF(N128="snížená",J128,0)</f>
        <v>0</v>
      </c>
      <c r="BG128" s="192">
        <f>IF(N128="zákl. přenesená",J128,0)</f>
        <v>0</v>
      </c>
      <c r="BH128" s="192">
        <f>IF(N128="sníž. přenesená",J128,0)</f>
        <v>0</v>
      </c>
      <c r="BI128" s="192">
        <f>IF(N128="nulová",J128,0)</f>
        <v>0</v>
      </c>
      <c r="BJ128" s="19" t="s">
        <v>88</v>
      </c>
      <c r="BK128" s="192">
        <f>ROUND(I128*H128,2)</f>
        <v>0</v>
      </c>
      <c r="BL128" s="19" t="s">
        <v>299</v>
      </c>
      <c r="BM128" s="191" t="s">
        <v>1043</v>
      </c>
    </row>
    <row r="129" spans="1:65" s="12" customFormat="1" ht="22.9" customHeight="1">
      <c r="B129" s="164"/>
      <c r="C129" s="165"/>
      <c r="D129" s="166" t="s">
        <v>74</v>
      </c>
      <c r="E129" s="178" t="s">
        <v>1044</v>
      </c>
      <c r="F129" s="178" t="s">
        <v>1045</v>
      </c>
      <c r="G129" s="165"/>
      <c r="H129" s="165"/>
      <c r="I129" s="168"/>
      <c r="J129" s="179">
        <f>BK129</f>
        <v>0</v>
      </c>
      <c r="K129" s="165"/>
      <c r="L129" s="170"/>
      <c r="M129" s="171"/>
      <c r="N129" s="172"/>
      <c r="O129" s="172"/>
      <c r="P129" s="173">
        <f>SUM(P130:P150)</f>
        <v>0</v>
      </c>
      <c r="Q129" s="172"/>
      <c r="R129" s="173">
        <f>SUM(R130:R150)</f>
        <v>0.14002000000000003</v>
      </c>
      <c r="S129" s="172"/>
      <c r="T129" s="174">
        <f>SUM(T130:T150)</f>
        <v>0</v>
      </c>
      <c r="AR129" s="175" t="s">
        <v>88</v>
      </c>
      <c r="AT129" s="176" t="s">
        <v>74</v>
      </c>
      <c r="AU129" s="176" t="s">
        <v>82</v>
      </c>
      <c r="AY129" s="175" t="s">
        <v>214</v>
      </c>
      <c r="BK129" s="177">
        <f>SUM(BK130:BK150)</f>
        <v>0</v>
      </c>
    </row>
    <row r="130" spans="1:65" s="2" customFormat="1" ht="14.45" customHeight="1">
      <c r="A130" s="36"/>
      <c r="B130" s="37"/>
      <c r="C130" s="180" t="s">
        <v>286</v>
      </c>
      <c r="D130" s="180" t="s">
        <v>217</v>
      </c>
      <c r="E130" s="181" t="s">
        <v>1046</v>
      </c>
      <c r="F130" s="182" t="s">
        <v>1047</v>
      </c>
      <c r="G130" s="183" t="s">
        <v>248</v>
      </c>
      <c r="H130" s="184">
        <v>2</v>
      </c>
      <c r="I130" s="185"/>
      <c r="J130" s="186">
        <f>ROUND(I130*H130,2)</f>
        <v>0</v>
      </c>
      <c r="K130" s="182" t="s">
        <v>19</v>
      </c>
      <c r="L130" s="41"/>
      <c r="M130" s="187" t="s">
        <v>19</v>
      </c>
      <c r="N130" s="188" t="s">
        <v>47</v>
      </c>
      <c r="O130" s="66"/>
      <c r="P130" s="189">
        <f>O130*H130</f>
        <v>0</v>
      </c>
      <c r="Q130" s="189">
        <v>0.02</v>
      </c>
      <c r="R130" s="189">
        <f>Q130*H130</f>
        <v>0.04</v>
      </c>
      <c r="S130" s="189">
        <v>0</v>
      </c>
      <c r="T130" s="190">
        <f>S130*H130</f>
        <v>0</v>
      </c>
      <c r="U130" s="36"/>
      <c r="V130" s="36"/>
      <c r="W130" s="36"/>
      <c r="X130" s="36"/>
      <c r="Y130" s="36"/>
      <c r="Z130" s="36"/>
      <c r="AA130" s="36"/>
      <c r="AB130" s="36"/>
      <c r="AC130" s="36"/>
      <c r="AD130" s="36"/>
      <c r="AE130" s="36"/>
      <c r="AR130" s="191" t="s">
        <v>299</v>
      </c>
      <c r="AT130" s="191" t="s">
        <v>217</v>
      </c>
      <c r="AU130" s="191" t="s">
        <v>88</v>
      </c>
      <c r="AY130" s="19" t="s">
        <v>214</v>
      </c>
      <c r="BE130" s="192">
        <f>IF(N130="základní",J130,0)</f>
        <v>0</v>
      </c>
      <c r="BF130" s="192">
        <f>IF(N130="snížená",J130,0)</f>
        <v>0</v>
      </c>
      <c r="BG130" s="192">
        <f>IF(N130="zákl. přenesená",J130,0)</f>
        <v>0</v>
      </c>
      <c r="BH130" s="192">
        <f>IF(N130="sníž. přenesená",J130,0)</f>
        <v>0</v>
      </c>
      <c r="BI130" s="192">
        <f>IF(N130="nulová",J130,0)</f>
        <v>0</v>
      </c>
      <c r="BJ130" s="19" t="s">
        <v>88</v>
      </c>
      <c r="BK130" s="192">
        <f>ROUND(I130*H130,2)</f>
        <v>0</v>
      </c>
      <c r="BL130" s="19" t="s">
        <v>299</v>
      </c>
      <c r="BM130" s="191" t="s">
        <v>1048</v>
      </c>
    </row>
    <row r="131" spans="1:65" s="14" customFormat="1" ht="11.25">
      <c r="B131" s="204"/>
      <c r="C131" s="205"/>
      <c r="D131" s="195" t="s">
        <v>224</v>
      </c>
      <c r="E131" s="206" t="s">
        <v>19</v>
      </c>
      <c r="F131" s="207" t="s">
        <v>88</v>
      </c>
      <c r="G131" s="205"/>
      <c r="H131" s="208">
        <v>2</v>
      </c>
      <c r="I131" s="209"/>
      <c r="J131" s="205"/>
      <c r="K131" s="205"/>
      <c r="L131" s="210"/>
      <c r="M131" s="211"/>
      <c r="N131" s="212"/>
      <c r="O131" s="212"/>
      <c r="P131" s="212"/>
      <c r="Q131" s="212"/>
      <c r="R131" s="212"/>
      <c r="S131" s="212"/>
      <c r="T131" s="213"/>
      <c r="AT131" s="214" t="s">
        <v>224</v>
      </c>
      <c r="AU131" s="214" t="s">
        <v>88</v>
      </c>
      <c r="AV131" s="14" t="s">
        <v>88</v>
      </c>
      <c r="AW131" s="14" t="s">
        <v>36</v>
      </c>
      <c r="AX131" s="14" t="s">
        <v>75</v>
      </c>
      <c r="AY131" s="214" t="s">
        <v>214</v>
      </c>
    </row>
    <row r="132" spans="1:65" s="15" customFormat="1" ht="11.25">
      <c r="B132" s="215"/>
      <c r="C132" s="216"/>
      <c r="D132" s="195" t="s">
        <v>224</v>
      </c>
      <c r="E132" s="217" t="s">
        <v>19</v>
      </c>
      <c r="F132" s="218" t="s">
        <v>228</v>
      </c>
      <c r="G132" s="216"/>
      <c r="H132" s="219">
        <v>2</v>
      </c>
      <c r="I132" s="220"/>
      <c r="J132" s="216"/>
      <c r="K132" s="216"/>
      <c r="L132" s="221"/>
      <c r="M132" s="222"/>
      <c r="N132" s="223"/>
      <c r="O132" s="223"/>
      <c r="P132" s="223"/>
      <c r="Q132" s="223"/>
      <c r="R132" s="223"/>
      <c r="S132" s="223"/>
      <c r="T132" s="224"/>
      <c r="AT132" s="225" t="s">
        <v>224</v>
      </c>
      <c r="AU132" s="225" t="s">
        <v>88</v>
      </c>
      <c r="AV132" s="15" t="s">
        <v>222</v>
      </c>
      <c r="AW132" s="15" t="s">
        <v>36</v>
      </c>
      <c r="AX132" s="15" t="s">
        <v>82</v>
      </c>
      <c r="AY132" s="225" t="s">
        <v>214</v>
      </c>
    </row>
    <row r="133" spans="1:65" s="2" customFormat="1" ht="24.2" customHeight="1">
      <c r="A133" s="36"/>
      <c r="B133" s="37"/>
      <c r="C133" s="180" t="s">
        <v>290</v>
      </c>
      <c r="D133" s="180" t="s">
        <v>217</v>
      </c>
      <c r="E133" s="181" t="s">
        <v>1049</v>
      </c>
      <c r="F133" s="182" t="s">
        <v>1050</v>
      </c>
      <c r="G133" s="183" t="s">
        <v>1051</v>
      </c>
      <c r="H133" s="184">
        <v>2</v>
      </c>
      <c r="I133" s="185"/>
      <c r="J133" s="186">
        <f>ROUND(I133*H133,2)</f>
        <v>0</v>
      </c>
      <c r="K133" s="182" t="s">
        <v>221</v>
      </c>
      <c r="L133" s="41"/>
      <c r="M133" s="187" t="s">
        <v>19</v>
      </c>
      <c r="N133" s="188" t="s">
        <v>47</v>
      </c>
      <c r="O133" s="66"/>
      <c r="P133" s="189">
        <f>O133*H133</f>
        <v>0</v>
      </c>
      <c r="Q133" s="189">
        <v>1.6469999999999999E-2</v>
      </c>
      <c r="R133" s="189">
        <f>Q133*H133</f>
        <v>3.2939999999999997E-2</v>
      </c>
      <c r="S133" s="189">
        <v>0</v>
      </c>
      <c r="T133" s="190">
        <f>S133*H133</f>
        <v>0</v>
      </c>
      <c r="U133" s="36"/>
      <c r="V133" s="36"/>
      <c r="W133" s="36"/>
      <c r="X133" s="36"/>
      <c r="Y133" s="36"/>
      <c r="Z133" s="36"/>
      <c r="AA133" s="36"/>
      <c r="AB133" s="36"/>
      <c r="AC133" s="36"/>
      <c r="AD133" s="36"/>
      <c r="AE133" s="36"/>
      <c r="AR133" s="191" t="s">
        <v>299</v>
      </c>
      <c r="AT133" s="191" t="s">
        <v>217</v>
      </c>
      <c r="AU133" s="191" t="s">
        <v>88</v>
      </c>
      <c r="AY133" s="19" t="s">
        <v>214</v>
      </c>
      <c r="BE133" s="192">
        <f>IF(N133="základní",J133,0)</f>
        <v>0</v>
      </c>
      <c r="BF133" s="192">
        <f>IF(N133="snížená",J133,0)</f>
        <v>0</v>
      </c>
      <c r="BG133" s="192">
        <f>IF(N133="zákl. přenesená",J133,0)</f>
        <v>0</v>
      </c>
      <c r="BH133" s="192">
        <f>IF(N133="sníž. přenesená",J133,0)</f>
        <v>0</v>
      </c>
      <c r="BI133" s="192">
        <f>IF(N133="nulová",J133,0)</f>
        <v>0</v>
      </c>
      <c r="BJ133" s="19" t="s">
        <v>88</v>
      </c>
      <c r="BK133" s="192">
        <f>ROUND(I133*H133,2)</f>
        <v>0</v>
      </c>
      <c r="BL133" s="19" t="s">
        <v>299</v>
      </c>
      <c r="BM133" s="191" t="s">
        <v>1052</v>
      </c>
    </row>
    <row r="134" spans="1:65" s="14" customFormat="1" ht="11.25">
      <c r="B134" s="204"/>
      <c r="C134" s="205"/>
      <c r="D134" s="195" t="s">
        <v>224</v>
      </c>
      <c r="E134" s="206" t="s">
        <v>19</v>
      </c>
      <c r="F134" s="207" t="s">
        <v>88</v>
      </c>
      <c r="G134" s="205"/>
      <c r="H134" s="208">
        <v>2</v>
      </c>
      <c r="I134" s="209"/>
      <c r="J134" s="205"/>
      <c r="K134" s="205"/>
      <c r="L134" s="210"/>
      <c r="M134" s="211"/>
      <c r="N134" s="212"/>
      <c r="O134" s="212"/>
      <c r="P134" s="212"/>
      <c r="Q134" s="212"/>
      <c r="R134" s="212"/>
      <c r="S134" s="212"/>
      <c r="T134" s="213"/>
      <c r="AT134" s="214" t="s">
        <v>224</v>
      </c>
      <c r="AU134" s="214" t="s">
        <v>88</v>
      </c>
      <c r="AV134" s="14" t="s">
        <v>88</v>
      </c>
      <c r="AW134" s="14" t="s">
        <v>36</v>
      </c>
      <c r="AX134" s="14" t="s">
        <v>75</v>
      </c>
      <c r="AY134" s="214" t="s">
        <v>214</v>
      </c>
    </row>
    <row r="135" spans="1:65" s="15" customFormat="1" ht="11.25">
      <c r="B135" s="215"/>
      <c r="C135" s="216"/>
      <c r="D135" s="195" t="s">
        <v>224</v>
      </c>
      <c r="E135" s="217" t="s">
        <v>19</v>
      </c>
      <c r="F135" s="218" t="s">
        <v>228</v>
      </c>
      <c r="G135" s="216"/>
      <c r="H135" s="219">
        <v>2</v>
      </c>
      <c r="I135" s="220"/>
      <c r="J135" s="216"/>
      <c r="K135" s="216"/>
      <c r="L135" s="221"/>
      <c r="M135" s="222"/>
      <c r="N135" s="223"/>
      <c r="O135" s="223"/>
      <c r="P135" s="223"/>
      <c r="Q135" s="223"/>
      <c r="R135" s="223"/>
      <c r="S135" s="223"/>
      <c r="T135" s="224"/>
      <c r="AT135" s="225" t="s">
        <v>224</v>
      </c>
      <c r="AU135" s="225" t="s">
        <v>88</v>
      </c>
      <c r="AV135" s="15" t="s">
        <v>222</v>
      </c>
      <c r="AW135" s="15" t="s">
        <v>36</v>
      </c>
      <c r="AX135" s="15" t="s">
        <v>82</v>
      </c>
      <c r="AY135" s="225" t="s">
        <v>214</v>
      </c>
    </row>
    <row r="136" spans="1:65" s="2" customFormat="1" ht="24.2" customHeight="1">
      <c r="A136" s="36"/>
      <c r="B136" s="37"/>
      <c r="C136" s="180" t="s">
        <v>8</v>
      </c>
      <c r="D136" s="180" t="s">
        <v>217</v>
      </c>
      <c r="E136" s="181" t="s">
        <v>1053</v>
      </c>
      <c r="F136" s="182" t="s">
        <v>1054</v>
      </c>
      <c r="G136" s="183" t="s">
        <v>1051</v>
      </c>
      <c r="H136" s="184">
        <v>2</v>
      </c>
      <c r="I136" s="185"/>
      <c r="J136" s="186">
        <f>ROUND(I136*H136,2)</f>
        <v>0</v>
      </c>
      <c r="K136" s="182" t="s">
        <v>221</v>
      </c>
      <c r="L136" s="41"/>
      <c r="M136" s="187" t="s">
        <v>19</v>
      </c>
      <c r="N136" s="188" t="s">
        <v>47</v>
      </c>
      <c r="O136" s="66"/>
      <c r="P136" s="189">
        <f>O136*H136</f>
        <v>0</v>
      </c>
      <c r="Q136" s="189">
        <v>2.5999999999999999E-2</v>
      </c>
      <c r="R136" s="189">
        <f>Q136*H136</f>
        <v>5.1999999999999998E-2</v>
      </c>
      <c r="S136" s="189">
        <v>0</v>
      </c>
      <c r="T136" s="190">
        <f>S136*H136</f>
        <v>0</v>
      </c>
      <c r="U136" s="36"/>
      <c r="V136" s="36"/>
      <c r="W136" s="36"/>
      <c r="X136" s="36"/>
      <c r="Y136" s="36"/>
      <c r="Z136" s="36"/>
      <c r="AA136" s="36"/>
      <c r="AB136" s="36"/>
      <c r="AC136" s="36"/>
      <c r="AD136" s="36"/>
      <c r="AE136" s="36"/>
      <c r="AR136" s="191" t="s">
        <v>299</v>
      </c>
      <c r="AT136" s="191" t="s">
        <v>217</v>
      </c>
      <c r="AU136" s="191" t="s">
        <v>88</v>
      </c>
      <c r="AY136" s="19" t="s">
        <v>214</v>
      </c>
      <c r="BE136" s="192">
        <f>IF(N136="základní",J136,0)</f>
        <v>0</v>
      </c>
      <c r="BF136" s="192">
        <f>IF(N136="snížená",J136,0)</f>
        <v>0</v>
      </c>
      <c r="BG136" s="192">
        <f>IF(N136="zákl. přenesená",J136,0)</f>
        <v>0</v>
      </c>
      <c r="BH136" s="192">
        <f>IF(N136="sníž. přenesená",J136,0)</f>
        <v>0</v>
      </c>
      <c r="BI136" s="192">
        <f>IF(N136="nulová",J136,0)</f>
        <v>0</v>
      </c>
      <c r="BJ136" s="19" t="s">
        <v>88</v>
      </c>
      <c r="BK136" s="192">
        <f>ROUND(I136*H136,2)</f>
        <v>0</v>
      </c>
      <c r="BL136" s="19" t="s">
        <v>299</v>
      </c>
      <c r="BM136" s="191" t="s">
        <v>1055</v>
      </c>
    </row>
    <row r="137" spans="1:65" s="2" customFormat="1" ht="24.2" customHeight="1">
      <c r="A137" s="36"/>
      <c r="B137" s="37"/>
      <c r="C137" s="180" t="s">
        <v>299</v>
      </c>
      <c r="D137" s="180" t="s">
        <v>217</v>
      </c>
      <c r="E137" s="181" t="s">
        <v>1056</v>
      </c>
      <c r="F137" s="182" t="s">
        <v>1057</v>
      </c>
      <c r="G137" s="183" t="s">
        <v>1051</v>
      </c>
      <c r="H137" s="184">
        <v>2</v>
      </c>
      <c r="I137" s="185"/>
      <c r="J137" s="186">
        <f>ROUND(I137*H137,2)</f>
        <v>0</v>
      </c>
      <c r="K137" s="182" t="s">
        <v>221</v>
      </c>
      <c r="L137" s="41"/>
      <c r="M137" s="187" t="s">
        <v>19</v>
      </c>
      <c r="N137" s="188" t="s">
        <v>47</v>
      </c>
      <c r="O137" s="66"/>
      <c r="P137" s="189">
        <f>O137*H137</f>
        <v>0</v>
      </c>
      <c r="Q137" s="189">
        <v>4.9300000000000004E-3</v>
      </c>
      <c r="R137" s="189">
        <f>Q137*H137</f>
        <v>9.8600000000000007E-3</v>
      </c>
      <c r="S137" s="189">
        <v>0</v>
      </c>
      <c r="T137" s="190">
        <f>S137*H137</f>
        <v>0</v>
      </c>
      <c r="U137" s="36"/>
      <c r="V137" s="36"/>
      <c r="W137" s="36"/>
      <c r="X137" s="36"/>
      <c r="Y137" s="36"/>
      <c r="Z137" s="36"/>
      <c r="AA137" s="36"/>
      <c r="AB137" s="36"/>
      <c r="AC137" s="36"/>
      <c r="AD137" s="36"/>
      <c r="AE137" s="36"/>
      <c r="AR137" s="191" t="s">
        <v>299</v>
      </c>
      <c r="AT137" s="191" t="s">
        <v>217</v>
      </c>
      <c r="AU137" s="191" t="s">
        <v>88</v>
      </c>
      <c r="AY137" s="19" t="s">
        <v>214</v>
      </c>
      <c r="BE137" s="192">
        <f>IF(N137="základní",J137,0)</f>
        <v>0</v>
      </c>
      <c r="BF137" s="192">
        <f>IF(N137="snížená",J137,0)</f>
        <v>0</v>
      </c>
      <c r="BG137" s="192">
        <f>IF(N137="zákl. přenesená",J137,0)</f>
        <v>0</v>
      </c>
      <c r="BH137" s="192">
        <f>IF(N137="sníž. přenesená",J137,0)</f>
        <v>0</v>
      </c>
      <c r="BI137" s="192">
        <f>IF(N137="nulová",J137,0)</f>
        <v>0</v>
      </c>
      <c r="BJ137" s="19" t="s">
        <v>88</v>
      </c>
      <c r="BK137" s="192">
        <f>ROUND(I137*H137,2)</f>
        <v>0</v>
      </c>
      <c r="BL137" s="19" t="s">
        <v>299</v>
      </c>
      <c r="BM137" s="191" t="s">
        <v>1058</v>
      </c>
    </row>
    <row r="138" spans="1:65" s="2" customFormat="1" ht="14.45" customHeight="1">
      <c r="A138" s="36"/>
      <c r="B138" s="37"/>
      <c r="C138" s="180" t="s">
        <v>304</v>
      </c>
      <c r="D138" s="180" t="s">
        <v>217</v>
      </c>
      <c r="E138" s="181" t="s">
        <v>1059</v>
      </c>
      <c r="F138" s="182" t="s">
        <v>1060</v>
      </c>
      <c r="G138" s="183" t="s">
        <v>248</v>
      </c>
      <c r="H138" s="184">
        <v>2</v>
      </c>
      <c r="I138" s="185"/>
      <c r="J138" s="186">
        <f>ROUND(I138*H138,2)</f>
        <v>0</v>
      </c>
      <c r="K138" s="182" t="s">
        <v>221</v>
      </c>
      <c r="L138" s="41"/>
      <c r="M138" s="187" t="s">
        <v>19</v>
      </c>
      <c r="N138" s="188" t="s">
        <v>47</v>
      </c>
      <c r="O138" s="66"/>
      <c r="P138" s="189">
        <f>O138*H138</f>
        <v>0</v>
      </c>
      <c r="Q138" s="189">
        <v>2.4000000000000001E-4</v>
      </c>
      <c r="R138" s="189">
        <f>Q138*H138</f>
        <v>4.8000000000000001E-4</v>
      </c>
      <c r="S138" s="189">
        <v>0</v>
      </c>
      <c r="T138" s="190">
        <f>S138*H138</f>
        <v>0</v>
      </c>
      <c r="U138" s="36"/>
      <c r="V138" s="36"/>
      <c r="W138" s="36"/>
      <c r="X138" s="36"/>
      <c r="Y138" s="36"/>
      <c r="Z138" s="36"/>
      <c r="AA138" s="36"/>
      <c r="AB138" s="36"/>
      <c r="AC138" s="36"/>
      <c r="AD138" s="36"/>
      <c r="AE138" s="36"/>
      <c r="AR138" s="191" t="s">
        <v>299</v>
      </c>
      <c r="AT138" s="191" t="s">
        <v>217</v>
      </c>
      <c r="AU138" s="191" t="s">
        <v>88</v>
      </c>
      <c r="AY138" s="19" t="s">
        <v>214</v>
      </c>
      <c r="BE138" s="192">
        <f>IF(N138="základní",J138,0)</f>
        <v>0</v>
      </c>
      <c r="BF138" s="192">
        <f>IF(N138="snížená",J138,0)</f>
        <v>0</v>
      </c>
      <c r="BG138" s="192">
        <f>IF(N138="zákl. přenesená",J138,0)</f>
        <v>0</v>
      </c>
      <c r="BH138" s="192">
        <f>IF(N138="sníž. přenesená",J138,0)</f>
        <v>0</v>
      </c>
      <c r="BI138" s="192">
        <f>IF(N138="nulová",J138,0)</f>
        <v>0</v>
      </c>
      <c r="BJ138" s="19" t="s">
        <v>88</v>
      </c>
      <c r="BK138" s="192">
        <f>ROUND(I138*H138,2)</f>
        <v>0</v>
      </c>
      <c r="BL138" s="19" t="s">
        <v>299</v>
      </c>
      <c r="BM138" s="191" t="s">
        <v>1061</v>
      </c>
    </row>
    <row r="139" spans="1:65" s="14" customFormat="1" ht="11.25">
      <c r="B139" s="204"/>
      <c r="C139" s="205"/>
      <c r="D139" s="195" t="s">
        <v>224</v>
      </c>
      <c r="E139" s="206" t="s">
        <v>19</v>
      </c>
      <c r="F139" s="207" t="s">
        <v>88</v>
      </c>
      <c r="G139" s="205"/>
      <c r="H139" s="208">
        <v>2</v>
      </c>
      <c r="I139" s="209"/>
      <c r="J139" s="205"/>
      <c r="K139" s="205"/>
      <c r="L139" s="210"/>
      <c r="M139" s="211"/>
      <c r="N139" s="212"/>
      <c r="O139" s="212"/>
      <c r="P139" s="212"/>
      <c r="Q139" s="212"/>
      <c r="R139" s="212"/>
      <c r="S139" s="212"/>
      <c r="T139" s="213"/>
      <c r="AT139" s="214" t="s">
        <v>224</v>
      </c>
      <c r="AU139" s="214" t="s">
        <v>88</v>
      </c>
      <c r="AV139" s="14" t="s">
        <v>88</v>
      </c>
      <c r="AW139" s="14" t="s">
        <v>36</v>
      </c>
      <c r="AX139" s="14" t="s">
        <v>75</v>
      </c>
      <c r="AY139" s="214" t="s">
        <v>214</v>
      </c>
    </row>
    <row r="140" spans="1:65" s="15" customFormat="1" ht="11.25">
      <c r="B140" s="215"/>
      <c r="C140" s="216"/>
      <c r="D140" s="195" t="s">
        <v>224</v>
      </c>
      <c r="E140" s="217" t="s">
        <v>19</v>
      </c>
      <c r="F140" s="218" t="s">
        <v>228</v>
      </c>
      <c r="G140" s="216"/>
      <c r="H140" s="219">
        <v>2</v>
      </c>
      <c r="I140" s="220"/>
      <c r="J140" s="216"/>
      <c r="K140" s="216"/>
      <c r="L140" s="221"/>
      <c r="M140" s="222"/>
      <c r="N140" s="223"/>
      <c r="O140" s="223"/>
      <c r="P140" s="223"/>
      <c r="Q140" s="223"/>
      <c r="R140" s="223"/>
      <c r="S140" s="223"/>
      <c r="T140" s="224"/>
      <c r="AT140" s="225" t="s">
        <v>224</v>
      </c>
      <c r="AU140" s="225" t="s">
        <v>88</v>
      </c>
      <c r="AV140" s="15" t="s">
        <v>222</v>
      </c>
      <c r="AW140" s="15" t="s">
        <v>36</v>
      </c>
      <c r="AX140" s="15" t="s">
        <v>82</v>
      </c>
      <c r="AY140" s="225" t="s">
        <v>214</v>
      </c>
    </row>
    <row r="141" spans="1:65" s="2" customFormat="1" ht="14.45" customHeight="1">
      <c r="A141" s="36"/>
      <c r="B141" s="37"/>
      <c r="C141" s="180" t="s">
        <v>308</v>
      </c>
      <c r="D141" s="180" t="s">
        <v>217</v>
      </c>
      <c r="E141" s="181" t="s">
        <v>1062</v>
      </c>
      <c r="F141" s="182" t="s">
        <v>1063</v>
      </c>
      <c r="G141" s="183" t="s">
        <v>248</v>
      </c>
      <c r="H141" s="184">
        <v>4</v>
      </c>
      <c r="I141" s="185"/>
      <c r="J141" s="186">
        <f>ROUND(I141*H141,2)</f>
        <v>0</v>
      </c>
      <c r="K141" s="182" t="s">
        <v>221</v>
      </c>
      <c r="L141" s="41"/>
      <c r="M141" s="187" t="s">
        <v>19</v>
      </c>
      <c r="N141" s="188" t="s">
        <v>47</v>
      </c>
      <c r="O141" s="66"/>
      <c r="P141" s="189">
        <f>O141*H141</f>
        <v>0</v>
      </c>
      <c r="Q141" s="189">
        <v>5.4000000000000001E-4</v>
      </c>
      <c r="R141" s="189">
        <f>Q141*H141</f>
        <v>2.16E-3</v>
      </c>
      <c r="S141" s="189">
        <v>0</v>
      </c>
      <c r="T141" s="190">
        <f>S141*H141</f>
        <v>0</v>
      </c>
      <c r="U141" s="36"/>
      <c r="V141" s="36"/>
      <c r="W141" s="36"/>
      <c r="X141" s="36"/>
      <c r="Y141" s="36"/>
      <c r="Z141" s="36"/>
      <c r="AA141" s="36"/>
      <c r="AB141" s="36"/>
      <c r="AC141" s="36"/>
      <c r="AD141" s="36"/>
      <c r="AE141" s="36"/>
      <c r="AR141" s="191" t="s">
        <v>299</v>
      </c>
      <c r="AT141" s="191" t="s">
        <v>217</v>
      </c>
      <c r="AU141" s="191" t="s">
        <v>88</v>
      </c>
      <c r="AY141" s="19" t="s">
        <v>214</v>
      </c>
      <c r="BE141" s="192">
        <f>IF(N141="základní",J141,0)</f>
        <v>0</v>
      </c>
      <c r="BF141" s="192">
        <f>IF(N141="snížená",J141,0)</f>
        <v>0</v>
      </c>
      <c r="BG141" s="192">
        <f>IF(N141="zákl. přenesená",J141,0)</f>
        <v>0</v>
      </c>
      <c r="BH141" s="192">
        <f>IF(N141="sníž. přenesená",J141,0)</f>
        <v>0</v>
      </c>
      <c r="BI141" s="192">
        <f>IF(N141="nulová",J141,0)</f>
        <v>0</v>
      </c>
      <c r="BJ141" s="19" t="s">
        <v>88</v>
      </c>
      <c r="BK141" s="192">
        <f>ROUND(I141*H141,2)</f>
        <v>0</v>
      </c>
      <c r="BL141" s="19" t="s">
        <v>299</v>
      </c>
      <c r="BM141" s="191" t="s">
        <v>2148</v>
      </c>
    </row>
    <row r="142" spans="1:65" s="14" customFormat="1" ht="11.25">
      <c r="B142" s="204"/>
      <c r="C142" s="205"/>
      <c r="D142" s="195" t="s">
        <v>224</v>
      </c>
      <c r="E142" s="206" t="s">
        <v>19</v>
      </c>
      <c r="F142" s="207" t="s">
        <v>222</v>
      </c>
      <c r="G142" s="205"/>
      <c r="H142" s="208">
        <v>4</v>
      </c>
      <c r="I142" s="209"/>
      <c r="J142" s="205"/>
      <c r="K142" s="205"/>
      <c r="L142" s="210"/>
      <c r="M142" s="211"/>
      <c r="N142" s="212"/>
      <c r="O142" s="212"/>
      <c r="P142" s="212"/>
      <c r="Q142" s="212"/>
      <c r="R142" s="212"/>
      <c r="S142" s="212"/>
      <c r="T142" s="213"/>
      <c r="AT142" s="214" t="s">
        <v>224</v>
      </c>
      <c r="AU142" s="214" t="s">
        <v>88</v>
      </c>
      <c r="AV142" s="14" t="s">
        <v>88</v>
      </c>
      <c r="AW142" s="14" t="s">
        <v>36</v>
      </c>
      <c r="AX142" s="14" t="s">
        <v>75</v>
      </c>
      <c r="AY142" s="214" t="s">
        <v>214</v>
      </c>
    </row>
    <row r="143" spans="1:65" s="15" customFormat="1" ht="11.25">
      <c r="B143" s="215"/>
      <c r="C143" s="216"/>
      <c r="D143" s="195" t="s">
        <v>224</v>
      </c>
      <c r="E143" s="217" t="s">
        <v>19</v>
      </c>
      <c r="F143" s="218" t="s">
        <v>228</v>
      </c>
      <c r="G143" s="216"/>
      <c r="H143" s="219">
        <v>4</v>
      </c>
      <c r="I143" s="220"/>
      <c r="J143" s="216"/>
      <c r="K143" s="216"/>
      <c r="L143" s="221"/>
      <c r="M143" s="222"/>
      <c r="N143" s="223"/>
      <c r="O143" s="223"/>
      <c r="P143" s="223"/>
      <c r="Q143" s="223"/>
      <c r="R143" s="223"/>
      <c r="S143" s="223"/>
      <c r="T143" s="224"/>
      <c r="AT143" s="225" t="s">
        <v>224</v>
      </c>
      <c r="AU143" s="225" t="s">
        <v>88</v>
      </c>
      <c r="AV143" s="15" t="s">
        <v>222</v>
      </c>
      <c r="AW143" s="15" t="s">
        <v>36</v>
      </c>
      <c r="AX143" s="15" t="s">
        <v>82</v>
      </c>
      <c r="AY143" s="225" t="s">
        <v>214</v>
      </c>
    </row>
    <row r="144" spans="1:65" s="2" customFormat="1" ht="14.45" customHeight="1">
      <c r="A144" s="36"/>
      <c r="B144" s="37"/>
      <c r="C144" s="180" t="s">
        <v>314</v>
      </c>
      <c r="D144" s="180" t="s">
        <v>217</v>
      </c>
      <c r="E144" s="181" t="s">
        <v>1065</v>
      </c>
      <c r="F144" s="182" t="s">
        <v>1066</v>
      </c>
      <c r="G144" s="183" t="s">
        <v>248</v>
      </c>
      <c r="H144" s="184">
        <v>2</v>
      </c>
      <c r="I144" s="185"/>
      <c r="J144" s="186">
        <f>ROUND(I144*H144,2)</f>
        <v>0</v>
      </c>
      <c r="K144" s="182" t="s">
        <v>221</v>
      </c>
      <c r="L144" s="41"/>
      <c r="M144" s="187" t="s">
        <v>19</v>
      </c>
      <c r="N144" s="188" t="s">
        <v>47</v>
      </c>
      <c r="O144" s="66"/>
      <c r="P144" s="189">
        <f>O144*H144</f>
        <v>0</v>
      </c>
      <c r="Q144" s="189">
        <v>2.7999999999999998E-4</v>
      </c>
      <c r="R144" s="189">
        <f>Q144*H144</f>
        <v>5.5999999999999995E-4</v>
      </c>
      <c r="S144" s="189">
        <v>0</v>
      </c>
      <c r="T144" s="190">
        <f>S144*H144</f>
        <v>0</v>
      </c>
      <c r="U144" s="36"/>
      <c r="V144" s="36"/>
      <c r="W144" s="36"/>
      <c r="X144" s="36"/>
      <c r="Y144" s="36"/>
      <c r="Z144" s="36"/>
      <c r="AA144" s="36"/>
      <c r="AB144" s="36"/>
      <c r="AC144" s="36"/>
      <c r="AD144" s="36"/>
      <c r="AE144" s="36"/>
      <c r="AR144" s="191" t="s">
        <v>299</v>
      </c>
      <c r="AT144" s="191" t="s">
        <v>217</v>
      </c>
      <c r="AU144" s="191" t="s">
        <v>88</v>
      </c>
      <c r="AY144" s="19" t="s">
        <v>214</v>
      </c>
      <c r="BE144" s="192">
        <f>IF(N144="základní",J144,0)</f>
        <v>0</v>
      </c>
      <c r="BF144" s="192">
        <f>IF(N144="snížená",J144,0)</f>
        <v>0</v>
      </c>
      <c r="BG144" s="192">
        <f>IF(N144="zákl. přenesená",J144,0)</f>
        <v>0</v>
      </c>
      <c r="BH144" s="192">
        <f>IF(N144="sníž. přenesená",J144,0)</f>
        <v>0</v>
      </c>
      <c r="BI144" s="192">
        <f>IF(N144="nulová",J144,0)</f>
        <v>0</v>
      </c>
      <c r="BJ144" s="19" t="s">
        <v>88</v>
      </c>
      <c r="BK144" s="192">
        <f>ROUND(I144*H144,2)</f>
        <v>0</v>
      </c>
      <c r="BL144" s="19" t="s">
        <v>299</v>
      </c>
      <c r="BM144" s="191" t="s">
        <v>1067</v>
      </c>
    </row>
    <row r="145" spans="1:65" s="2" customFormat="1" ht="24.2" customHeight="1">
      <c r="A145" s="36"/>
      <c r="B145" s="37"/>
      <c r="C145" s="180" t="s">
        <v>322</v>
      </c>
      <c r="D145" s="180" t="s">
        <v>217</v>
      </c>
      <c r="E145" s="181" t="s">
        <v>1068</v>
      </c>
      <c r="F145" s="182" t="s">
        <v>1069</v>
      </c>
      <c r="G145" s="183" t="s">
        <v>248</v>
      </c>
      <c r="H145" s="184">
        <v>2</v>
      </c>
      <c r="I145" s="185"/>
      <c r="J145" s="186">
        <f>ROUND(I145*H145,2)</f>
        <v>0</v>
      </c>
      <c r="K145" s="182" t="s">
        <v>221</v>
      </c>
      <c r="L145" s="41"/>
      <c r="M145" s="187" t="s">
        <v>19</v>
      </c>
      <c r="N145" s="188" t="s">
        <v>47</v>
      </c>
      <c r="O145" s="66"/>
      <c r="P145" s="189">
        <f>O145*H145</f>
        <v>0</v>
      </c>
      <c r="Q145" s="189">
        <v>7.3999999999999999E-4</v>
      </c>
      <c r="R145" s="189">
        <f>Q145*H145</f>
        <v>1.48E-3</v>
      </c>
      <c r="S145" s="189">
        <v>0</v>
      </c>
      <c r="T145" s="190">
        <f>S145*H145</f>
        <v>0</v>
      </c>
      <c r="U145" s="36"/>
      <c r="V145" s="36"/>
      <c r="W145" s="36"/>
      <c r="X145" s="36"/>
      <c r="Y145" s="36"/>
      <c r="Z145" s="36"/>
      <c r="AA145" s="36"/>
      <c r="AB145" s="36"/>
      <c r="AC145" s="36"/>
      <c r="AD145" s="36"/>
      <c r="AE145" s="36"/>
      <c r="AR145" s="191" t="s">
        <v>299</v>
      </c>
      <c r="AT145" s="191" t="s">
        <v>217</v>
      </c>
      <c r="AU145" s="191" t="s">
        <v>88</v>
      </c>
      <c r="AY145" s="19" t="s">
        <v>214</v>
      </c>
      <c r="BE145" s="192">
        <f>IF(N145="základní",J145,0)</f>
        <v>0</v>
      </c>
      <c r="BF145" s="192">
        <f>IF(N145="snížená",J145,0)</f>
        <v>0</v>
      </c>
      <c r="BG145" s="192">
        <f>IF(N145="zákl. přenesená",J145,0)</f>
        <v>0</v>
      </c>
      <c r="BH145" s="192">
        <f>IF(N145="sníž. přenesená",J145,0)</f>
        <v>0</v>
      </c>
      <c r="BI145" s="192">
        <f>IF(N145="nulová",J145,0)</f>
        <v>0</v>
      </c>
      <c r="BJ145" s="19" t="s">
        <v>88</v>
      </c>
      <c r="BK145" s="192">
        <f>ROUND(I145*H145,2)</f>
        <v>0</v>
      </c>
      <c r="BL145" s="19" t="s">
        <v>299</v>
      </c>
      <c r="BM145" s="191" t="s">
        <v>1070</v>
      </c>
    </row>
    <row r="146" spans="1:65" s="2" customFormat="1" ht="14.45" customHeight="1">
      <c r="A146" s="36"/>
      <c r="B146" s="37"/>
      <c r="C146" s="180" t="s">
        <v>7</v>
      </c>
      <c r="D146" s="180" t="s">
        <v>217</v>
      </c>
      <c r="E146" s="181" t="s">
        <v>1071</v>
      </c>
      <c r="F146" s="182" t="s">
        <v>1072</v>
      </c>
      <c r="G146" s="183" t="s">
        <v>248</v>
      </c>
      <c r="H146" s="184">
        <v>6</v>
      </c>
      <c r="I146" s="185"/>
      <c r="J146" s="186">
        <f>ROUND(I146*H146,2)</f>
        <v>0</v>
      </c>
      <c r="K146" s="182" t="s">
        <v>221</v>
      </c>
      <c r="L146" s="41"/>
      <c r="M146" s="187" t="s">
        <v>19</v>
      </c>
      <c r="N146" s="188" t="s">
        <v>47</v>
      </c>
      <c r="O146" s="66"/>
      <c r="P146" s="189">
        <f>O146*H146</f>
        <v>0</v>
      </c>
      <c r="Q146" s="189">
        <v>9.0000000000000006E-5</v>
      </c>
      <c r="R146" s="189">
        <f>Q146*H146</f>
        <v>5.4000000000000001E-4</v>
      </c>
      <c r="S146" s="189">
        <v>0</v>
      </c>
      <c r="T146" s="190">
        <f>S146*H146</f>
        <v>0</v>
      </c>
      <c r="U146" s="36"/>
      <c r="V146" s="36"/>
      <c r="W146" s="36"/>
      <c r="X146" s="36"/>
      <c r="Y146" s="36"/>
      <c r="Z146" s="36"/>
      <c r="AA146" s="36"/>
      <c r="AB146" s="36"/>
      <c r="AC146" s="36"/>
      <c r="AD146" s="36"/>
      <c r="AE146" s="36"/>
      <c r="AR146" s="191" t="s">
        <v>299</v>
      </c>
      <c r="AT146" s="191" t="s">
        <v>217</v>
      </c>
      <c r="AU146" s="191" t="s">
        <v>88</v>
      </c>
      <c r="AY146" s="19" t="s">
        <v>214</v>
      </c>
      <c r="BE146" s="192">
        <f>IF(N146="základní",J146,0)</f>
        <v>0</v>
      </c>
      <c r="BF146" s="192">
        <f>IF(N146="snížená",J146,0)</f>
        <v>0</v>
      </c>
      <c r="BG146" s="192">
        <f>IF(N146="zákl. přenesená",J146,0)</f>
        <v>0</v>
      </c>
      <c r="BH146" s="192">
        <f>IF(N146="sníž. přenesená",J146,0)</f>
        <v>0</v>
      </c>
      <c r="BI146" s="192">
        <f>IF(N146="nulová",J146,0)</f>
        <v>0</v>
      </c>
      <c r="BJ146" s="19" t="s">
        <v>88</v>
      </c>
      <c r="BK146" s="192">
        <f>ROUND(I146*H146,2)</f>
        <v>0</v>
      </c>
      <c r="BL146" s="19" t="s">
        <v>299</v>
      </c>
      <c r="BM146" s="191" t="s">
        <v>1073</v>
      </c>
    </row>
    <row r="147" spans="1:65" s="14" customFormat="1" ht="11.25">
      <c r="B147" s="204"/>
      <c r="C147" s="205"/>
      <c r="D147" s="195" t="s">
        <v>224</v>
      </c>
      <c r="E147" s="206" t="s">
        <v>19</v>
      </c>
      <c r="F147" s="207" t="s">
        <v>215</v>
      </c>
      <c r="G147" s="205"/>
      <c r="H147" s="208">
        <v>6</v>
      </c>
      <c r="I147" s="209"/>
      <c r="J147" s="205"/>
      <c r="K147" s="205"/>
      <c r="L147" s="210"/>
      <c r="M147" s="211"/>
      <c r="N147" s="212"/>
      <c r="O147" s="212"/>
      <c r="P147" s="212"/>
      <c r="Q147" s="212"/>
      <c r="R147" s="212"/>
      <c r="S147" s="212"/>
      <c r="T147" s="213"/>
      <c r="AT147" s="214" t="s">
        <v>224</v>
      </c>
      <c r="AU147" s="214" t="s">
        <v>88</v>
      </c>
      <c r="AV147" s="14" t="s">
        <v>88</v>
      </c>
      <c r="AW147" s="14" t="s">
        <v>36</v>
      </c>
      <c r="AX147" s="14" t="s">
        <v>75</v>
      </c>
      <c r="AY147" s="214" t="s">
        <v>214</v>
      </c>
    </row>
    <row r="148" spans="1:65" s="15" customFormat="1" ht="11.25">
      <c r="B148" s="215"/>
      <c r="C148" s="216"/>
      <c r="D148" s="195" t="s">
        <v>224</v>
      </c>
      <c r="E148" s="217" t="s">
        <v>19</v>
      </c>
      <c r="F148" s="218" t="s">
        <v>228</v>
      </c>
      <c r="G148" s="216"/>
      <c r="H148" s="219">
        <v>6</v>
      </c>
      <c r="I148" s="220"/>
      <c r="J148" s="216"/>
      <c r="K148" s="216"/>
      <c r="L148" s="221"/>
      <c r="M148" s="222"/>
      <c r="N148" s="223"/>
      <c r="O148" s="223"/>
      <c r="P148" s="223"/>
      <c r="Q148" s="223"/>
      <c r="R148" s="223"/>
      <c r="S148" s="223"/>
      <c r="T148" s="224"/>
      <c r="AT148" s="225" t="s">
        <v>224</v>
      </c>
      <c r="AU148" s="225" t="s">
        <v>88</v>
      </c>
      <c r="AV148" s="15" t="s">
        <v>222</v>
      </c>
      <c r="AW148" s="15" t="s">
        <v>36</v>
      </c>
      <c r="AX148" s="15" t="s">
        <v>82</v>
      </c>
      <c r="AY148" s="225" t="s">
        <v>214</v>
      </c>
    </row>
    <row r="149" spans="1:65" s="2" customFormat="1" ht="24.2" customHeight="1">
      <c r="A149" s="36"/>
      <c r="B149" s="37"/>
      <c r="C149" s="180" t="s">
        <v>335</v>
      </c>
      <c r="D149" s="180" t="s">
        <v>217</v>
      </c>
      <c r="E149" s="181" t="s">
        <v>1074</v>
      </c>
      <c r="F149" s="182" t="s">
        <v>1075</v>
      </c>
      <c r="G149" s="183" t="s">
        <v>302</v>
      </c>
      <c r="H149" s="184">
        <v>0.14000000000000001</v>
      </c>
      <c r="I149" s="185"/>
      <c r="J149" s="186">
        <f>ROUND(I149*H149,2)</f>
        <v>0</v>
      </c>
      <c r="K149" s="182" t="s">
        <v>221</v>
      </c>
      <c r="L149" s="41"/>
      <c r="M149" s="187" t="s">
        <v>19</v>
      </c>
      <c r="N149" s="188" t="s">
        <v>47</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299</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299</v>
      </c>
      <c r="BM149" s="191" t="s">
        <v>1076</v>
      </c>
    </row>
    <row r="150" spans="1:65" s="2" customFormat="1" ht="24.2" customHeight="1">
      <c r="A150" s="36"/>
      <c r="B150" s="37"/>
      <c r="C150" s="180" t="s">
        <v>341</v>
      </c>
      <c r="D150" s="180" t="s">
        <v>217</v>
      </c>
      <c r="E150" s="181" t="s">
        <v>1077</v>
      </c>
      <c r="F150" s="182" t="s">
        <v>1078</v>
      </c>
      <c r="G150" s="183" t="s">
        <v>302</v>
      </c>
      <c r="H150" s="184">
        <v>0.14000000000000001</v>
      </c>
      <c r="I150" s="185"/>
      <c r="J150" s="186">
        <f>ROUND(I150*H150,2)</f>
        <v>0</v>
      </c>
      <c r="K150" s="182" t="s">
        <v>221</v>
      </c>
      <c r="L150" s="41"/>
      <c r="M150" s="187" t="s">
        <v>19</v>
      </c>
      <c r="N150" s="188" t="s">
        <v>47</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299</v>
      </c>
      <c r="AT150" s="191" t="s">
        <v>217</v>
      </c>
      <c r="AU150" s="191" t="s">
        <v>88</v>
      </c>
      <c r="AY150" s="19" t="s">
        <v>214</v>
      </c>
      <c r="BE150" s="192">
        <f>IF(N150="základní",J150,0)</f>
        <v>0</v>
      </c>
      <c r="BF150" s="192">
        <f>IF(N150="snížená",J150,0)</f>
        <v>0</v>
      </c>
      <c r="BG150" s="192">
        <f>IF(N150="zákl. přenesená",J150,0)</f>
        <v>0</v>
      </c>
      <c r="BH150" s="192">
        <f>IF(N150="sníž. přenesená",J150,0)</f>
        <v>0</v>
      </c>
      <c r="BI150" s="192">
        <f>IF(N150="nulová",J150,0)</f>
        <v>0</v>
      </c>
      <c r="BJ150" s="19" t="s">
        <v>88</v>
      </c>
      <c r="BK150" s="192">
        <f>ROUND(I150*H150,2)</f>
        <v>0</v>
      </c>
      <c r="BL150" s="19" t="s">
        <v>299</v>
      </c>
      <c r="BM150" s="191" t="s">
        <v>1079</v>
      </c>
    </row>
    <row r="151" spans="1:65" s="12" customFormat="1" ht="22.9" customHeight="1">
      <c r="B151" s="164"/>
      <c r="C151" s="165"/>
      <c r="D151" s="166" t="s">
        <v>74</v>
      </c>
      <c r="E151" s="178" t="s">
        <v>1080</v>
      </c>
      <c r="F151" s="178" t="s">
        <v>1081</v>
      </c>
      <c r="G151" s="165"/>
      <c r="H151" s="165"/>
      <c r="I151" s="168"/>
      <c r="J151" s="179">
        <f>BK151</f>
        <v>0</v>
      </c>
      <c r="K151" s="165"/>
      <c r="L151" s="170"/>
      <c r="M151" s="171"/>
      <c r="N151" s="172"/>
      <c r="O151" s="172"/>
      <c r="P151" s="173">
        <f>SUM(P152:P157)</f>
        <v>0</v>
      </c>
      <c r="Q151" s="172"/>
      <c r="R151" s="173">
        <f>SUM(R152:R157)</f>
        <v>3.0800000000000003E-3</v>
      </c>
      <c r="S151" s="172"/>
      <c r="T151" s="174">
        <f>SUM(T152:T157)</f>
        <v>0</v>
      </c>
      <c r="AR151" s="175" t="s">
        <v>88</v>
      </c>
      <c r="AT151" s="176" t="s">
        <v>74</v>
      </c>
      <c r="AU151" s="176" t="s">
        <v>82</v>
      </c>
      <c r="AY151" s="175" t="s">
        <v>214</v>
      </c>
      <c r="BK151" s="177">
        <f>SUM(BK152:BK157)</f>
        <v>0</v>
      </c>
    </row>
    <row r="152" spans="1:65" s="2" customFormat="1" ht="24.2" customHeight="1">
      <c r="A152" s="36"/>
      <c r="B152" s="37"/>
      <c r="C152" s="180" t="s">
        <v>347</v>
      </c>
      <c r="D152" s="180" t="s">
        <v>217</v>
      </c>
      <c r="E152" s="181" t="s">
        <v>1082</v>
      </c>
      <c r="F152" s="182" t="s">
        <v>1083</v>
      </c>
      <c r="G152" s="183" t="s">
        <v>248</v>
      </c>
      <c r="H152" s="184">
        <v>4</v>
      </c>
      <c r="I152" s="185"/>
      <c r="J152" s="186">
        <f>ROUND(I152*H152,2)</f>
        <v>0</v>
      </c>
      <c r="K152" s="182" t="s">
        <v>221</v>
      </c>
      <c r="L152" s="41"/>
      <c r="M152" s="187" t="s">
        <v>19</v>
      </c>
      <c r="N152" s="188" t="s">
        <v>47</v>
      </c>
      <c r="O152" s="66"/>
      <c r="P152" s="189">
        <f>O152*H152</f>
        <v>0</v>
      </c>
      <c r="Q152" s="189">
        <v>4.8000000000000001E-4</v>
      </c>
      <c r="R152" s="189">
        <f>Q152*H152</f>
        <v>1.92E-3</v>
      </c>
      <c r="S152" s="189">
        <v>0</v>
      </c>
      <c r="T152" s="190">
        <f>S152*H152</f>
        <v>0</v>
      </c>
      <c r="U152" s="36"/>
      <c r="V152" s="36"/>
      <c r="W152" s="36"/>
      <c r="X152" s="36"/>
      <c r="Y152" s="36"/>
      <c r="Z152" s="36"/>
      <c r="AA152" s="36"/>
      <c r="AB152" s="36"/>
      <c r="AC152" s="36"/>
      <c r="AD152" s="36"/>
      <c r="AE152" s="36"/>
      <c r="AR152" s="191" t="s">
        <v>299</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299</v>
      </c>
      <c r="BM152" s="191" t="s">
        <v>1084</v>
      </c>
    </row>
    <row r="153" spans="1:65" s="14" customFormat="1" ht="11.25">
      <c r="B153" s="204"/>
      <c r="C153" s="205"/>
      <c r="D153" s="195" t="s">
        <v>224</v>
      </c>
      <c r="E153" s="206" t="s">
        <v>19</v>
      </c>
      <c r="F153" s="207" t="s">
        <v>222</v>
      </c>
      <c r="G153" s="205"/>
      <c r="H153" s="208">
        <v>4</v>
      </c>
      <c r="I153" s="209"/>
      <c r="J153" s="205"/>
      <c r="K153" s="205"/>
      <c r="L153" s="210"/>
      <c r="M153" s="211"/>
      <c r="N153" s="212"/>
      <c r="O153" s="212"/>
      <c r="P153" s="212"/>
      <c r="Q153" s="212"/>
      <c r="R153" s="212"/>
      <c r="S153" s="212"/>
      <c r="T153" s="213"/>
      <c r="AT153" s="214" t="s">
        <v>224</v>
      </c>
      <c r="AU153" s="214" t="s">
        <v>88</v>
      </c>
      <c r="AV153" s="14" t="s">
        <v>88</v>
      </c>
      <c r="AW153" s="14" t="s">
        <v>36</v>
      </c>
      <c r="AX153" s="14" t="s">
        <v>75</v>
      </c>
      <c r="AY153" s="214" t="s">
        <v>214</v>
      </c>
    </row>
    <row r="154" spans="1:65" s="15" customFormat="1" ht="11.25">
      <c r="B154" s="215"/>
      <c r="C154" s="216"/>
      <c r="D154" s="195" t="s">
        <v>224</v>
      </c>
      <c r="E154" s="217" t="s">
        <v>19</v>
      </c>
      <c r="F154" s="218" t="s">
        <v>228</v>
      </c>
      <c r="G154" s="216"/>
      <c r="H154" s="219">
        <v>4</v>
      </c>
      <c r="I154" s="220"/>
      <c r="J154" s="216"/>
      <c r="K154" s="216"/>
      <c r="L154" s="221"/>
      <c r="M154" s="222"/>
      <c r="N154" s="223"/>
      <c r="O154" s="223"/>
      <c r="P154" s="223"/>
      <c r="Q154" s="223"/>
      <c r="R154" s="223"/>
      <c r="S154" s="223"/>
      <c r="T154" s="224"/>
      <c r="AT154" s="225" t="s">
        <v>224</v>
      </c>
      <c r="AU154" s="225" t="s">
        <v>88</v>
      </c>
      <c r="AV154" s="15" t="s">
        <v>222</v>
      </c>
      <c r="AW154" s="15" t="s">
        <v>36</v>
      </c>
      <c r="AX154" s="15" t="s">
        <v>82</v>
      </c>
      <c r="AY154" s="225" t="s">
        <v>214</v>
      </c>
    </row>
    <row r="155" spans="1:65" s="2" customFormat="1" ht="24.2" customHeight="1">
      <c r="A155" s="36"/>
      <c r="B155" s="37"/>
      <c r="C155" s="180" t="s">
        <v>353</v>
      </c>
      <c r="D155" s="180" t="s">
        <v>217</v>
      </c>
      <c r="E155" s="181" t="s">
        <v>1085</v>
      </c>
      <c r="F155" s="182" t="s">
        <v>1086</v>
      </c>
      <c r="G155" s="183" t="s">
        <v>248</v>
      </c>
      <c r="H155" s="184">
        <v>2</v>
      </c>
      <c r="I155" s="185"/>
      <c r="J155" s="186">
        <f>ROUND(I155*H155,2)</f>
        <v>0</v>
      </c>
      <c r="K155" s="182" t="s">
        <v>221</v>
      </c>
      <c r="L155" s="41"/>
      <c r="M155" s="187" t="s">
        <v>19</v>
      </c>
      <c r="N155" s="188" t="s">
        <v>47</v>
      </c>
      <c r="O155" s="66"/>
      <c r="P155" s="189">
        <f>O155*H155</f>
        <v>0</v>
      </c>
      <c r="Q155" s="189">
        <v>5.8E-4</v>
      </c>
      <c r="R155" s="189">
        <f>Q155*H155</f>
        <v>1.16E-3</v>
      </c>
      <c r="S155" s="189">
        <v>0</v>
      </c>
      <c r="T155" s="190">
        <f>S155*H155</f>
        <v>0</v>
      </c>
      <c r="U155" s="36"/>
      <c r="V155" s="36"/>
      <c r="W155" s="36"/>
      <c r="X155" s="36"/>
      <c r="Y155" s="36"/>
      <c r="Z155" s="36"/>
      <c r="AA155" s="36"/>
      <c r="AB155" s="36"/>
      <c r="AC155" s="36"/>
      <c r="AD155" s="36"/>
      <c r="AE155" s="36"/>
      <c r="AR155" s="191" t="s">
        <v>299</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299</v>
      </c>
      <c r="BM155" s="191" t="s">
        <v>1087</v>
      </c>
    </row>
    <row r="156" spans="1:65" s="14" customFormat="1" ht="11.25">
      <c r="B156" s="204"/>
      <c r="C156" s="205"/>
      <c r="D156" s="195" t="s">
        <v>224</v>
      </c>
      <c r="E156" s="206" t="s">
        <v>19</v>
      </c>
      <c r="F156" s="207" t="s">
        <v>88</v>
      </c>
      <c r="G156" s="205"/>
      <c r="H156" s="208">
        <v>2</v>
      </c>
      <c r="I156" s="209"/>
      <c r="J156" s="205"/>
      <c r="K156" s="205"/>
      <c r="L156" s="210"/>
      <c r="M156" s="211"/>
      <c r="N156" s="212"/>
      <c r="O156" s="212"/>
      <c r="P156" s="212"/>
      <c r="Q156" s="212"/>
      <c r="R156" s="212"/>
      <c r="S156" s="212"/>
      <c r="T156" s="213"/>
      <c r="AT156" s="214" t="s">
        <v>224</v>
      </c>
      <c r="AU156" s="214" t="s">
        <v>88</v>
      </c>
      <c r="AV156" s="14" t="s">
        <v>88</v>
      </c>
      <c r="AW156" s="14" t="s">
        <v>36</v>
      </c>
      <c r="AX156" s="14" t="s">
        <v>75</v>
      </c>
      <c r="AY156" s="214" t="s">
        <v>214</v>
      </c>
    </row>
    <row r="157" spans="1:65" s="15" customFormat="1" ht="11.25">
      <c r="B157" s="215"/>
      <c r="C157" s="216"/>
      <c r="D157" s="195" t="s">
        <v>224</v>
      </c>
      <c r="E157" s="217" t="s">
        <v>19</v>
      </c>
      <c r="F157" s="218" t="s">
        <v>228</v>
      </c>
      <c r="G157" s="216"/>
      <c r="H157" s="219">
        <v>2</v>
      </c>
      <c r="I157" s="220"/>
      <c r="J157" s="216"/>
      <c r="K157" s="216"/>
      <c r="L157" s="221"/>
      <c r="M157" s="241"/>
      <c r="N157" s="242"/>
      <c r="O157" s="242"/>
      <c r="P157" s="242"/>
      <c r="Q157" s="242"/>
      <c r="R157" s="242"/>
      <c r="S157" s="242"/>
      <c r="T157" s="243"/>
      <c r="AT157" s="225" t="s">
        <v>224</v>
      </c>
      <c r="AU157" s="225" t="s">
        <v>88</v>
      </c>
      <c r="AV157" s="15" t="s">
        <v>222</v>
      </c>
      <c r="AW157" s="15" t="s">
        <v>36</v>
      </c>
      <c r="AX157" s="15" t="s">
        <v>82</v>
      </c>
      <c r="AY157" s="225" t="s">
        <v>214</v>
      </c>
    </row>
    <row r="158" spans="1:65" s="2" customFormat="1" ht="6.95" customHeight="1">
      <c r="A158" s="36"/>
      <c r="B158" s="49"/>
      <c r="C158" s="50"/>
      <c r="D158" s="50"/>
      <c r="E158" s="50"/>
      <c r="F158" s="50"/>
      <c r="G158" s="50"/>
      <c r="H158" s="50"/>
      <c r="I158" s="50"/>
      <c r="J158" s="50"/>
      <c r="K158" s="50"/>
      <c r="L158" s="41"/>
      <c r="M158" s="36"/>
      <c r="O158" s="36"/>
      <c r="P158" s="36"/>
      <c r="Q158" s="36"/>
      <c r="R158" s="36"/>
      <c r="S158" s="36"/>
      <c r="T158" s="36"/>
      <c r="U158" s="36"/>
      <c r="V158" s="36"/>
      <c r="W158" s="36"/>
      <c r="X158" s="36"/>
      <c r="Y158" s="36"/>
      <c r="Z158" s="36"/>
      <c r="AA158" s="36"/>
      <c r="AB158" s="36"/>
      <c r="AC158" s="36"/>
      <c r="AD158" s="36"/>
      <c r="AE158" s="36"/>
    </row>
  </sheetData>
  <sheetProtection algorithmName="SHA-512" hashValue="w5gvVUfhOntPwkSHNPumJx/7IjkyTDzkmqC9/EeXtNfdG9IctyDEfRk5g4EFv9/eazUFJ+9wg69+5eahF3aqNA==" saltValue="H6rPmJU6PykNqGhFpSQ9VPnI0LVFuauiLvvAu7wfSsLE4jGpxiRjI5pa+0SbpmcR2m5DdOjw+O5nHr02Xafwlw==" spinCount="100000" sheet="1" objects="1" scenarios="1" formatColumns="0" formatRows="0" autoFilter="0"/>
  <autoFilter ref="C94:K157" xr:uid="{00000000-0009-0000-0000-000020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BM1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170</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ht="12.75">
      <c r="B8" s="22"/>
      <c r="D8" s="114" t="s">
        <v>174</v>
      </c>
      <c r="L8" s="22"/>
    </row>
    <row r="9" spans="1:46" s="1" customFormat="1" ht="16.5" customHeight="1">
      <c r="B9" s="22"/>
      <c r="E9" s="388" t="s">
        <v>2003</v>
      </c>
      <c r="F9" s="362"/>
      <c r="G9" s="362"/>
      <c r="H9" s="362"/>
      <c r="L9" s="22"/>
    </row>
    <row r="10" spans="1:46" s="1" customFormat="1" ht="12" customHeight="1">
      <c r="B10" s="22"/>
      <c r="D10" s="114" t="s">
        <v>176</v>
      </c>
      <c r="L10" s="22"/>
    </row>
    <row r="11" spans="1:46" s="2" customFormat="1" ht="16.5" customHeight="1">
      <c r="A11" s="36"/>
      <c r="B11" s="41"/>
      <c r="C11" s="36"/>
      <c r="D11" s="36"/>
      <c r="E11" s="398" t="s">
        <v>996</v>
      </c>
      <c r="F11" s="390"/>
      <c r="G11" s="390"/>
      <c r="H11" s="390"/>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997</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391" t="s">
        <v>2149</v>
      </c>
      <c r="F13" s="390"/>
      <c r="G13" s="390"/>
      <c r="H13" s="390"/>
      <c r="I13" s="36"/>
      <c r="J13" s="36"/>
      <c r="K13" s="36"/>
      <c r="L13" s="115"/>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103</v>
      </c>
      <c r="G15" s="36"/>
      <c r="H15" s="36"/>
      <c r="I15" s="114" t="s">
        <v>20</v>
      </c>
      <c r="J15" s="105" t="s">
        <v>82</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999</v>
      </c>
      <c r="G16" s="36"/>
      <c r="H16" s="36"/>
      <c r="I16" s="114" t="s">
        <v>23</v>
      </c>
      <c r="J16" s="116" t="str">
        <f>'Rekapitulace stavby'!AN8</f>
        <v>16. 4. 2021</v>
      </c>
      <c r="K16" s="36"/>
      <c r="L16" s="115"/>
      <c r="S16" s="36"/>
      <c r="T16" s="36"/>
      <c r="U16" s="36"/>
      <c r="V16" s="36"/>
      <c r="W16" s="36"/>
      <c r="X16" s="36"/>
      <c r="Y16" s="36"/>
      <c r="Z16" s="36"/>
      <c r="AA16" s="36"/>
      <c r="AB16" s="36"/>
      <c r="AC16" s="36"/>
      <c r="AD16" s="36"/>
      <c r="AE16" s="36"/>
    </row>
    <row r="17" spans="1:31" s="2" customFormat="1" ht="21.75" customHeight="1">
      <c r="A17" s="36"/>
      <c r="B17" s="41"/>
      <c r="C17" s="36"/>
      <c r="D17" s="249" t="s">
        <v>1000</v>
      </c>
      <c r="E17" s="36"/>
      <c r="F17" s="250" t="s">
        <v>1001</v>
      </c>
      <c r="G17" s="36"/>
      <c r="H17" s="36"/>
      <c r="I17" s="249" t="s">
        <v>1002</v>
      </c>
      <c r="J17" s="250" t="s">
        <v>439</v>
      </c>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19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30</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392" t="str">
        <f>'Rekapitulace stavby'!E14</f>
        <v>Vyplň údaj</v>
      </c>
      <c r="F22" s="393"/>
      <c r="G22" s="393"/>
      <c r="H22" s="393"/>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32</v>
      </c>
      <c r="E24" s="36"/>
      <c r="F24" s="36"/>
      <c r="G24" s="36"/>
      <c r="H24" s="36"/>
      <c r="I24" s="114" t="s">
        <v>26</v>
      </c>
      <c r="J24" s="105" t="s">
        <v>33</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34</v>
      </c>
      <c r="F25" s="36"/>
      <c r="G25" s="36"/>
      <c r="H25" s="36"/>
      <c r="I25" s="114" t="s">
        <v>29</v>
      </c>
      <c r="J25" s="105" t="s">
        <v>35</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37</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1003</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39</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394" t="s">
        <v>19</v>
      </c>
      <c r="F31" s="394"/>
      <c r="G31" s="394"/>
      <c r="H31" s="394"/>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41</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43</v>
      </c>
      <c r="G36" s="36"/>
      <c r="H36" s="36"/>
      <c r="I36" s="123" t="s">
        <v>42</v>
      </c>
      <c r="J36" s="123" t="s">
        <v>44</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45</v>
      </c>
      <c r="E37" s="114" t="s">
        <v>46</v>
      </c>
      <c r="F37" s="125">
        <f>ROUND((SUM(BE94:BE161)),  2)</f>
        <v>0</v>
      </c>
      <c r="G37" s="36"/>
      <c r="H37" s="36"/>
      <c r="I37" s="126">
        <v>0.21</v>
      </c>
      <c r="J37" s="125">
        <f>ROUND(((SUM(BE94:BE161))*I37),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47</v>
      </c>
      <c r="F38" s="125">
        <f>ROUND((SUM(BF94:BF161)),  2)</f>
        <v>0</v>
      </c>
      <c r="G38" s="36"/>
      <c r="H38" s="36"/>
      <c r="I38" s="126">
        <v>0.15</v>
      </c>
      <c r="J38" s="125">
        <f>ROUND(((SUM(BF94:BF161))*I38),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48</v>
      </c>
      <c r="F39" s="125">
        <f>ROUND((SUM(BG94:BG161)),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49</v>
      </c>
      <c r="F40" s="125">
        <f>ROUND((SUM(BH94:BH161)),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50</v>
      </c>
      <c r="F41" s="125">
        <f>ROUND((SUM(BI94:BI161)),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51</v>
      </c>
      <c r="E43" s="129"/>
      <c r="F43" s="129"/>
      <c r="G43" s="130" t="s">
        <v>52</v>
      </c>
      <c r="H43" s="131" t="s">
        <v>53</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178</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395" t="str">
        <f>E7</f>
        <v>Podkrovní byty Táborská 378/44, 372/36, 375/38, 377/42, 376/40 Praha 4, k.ú. Nusle</v>
      </c>
      <c r="F52" s="396"/>
      <c r="G52" s="396"/>
      <c r="H52" s="396"/>
      <c r="I52" s="38"/>
      <c r="J52" s="38"/>
      <c r="K52" s="38"/>
      <c r="L52" s="115"/>
      <c r="S52" s="36"/>
      <c r="T52" s="36"/>
      <c r="U52" s="36"/>
      <c r="V52" s="36"/>
      <c r="W52" s="36"/>
      <c r="X52" s="36"/>
      <c r="Y52" s="36"/>
      <c r="Z52" s="36"/>
      <c r="AA52" s="36"/>
      <c r="AB52" s="36"/>
      <c r="AC52" s="36"/>
      <c r="AD52" s="36"/>
      <c r="AE52" s="36"/>
    </row>
    <row r="53" spans="1:31" s="1" customFormat="1" ht="12" customHeight="1">
      <c r="B53" s="23"/>
      <c r="C53" s="31" t="s">
        <v>174</v>
      </c>
      <c r="D53" s="24"/>
      <c r="E53" s="24"/>
      <c r="F53" s="24"/>
      <c r="G53" s="24"/>
      <c r="H53" s="24"/>
      <c r="I53" s="24"/>
      <c r="J53" s="24"/>
      <c r="K53" s="24"/>
      <c r="L53" s="22"/>
    </row>
    <row r="54" spans="1:31" s="1" customFormat="1" ht="16.5" customHeight="1">
      <c r="B54" s="23"/>
      <c r="C54" s="24"/>
      <c r="D54" s="24"/>
      <c r="E54" s="395" t="s">
        <v>2003</v>
      </c>
      <c r="F54" s="347"/>
      <c r="G54" s="347"/>
      <c r="H54" s="347"/>
      <c r="I54" s="24"/>
      <c r="J54" s="24"/>
      <c r="K54" s="24"/>
      <c r="L54" s="22"/>
    </row>
    <row r="55" spans="1:31" s="1" customFormat="1" ht="12" customHeight="1">
      <c r="B55" s="23"/>
      <c r="C55" s="31" t="s">
        <v>176</v>
      </c>
      <c r="D55" s="24"/>
      <c r="E55" s="24"/>
      <c r="F55" s="24"/>
      <c r="G55" s="24"/>
      <c r="H55" s="24"/>
      <c r="I55" s="24"/>
      <c r="J55" s="24"/>
      <c r="K55" s="24"/>
      <c r="L55" s="22"/>
    </row>
    <row r="56" spans="1:31" s="2" customFormat="1" ht="16.5" customHeight="1">
      <c r="A56" s="36"/>
      <c r="B56" s="37"/>
      <c r="C56" s="38"/>
      <c r="D56" s="38"/>
      <c r="E56" s="399" t="s">
        <v>996</v>
      </c>
      <c r="F56" s="397"/>
      <c r="G56" s="397"/>
      <c r="H56" s="397"/>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997</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69" t="str">
        <f>E13</f>
        <v>18052020_5.4_V - Podkrovní byty 378/44 - Vodovod</v>
      </c>
      <c r="F58" s="397"/>
      <c r="G58" s="397"/>
      <c r="H58" s="397"/>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Táborská</v>
      </c>
      <c r="G60" s="38"/>
      <c r="H60" s="38"/>
      <c r="I60" s="31" t="s">
        <v>23</v>
      </c>
      <c r="J60" s="61" t="str">
        <f>IF(J16="","",J16)</f>
        <v>16. 4. 2021</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25.7" customHeight="1">
      <c r="A62" s="36"/>
      <c r="B62" s="37"/>
      <c r="C62" s="31" t="s">
        <v>25</v>
      </c>
      <c r="D62" s="38"/>
      <c r="E62" s="38"/>
      <c r="F62" s="29" t="str">
        <f>E19</f>
        <v>Městská část Praha 4, Anatala Staška 2059/80b</v>
      </c>
      <c r="G62" s="38"/>
      <c r="H62" s="38"/>
      <c r="I62" s="31" t="s">
        <v>32</v>
      </c>
      <c r="J62" s="34" t="str">
        <f>E25</f>
        <v>SUNCAD, s.r.o., Špotzova 6, Praha 6</v>
      </c>
      <c r="K62" s="38"/>
      <c r="L62" s="115"/>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31" t="s">
        <v>37</v>
      </c>
      <c r="J63" s="34" t="str">
        <f>E28</f>
        <v>SunCad,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179</v>
      </c>
      <c r="D65" s="139"/>
      <c r="E65" s="139"/>
      <c r="F65" s="139"/>
      <c r="G65" s="139"/>
      <c r="H65" s="139"/>
      <c r="I65" s="139"/>
      <c r="J65" s="140" t="s">
        <v>180</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73</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181</v>
      </c>
    </row>
    <row r="68" spans="1:47" s="9" customFormat="1" ht="24.95" customHeight="1">
      <c r="B68" s="142"/>
      <c r="C68" s="143"/>
      <c r="D68" s="144" t="s">
        <v>187</v>
      </c>
      <c r="E68" s="145"/>
      <c r="F68" s="145"/>
      <c r="G68" s="145"/>
      <c r="H68" s="145"/>
      <c r="I68" s="145"/>
      <c r="J68" s="146">
        <f>J95</f>
        <v>0</v>
      </c>
      <c r="K68" s="143"/>
      <c r="L68" s="147"/>
    </row>
    <row r="69" spans="1:47" s="10" customFormat="1" ht="19.899999999999999" customHeight="1">
      <c r="B69" s="148"/>
      <c r="C69" s="99"/>
      <c r="D69" s="149" t="s">
        <v>1089</v>
      </c>
      <c r="E69" s="150"/>
      <c r="F69" s="150"/>
      <c r="G69" s="150"/>
      <c r="H69" s="150"/>
      <c r="I69" s="150"/>
      <c r="J69" s="151">
        <f>J96</f>
        <v>0</v>
      </c>
      <c r="K69" s="99"/>
      <c r="L69" s="152"/>
    </row>
    <row r="70" spans="1:47" s="10" customFormat="1" ht="19.899999999999999" customHeight="1">
      <c r="B70" s="148"/>
      <c r="C70" s="99"/>
      <c r="D70" s="149" t="s">
        <v>1005</v>
      </c>
      <c r="E70" s="150"/>
      <c r="F70" s="150"/>
      <c r="G70" s="150"/>
      <c r="H70" s="150"/>
      <c r="I70" s="150"/>
      <c r="J70" s="151">
        <f>J151</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199</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395" t="str">
        <f>E7</f>
        <v>Podkrovní byty Táborská 378/44, 372/36, 375/38, 377/42, 376/40 Praha 4, k.ú. Nusle</v>
      </c>
      <c r="F80" s="396"/>
      <c r="G80" s="396"/>
      <c r="H80" s="396"/>
      <c r="I80" s="38"/>
      <c r="J80" s="38"/>
      <c r="K80" s="38"/>
      <c r="L80" s="115"/>
      <c r="S80" s="36"/>
      <c r="T80" s="36"/>
      <c r="U80" s="36"/>
      <c r="V80" s="36"/>
      <c r="W80" s="36"/>
      <c r="X80" s="36"/>
      <c r="Y80" s="36"/>
      <c r="Z80" s="36"/>
      <c r="AA80" s="36"/>
      <c r="AB80" s="36"/>
      <c r="AC80" s="36"/>
      <c r="AD80" s="36"/>
      <c r="AE80" s="36"/>
    </row>
    <row r="81" spans="1:63" s="1" customFormat="1" ht="12" customHeight="1">
      <c r="B81" s="23"/>
      <c r="C81" s="31" t="s">
        <v>174</v>
      </c>
      <c r="D81" s="24"/>
      <c r="E81" s="24"/>
      <c r="F81" s="24"/>
      <c r="G81" s="24"/>
      <c r="H81" s="24"/>
      <c r="I81" s="24"/>
      <c r="J81" s="24"/>
      <c r="K81" s="24"/>
      <c r="L81" s="22"/>
    </row>
    <row r="82" spans="1:63" s="1" customFormat="1" ht="16.5" customHeight="1">
      <c r="B82" s="23"/>
      <c r="C82" s="24"/>
      <c r="D82" s="24"/>
      <c r="E82" s="395" t="s">
        <v>2003</v>
      </c>
      <c r="F82" s="347"/>
      <c r="G82" s="347"/>
      <c r="H82" s="347"/>
      <c r="I82" s="24"/>
      <c r="J82" s="24"/>
      <c r="K82" s="24"/>
      <c r="L82" s="22"/>
    </row>
    <row r="83" spans="1:63" s="1" customFormat="1" ht="12" customHeight="1">
      <c r="B83" s="23"/>
      <c r="C83" s="31" t="s">
        <v>176</v>
      </c>
      <c r="D83" s="24"/>
      <c r="E83" s="24"/>
      <c r="F83" s="24"/>
      <c r="G83" s="24"/>
      <c r="H83" s="24"/>
      <c r="I83" s="24"/>
      <c r="J83" s="24"/>
      <c r="K83" s="24"/>
      <c r="L83" s="22"/>
    </row>
    <row r="84" spans="1:63" s="2" customFormat="1" ht="16.5" customHeight="1">
      <c r="A84" s="36"/>
      <c r="B84" s="37"/>
      <c r="C84" s="38"/>
      <c r="D84" s="38"/>
      <c r="E84" s="399" t="s">
        <v>996</v>
      </c>
      <c r="F84" s="397"/>
      <c r="G84" s="397"/>
      <c r="H84" s="397"/>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997</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69" t="str">
        <f>E13</f>
        <v>18052020_5.4_V - Podkrovní byty 378/44 - Vodovod</v>
      </c>
      <c r="F86" s="397"/>
      <c r="G86" s="397"/>
      <c r="H86" s="397"/>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Táborská</v>
      </c>
      <c r="G88" s="38"/>
      <c r="H88" s="38"/>
      <c r="I88" s="31" t="s">
        <v>23</v>
      </c>
      <c r="J88" s="61" t="str">
        <f>IF(J16="","",J16)</f>
        <v>16. 4. 2021</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25.7" customHeight="1">
      <c r="A90" s="36"/>
      <c r="B90" s="37"/>
      <c r="C90" s="31" t="s">
        <v>25</v>
      </c>
      <c r="D90" s="38"/>
      <c r="E90" s="38"/>
      <c r="F90" s="29" t="str">
        <f>E19</f>
        <v>Městská část Praha 4, Anatala Staška 2059/80b</v>
      </c>
      <c r="G90" s="38"/>
      <c r="H90" s="38"/>
      <c r="I90" s="31" t="s">
        <v>32</v>
      </c>
      <c r="J90" s="34" t="str">
        <f>E25</f>
        <v>SUNCAD, s.r.o., Špotzova 6, Praha 6</v>
      </c>
      <c r="K90" s="38"/>
      <c r="L90" s="115"/>
      <c r="S90" s="36"/>
      <c r="T90" s="36"/>
      <c r="U90" s="36"/>
      <c r="V90" s="36"/>
      <c r="W90" s="36"/>
      <c r="X90" s="36"/>
      <c r="Y90" s="36"/>
      <c r="Z90" s="36"/>
      <c r="AA90" s="36"/>
      <c r="AB90" s="36"/>
      <c r="AC90" s="36"/>
      <c r="AD90" s="36"/>
      <c r="AE90" s="36"/>
    </row>
    <row r="91" spans="1:63" s="2" customFormat="1" ht="15.2" customHeight="1">
      <c r="A91" s="36"/>
      <c r="B91" s="37"/>
      <c r="C91" s="31" t="s">
        <v>30</v>
      </c>
      <c r="D91" s="38"/>
      <c r="E91" s="38"/>
      <c r="F91" s="29" t="str">
        <f>IF(E22="","",E22)</f>
        <v>Vyplň údaj</v>
      </c>
      <c r="G91" s="38"/>
      <c r="H91" s="38"/>
      <c r="I91" s="31" t="s">
        <v>37</v>
      </c>
      <c r="J91" s="34" t="str">
        <f>E28</f>
        <v>SunCad,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200</v>
      </c>
      <c r="D93" s="156" t="s">
        <v>60</v>
      </c>
      <c r="E93" s="156" t="s">
        <v>56</v>
      </c>
      <c r="F93" s="156" t="s">
        <v>57</v>
      </c>
      <c r="G93" s="156" t="s">
        <v>201</v>
      </c>
      <c r="H93" s="156" t="s">
        <v>202</v>
      </c>
      <c r="I93" s="156" t="s">
        <v>203</v>
      </c>
      <c r="J93" s="156" t="s">
        <v>180</v>
      </c>
      <c r="K93" s="157" t="s">
        <v>204</v>
      </c>
      <c r="L93" s="158"/>
      <c r="M93" s="70" t="s">
        <v>19</v>
      </c>
      <c r="N93" s="71" t="s">
        <v>45</v>
      </c>
      <c r="O93" s="71" t="s">
        <v>205</v>
      </c>
      <c r="P93" s="71" t="s">
        <v>206</v>
      </c>
      <c r="Q93" s="71" t="s">
        <v>207</v>
      </c>
      <c r="R93" s="71" t="s">
        <v>208</v>
      </c>
      <c r="S93" s="71" t="s">
        <v>209</v>
      </c>
      <c r="T93" s="72" t="s">
        <v>210</v>
      </c>
      <c r="U93" s="153"/>
      <c r="V93" s="153"/>
      <c r="W93" s="153"/>
      <c r="X93" s="153"/>
      <c r="Y93" s="153"/>
      <c r="Z93" s="153"/>
      <c r="AA93" s="153"/>
      <c r="AB93" s="153"/>
      <c r="AC93" s="153"/>
      <c r="AD93" s="153"/>
      <c r="AE93" s="153"/>
    </row>
    <row r="94" spans="1:63" s="2" customFormat="1" ht="22.9" customHeight="1">
      <c r="A94" s="36"/>
      <c r="B94" s="37"/>
      <c r="C94" s="77" t="s">
        <v>211</v>
      </c>
      <c r="D94" s="38"/>
      <c r="E94" s="38"/>
      <c r="F94" s="38"/>
      <c r="G94" s="38"/>
      <c r="H94" s="38"/>
      <c r="I94" s="38"/>
      <c r="J94" s="159">
        <f>BK94</f>
        <v>0</v>
      </c>
      <c r="K94" s="38"/>
      <c r="L94" s="41"/>
      <c r="M94" s="73"/>
      <c r="N94" s="160"/>
      <c r="O94" s="74"/>
      <c r="P94" s="161">
        <f>P95</f>
        <v>0</v>
      </c>
      <c r="Q94" s="74"/>
      <c r="R94" s="161">
        <f>R95</f>
        <v>0.10626000000000002</v>
      </c>
      <c r="S94" s="74"/>
      <c r="T94" s="162">
        <f>T95</f>
        <v>0</v>
      </c>
      <c r="U94" s="36"/>
      <c r="V94" s="36"/>
      <c r="W94" s="36"/>
      <c r="X94" s="36"/>
      <c r="Y94" s="36"/>
      <c r="Z94" s="36"/>
      <c r="AA94" s="36"/>
      <c r="AB94" s="36"/>
      <c r="AC94" s="36"/>
      <c r="AD94" s="36"/>
      <c r="AE94" s="36"/>
      <c r="AT94" s="19" t="s">
        <v>74</v>
      </c>
      <c r="AU94" s="19" t="s">
        <v>181</v>
      </c>
      <c r="BK94" s="163">
        <f>BK95</f>
        <v>0</v>
      </c>
    </row>
    <row r="95" spans="1:63" s="12" customFormat="1" ht="25.9" customHeight="1">
      <c r="B95" s="164"/>
      <c r="C95" s="165"/>
      <c r="D95" s="166" t="s">
        <v>74</v>
      </c>
      <c r="E95" s="167" t="s">
        <v>318</v>
      </c>
      <c r="F95" s="167" t="s">
        <v>319</v>
      </c>
      <c r="G95" s="165"/>
      <c r="H95" s="165"/>
      <c r="I95" s="168"/>
      <c r="J95" s="169">
        <f>BK95</f>
        <v>0</v>
      </c>
      <c r="K95" s="165"/>
      <c r="L95" s="170"/>
      <c r="M95" s="171"/>
      <c r="N95" s="172"/>
      <c r="O95" s="172"/>
      <c r="P95" s="173">
        <f>P96+P151</f>
        <v>0</v>
      </c>
      <c r="Q95" s="172"/>
      <c r="R95" s="173">
        <f>R96+R151</f>
        <v>0.10626000000000002</v>
      </c>
      <c r="S95" s="172"/>
      <c r="T95" s="174">
        <f>T96+T151</f>
        <v>0</v>
      </c>
      <c r="AR95" s="175" t="s">
        <v>88</v>
      </c>
      <c r="AT95" s="176" t="s">
        <v>74</v>
      </c>
      <c r="AU95" s="176" t="s">
        <v>75</v>
      </c>
      <c r="AY95" s="175" t="s">
        <v>214</v>
      </c>
      <c r="BK95" s="177">
        <f>BK96+BK151</f>
        <v>0</v>
      </c>
    </row>
    <row r="96" spans="1:63" s="12" customFormat="1" ht="22.9" customHeight="1">
      <c r="B96" s="164"/>
      <c r="C96" s="165"/>
      <c r="D96" s="166" t="s">
        <v>74</v>
      </c>
      <c r="E96" s="178" t="s">
        <v>1090</v>
      </c>
      <c r="F96" s="178" t="s">
        <v>1091</v>
      </c>
      <c r="G96" s="165"/>
      <c r="H96" s="165"/>
      <c r="I96" s="168"/>
      <c r="J96" s="179">
        <f>BK96</f>
        <v>0</v>
      </c>
      <c r="K96" s="165"/>
      <c r="L96" s="170"/>
      <c r="M96" s="171"/>
      <c r="N96" s="172"/>
      <c r="O96" s="172"/>
      <c r="P96" s="173">
        <f>SUM(P97:P150)</f>
        <v>0</v>
      </c>
      <c r="Q96" s="172"/>
      <c r="R96" s="173">
        <f>SUM(R97:R150)</f>
        <v>9.581000000000002E-2</v>
      </c>
      <c r="S96" s="172"/>
      <c r="T96" s="174">
        <f>SUM(T97:T150)</f>
        <v>0</v>
      </c>
      <c r="AR96" s="175" t="s">
        <v>88</v>
      </c>
      <c r="AT96" s="176" t="s">
        <v>74</v>
      </c>
      <c r="AU96" s="176" t="s">
        <v>82</v>
      </c>
      <c r="AY96" s="175" t="s">
        <v>214</v>
      </c>
      <c r="BK96" s="177">
        <f>SUM(BK97:BK150)</f>
        <v>0</v>
      </c>
    </row>
    <row r="97" spans="1:65" s="2" customFormat="1" ht="14.45" customHeight="1">
      <c r="A97" s="36"/>
      <c r="B97" s="37"/>
      <c r="C97" s="180" t="s">
        <v>82</v>
      </c>
      <c r="D97" s="180" t="s">
        <v>217</v>
      </c>
      <c r="E97" s="181" t="s">
        <v>1092</v>
      </c>
      <c r="F97" s="182" t="s">
        <v>1093</v>
      </c>
      <c r="G97" s="183" t="s">
        <v>248</v>
      </c>
      <c r="H97" s="184">
        <v>6</v>
      </c>
      <c r="I97" s="185"/>
      <c r="J97" s="186">
        <f>ROUND(I97*H97,2)</f>
        <v>0</v>
      </c>
      <c r="K97" s="182" t="s">
        <v>221</v>
      </c>
      <c r="L97" s="41"/>
      <c r="M97" s="187" t="s">
        <v>19</v>
      </c>
      <c r="N97" s="188" t="s">
        <v>47</v>
      </c>
      <c r="O97" s="66"/>
      <c r="P97" s="189">
        <f>O97*H97</f>
        <v>0</v>
      </c>
      <c r="Q97" s="189">
        <v>2.9999999999999997E-4</v>
      </c>
      <c r="R97" s="189">
        <f>Q97*H97</f>
        <v>1.8E-3</v>
      </c>
      <c r="S97" s="189">
        <v>0</v>
      </c>
      <c r="T97" s="190">
        <f>S97*H97</f>
        <v>0</v>
      </c>
      <c r="U97" s="36"/>
      <c r="V97" s="36"/>
      <c r="W97" s="36"/>
      <c r="X97" s="36"/>
      <c r="Y97" s="36"/>
      <c r="Z97" s="36"/>
      <c r="AA97" s="36"/>
      <c r="AB97" s="36"/>
      <c r="AC97" s="36"/>
      <c r="AD97" s="36"/>
      <c r="AE97" s="36"/>
      <c r="AR97" s="191" t="s">
        <v>299</v>
      </c>
      <c r="AT97" s="191" t="s">
        <v>217</v>
      </c>
      <c r="AU97" s="191" t="s">
        <v>88</v>
      </c>
      <c r="AY97" s="19" t="s">
        <v>214</v>
      </c>
      <c r="BE97" s="192">
        <f>IF(N97="základní",J97,0)</f>
        <v>0</v>
      </c>
      <c r="BF97" s="192">
        <f>IF(N97="snížená",J97,0)</f>
        <v>0</v>
      </c>
      <c r="BG97" s="192">
        <f>IF(N97="zákl. přenesená",J97,0)</f>
        <v>0</v>
      </c>
      <c r="BH97" s="192">
        <f>IF(N97="sníž. přenesená",J97,0)</f>
        <v>0</v>
      </c>
      <c r="BI97" s="192">
        <f>IF(N97="nulová",J97,0)</f>
        <v>0</v>
      </c>
      <c r="BJ97" s="19" t="s">
        <v>88</v>
      </c>
      <c r="BK97" s="192">
        <f>ROUND(I97*H97,2)</f>
        <v>0</v>
      </c>
      <c r="BL97" s="19" t="s">
        <v>299</v>
      </c>
      <c r="BM97" s="191" t="s">
        <v>1094</v>
      </c>
    </row>
    <row r="98" spans="1:65" s="14" customFormat="1" ht="11.25">
      <c r="B98" s="204"/>
      <c r="C98" s="205"/>
      <c r="D98" s="195" t="s">
        <v>224</v>
      </c>
      <c r="E98" s="206" t="s">
        <v>19</v>
      </c>
      <c r="F98" s="207" t="s">
        <v>215</v>
      </c>
      <c r="G98" s="205"/>
      <c r="H98" s="208">
        <v>6</v>
      </c>
      <c r="I98" s="209"/>
      <c r="J98" s="205"/>
      <c r="K98" s="205"/>
      <c r="L98" s="210"/>
      <c r="M98" s="211"/>
      <c r="N98" s="212"/>
      <c r="O98" s="212"/>
      <c r="P98" s="212"/>
      <c r="Q98" s="212"/>
      <c r="R98" s="212"/>
      <c r="S98" s="212"/>
      <c r="T98" s="213"/>
      <c r="AT98" s="214" t="s">
        <v>224</v>
      </c>
      <c r="AU98" s="214" t="s">
        <v>88</v>
      </c>
      <c r="AV98" s="14" t="s">
        <v>88</v>
      </c>
      <c r="AW98" s="14" t="s">
        <v>36</v>
      </c>
      <c r="AX98" s="14" t="s">
        <v>75</v>
      </c>
      <c r="AY98" s="214" t="s">
        <v>214</v>
      </c>
    </row>
    <row r="99" spans="1:65" s="15" customFormat="1" ht="11.25">
      <c r="B99" s="215"/>
      <c r="C99" s="216"/>
      <c r="D99" s="195" t="s">
        <v>224</v>
      </c>
      <c r="E99" s="217" t="s">
        <v>19</v>
      </c>
      <c r="F99" s="218" t="s">
        <v>228</v>
      </c>
      <c r="G99" s="216"/>
      <c r="H99" s="219">
        <v>6</v>
      </c>
      <c r="I99" s="220"/>
      <c r="J99" s="216"/>
      <c r="K99" s="216"/>
      <c r="L99" s="221"/>
      <c r="M99" s="222"/>
      <c r="N99" s="223"/>
      <c r="O99" s="223"/>
      <c r="P99" s="223"/>
      <c r="Q99" s="223"/>
      <c r="R99" s="223"/>
      <c r="S99" s="223"/>
      <c r="T99" s="224"/>
      <c r="AT99" s="225" t="s">
        <v>224</v>
      </c>
      <c r="AU99" s="225" t="s">
        <v>88</v>
      </c>
      <c r="AV99" s="15" t="s">
        <v>222</v>
      </c>
      <c r="AW99" s="15" t="s">
        <v>36</v>
      </c>
      <c r="AX99" s="15" t="s">
        <v>82</v>
      </c>
      <c r="AY99" s="225" t="s">
        <v>214</v>
      </c>
    </row>
    <row r="100" spans="1:65" s="2" customFormat="1" ht="14.45" customHeight="1">
      <c r="A100" s="36"/>
      <c r="B100" s="37"/>
      <c r="C100" s="180" t="s">
        <v>88</v>
      </c>
      <c r="D100" s="180" t="s">
        <v>217</v>
      </c>
      <c r="E100" s="181" t="s">
        <v>1095</v>
      </c>
      <c r="F100" s="182" t="s">
        <v>1096</v>
      </c>
      <c r="G100" s="183" t="s">
        <v>248</v>
      </c>
      <c r="H100" s="184">
        <v>6</v>
      </c>
      <c r="I100" s="185"/>
      <c r="J100" s="186">
        <f>ROUND(I100*H100,2)</f>
        <v>0</v>
      </c>
      <c r="K100" s="182" t="s">
        <v>221</v>
      </c>
      <c r="L100" s="41"/>
      <c r="M100" s="187" t="s">
        <v>19</v>
      </c>
      <c r="N100" s="188" t="s">
        <v>47</v>
      </c>
      <c r="O100" s="66"/>
      <c r="P100" s="189">
        <f>O100*H100</f>
        <v>0</v>
      </c>
      <c r="Q100" s="189">
        <v>4.0000000000000003E-5</v>
      </c>
      <c r="R100" s="189">
        <f>Q100*H100</f>
        <v>2.4000000000000003E-4</v>
      </c>
      <c r="S100" s="189">
        <v>0</v>
      </c>
      <c r="T100" s="190">
        <f>S100*H100</f>
        <v>0</v>
      </c>
      <c r="U100" s="36"/>
      <c r="V100" s="36"/>
      <c r="W100" s="36"/>
      <c r="X100" s="36"/>
      <c r="Y100" s="36"/>
      <c r="Z100" s="36"/>
      <c r="AA100" s="36"/>
      <c r="AB100" s="36"/>
      <c r="AC100" s="36"/>
      <c r="AD100" s="36"/>
      <c r="AE100" s="36"/>
      <c r="AR100" s="191" t="s">
        <v>299</v>
      </c>
      <c r="AT100" s="191" t="s">
        <v>217</v>
      </c>
      <c r="AU100" s="191" t="s">
        <v>88</v>
      </c>
      <c r="AY100" s="19" t="s">
        <v>214</v>
      </c>
      <c r="BE100" s="192">
        <f>IF(N100="základní",J100,0)</f>
        <v>0</v>
      </c>
      <c r="BF100" s="192">
        <f>IF(N100="snížená",J100,0)</f>
        <v>0</v>
      </c>
      <c r="BG100" s="192">
        <f>IF(N100="zákl. přenesená",J100,0)</f>
        <v>0</v>
      </c>
      <c r="BH100" s="192">
        <f>IF(N100="sníž. přenesená",J100,0)</f>
        <v>0</v>
      </c>
      <c r="BI100" s="192">
        <f>IF(N100="nulová",J100,0)</f>
        <v>0</v>
      </c>
      <c r="BJ100" s="19" t="s">
        <v>88</v>
      </c>
      <c r="BK100" s="192">
        <f>ROUND(I100*H100,2)</f>
        <v>0</v>
      </c>
      <c r="BL100" s="19" t="s">
        <v>299</v>
      </c>
      <c r="BM100" s="191" t="s">
        <v>1097</v>
      </c>
    </row>
    <row r="101" spans="1:65" s="2" customFormat="1" ht="14.45" customHeight="1">
      <c r="A101" s="36"/>
      <c r="B101" s="37"/>
      <c r="C101" s="230" t="s">
        <v>101</v>
      </c>
      <c r="D101" s="230" t="s">
        <v>336</v>
      </c>
      <c r="E101" s="231" t="s">
        <v>1098</v>
      </c>
      <c r="F101" s="232" t="s">
        <v>1099</v>
      </c>
      <c r="G101" s="233" t="s">
        <v>331</v>
      </c>
      <c r="H101" s="234">
        <v>1.5</v>
      </c>
      <c r="I101" s="235"/>
      <c r="J101" s="236">
        <f>ROUND(I101*H101,2)</f>
        <v>0</v>
      </c>
      <c r="K101" s="232" t="s">
        <v>221</v>
      </c>
      <c r="L101" s="237"/>
      <c r="M101" s="238" t="s">
        <v>19</v>
      </c>
      <c r="N101" s="239" t="s">
        <v>47</v>
      </c>
      <c r="O101" s="66"/>
      <c r="P101" s="189">
        <f>O101*H101</f>
        <v>0</v>
      </c>
      <c r="Q101" s="189">
        <v>3.2000000000000003E-4</v>
      </c>
      <c r="R101" s="189">
        <f>Q101*H101</f>
        <v>4.8000000000000007E-4</v>
      </c>
      <c r="S101" s="189">
        <v>0</v>
      </c>
      <c r="T101" s="190">
        <f>S101*H101</f>
        <v>0</v>
      </c>
      <c r="U101" s="36"/>
      <c r="V101" s="36"/>
      <c r="W101" s="36"/>
      <c r="X101" s="36"/>
      <c r="Y101" s="36"/>
      <c r="Z101" s="36"/>
      <c r="AA101" s="36"/>
      <c r="AB101" s="36"/>
      <c r="AC101" s="36"/>
      <c r="AD101" s="36"/>
      <c r="AE101" s="36"/>
      <c r="AR101" s="191" t="s">
        <v>339</v>
      </c>
      <c r="AT101" s="191" t="s">
        <v>336</v>
      </c>
      <c r="AU101" s="191" t="s">
        <v>88</v>
      </c>
      <c r="AY101" s="19" t="s">
        <v>214</v>
      </c>
      <c r="BE101" s="192">
        <f>IF(N101="základní",J101,0)</f>
        <v>0</v>
      </c>
      <c r="BF101" s="192">
        <f>IF(N101="snížená",J101,0)</f>
        <v>0</v>
      </c>
      <c r="BG101" s="192">
        <f>IF(N101="zákl. přenesená",J101,0)</f>
        <v>0</v>
      </c>
      <c r="BH101" s="192">
        <f>IF(N101="sníž. přenesená",J101,0)</f>
        <v>0</v>
      </c>
      <c r="BI101" s="192">
        <f>IF(N101="nulová",J101,0)</f>
        <v>0</v>
      </c>
      <c r="BJ101" s="19" t="s">
        <v>88</v>
      </c>
      <c r="BK101" s="192">
        <f>ROUND(I101*H101,2)</f>
        <v>0</v>
      </c>
      <c r="BL101" s="19" t="s">
        <v>299</v>
      </c>
      <c r="BM101" s="191" t="s">
        <v>1100</v>
      </c>
    </row>
    <row r="102" spans="1:65" s="14" customFormat="1" ht="11.25">
      <c r="B102" s="204"/>
      <c r="C102" s="205"/>
      <c r="D102" s="195" t="s">
        <v>224</v>
      </c>
      <c r="E102" s="206" t="s">
        <v>19</v>
      </c>
      <c r="F102" s="207" t="s">
        <v>1604</v>
      </c>
      <c r="G102" s="205"/>
      <c r="H102" s="208">
        <v>1.5</v>
      </c>
      <c r="I102" s="209"/>
      <c r="J102" s="205"/>
      <c r="K102" s="205"/>
      <c r="L102" s="210"/>
      <c r="M102" s="211"/>
      <c r="N102" s="212"/>
      <c r="O102" s="212"/>
      <c r="P102" s="212"/>
      <c r="Q102" s="212"/>
      <c r="R102" s="212"/>
      <c r="S102" s="212"/>
      <c r="T102" s="213"/>
      <c r="AT102" s="214" t="s">
        <v>224</v>
      </c>
      <c r="AU102" s="214" t="s">
        <v>88</v>
      </c>
      <c r="AV102" s="14" t="s">
        <v>88</v>
      </c>
      <c r="AW102" s="14" t="s">
        <v>36</v>
      </c>
      <c r="AX102" s="14" t="s">
        <v>75</v>
      </c>
      <c r="AY102" s="214" t="s">
        <v>214</v>
      </c>
    </row>
    <row r="103" spans="1:65" s="15" customFormat="1" ht="11.25">
      <c r="B103" s="215"/>
      <c r="C103" s="216"/>
      <c r="D103" s="195" t="s">
        <v>224</v>
      </c>
      <c r="E103" s="217" t="s">
        <v>19</v>
      </c>
      <c r="F103" s="218" t="s">
        <v>228</v>
      </c>
      <c r="G103" s="216"/>
      <c r="H103" s="219">
        <v>1.5</v>
      </c>
      <c r="I103" s="220"/>
      <c r="J103" s="216"/>
      <c r="K103" s="216"/>
      <c r="L103" s="221"/>
      <c r="M103" s="222"/>
      <c r="N103" s="223"/>
      <c r="O103" s="223"/>
      <c r="P103" s="223"/>
      <c r="Q103" s="223"/>
      <c r="R103" s="223"/>
      <c r="S103" s="223"/>
      <c r="T103" s="224"/>
      <c r="AT103" s="225" t="s">
        <v>224</v>
      </c>
      <c r="AU103" s="225" t="s">
        <v>88</v>
      </c>
      <c r="AV103" s="15" t="s">
        <v>222</v>
      </c>
      <c r="AW103" s="15" t="s">
        <v>36</v>
      </c>
      <c r="AX103" s="15" t="s">
        <v>82</v>
      </c>
      <c r="AY103" s="225" t="s">
        <v>214</v>
      </c>
    </row>
    <row r="104" spans="1:65" s="2" customFormat="1" ht="14.45" customHeight="1">
      <c r="A104" s="36"/>
      <c r="B104" s="37"/>
      <c r="C104" s="180" t="s">
        <v>222</v>
      </c>
      <c r="D104" s="180" t="s">
        <v>217</v>
      </c>
      <c r="E104" s="181" t="s">
        <v>1101</v>
      </c>
      <c r="F104" s="182" t="s">
        <v>1102</v>
      </c>
      <c r="G104" s="183" t="s">
        <v>248</v>
      </c>
      <c r="H104" s="184">
        <v>6</v>
      </c>
      <c r="I104" s="185"/>
      <c r="J104" s="186">
        <f>ROUND(I104*H104,2)</f>
        <v>0</v>
      </c>
      <c r="K104" s="182" t="s">
        <v>221</v>
      </c>
      <c r="L104" s="41"/>
      <c r="M104" s="187" t="s">
        <v>19</v>
      </c>
      <c r="N104" s="188" t="s">
        <v>47</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299</v>
      </c>
      <c r="AT104" s="191" t="s">
        <v>217</v>
      </c>
      <c r="AU104" s="191" t="s">
        <v>88</v>
      </c>
      <c r="AY104" s="19" t="s">
        <v>214</v>
      </c>
      <c r="BE104" s="192">
        <f>IF(N104="základní",J104,0)</f>
        <v>0</v>
      </c>
      <c r="BF104" s="192">
        <f>IF(N104="snížená",J104,0)</f>
        <v>0</v>
      </c>
      <c r="BG104" s="192">
        <f>IF(N104="zákl. přenesená",J104,0)</f>
        <v>0</v>
      </c>
      <c r="BH104" s="192">
        <f>IF(N104="sníž. přenesená",J104,0)</f>
        <v>0</v>
      </c>
      <c r="BI104" s="192">
        <f>IF(N104="nulová",J104,0)</f>
        <v>0</v>
      </c>
      <c r="BJ104" s="19" t="s">
        <v>88</v>
      </c>
      <c r="BK104" s="192">
        <f>ROUND(I104*H104,2)</f>
        <v>0</v>
      </c>
      <c r="BL104" s="19" t="s">
        <v>299</v>
      </c>
      <c r="BM104" s="191" t="s">
        <v>1103</v>
      </c>
    </row>
    <row r="105" spans="1:65" s="14" customFormat="1" ht="11.25">
      <c r="B105" s="204"/>
      <c r="C105" s="205"/>
      <c r="D105" s="195" t="s">
        <v>224</v>
      </c>
      <c r="E105" s="206" t="s">
        <v>19</v>
      </c>
      <c r="F105" s="207" t="s">
        <v>215</v>
      </c>
      <c r="G105" s="205"/>
      <c r="H105" s="208">
        <v>6</v>
      </c>
      <c r="I105" s="209"/>
      <c r="J105" s="205"/>
      <c r="K105" s="205"/>
      <c r="L105" s="210"/>
      <c r="M105" s="211"/>
      <c r="N105" s="212"/>
      <c r="O105" s="212"/>
      <c r="P105" s="212"/>
      <c r="Q105" s="212"/>
      <c r="R105" s="212"/>
      <c r="S105" s="212"/>
      <c r="T105" s="213"/>
      <c r="AT105" s="214" t="s">
        <v>224</v>
      </c>
      <c r="AU105" s="214" t="s">
        <v>88</v>
      </c>
      <c r="AV105" s="14" t="s">
        <v>88</v>
      </c>
      <c r="AW105" s="14" t="s">
        <v>36</v>
      </c>
      <c r="AX105" s="14" t="s">
        <v>75</v>
      </c>
      <c r="AY105" s="214" t="s">
        <v>214</v>
      </c>
    </row>
    <row r="106" spans="1:65" s="15" customFormat="1" ht="11.25">
      <c r="B106" s="215"/>
      <c r="C106" s="216"/>
      <c r="D106" s="195" t="s">
        <v>224</v>
      </c>
      <c r="E106" s="217" t="s">
        <v>19</v>
      </c>
      <c r="F106" s="218" t="s">
        <v>228</v>
      </c>
      <c r="G106" s="216"/>
      <c r="H106" s="219">
        <v>6</v>
      </c>
      <c r="I106" s="220"/>
      <c r="J106" s="216"/>
      <c r="K106" s="216"/>
      <c r="L106" s="221"/>
      <c r="M106" s="222"/>
      <c r="N106" s="223"/>
      <c r="O106" s="223"/>
      <c r="P106" s="223"/>
      <c r="Q106" s="223"/>
      <c r="R106" s="223"/>
      <c r="S106" s="223"/>
      <c r="T106" s="224"/>
      <c r="AT106" s="225" t="s">
        <v>224</v>
      </c>
      <c r="AU106" s="225" t="s">
        <v>88</v>
      </c>
      <c r="AV106" s="15" t="s">
        <v>222</v>
      </c>
      <c r="AW106" s="15" t="s">
        <v>36</v>
      </c>
      <c r="AX106" s="15" t="s">
        <v>82</v>
      </c>
      <c r="AY106" s="225" t="s">
        <v>214</v>
      </c>
    </row>
    <row r="107" spans="1:65" s="2" customFormat="1" ht="14.45" customHeight="1">
      <c r="A107" s="36"/>
      <c r="B107" s="37"/>
      <c r="C107" s="180" t="s">
        <v>245</v>
      </c>
      <c r="D107" s="180" t="s">
        <v>217</v>
      </c>
      <c r="E107" s="181" t="s">
        <v>1104</v>
      </c>
      <c r="F107" s="182" t="s">
        <v>1105</v>
      </c>
      <c r="G107" s="183" t="s">
        <v>331</v>
      </c>
      <c r="H107" s="184">
        <v>10</v>
      </c>
      <c r="I107" s="185"/>
      <c r="J107" s="186">
        <f>ROUND(I107*H107,2)</f>
        <v>0</v>
      </c>
      <c r="K107" s="182" t="s">
        <v>221</v>
      </c>
      <c r="L107" s="41"/>
      <c r="M107" s="187" t="s">
        <v>19</v>
      </c>
      <c r="N107" s="188" t="s">
        <v>47</v>
      </c>
      <c r="O107" s="66"/>
      <c r="P107" s="189">
        <f>O107*H107</f>
        <v>0</v>
      </c>
      <c r="Q107" s="189">
        <v>8.4999999999999995E-4</v>
      </c>
      <c r="R107" s="189">
        <f>Q107*H107</f>
        <v>8.4999999999999989E-3</v>
      </c>
      <c r="S107" s="189">
        <v>0</v>
      </c>
      <c r="T107" s="190">
        <f>S107*H107</f>
        <v>0</v>
      </c>
      <c r="U107" s="36"/>
      <c r="V107" s="36"/>
      <c r="W107" s="36"/>
      <c r="X107" s="36"/>
      <c r="Y107" s="36"/>
      <c r="Z107" s="36"/>
      <c r="AA107" s="36"/>
      <c r="AB107" s="36"/>
      <c r="AC107" s="36"/>
      <c r="AD107" s="36"/>
      <c r="AE107" s="36"/>
      <c r="AR107" s="191" t="s">
        <v>299</v>
      </c>
      <c r="AT107" s="191" t="s">
        <v>217</v>
      </c>
      <c r="AU107" s="191" t="s">
        <v>88</v>
      </c>
      <c r="AY107" s="19" t="s">
        <v>214</v>
      </c>
      <c r="BE107" s="192">
        <f>IF(N107="základní",J107,0)</f>
        <v>0</v>
      </c>
      <c r="BF107" s="192">
        <f>IF(N107="snížená",J107,0)</f>
        <v>0</v>
      </c>
      <c r="BG107" s="192">
        <f>IF(N107="zákl. přenesená",J107,0)</f>
        <v>0</v>
      </c>
      <c r="BH107" s="192">
        <f>IF(N107="sníž. přenesená",J107,0)</f>
        <v>0</v>
      </c>
      <c r="BI107" s="192">
        <f>IF(N107="nulová",J107,0)</f>
        <v>0</v>
      </c>
      <c r="BJ107" s="19" t="s">
        <v>88</v>
      </c>
      <c r="BK107" s="192">
        <f>ROUND(I107*H107,2)</f>
        <v>0</v>
      </c>
      <c r="BL107" s="19" t="s">
        <v>299</v>
      </c>
      <c r="BM107" s="191" t="s">
        <v>1106</v>
      </c>
    </row>
    <row r="108" spans="1:65" s="14" customFormat="1" ht="11.25">
      <c r="B108" s="204"/>
      <c r="C108" s="205"/>
      <c r="D108" s="195" t="s">
        <v>224</v>
      </c>
      <c r="E108" s="206" t="s">
        <v>19</v>
      </c>
      <c r="F108" s="207" t="s">
        <v>270</v>
      </c>
      <c r="G108" s="205"/>
      <c r="H108" s="208">
        <v>10</v>
      </c>
      <c r="I108" s="209"/>
      <c r="J108" s="205"/>
      <c r="K108" s="205"/>
      <c r="L108" s="210"/>
      <c r="M108" s="211"/>
      <c r="N108" s="212"/>
      <c r="O108" s="212"/>
      <c r="P108" s="212"/>
      <c r="Q108" s="212"/>
      <c r="R108" s="212"/>
      <c r="S108" s="212"/>
      <c r="T108" s="213"/>
      <c r="AT108" s="214" t="s">
        <v>224</v>
      </c>
      <c r="AU108" s="214" t="s">
        <v>88</v>
      </c>
      <c r="AV108" s="14" t="s">
        <v>88</v>
      </c>
      <c r="AW108" s="14" t="s">
        <v>36</v>
      </c>
      <c r="AX108" s="14" t="s">
        <v>75</v>
      </c>
      <c r="AY108" s="214" t="s">
        <v>214</v>
      </c>
    </row>
    <row r="109" spans="1:65" s="15" customFormat="1" ht="11.25">
      <c r="B109" s="215"/>
      <c r="C109" s="216"/>
      <c r="D109" s="195" t="s">
        <v>224</v>
      </c>
      <c r="E109" s="217" t="s">
        <v>19</v>
      </c>
      <c r="F109" s="218" t="s">
        <v>228</v>
      </c>
      <c r="G109" s="216"/>
      <c r="H109" s="219">
        <v>10</v>
      </c>
      <c r="I109" s="220"/>
      <c r="J109" s="216"/>
      <c r="K109" s="216"/>
      <c r="L109" s="221"/>
      <c r="M109" s="222"/>
      <c r="N109" s="223"/>
      <c r="O109" s="223"/>
      <c r="P109" s="223"/>
      <c r="Q109" s="223"/>
      <c r="R109" s="223"/>
      <c r="S109" s="223"/>
      <c r="T109" s="224"/>
      <c r="AT109" s="225" t="s">
        <v>224</v>
      </c>
      <c r="AU109" s="225" t="s">
        <v>88</v>
      </c>
      <c r="AV109" s="15" t="s">
        <v>222</v>
      </c>
      <c r="AW109" s="15" t="s">
        <v>36</v>
      </c>
      <c r="AX109" s="15" t="s">
        <v>82</v>
      </c>
      <c r="AY109" s="225" t="s">
        <v>214</v>
      </c>
    </row>
    <row r="110" spans="1:65" s="2" customFormat="1" ht="14.45" customHeight="1">
      <c r="A110" s="36"/>
      <c r="B110" s="37"/>
      <c r="C110" s="180" t="s">
        <v>215</v>
      </c>
      <c r="D110" s="180" t="s">
        <v>217</v>
      </c>
      <c r="E110" s="181" t="s">
        <v>1107</v>
      </c>
      <c r="F110" s="182" t="s">
        <v>1108</v>
      </c>
      <c r="G110" s="183" t="s">
        <v>331</v>
      </c>
      <c r="H110" s="184">
        <v>15</v>
      </c>
      <c r="I110" s="185"/>
      <c r="J110" s="186">
        <f>ROUND(I110*H110,2)</f>
        <v>0</v>
      </c>
      <c r="K110" s="182" t="s">
        <v>221</v>
      </c>
      <c r="L110" s="41"/>
      <c r="M110" s="187" t="s">
        <v>19</v>
      </c>
      <c r="N110" s="188" t="s">
        <v>47</v>
      </c>
      <c r="O110" s="66"/>
      <c r="P110" s="189">
        <f>O110*H110</f>
        <v>0</v>
      </c>
      <c r="Q110" s="189">
        <v>1.16E-3</v>
      </c>
      <c r="R110" s="189">
        <f>Q110*H110</f>
        <v>1.7399999999999999E-2</v>
      </c>
      <c r="S110" s="189">
        <v>0</v>
      </c>
      <c r="T110" s="190">
        <f>S110*H110</f>
        <v>0</v>
      </c>
      <c r="U110" s="36"/>
      <c r="V110" s="36"/>
      <c r="W110" s="36"/>
      <c r="X110" s="36"/>
      <c r="Y110" s="36"/>
      <c r="Z110" s="36"/>
      <c r="AA110" s="36"/>
      <c r="AB110" s="36"/>
      <c r="AC110" s="36"/>
      <c r="AD110" s="36"/>
      <c r="AE110" s="36"/>
      <c r="AR110" s="191" t="s">
        <v>299</v>
      </c>
      <c r="AT110" s="191" t="s">
        <v>217</v>
      </c>
      <c r="AU110" s="191" t="s">
        <v>88</v>
      </c>
      <c r="AY110" s="19" t="s">
        <v>214</v>
      </c>
      <c r="BE110" s="192">
        <f>IF(N110="základní",J110,0)</f>
        <v>0</v>
      </c>
      <c r="BF110" s="192">
        <f>IF(N110="snížená",J110,0)</f>
        <v>0</v>
      </c>
      <c r="BG110" s="192">
        <f>IF(N110="zákl. přenesená",J110,0)</f>
        <v>0</v>
      </c>
      <c r="BH110" s="192">
        <f>IF(N110="sníž. přenesená",J110,0)</f>
        <v>0</v>
      </c>
      <c r="BI110" s="192">
        <f>IF(N110="nulová",J110,0)</f>
        <v>0</v>
      </c>
      <c r="BJ110" s="19" t="s">
        <v>88</v>
      </c>
      <c r="BK110" s="192">
        <f>ROUND(I110*H110,2)</f>
        <v>0</v>
      </c>
      <c r="BL110" s="19" t="s">
        <v>299</v>
      </c>
      <c r="BM110" s="191" t="s">
        <v>1109</v>
      </c>
    </row>
    <row r="111" spans="1:65" s="14" customFormat="1" ht="11.25">
      <c r="B111" s="204"/>
      <c r="C111" s="205"/>
      <c r="D111" s="195" t="s">
        <v>224</v>
      </c>
      <c r="E111" s="206" t="s">
        <v>19</v>
      </c>
      <c r="F111" s="207" t="s">
        <v>8</v>
      </c>
      <c r="G111" s="205"/>
      <c r="H111" s="208">
        <v>15</v>
      </c>
      <c r="I111" s="209"/>
      <c r="J111" s="205"/>
      <c r="K111" s="205"/>
      <c r="L111" s="210"/>
      <c r="M111" s="211"/>
      <c r="N111" s="212"/>
      <c r="O111" s="212"/>
      <c r="P111" s="212"/>
      <c r="Q111" s="212"/>
      <c r="R111" s="212"/>
      <c r="S111" s="212"/>
      <c r="T111" s="213"/>
      <c r="AT111" s="214" t="s">
        <v>224</v>
      </c>
      <c r="AU111" s="214" t="s">
        <v>88</v>
      </c>
      <c r="AV111" s="14" t="s">
        <v>88</v>
      </c>
      <c r="AW111" s="14" t="s">
        <v>36</v>
      </c>
      <c r="AX111" s="14" t="s">
        <v>75</v>
      </c>
      <c r="AY111" s="214" t="s">
        <v>214</v>
      </c>
    </row>
    <row r="112" spans="1:65" s="15" customFormat="1" ht="11.25">
      <c r="B112" s="215"/>
      <c r="C112" s="216"/>
      <c r="D112" s="195" t="s">
        <v>224</v>
      </c>
      <c r="E112" s="217" t="s">
        <v>19</v>
      </c>
      <c r="F112" s="218" t="s">
        <v>228</v>
      </c>
      <c r="G112" s="216"/>
      <c r="H112" s="219">
        <v>15</v>
      </c>
      <c r="I112" s="220"/>
      <c r="J112" s="216"/>
      <c r="K112" s="216"/>
      <c r="L112" s="221"/>
      <c r="M112" s="222"/>
      <c r="N112" s="223"/>
      <c r="O112" s="223"/>
      <c r="P112" s="223"/>
      <c r="Q112" s="223"/>
      <c r="R112" s="223"/>
      <c r="S112" s="223"/>
      <c r="T112" s="224"/>
      <c r="AT112" s="225" t="s">
        <v>224</v>
      </c>
      <c r="AU112" s="225" t="s">
        <v>88</v>
      </c>
      <c r="AV112" s="15" t="s">
        <v>222</v>
      </c>
      <c r="AW112" s="15" t="s">
        <v>36</v>
      </c>
      <c r="AX112" s="15" t="s">
        <v>82</v>
      </c>
      <c r="AY112" s="225" t="s">
        <v>214</v>
      </c>
    </row>
    <row r="113" spans="1:65" s="2" customFormat="1" ht="14.45" customHeight="1">
      <c r="A113" s="36"/>
      <c r="B113" s="37"/>
      <c r="C113" s="180" t="s">
        <v>253</v>
      </c>
      <c r="D113" s="180" t="s">
        <v>217</v>
      </c>
      <c r="E113" s="181" t="s">
        <v>1111</v>
      </c>
      <c r="F113" s="182" t="s">
        <v>1112</v>
      </c>
      <c r="G113" s="183" t="s">
        <v>331</v>
      </c>
      <c r="H113" s="184">
        <v>19</v>
      </c>
      <c r="I113" s="185"/>
      <c r="J113" s="186">
        <f>ROUND(I113*H113,2)</f>
        <v>0</v>
      </c>
      <c r="K113" s="182" t="s">
        <v>221</v>
      </c>
      <c r="L113" s="41"/>
      <c r="M113" s="187" t="s">
        <v>19</v>
      </c>
      <c r="N113" s="188" t="s">
        <v>47</v>
      </c>
      <c r="O113" s="66"/>
      <c r="P113" s="189">
        <f>O113*H113</f>
        <v>0</v>
      </c>
      <c r="Q113" s="189">
        <v>9.7999999999999997E-4</v>
      </c>
      <c r="R113" s="189">
        <f>Q113*H113</f>
        <v>1.8619999999999998E-2</v>
      </c>
      <c r="S113" s="189">
        <v>0</v>
      </c>
      <c r="T113" s="190">
        <f>S113*H113</f>
        <v>0</v>
      </c>
      <c r="U113" s="36"/>
      <c r="V113" s="36"/>
      <c r="W113" s="36"/>
      <c r="X113" s="36"/>
      <c r="Y113" s="36"/>
      <c r="Z113" s="36"/>
      <c r="AA113" s="36"/>
      <c r="AB113" s="36"/>
      <c r="AC113" s="36"/>
      <c r="AD113" s="36"/>
      <c r="AE113" s="36"/>
      <c r="AR113" s="191" t="s">
        <v>299</v>
      </c>
      <c r="AT113" s="191" t="s">
        <v>217</v>
      </c>
      <c r="AU113" s="191" t="s">
        <v>88</v>
      </c>
      <c r="AY113" s="19" t="s">
        <v>214</v>
      </c>
      <c r="BE113" s="192">
        <f>IF(N113="základní",J113,0)</f>
        <v>0</v>
      </c>
      <c r="BF113" s="192">
        <f>IF(N113="snížená",J113,0)</f>
        <v>0</v>
      </c>
      <c r="BG113" s="192">
        <f>IF(N113="zákl. přenesená",J113,0)</f>
        <v>0</v>
      </c>
      <c r="BH113" s="192">
        <f>IF(N113="sníž. přenesená",J113,0)</f>
        <v>0</v>
      </c>
      <c r="BI113" s="192">
        <f>IF(N113="nulová",J113,0)</f>
        <v>0</v>
      </c>
      <c r="BJ113" s="19" t="s">
        <v>88</v>
      </c>
      <c r="BK113" s="192">
        <f>ROUND(I113*H113,2)</f>
        <v>0</v>
      </c>
      <c r="BL113" s="19" t="s">
        <v>299</v>
      </c>
      <c r="BM113" s="191" t="s">
        <v>1113</v>
      </c>
    </row>
    <row r="114" spans="1:65" s="14" customFormat="1" ht="11.25">
      <c r="B114" s="204"/>
      <c r="C114" s="205"/>
      <c r="D114" s="195" t="s">
        <v>224</v>
      </c>
      <c r="E114" s="206" t="s">
        <v>19</v>
      </c>
      <c r="F114" s="207" t="s">
        <v>314</v>
      </c>
      <c r="G114" s="205"/>
      <c r="H114" s="208">
        <v>19</v>
      </c>
      <c r="I114" s="209"/>
      <c r="J114" s="205"/>
      <c r="K114" s="205"/>
      <c r="L114" s="210"/>
      <c r="M114" s="211"/>
      <c r="N114" s="212"/>
      <c r="O114" s="212"/>
      <c r="P114" s="212"/>
      <c r="Q114" s="212"/>
      <c r="R114" s="212"/>
      <c r="S114" s="212"/>
      <c r="T114" s="213"/>
      <c r="AT114" s="214" t="s">
        <v>224</v>
      </c>
      <c r="AU114" s="214" t="s">
        <v>88</v>
      </c>
      <c r="AV114" s="14" t="s">
        <v>88</v>
      </c>
      <c r="AW114" s="14" t="s">
        <v>36</v>
      </c>
      <c r="AX114" s="14" t="s">
        <v>75</v>
      </c>
      <c r="AY114" s="214" t="s">
        <v>214</v>
      </c>
    </row>
    <row r="115" spans="1:65" s="15" customFormat="1" ht="11.25">
      <c r="B115" s="215"/>
      <c r="C115" s="216"/>
      <c r="D115" s="195" t="s">
        <v>224</v>
      </c>
      <c r="E115" s="217" t="s">
        <v>19</v>
      </c>
      <c r="F115" s="218" t="s">
        <v>228</v>
      </c>
      <c r="G115" s="216"/>
      <c r="H115" s="219">
        <v>19</v>
      </c>
      <c r="I115" s="220"/>
      <c r="J115" s="216"/>
      <c r="K115" s="216"/>
      <c r="L115" s="221"/>
      <c r="M115" s="222"/>
      <c r="N115" s="223"/>
      <c r="O115" s="223"/>
      <c r="P115" s="223"/>
      <c r="Q115" s="223"/>
      <c r="R115" s="223"/>
      <c r="S115" s="223"/>
      <c r="T115" s="224"/>
      <c r="AT115" s="225" t="s">
        <v>224</v>
      </c>
      <c r="AU115" s="225" t="s">
        <v>88</v>
      </c>
      <c r="AV115" s="15" t="s">
        <v>222</v>
      </c>
      <c r="AW115" s="15" t="s">
        <v>36</v>
      </c>
      <c r="AX115" s="15" t="s">
        <v>82</v>
      </c>
      <c r="AY115" s="225" t="s">
        <v>214</v>
      </c>
    </row>
    <row r="116" spans="1:65" s="2" customFormat="1" ht="14.45" customHeight="1">
      <c r="A116" s="36"/>
      <c r="B116" s="37"/>
      <c r="C116" s="180" t="s">
        <v>262</v>
      </c>
      <c r="D116" s="180" t="s">
        <v>217</v>
      </c>
      <c r="E116" s="181" t="s">
        <v>1115</v>
      </c>
      <c r="F116" s="182" t="s">
        <v>1116</v>
      </c>
      <c r="G116" s="183" t="s">
        <v>331</v>
      </c>
      <c r="H116" s="184">
        <v>4.5</v>
      </c>
      <c r="I116" s="185"/>
      <c r="J116" s="186">
        <f>ROUND(I116*H116,2)</f>
        <v>0</v>
      </c>
      <c r="K116" s="182" t="s">
        <v>221</v>
      </c>
      <c r="L116" s="41"/>
      <c r="M116" s="187" t="s">
        <v>19</v>
      </c>
      <c r="N116" s="188" t="s">
        <v>47</v>
      </c>
      <c r="O116" s="66"/>
      <c r="P116" s="189">
        <f>O116*H116</f>
        <v>0</v>
      </c>
      <c r="Q116" s="189">
        <v>1.2600000000000001E-3</v>
      </c>
      <c r="R116" s="189">
        <f>Q116*H116</f>
        <v>5.6700000000000006E-3</v>
      </c>
      <c r="S116" s="189">
        <v>0</v>
      </c>
      <c r="T116" s="190">
        <f>S116*H116</f>
        <v>0</v>
      </c>
      <c r="U116" s="36"/>
      <c r="V116" s="36"/>
      <c r="W116" s="36"/>
      <c r="X116" s="36"/>
      <c r="Y116" s="36"/>
      <c r="Z116" s="36"/>
      <c r="AA116" s="36"/>
      <c r="AB116" s="36"/>
      <c r="AC116" s="36"/>
      <c r="AD116" s="36"/>
      <c r="AE116" s="36"/>
      <c r="AR116" s="191" t="s">
        <v>299</v>
      </c>
      <c r="AT116" s="191" t="s">
        <v>217</v>
      </c>
      <c r="AU116" s="191" t="s">
        <v>88</v>
      </c>
      <c r="AY116" s="19" t="s">
        <v>214</v>
      </c>
      <c r="BE116" s="192">
        <f>IF(N116="základní",J116,0)</f>
        <v>0</v>
      </c>
      <c r="BF116" s="192">
        <f>IF(N116="snížená",J116,0)</f>
        <v>0</v>
      </c>
      <c r="BG116" s="192">
        <f>IF(N116="zákl. přenesená",J116,0)</f>
        <v>0</v>
      </c>
      <c r="BH116" s="192">
        <f>IF(N116="sníž. přenesená",J116,0)</f>
        <v>0</v>
      </c>
      <c r="BI116" s="192">
        <f>IF(N116="nulová",J116,0)</f>
        <v>0</v>
      </c>
      <c r="BJ116" s="19" t="s">
        <v>88</v>
      </c>
      <c r="BK116" s="192">
        <f>ROUND(I116*H116,2)</f>
        <v>0</v>
      </c>
      <c r="BL116" s="19" t="s">
        <v>299</v>
      </c>
      <c r="BM116" s="191" t="s">
        <v>1117</v>
      </c>
    </row>
    <row r="117" spans="1:65" s="14" customFormat="1" ht="11.25">
      <c r="B117" s="204"/>
      <c r="C117" s="205"/>
      <c r="D117" s="195" t="s">
        <v>224</v>
      </c>
      <c r="E117" s="206" t="s">
        <v>19</v>
      </c>
      <c r="F117" s="207" t="s">
        <v>1627</v>
      </c>
      <c r="G117" s="205"/>
      <c r="H117" s="208">
        <v>4.5</v>
      </c>
      <c r="I117" s="209"/>
      <c r="J117" s="205"/>
      <c r="K117" s="205"/>
      <c r="L117" s="210"/>
      <c r="M117" s="211"/>
      <c r="N117" s="212"/>
      <c r="O117" s="212"/>
      <c r="P117" s="212"/>
      <c r="Q117" s="212"/>
      <c r="R117" s="212"/>
      <c r="S117" s="212"/>
      <c r="T117" s="213"/>
      <c r="AT117" s="214" t="s">
        <v>224</v>
      </c>
      <c r="AU117" s="214" t="s">
        <v>88</v>
      </c>
      <c r="AV117" s="14" t="s">
        <v>88</v>
      </c>
      <c r="AW117" s="14" t="s">
        <v>36</v>
      </c>
      <c r="AX117" s="14" t="s">
        <v>75</v>
      </c>
      <c r="AY117" s="214" t="s">
        <v>214</v>
      </c>
    </row>
    <row r="118" spans="1:65" s="15" customFormat="1" ht="11.25">
      <c r="B118" s="215"/>
      <c r="C118" s="216"/>
      <c r="D118" s="195" t="s">
        <v>224</v>
      </c>
      <c r="E118" s="217" t="s">
        <v>19</v>
      </c>
      <c r="F118" s="218" t="s">
        <v>228</v>
      </c>
      <c r="G118" s="216"/>
      <c r="H118" s="219">
        <v>4.5</v>
      </c>
      <c r="I118" s="220"/>
      <c r="J118" s="216"/>
      <c r="K118" s="216"/>
      <c r="L118" s="221"/>
      <c r="M118" s="222"/>
      <c r="N118" s="223"/>
      <c r="O118" s="223"/>
      <c r="P118" s="223"/>
      <c r="Q118" s="223"/>
      <c r="R118" s="223"/>
      <c r="S118" s="223"/>
      <c r="T118" s="224"/>
      <c r="AT118" s="225" t="s">
        <v>224</v>
      </c>
      <c r="AU118" s="225" t="s">
        <v>88</v>
      </c>
      <c r="AV118" s="15" t="s">
        <v>222</v>
      </c>
      <c r="AW118" s="15" t="s">
        <v>36</v>
      </c>
      <c r="AX118" s="15" t="s">
        <v>82</v>
      </c>
      <c r="AY118" s="225" t="s">
        <v>214</v>
      </c>
    </row>
    <row r="119" spans="1:65" s="2" customFormat="1" ht="14.45" customHeight="1">
      <c r="A119" s="36"/>
      <c r="B119" s="37"/>
      <c r="C119" s="180" t="s">
        <v>260</v>
      </c>
      <c r="D119" s="180" t="s">
        <v>217</v>
      </c>
      <c r="E119" s="181" t="s">
        <v>1118</v>
      </c>
      <c r="F119" s="182" t="s">
        <v>1119</v>
      </c>
      <c r="G119" s="183" t="s">
        <v>1027</v>
      </c>
      <c r="H119" s="184">
        <v>1</v>
      </c>
      <c r="I119" s="185"/>
      <c r="J119" s="186">
        <f>ROUND(I119*H119,2)</f>
        <v>0</v>
      </c>
      <c r="K119" s="182" t="s">
        <v>19</v>
      </c>
      <c r="L119" s="41"/>
      <c r="M119" s="187" t="s">
        <v>19</v>
      </c>
      <c r="N119" s="188" t="s">
        <v>47</v>
      </c>
      <c r="O119" s="66"/>
      <c r="P119" s="189">
        <f>O119*H119</f>
        <v>0</v>
      </c>
      <c r="Q119" s="189">
        <v>0.01</v>
      </c>
      <c r="R119" s="189">
        <f>Q119*H119</f>
        <v>0.01</v>
      </c>
      <c r="S119" s="189">
        <v>0</v>
      </c>
      <c r="T119" s="190">
        <f>S119*H119</f>
        <v>0</v>
      </c>
      <c r="U119" s="36"/>
      <c r="V119" s="36"/>
      <c r="W119" s="36"/>
      <c r="X119" s="36"/>
      <c r="Y119" s="36"/>
      <c r="Z119" s="36"/>
      <c r="AA119" s="36"/>
      <c r="AB119" s="36"/>
      <c r="AC119" s="36"/>
      <c r="AD119" s="36"/>
      <c r="AE119" s="36"/>
      <c r="AR119" s="191" t="s">
        <v>299</v>
      </c>
      <c r="AT119" s="191" t="s">
        <v>217</v>
      </c>
      <c r="AU119" s="191" t="s">
        <v>88</v>
      </c>
      <c r="AY119" s="19" t="s">
        <v>214</v>
      </c>
      <c r="BE119" s="192">
        <f>IF(N119="základní",J119,0)</f>
        <v>0</v>
      </c>
      <c r="BF119" s="192">
        <f>IF(N119="snížená",J119,0)</f>
        <v>0</v>
      </c>
      <c r="BG119" s="192">
        <f>IF(N119="zákl. přenesená",J119,0)</f>
        <v>0</v>
      </c>
      <c r="BH119" s="192">
        <f>IF(N119="sníž. přenesená",J119,0)</f>
        <v>0</v>
      </c>
      <c r="BI119" s="192">
        <f>IF(N119="nulová",J119,0)</f>
        <v>0</v>
      </c>
      <c r="BJ119" s="19" t="s">
        <v>88</v>
      </c>
      <c r="BK119" s="192">
        <f>ROUND(I119*H119,2)</f>
        <v>0</v>
      </c>
      <c r="BL119" s="19" t="s">
        <v>299</v>
      </c>
      <c r="BM119" s="191" t="s">
        <v>2150</v>
      </c>
    </row>
    <row r="120" spans="1:65" s="14" customFormat="1" ht="11.25">
      <c r="B120" s="204"/>
      <c r="C120" s="205"/>
      <c r="D120" s="195" t="s">
        <v>224</v>
      </c>
      <c r="E120" s="206" t="s">
        <v>19</v>
      </c>
      <c r="F120" s="207" t="s">
        <v>82</v>
      </c>
      <c r="G120" s="205"/>
      <c r="H120" s="208">
        <v>1</v>
      </c>
      <c r="I120" s="209"/>
      <c r="J120" s="205"/>
      <c r="K120" s="205"/>
      <c r="L120" s="210"/>
      <c r="M120" s="211"/>
      <c r="N120" s="212"/>
      <c r="O120" s="212"/>
      <c r="P120" s="212"/>
      <c r="Q120" s="212"/>
      <c r="R120" s="212"/>
      <c r="S120" s="212"/>
      <c r="T120" s="213"/>
      <c r="AT120" s="214" t="s">
        <v>224</v>
      </c>
      <c r="AU120" s="214" t="s">
        <v>88</v>
      </c>
      <c r="AV120" s="14" t="s">
        <v>88</v>
      </c>
      <c r="AW120" s="14" t="s">
        <v>36</v>
      </c>
      <c r="AX120" s="14" t="s">
        <v>75</v>
      </c>
      <c r="AY120" s="214" t="s">
        <v>214</v>
      </c>
    </row>
    <row r="121" spans="1:65" s="15" customFormat="1" ht="11.25">
      <c r="B121" s="215"/>
      <c r="C121" s="216"/>
      <c r="D121" s="195" t="s">
        <v>224</v>
      </c>
      <c r="E121" s="217" t="s">
        <v>19</v>
      </c>
      <c r="F121" s="218" t="s">
        <v>228</v>
      </c>
      <c r="G121" s="216"/>
      <c r="H121" s="219">
        <v>1</v>
      </c>
      <c r="I121" s="220"/>
      <c r="J121" s="216"/>
      <c r="K121" s="216"/>
      <c r="L121" s="221"/>
      <c r="M121" s="222"/>
      <c r="N121" s="223"/>
      <c r="O121" s="223"/>
      <c r="P121" s="223"/>
      <c r="Q121" s="223"/>
      <c r="R121" s="223"/>
      <c r="S121" s="223"/>
      <c r="T121" s="224"/>
      <c r="AT121" s="225" t="s">
        <v>224</v>
      </c>
      <c r="AU121" s="225" t="s">
        <v>88</v>
      </c>
      <c r="AV121" s="15" t="s">
        <v>222</v>
      </c>
      <c r="AW121" s="15" t="s">
        <v>36</v>
      </c>
      <c r="AX121" s="15" t="s">
        <v>82</v>
      </c>
      <c r="AY121" s="225" t="s">
        <v>214</v>
      </c>
    </row>
    <row r="122" spans="1:65" s="2" customFormat="1" ht="24.2" customHeight="1">
      <c r="A122" s="36"/>
      <c r="B122" s="37"/>
      <c r="C122" s="180" t="s">
        <v>270</v>
      </c>
      <c r="D122" s="180" t="s">
        <v>217</v>
      </c>
      <c r="E122" s="181" t="s">
        <v>1121</v>
      </c>
      <c r="F122" s="182" t="s">
        <v>1122</v>
      </c>
      <c r="G122" s="183" t="s">
        <v>331</v>
      </c>
      <c r="H122" s="184">
        <v>25</v>
      </c>
      <c r="I122" s="185"/>
      <c r="J122" s="186">
        <f>ROUND(I122*H122,2)</f>
        <v>0</v>
      </c>
      <c r="K122" s="182" t="s">
        <v>221</v>
      </c>
      <c r="L122" s="41"/>
      <c r="M122" s="187" t="s">
        <v>19</v>
      </c>
      <c r="N122" s="188" t="s">
        <v>47</v>
      </c>
      <c r="O122" s="66"/>
      <c r="P122" s="189">
        <f>O122*H122</f>
        <v>0</v>
      </c>
      <c r="Q122" s="189">
        <v>2.0000000000000001E-4</v>
      </c>
      <c r="R122" s="189">
        <f>Q122*H122</f>
        <v>5.0000000000000001E-3</v>
      </c>
      <c r="S122" s="189">
        <v>0</v>
      </c>
      <c r="T122" s="190">
        <f>S122*H122</f>
        <v>0</v>
      </c>
      <c r="U122" s="36"/>
      <c r="V122" s="36"/>
      <c r="W122" s="36"/>
      <c r="X122" s="36"/>
      <c r="Y122" s="36"/>
      <c r="Z122" s="36"/>
      <c r="AA122" s="36"/>
      <c r="AB122" s="36"/>
      <c r="AC122" s="36"/>
      <c r="AD122" s="36"/>
      <c r="AE122" s="36"/>
      <c r="AR122" s="191" t="s">
        <v>299</v>
      </c>
      <c r="AT122" s="191" t="s">
        <v>217</v>
      </c>
      <c r="AU122" s="191" t="s">
        <v>88</v>
      </c>
      <c r="AY122" s="19" t="s">
        <v>214</v>
      </c>
      <c r="BE122" s="192">
        <f>IF(N122="základní",J122,0)</f>
        <v>0</v>
      </c>
      <c r="BF122" s="192">
        <f>IF(N122="snížená",J122,0)</f>
        <v>0</v>
      </c>
      <c r="BG122" s="192">
        <f>IF(N122="zákl. přenesená",J122,0)</f>
        <v>0</v>
      </c>
      <c r="BH122" s="192">
        <f>IF(N122="sníž. přenesená",J122,0)</f>
        <v>0</v>
      </c>
      <c r="BI122" s="192">
        <f>IF(N122="nulová",J122,0)</f>
        <v>0</v>
      </c>
      <c r="BJ122" s="19" t="s">
        <v>88</v>
      </c>
      <c r="BK122" s="192">
        <f>ROUND(I122*H122,2)</f>
        <v>0</v>
      </c>
      <c r="BL122" s="19" t="s">
        <v>299</v>
      </c>
      <c r="BM122" s="191" t="s">
        <v>1123</v>
      </c>
    </row>
    <row r="123" spans="1:65" s="14" customFormat="1" ht="11.25">
      <c r="B123" s="204"/>
      <c r="C123" s="205"/>
      <c r="D123" s="195" t="s">
        <v>224</v>
      </c>
      <c r="E123" s="206" t="s">
        <v>19</v>
      </c>
      <c r="F123" s="207" t="s">
        <v>2151</v>
      </c>
      <c r="G123" s="205"/>
      <c r="H123" s="208">
        <v>25</v>
      </c>
      <c r="I123" s="209"/>
      <c r="J123" s="205"/>
      <c r="K123" s="205"/>
      <c r="L123" s="210"/>
      <c r="M123" s="211"/>
      <c r="N123" s="212"/>
      <c r="O123" s="212"/>
      <c r="P123" s="212"/>
      <c r="Q123" s="212"/>
      <c r="R123" s="212"/>
      <c r="S123" s="212"/>
      <c r="T123" s="213"/>
      <c r="AT123" s="214" t="s">
        <v>224</v>
      </c>
      <c r="AU123" s="214" t="s">
        <v>88</v>
      </c>
      <c r="AV123" s="14" t="s">
        <v>88</v>
      </c>
      <c r="AW123" s="14" t="s">
        <v>36</v>
      </c>
      <c r="AX123" s="14" t="s">
        <v>75</v>
      </c>
      <c r="AY123" s="214" t="s">
        <v>214</v>
      </c>
    </row>
    <row r="124" spans="1:65" s="15" customFormat="1" ht="11.25">
      <c r="B124" s="215"/>
      <c r="C124" s="216"/>
      <c r="D124" s="195" t="s">
        <v>224</v>
      </c>
      <c r="E124" s="217" t="s">
        <v>19</v>
      </c>
      <c r="F124" s="218" t="s">
        <v>228</v>
      </c>
      <c r="G124" s="216"/>
      <c r="H124" s="219">
        <v>25</v>
      </c>
      <c r="I124" s="220"/>
      <c r="J124" s="216"/>
      <c r="K124" s="216"/>
      <c r="L124" s="221"/>
      <c r="M124" s="222"/>
      <c r="N124" s="223"/>
      <c r="O124" s="223"/>
      <c r="P124" s="223"/>
      <c r="Q124" s="223"/>
      <c r="R124" s="223"/>
      <c r="S124" s="223"/>
      <c r="T124" s="224"/>
      <c r="AT124" s="225" t="s">
        <v>224</v>
      </c>
      <c r="AU124" s="225" t="s">
        <v>88</v>
      </c>
      <c r="AV124" s="15" t="s">
        <v>222</v>
      </c>
      <c r="AW124" s="15" t="s">
        <v>36</v>
      </c>
      <c r="AX124" s="15" t="s">
        <v>82</v>
      </c>
      <c r="AY124" s="225" t="s">
        <v>214</v>
      </c>
    </row>
    <row r="125" spans="1:65" s="2" customFormat="1" ht="24.2" customHeight="1">
      <c r="A125" s="36"/>
      <c r="B125" s="37"/>
      <c r="C125" s="180" t="s">
        <v>276</v>
      </c>
      <c r="D125" s="180" t="s">
        <v>217</v>
      </c>
      <c r="E125" s="181" t="s">
        <v>1124</v>
      </c>
      <c r="F125" s="182" t="s">
        <v>1125</v>
      </c>
      <c r="G125" s="183" t="s">
        <v>331</v>
      </c>
      <c r="H125" s="184">
        <v>19.5</v>
      </c>
      <c r="I125" s="185"/>
      <c r="J125" s="186">
        <f>ROUND(I125*H125,2)</f>
        <v>0</v>
      </c>
      <c r="K125" s="182" t="s">
        <v>221</v>
      </c>
      <c r="L125" s="41"/>
      <c r="M125" s="187" t="s">
        <v>19</v>
      </c>
      <c r="N125" s="188" t="s">
        <v>47</v>
      </c>
      <c r="O125" s="66"/>
      <c r="P125" s="189">
        <f>O125*H125</f>
        <v>0</v>
      </c>
      <c r="Q125" s="189">
        <v>2.4000000000000001E-4</v>
      </c>
      <c r="R125" s="189">
        <f>Q125*H125</f>
        <v>4.6800000000000001E-3</v>
      </c>
      <c r="S125" s="189">
        <v>0</v>
      </c>
      <c r="T125" s="190">
        <f>S125*H125</f>
        <v>0</v>
      </c>
      <c r="U125" s="36"/>
      <c r="V125" s="36"/>
      <c r="W125" s="36"/>
      <c r="X125" s="36"/>
      <c r="Y125" s="36"/>
      <c r="Z125" s="36"/>
      <c r="AA125" s="36"/>
      <c r="AB125" s="36"/>
      <c r="AC125" s="36"/>
      <c r="AD125" s="36"/>
      <c r="AE125" s="36"/>
      <c r="AR125" s="191" t="s">
        <v>299</v>
      </c>
      <c r="AT125" s="191" t="s">
        <v>217</v>
      </c>
      <c r="AU125" s="191" t="s">
        <v>88</v>
      </c>
      <c r="AY125" s="19" t="s">
        <v>214</v>
      </c>
      <c r="BE125" s="192">
        <f>IF(N125="základní",J125,0)</f>
        <v>0</v>
      </c>
      <c r="BF125" s="192">
        <f>IF(N125="snížená",J125,0)</f>
        <v>0</v>
      </c>
      <c r="BG125" s="192">
        <f>IF(N125="zákl. přenesená",J125,0)</f>
        <v>0</v>
      </c>
      <c r="BH125" s="192">
        <f>IF(N125="sníž. přenesená",J125,0)</f>
        <v>0</v>
      </c>
      <c r="BI125" s="192">
        <f>IF(N125="nulová",J125,0)</f>
        <v>0</v>
      </c>
      <c r="BJ125" s="19" t="s">
        <v>88</v>
      </c>
      <c r="BK125" s="192">
        <f>ROUND(I125*H125,2)</f>
        <v>0</v>
      </c>
      <c r="BL125" s="19" t="s">
        <v>299</v>
      </c>
      <c r="BM125" s="191" t="s">
        <v>1126</v>
      </c>
    </row>
    <row r="126" spans="1:65" s="14" customFormat="1" ht="11.25">
      <c r="B126" s="204"/>
      <c r="C126" s="205"/>
      <c r="D126" s="195" t="s">
        <v>224</v>
      </c>
      <c r="E126" s="206" t="s">
        <v>19</v>
      </c>
      <c r="F126" s="207" t="s">
        <v>2152</v>
      </c>
      <c r="G126" s="205"/>
      <c r="H126" s="208">
        <v>19.5</v>
      </c>
      <c r="I126" s="209"/>
      <c r="J126" s="205"/>
      <c r="K126" s="205"/>
      <c r="L126" s="210"/>
      <c r="M126" s="211"/>
      <c r="N126" s="212"/>
      <c r="O126" s="212"/>
      <c r="P126" s="212"/>
      <c r="Q126" s="212"/>
      <c r="R126" s="212"/>
      <c r="S126" s="212"/>
      <c r="T126" s="213"/>
      <c r="AT126" s="214" t="s">
        <v>224</v>
      </c>
      <c r="AU126" s="214" t="s">
        <v>88</v>
      </c>
      <c r="AV126" s="14" t="s">
        <v>88</v>
      </c>
      <c r="AW126" s="14" t="s">
        <v>36</v>
      </c>
      <c r="AX126" s="14" t="s">
        <v>75</v>
      </c>
      <c r="AY126" s="214" t="s">
        <v>214</v>
      </c>
    </row>
    <row r="127" spans="1:65" s="15" customFormat="1" ht="11.25">
      <c r="B127" s="215"/>
      <c r="C127" s="216"/>
      <c r="D127" s="195" t="s">
        <v>224</v>
      </c>
      <c r="E127" s="217" t="s">
        <v>19</v>
      </c>
      <c r="F127" s="218" t="s">
        <v>228</v>
      </c>
      <c r="G127" s="216"/>
      <c r="H127" s="219">
        <v>19.5</v>
      </c>
      <c r="I127" s="220"/>
      <c r="J127" s="216"/>
      <c r="K127" s="216"/>
      <c r="L127" s="221"/>
      <c r="M127" s="222"/>
      <c r="N127" s="223"/>
      <c r="O127" s="223"/>
      <c r="P127" s="223"/>
      <c r="Q127" s="223"/>
      <c r="R127" s="223"/>
      <c r="S127" s="223"/>
      <c r="T127" s="224"/>
      <c r="AT127" s="225" t="s">
        <v>224</v>
      </c>
      <c r="AU127" s="225" t="s">
        <v>88</v>
      </c>
      <c r="AV127" s="15" t="s">
        <v>222</v>
      </c>
      <c r="AW127" s="15" t="s">
        <v>36</v>
      </c>
      <c r="AX127" s="15" t="s">
        <v>82</v>
      </c>
      <c r="AY127" s="225" t="s">
        <v>214</v>
      </c>
    </row>
    <row r="128" spans="1:65" s="2" customFormat="1" ht="14.45" customHeight="1">
      <c r="A128" s="36"/>
      <c r="B128" s="37"/>
      <c r="C128" s="180" t="s">
        <v>280</v>
      </c>
      <c r="D128" s="180" t="s">
        <v>217</v>
      </c>
      <c r="E128" s="181" t="s">
        <v>1127</v>
      </c>
      <c r="F128" s="182" t="s">
        <v>1128</v>
      </c>
      <c r="G128" s="183" t="s">
        <v>248</v>
      </c>
      <c r="H128" s="184">
        <v>6</v>
      </c>
      <c r="I128" s="185"/>
      <c r="J128" s="186">
        <f>ROUND(I128*H128,2)</f>
        <v>0</v>
      </c>
      <c r="K128" s="182" t="s">
        <v>221</v>
      </c>
      <c r="L128" s="41"/>
      <c r="M128" s="187" t="s">
        <v>19</v>
      </c>
      <c r="N128" s="188" t="s">
        <v>47</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299</v>
      </c>
      <c r="AT128" s="191" t="s">
        <v>217</v>
      </c>
      <c r="AU128" s="191" t="s">
        <v>88</v>
      </c>
      <c r="AY128" s="19" t="s">
        <v>214</v>
      </c>
      <c r="BE128" s="192">
        <f>IF(N128="základní",J128,0)</f>
        <v>0</v>
      </c>
      <c r="BF128" s="192">
        <f>IF(N128="snížená",J128,0)</f>
        <v>0</v>
      </c>
      <c r="BG128" s="192">
        <f>IF(N128="zákl. přenesená",J128,0)</f>
        <v>0</v>
      </c>
      <c r="BH128" s="192">
        <f>IF(N128="sníž. přenesená",J128,0)</f>
        <v>0</v>
      </c>
      <c r="BI128" s="192">
        <f>IF(N128="nulová",J128,0)</f>
        <v>0</v>
      </c>
      <c r="BJ128" s="19" t="s">
        <v>88</v>
      </c>
      <c r="BK128" s="192">
        <f>ROUND(I128*H128,2)</f>
        <v>0</v>
      </c>
      <c r="BL128" s="19" t="s">
        <v>299</v>
      </c>
      <c r="BM128" s="191" t="s">
        <v>1129</v>
      </c>
    </row>
    <row r="129" spans="1:65" s="14" customFormat="1" ht="11.25">
      <c r="B129" s="204"/>
      <c r="C129" s="205"/>
      <c r="D129" s="195" t="s">
        <v>224</v>
      </c>
      <c r="E129" s="206" t="s">
        <v>19</v>
      </c>
      <c r="F129" s="207" t="s">
        <v>215</v>
      </c>
      <c r="G129" s="205"/>
      <c r="H129" s="208">
        <v>6</v>
      </c>
      <c r="I129" s="209"/>
      <c r="J129" s="205"/>
      <c r="K129" s="205"/>
      <c r="L129" s="210"/>
      <c r="M129" s="211"/>
      <c r="N129" s="212"/>
      <c r="O129" s="212"/>
      <c r="P129" s="212"/>
      <c r="Q129" s="212"/>
      <c r="R129" s="212"/>
      <c r="S129" s="212"/>
      <c r="T129" s="213"/>
      <c r="AT129" s="214" t="s">
        <v>224</v>
      </c>
      <c r="AU129" s="214" t="s">
        <v>88</v>
      </c>
      <c r="AV129" s="14" t="s">
        <v>88</v>
      </c>
      <c r="AW129" s="14" t="s">
        <v>36</v>
      </c>
      <c r="AX129" s="14" t="s">
        <v>75</v>
      </c>
      <c r="AY129" s="214" t="s">
        <v>214</v>
      </c>
    </row>
    <row r="130" spans="1:65" s="15" customFormat="1" ht="11.25">
      <c r="B130" s="215"/>
      <c r="C130" s="216"/>
      <c r="D130" s="195" t="s">
        <v>224</v>
      </c>
      <c r="E130" s="217" t="s">
        <v>19</v>
      </c>
      <c r="F130" s="218" t="s">
        <v>228</v>
      </c>
      <c r="G130" s="216"/>
      <c r="H130" s="219">
        <v>6</v>
      </c>
      <c r="I130" s="220"/>
      <c r="J130" s="216"/>
      <c r="K130" s="216"/>
      <c r="L130" s="221"/>
      <c r="M130" s="222"/>
      <c r="N130" s="223"/>
      <c r="O130" s="223"/>
      <c r="P130" s="223"/>
      <c r="Q130" s="223"/>
      <c r="R130" s="223"/>
      <c r="S130" s="223"/>
      <c r="T130" s="224"/>
      <c r="AT130" s="225" t="s">
        <v>224</v>
      </c>
      <c r="AU130" s="225" t="s">
        <v>88</v>
      </c>
      <c r="AV130" s="15" t="s">
        <v>222</v>
      </c>
      <c r="AW130" s="15" t="s">
        <v>36</v>
      </c>
      <c r="AX130" s="15" t="s">
        <v>82</v>
      </c>
      <c r="AY130" s="225" t="s">
        <v>214</v>
      </c>
    </row>
    <row r="131" spans="1:65" s="2" customFormat="1" ht="14.45" customHeight="1">
      <c r="A131" s="36"/>
      <c r="B131" s="37"/>
      <c r="C131" s="180" t="s">
        <v>286</v>
      </c>
      <c r="D131" s="180" t="s">
        <v>217</v>
      </c>
      <c r="E131" s="181" t="s">
        <v>1130</v>
      </c>
      <c r="F131" s="182" t="s">
        <v>1131</v>
      </c>
      <c r="G131" s="183" t="s">
        <v>248</v>
      </c>
      <c r="H131" s="184">
        <v>8</v>
      </c>
      <c r="I131" s="185"/>
      <c r="J131" s="186">
        <f>ROUND(I131*H131,2)</f>
        <v>0</v>
      </c>
      <c r="K131" s="182" t="s">
        <v>221</v>
      </c>
      <c r="L131" s="41"/>
      <c r="M131" s="187" t="s">
        <v>19</v>
      </c>
      <c r="N131" s="188" t="s">
        <v>47</v>
      </c>
      <c r="O131" s="66"/>
      <c r="P131" s="189">
        <f>O131*H131</f>
        <v>0</v>
      </c>
      <c r="Q131" s="189">
        <v>2.9E-4</v>
      </c>
      <c r="R131" s="189">
        <f>Q131*H131</f>
        <v>2.32E-3</v>
      </c>
      <c r="S131" s="189">
        <v>0</v>
      </c>
      <c r="T131" s="190">
        <f>S131*H131</f>
        <v>0</v>
      </c>
      <c r="U131" s="36"/>
      <c r="V131" s="36"/>
      <c r="W131" s="36"/>
      <c r="X131" s="36"/>
      <c r="Y131" s="36"/>
      <c r="Z131" s="36"/>
      <c r="AA131" s="36"/>
      <c r="AB131" s="36"/>
      <c r="AC131" s="36"/>
      <c r="AD131" s="36"/>
      <c r="AE131" s="36"/>
      <c r="AR131" s="191" t="s">
        <v>299</v>
      </c>
      <c r="AT131" s="191" t="s">
        <v>217</v>
      </c>
      <c r="AU131" s="191" t="s">
        <v>88</v>
      </c>
      <c r="AY131" s="19" t="s">
        <v>214</v>
      </c>
      <c r="BE131" s="192">
        <f>IF(N131="základní",J131,0)</f>
        <v>0</v>
      </c>
      <c r="BF131" s="192">
        <f>IF(N131="snížená",J131,0)</f>
        <v>0</v>
      </c>
      <c r="BG131" s="192">
        <f>IF(N131="zákl. přenesená",J131,0)</f>
        <v>0</v>
      </c>
      <c r="BH131" s="192">
        <f>IF(N131="sníž. přenesená",J131,0)</f>
        <v>0</v>
      </c>
      <c r="BI131" s="192">
        <f>IF(N131="nulová",J131,0)</f>
        <v>0</v>
      </c>
      <c r="BJ131" s="19" t="s">
        <v>88</v>
      </c>
      <c r="BK131" s="192">
        <f>ROUND(I131*H131,2)</f>
        <v>0</v>
      </c>
      <c r="BL131" s="19" t="s">
        <v>299</v>
      </c>
      <c r="BM131" s="191" t="s">
        <v>1132</v>
      </c>
    </row>
    <row r="132" spans="1:65" s="14" customFormat="1" ht="11.25">
      <c r="B132" s="204"/>
      <c r="C132" s="205"/>
      <c r="D132" s="195" t="s">
        <v>224</v>
      </c>
      <c r="E132" s="206" t="s">
        <v>19</v>
      </c>
      <c r="F132" s="207" t="s">
        <v>262</v>
      </c>
      <c r="G132" s="205"/>
      <c r="H132" s="208">
        <v>8</v>
      </c>
      <c r="I132" s="209"/>
      <c r="J132" s="205"/>
      <c r="K132" s="205"/>
      <c r="L132" s="210"/>
      <c r="M132" s="211"/>
      <c r="N132" s="212"/>
      <c r="O132" s="212"/>
      <c r="P132" s="212"/>
      <c r="Q132" s="212"/>
      <c r="R132" s="212"/>
      <c r="S132" s="212"/>
      <c r="T132" s="213"/>
      <c r="AT132" s="214" t="s">
        <v>224</v>
      </c>
      <c r="AU132" s="214" t="s">
        <v>88</v>
      </c>
      <c r="AV132" s="14" t="s">
        <v>88</v>
      </c>
      <c r="AW132" s="14" t="s">
        <v>36</v>
      </c>
      <c r="AX132" s="14" t="s">
        <v>75</v>
      </c>
      <c r="AY132" s="214" t="s">
        <v>214</v>
      </c>
    </row>
    <row r="133" spans="1:65" s="15" customFormat="1" ht="11.25">
      <c r="B133" s="215"/>
      <c r="C133" s="216"/>
      <c r="D133" s="195" t="s">
        <v>224</v>
      </c>
      <c r="E133" s="217" t="s">
        <v>19</v>
      </c>
      <c r="F133" s="218" t="s">
        <v>228</v>
      </c>
      <c r="G133" s="216"/>
      <c r="H133" s="219">
        <v>8</v>
      </c>
      <c r="I133" s="220"/>
      <c r="J133" s="216"/>
      <c r="K133" s="216"/>
      <c r="L133" s="221"/>
      <c r="M133" s="222"/>
      <c r="N133" s="223"/>
      <c r="O133" s="223"/>
      <c r="P133" s="223"/>
      <c r="Q133" s="223"/>
      <c r="R133" s="223"/>
      <c r="S133" s="223"/>
      <c r="T133" s="224"/>
      <c r="AT133" s="225" t="s">
        <v>224</v>
      </c>
      <c r="AU133" s="225" t="s">
        <v>88</v>
      </c>
      <c r="AV133" s="15" t="s">
        <v>222</v>
      </c>
      <c r="AW133" s="15" t="s">
        <v>36</v>
      </c>
      <c r="AX133" s="15" t="s">
        <v>82</v>
      </c>
      <c r="AY133" s="225" t="s">
        <v>214</v>
      </c>
    </row>
    <row r="134" spans="1:65" s="2" customFormat="1" ht="14.45" customHeight="1">
      <c r="A134" s="36"/>
      <c r="B134" s="37"/>
      <c r="C134" s="180" t="s">
        <v>290</v>
      </c>
      <c r="D134" s="180" t="s">
        <v>217</v>
      </c>
      <c r="E134" s="181" t="s">
        <v>1990</v>
      </c>
      <c r="F134" s="182" t="s">
        <v>1991</v>
      </c>
      <c r="G134" s="183" t="s">
        <v>248</v>
      </c>
      <c r="H134" s="184">
        <v>4</v>
      </c>
      <c r="I134" s="185"/>
      <c r="J134" s="186">
        <f>ROUND(I134*H134,2)</f>
        <v>0</v>
      </c>
      <c r="K134" s="182" t="s">
        <v>221</v>
      </c>
      <c r="L134" s="41"/>
      <c r="M134" s="187" t="s">
        <v>19</v>
      </c>
      <c r="N134" s="188" t="s">
        <v>47</v>
      </c>
      <c r="O134" s="66"/>
      <c r="P134" s="189">
        <f>O134*H134</f>
        <v>0</v>
      </c>
      <c r="Q134" s="189">
        <v>5.9999999999999995E-4</v>
      </c>
      <c r="R134" s="189">
        <f>Q134*H134</f>
        <v>2.3999999999999998E-3</v>
      </c>
      <c r="S134" s="189">
        <v>0</v>
      </c>
      <c r="T134" s="190">
        <f>S134*H134</f>
        <v>0</v>
      </c>
      <c r="U134" s="36"/>
      <c r="V134" s="36"/>
      <c r="W134" s="36"/>
      <c r="X134" s="36"/>
      <c r="Y134" s="36"/>
      <c r="Z134" s="36"/>
      <c r="AA134" s="36"/>
      <c r="AB134" s="36"/>
      <c r="AC134" s="36"/>
      <c r="AD134" s="36"/>
      <c r="AE134" s="36"/>
      <c r="AR134" s="191" t="s">
        <v>299</v>
      </c>
      <c r="AT134" s="191" t="s">
        <v>217</v>
      </c>
      <c r="AU134" s="191" t="s">
        <v>88</v>
      </c>
      <c r="AY134" s="19" t="s">
        <v>214</v>
      </c>
      <c r="BE134" s="192">
        <f>IF(N134="základní",J134,0)</f>
        <v>0</v>
      </c>
      <c r="BF134" s="192">
        <f>IF(N134="snížená",J134,0)</f>
        <v>0</v>
      </c>
      <c r="BG134" s="192">
        <f>IF(N134="zákl. přenesená",J134,0)</f>
        <v>0</v>
      </c>
      <c r="BH134" s="192">
        <f>IF(N134="sníž. přenesená",J134,0)</f>
        <v>0</v>
      </c>
      <c r="BI134" s="192">
        <f>IF(N134="nulová",J134,0)</f>
        <v>0</v>
      </c>
      <c r="BJ134" s="19" t="s">
        <v>88</v>
      </c>
      <c r="BK134" s="192">
        <f>ROUND(I134*H134,2)</f>
        <v>0</v>
      </c>
      <c r="BL134" s="19" t="s">
        <v>299</v>
      </c>
      <c r="BM134" s="191" t="s">
        <v>2153</v>
      </c>
    </row>
    <row r="135" spans="1:65" s="14" customFormat="1" ht="11.25">
      <c r="B135" s="204"/>
      <c r="C135" s="205"/>
      <c r="D135" s="195" t="s">
        <v>224</v>
      </c>
      <c r="E135" s="206" t="s">
        <v>19</v>
      </c>
      <c r="F135" s="207" t="s">
        <v>222</v>
      </c>
      <c r="G135" s="205"/>
      <c r="H135" s="208">
        <v>4</v>
      </c>
      <c r="I135" s="209"/>
      <c r="J135" s="205"/>
      <c r="K135" s="205"/>
      <c r="L135" s="210"/>
      <c r="M135" s="211"/>
      <c r="N135" s="212"/>
      <c r="O135" s="212"/>
      <c r="P135" s="212"/>
      <c r="Q135" s="212"/>
      <c r="R135" s="212"/>
      <c r="S135" s="212"/>
      <c r="T135" s="213"/>
      <c r="AT135" s="214" t="s">
        <v>224</v>
      </c>
      <c r="AU135" s="214" t="s">
        <v>88</v>
      </c>
      <c r="AV135" s="14" t="s">
        <v>88</v>
      </c>
      <c r="AW135" s="14" t="s">
        <v>36</v>
      </c>
      <c r="AX135" s="14" t="s">
        <v>75</v>
      </c>
      <c r="AY135" s="214" t="s">
        <v>214</v>
      </c>
    </row>
    <row r="136" spans="1:65" s="15" customFormat="1" ht="11.25">
      <c r="B136" s="215"/>
      <c r="C136" s="216"/>
      <c r="D136" s="195" t="s">
        <v>224</v>
      </c>
      <c r="E136" s="217" t="s">
        <v>19</v>
      </c>
      <c r="F136" s="218" t="s">
        <v>228</v>
      </c>
      <c r="G136" s="216"/>
      <c r="H136" s="219">
        <v>4</v>
      </c>
      <c r="I136" s="220"/>
      <c r="J136" s="216"/>
      <c r="K136" s="216"/>
      <c r="L136" s="221"/>
      <c r="M136" s="222"/>
      <c r="N136" s="223"/>
      <c r="O136" s="223"/>
      <c r="P136" s="223"/>
      <c r="Q136" s="223"/>
      <c r="R136" s="223"/>
      <c r="S136" s="223"/>
      <c r="T136" s="224"/>
      <c r="AT136" s="225" t="s">
        <v>224</v>
      </c>
      <c r="AU136" s="225" t="s">
        <v>88</v>
      </c>
      <c r="AV136" s="15" t="s">
        <v>222</v>
      </c>
      <c r="AW136" s="15" t="s">
        <v>36</v>
      </c>
      <c r="AX136" s="15" t="s">
        <v>82</v>
      </c>
      <c r="AY136" s="225" t="s">
        <v>214</v>
      </c>
    </row>
    <row r="137" spans="1:65" s="2" customFormat="1" ht="14.45" customHeight="1">
      <c r="A137" s="36"/>
      <c r="B137" s="37"/>
      <c r="C137" s="180" t="s">
        <v>8</v>
      </c>
      <c r="D137" s="180" t="s">
        <v>217</v>
      </c>
      <c r="E137" s="181" t="s">
        <v>1133</v>
      </c>
      <c r="F137" s="182" t="s">
        <v>1134</v>
      </c>
      <c r="G137" s="183" t="s">
        <v>248</v>
      </c>
      <c r="H137" s="184">
        <v>2</v>
      </c>
      <c r="I137" s="185"/>
      <c r="J137" s="186">
        <f>ROUND(I137*H137,2)</f>
        <v>0</v>
      </c>
      <c r="K137" s="182" t="s">
        <v>221</v>
      </c>
      <c r="L137" s="41"/>
      <c r="M137" s="187" t="s">
        <v>19</v>
      </c>
      <c r="N137" s="188" t="s">
        <v>47</v>
      </c>
      <c r="O137" s="66"/>
      <c r="P137" s="189">
        <f>O137*H137</f>
        <v>0</v>
      </c>
      <c r="Q137" s="189">
        <v>7.5000000000000002E-4</v>
      </c>
      <c r="R137" s="189">
        <f>Q137*H137</f>
        <v>1.5E-3</v>
      </c>
      <c r="S137" s="189">
        <v>0</v>
      </c>
      <c r="T137" s="190">
        <f>S137*H137</f>
        <v>0</v>
      </c>
      <c r="U137" s="36"/>
      <c r="V137" s="36"/>
      <c r="W137" s="36"/>
      <c r="X137" s="36"/>
      <c r="Y137" s="36"/>
      <c r="Z137" s="36"/>
      <c r="AA137" s="36"/>
      <c r="AB137" s="36"/>
      <c r="AC137" s="36"/>
      <c r="AD137" s="36"/>
      <c r="AE137" s="36"/>
      <c r="AR137" s="191" t="s">
        <v>299</v>
      </c>
      <c r="AT137" s="191" t="s">
        <v>217</v>
      </c>
      <c r="AU137" s="191" t="s">
        <v>88</v>
      </c>
      <c r="AY137" s="19" t="s">
        <v>214</v>
      </c>
      <c r="BE137" s="192">
        <f>IF(N137="základní",J137,0)</f>
        <v>0</v>
      </c>
      <c r="BF137" s="192">
        <f>IF(N137="snížená",J137,0)</f>
        <v>0</v>
      </c>
      <c r="BG137" s="192">
        <f>IF(N137="zákl. přenesená",J137,0)</f>
        <v>0</v>
      </c>
      <c r="BH137" s="192">
        <f>IF(N137="sníž. přenesená",J137,0)</f>
        <v>0</v>
      </c>
      <c r="BI137" s="192">
        <f>IF(N137="nulová",J137,0)</f>
        <v>0</v>
      </c>
      <c r="BJ137" s="19" t="s">
        <v>88</v>
      </c>
      <c r="BK137" s="192">
        <f>ROUND(I137*H137,2)</f>
        <v>0</v>
      </c>
      <c r="BL137" s="19" t="s">
        <v>299</v>
      </c>
      <c r="BM137" s="191" t="s">
        <v>1135</v>
      </c>
    </row>
    <row r="138" spans="1:65" s="14" customFormat="1" ht="11.25">
      <c r="B138" s="204"/>
      <c r="C138" s="205"/>
      <c r="D138" s="195" t="s">
        <v>224</v>
      </c>
      <c r="E138" s="206" t="s">
        <v>19</v>
      </c>
      <c r="F138" s="207" t="s">
        <v>88</v>
      </c>
      <c r="G138" s="205"/>
      <c r="H138" s="208">
        <v>2</v>
      </c>
      <c r="I138" s="209"/>
      <c r="J138" s="205"/>
      <c r="K138" s="205"/>
      <c r="L138" s="210"/>
      <c r="M138" s="211"/>
      <c r="N138" s="212"/>
      <c r="O138" s="212"/>
      <c r="P138" s="212"/>
      <c r="Q138" s="212"/>
      <c r="R138" s="212"/>
      <c r="S138" s="212"/>
      <c r="T138" s="213"/>
      <c r="AT138" s="214" t="s">
        <v>224</v>
      </c>
      <c r="AU138" s="214" t="s">
        <v>88</v>
      </c>
      <c r="AV138" s="14" t="s">
        <v>88</v>
      </c>
      <c r="AW138" s="14" t="s">
        <v>36</v>
      </c>
      <c r="AX138" s="14" t="s">
        <v>75</v>
      </c>
      <c r="AY138" s="214" t="s">
        <v>214</v>
      </c>
    </row>
    <row r="139" spans="1:65" s="15" customFormat="1" ht="11.25">
      <c r="B139" s="215"/>
      <c r="C139" s="216"/>
      <c r="D139" s="195" t="s">
        <v>224</v>
      </c>
      <c r="E139" s="217" t="s">
        <v>19</v>
      </c>
      <c r="F139" s="218" t="s">
        <v>228</v>
      </c>
      <c r="G139" s="216"/>
      <c r="H139" s="219">
        <v>2</v>
      </c>
      <c r="I139" s="220"/>
      <c r="J139" s="216"/>
      <c r="K139" s="216"/>
      <c r="L139" s="221"/>
      <c r="M139" s="222"/>
      <c r="N139" s="223"/>
      <c r="O139" s="223"/>
      <c r="P139" s="223"/>
      <c r="Q139" s="223"/>
      <c r="R139" s="223"/>
      <c r="S139" s="223"/>
      <c r="T139" s="224"/>
      <c r="AT139" s="225" t="s">
        <v>224</v>
      </c>
      <c r="AU139" s="225" t="s">
        <v>88</v>
      </c>
      <c r="AV139" s="15" t="s">
        <v>222</v>
      </c>
      <c r="AW139" s="15" t="s">
        <v>36</v>
      </c>
      <c r="AX139" s="15" t="s">
        <v>82</v>
      </c>
      <c r="AY139" s="225" t="s">
        <v>214</v>
      </c>
    </row>
    <row r="140" spans="1:65" s="2" customFormat="1" ht="14.45" customHeight="1">
      <c r="A140" s="36"/>
      <c r="B140" s="37"/>
      <c r="C140" s="180" t="s">
        <v>299</v>
      </c>
      <c r="D140" s="180" t="s">
        <v>217</v>
      </c>
      <c r="E140" s="181" t="s">
        <v>1136</v>
      </c>
      <c r="F140" s="182" t="s">
        <v>1137</v>
      </c>
      <c r="G140" s="183" t="s">
        <v>248</v>
      </c>
      <c r="H140" s="184">
        <v>6</v>
      </c>
      <c r="I140" s="185"/>
      <c r="J140" s="186">
        <f>ROUND(I140*H140,2)</f>
        <v>0</v>
      </c>
      <c r="K140" s="182" t="s">
        <v>221</v>
      </c>
      <c r="L140" s="41"/>
      <c r="M140" s="187" t="s">
        <v>19</v>
      </c>
      <c r="N140" s="188" t="s">
        <v>47</v>
      </c>
      <c r="O140" s="66"/>
      <c r="P140" s="189">
        <f>O140*H140</f>
        <v>0</v>
      </c>
      <c r="Q140" s="189">
        <v>1.25E-3</v>
      </c>
      <c r="R140" s="189">
        <f>Q140*H140</f>
        <v>7.4999999999999997E-3</v>
      </c>
      <c r="S140" s="189">
        <v>0</v>
      </c>
      <c r="T140" s="190">
        <f>S140*H140</f>
        <v>0</v>
      </c>
      <c r="U140" s="36"/>
      <c r="V140" s="36"/>
      <c r="W140" s="36"/>
      <c r="X140" s="36"/>
      <c r="Y140" s="36"/>
      <c r="Z140" s="36"/>
      <c r="AA140" s="36"/>
      <c r="AB140" s="36"/>
      <c r="AC140" s="36"/>
      <c r="AD140" s="36"/>
      <c r="AE140" s="36"/>
      <c r="AR140" s="191" t="s">
        <v>299</v>
      </c>
      <c r="AT140" s="191" t="s">
        <v>217</v>
      </c>
      <c r="AU140" s="191" t="s">
        <v>88</v>
      </c>
      <c r="AY140" s="19" t="s">
        <v>214</v>
      </c>
      <c r="BE140" s="192">
        <f>IF(N140="základní",J140,0)</f>
        <v>0</v>
      </c>
      <c r="BF140" s="192">
        <f>IF(N140="snížená",J140,0)</f>
        <v>0</v>
      </c>
      <c r="BG140" s="192">
        <f>IF(N140="zákl. přenesená",J140,0)</f>
        <v>0</v>
      </c>
      <c r="BH140" s="192">
        <f>IF(N140="sníž. přenesená",J140,0)</f>
        <v>0</v>
      </c>
      <c r="BI140" s="192">
        <f>IF(N140="nulová",J140,0)</f>
        <v>0</v>
      </c>
      <c r="BJ140" s="19" t="s">
        <v>88</v>
      </c>
      <c r="BK140" s="192">
        <f>ROUND(I140*H140,2)</f>
        <v>0</v>
      </c>
      <c r="BL140" s="19" t="s">
        <v>299</v>
      </c>
      <c r="BM140" s="191" t="s">
        <v>1138</v>
      </c>
    </row>
    <row r="141" spans="1:65" s="14" customFormat="1" ht="11.25">
      <c r="B141" s="204"/>
      <c r="C141" s="205"/>
      <c r="D141" s="195" t="s">
        <v>224</v>
      </c>
      <c r="E141" s="206" t="s">
        <v>19</v>
      </c>
      <c r="F141" s="207" t="s">
        <v>2154</v>
      </c>
      <c r="G141" s="205"/>
      <c r="H141" s="208">
        <v>6</v>
      </c>
      <c r="I141" s="209"/>
      <c r="J141" s="205"/>
      <c r="K141" s="205"/>
      <c r="L141" s="210"/>
      <c r="M141" s="211"/>
      <c r="N141" s="212"/>
      <c r="O141" s="212"/>
      <c r="P141" s="212"/>
      <c r="Q141" s="212"/>
      <c r="R141" s="212"/>
      <c r="S141" s="212"/>
      <c r="T141" s="213"/>
      <c r="AT141" s="214" t="s">
        <v>224</v>
      </c>
      <c r="AU141" s="214" t="s">
        <v>88</v>
      </c>
      <c r="AV141" s="14" t="s">
        <v>88</v>
      </c>
      <c r="AW141" s="14" t="s">
        <v>36</v>
      </c>
      <c r="AX141" s="14" t="s">
        <v>75</v>
      </c>
      <c r="AY141" s="214" t="s">
        <v>214</v>
      </c>
    </row>
    <row r="142" spans="1:65" s="15" customFormat="1" ht="11.25">
      <c r="B142" s="215"/>
      <c r="C142" s="216"/>
      <c r="D142" s="195" t="s">
        <v>224</v>
      </c>
      <c r="E142" s="217" t="s">
        <v>19</v>
      </c>
      <c r="F142" s="218" t="s">
        <v>228</v>
      </c>
      <c r="G142" s="216"/>
      <c r="H142" s="219">
        <v>6</v>
      </c>
      <c r="I142" s="220"/>
      <c r="J142" s="216"/>
      <c r="K142" s="216"/>
      <c r="L142" s="221"/>
      <c r="M142" s="222"/>
      <c r="N142" s="223"/>
      <c r="O142" s="223"/>
      <c r="P142" s="223"/>
      <c r="Q142" s="223"/>
      <c r="R142" s="223"/>
      <c r="S142" s="223"/>
      <c r="T142" s="224"/>
      <c r="AT142" s="225" t="s">
        <v>224</v>
      </c>
      <c r="AU142" s="225" t="s">
        <v>88</v>
      </c>
      <c r="AV142" s="15" t="s">
        <v>222</v>
      </c>
      <c r="AW142" s="15" t="s">
        <v>36</v>
      </c>
      <c r="AX142" s="15" t="s">
        <v>82</v>
      </c>
      <c r="AY142" s="225" t="s">
        <v>214</v>
      </c>
    </row>
    <row r="143" spans="1:65" s="2" customFormat="1" ht="24.2" customHeight="1">
      <c r="A143" s="36"/>
      <c r="B143" s="37"/>
      <c r="C143" s="180" t="s">
        <v>304</v>
      </c>
      <c r="D143" s="180" t="s">
        <v>217</v>
      </c>
      <c r="E143" s="181" t="s">
        <v>1139</v>
      </c>
      <c r="F143" s="182" t="s">
        <v>1140</v>
      </c>
      <c r="G143" s="183" t="s">
        <v>331</v>
      </c>
      <c r="H143" s="184">
        <v>48.5</v>
      </c>
      <c r="I143" s="185"/>
      <c r="J143" s="186">
        <f>ROUND(I143*H143,2)</f>
        <v>0</v>
      </c>
      <c r="K143" s="182" t="s">
        <v>221</v>
      </c>
      <c r="L143" s="41"/>
      <c r="M143" s="187" t="s">
        <v>19</v>
      </c>
      <c r="N143" s="188" t="s">
        <v>47</v>
      </c>
      <c r="O143" s="66"/>
      <c r="P143" s="189">
        <f>O143*H143</f>
        <v>0</v>
      </c>
      <c r="Q143" s="189">
        <v>1.9000000000000001E-4</v>
      </c>
      <c r="R143" s="189">
        <f>Q143*H143</f>
        <v>9.215000000000001E-3</v>
      </c>
      <c r="S143" s="189">
        <v>0</v>
      </c>
      <c r="T143" s="190">
        <f>S143*H143</f>
        <v>0</v>
      </c>
      <c r="U143" s="36"/>
      <c r="V143" s="36"/>
      <c r="W143" s="36"/>
      <c r="X143" s="36"/>
      <c r="Y143" s="36"/>
      <c r="Z143" s="36"/>
      <c r="AA143" s="36"/>
      <c r="AB143" s="36"/>
      <c r="AC143" s="36"/>
      <c r="AD143" s="36"/>
      <c r="AE143" s="36"/>
      <c r="AR143" s="191" t="s">
        <v>299</v>
      </c>
      <c r="AT143" s="191" t="s">
        <v>217</v>
      </c>
      <c r="AU143" s="191" t="s">
        <v>88</v>
      </c>
      <c r="AY143" s="19" t="s">
        <v>214</v>
      </c>
      <c r="BE143" s="192">
        <f>IF(N143="základní",J143,0)</f>
        <v>0</v>
      </c>
      <c r="BF143" s="192">
        <f>IF(N143="snížená",J143,0)</f>
        <v>0</v>
      </c>
      <c r="BG143" s="192">
        <f>IF(N143="zákl. přenesená",J143,0)</f>
        <v>0</v>
      </c>
      <c r="BH143" s="192">
        <f>IF(N143="sníž. přenesená",J143,0)</f>
        <v>0</v>
      </c>
      <c r="BI143" s="192">
        <f>IF(N143="nulová",J143,0)</f>
        <v>0</v>
      </c>
      <c r="BJ143" s="19" t="s">
        <v>88</v>
      </c>
      <c r="BK143" s="192">
        <f>ROUND(I143*H143,2)</f>
        <v>0</v>
      </c>
      <c r="BL143" s="19" t="s">
        <v>299</v>
      </c>
      <c r="BM143" s="191" t="s">
        <v>1141</v>
      </c>
    </row>
    <row r="144" spans="1:65" s="14" customFormat="1" ht="11.25">
      <c r="B144" s="204"/>
      <c r="C144" s="205"/>
      <c r="D144" s="195" t="s">
        <v>224</v>
      </c>
      <c r="E144" s="206" t="s">
        <v>19</v>
      </c>
      <c r="F144" s="207" t="s">
        <v>2155</v>
      </c>
      <c r="G144" s="205"/>
      <c r="H144" s="208">
        <v>48.5</v>
      </c>
      <c r="I144" s="209"/>
      <c r="J144" s="205"/>
      <c r="K144" s="205"/>
      <c r="L144" s="210"/>
      <c r="M144" s="211"/>
      <c r="N144" s="212"/>
      <c r="O144" s="212"/>
      <c r="P144" s="212"/>
      <c r="Q144" s="212"/>
      <c r="R144" s="212"/>
      <c r="S144" s="212"/>
      <c r="T144" s="213"/>
      <c r="AT144" s="214" t="s">
        <v>224</v>
      </c>
      <c r="AU144" s="214" t="s">
        <v>88</v>
      </c>
      <c r="AV144" s="14" t="s">
        <v>88</v>
      </c>
      <c r="AW144" s="14" t="s">
        <v>36</v>
      </c>
      <c r="AX144" s="14" t="s">
        <v>75</v>
      </c>
      <c r="AY144" s="214" t="s">
        <v>214</v>
      </c>
    </row>
    <row r="145" spans="1:65" s="15" customFormat="1" ht="11.25">
      <c r="B145" s="215"/>
      <c r="C145" s="216"/>
      <c r="D145" s="195" t="s">
        <v>224</v>
      </c>
      <c r="E145" s="217" t="s">
        <v>19</v>
      </c>
      <c r="F145" s="218" t="s">
        <v>228</v>
      </c>
      <c r="G145" s="216"/>
      <c r="H145" s="219">
        <v>48.5</v>
      </c>
      <c r="I145" s="220"/>
      <c r="J145" s="216"/>
      <c r="K145" s="216"/>
      <c r="L145" s="221"/>
      <c r="M145" s="222"/>
      <c r="N145" s="223"/>
      <c r="O145" s="223"/>
      <c r="P145" s="223"/>
      <c r="Q145" s="223"/>
      <c r="R145" s="223"/>
      <c r="S145" s="223"/>
      <c r="T145" s="224"/>
      <c r="AT145" s="225" t="s">
        <v>224</v>
      </c>
      <c r="AU145" s="225" t="s">
        <v>88</v>
      </c>
      <c r="AV145" s="15" t="s">
        <v>222</v>
      </c>
      <c r="AW145" s="15" t="s">
        <v>36</v>
      </c>
      <c r="AX145" s="15" t="s">
        <v>82</v>
      </c>
      <c r="AY145" s="225" t="s">
        <v>214</v>
      </c>
    </row>
    <row r="146" spans="1:65" s="2" customFormat="1" ht="14.45" customHeight="1">
      <c r="A146" s="36"/>
      <c r="B146" s="37"/>
      <c r="C146" s="180" t="s">
        <v>308</v>
      </c>
      <c r="D146" s="180" t="s">
        <v>217</v>
      </c>
      <c r="E146" s="181" t="s">
        <v>1142</v>
      </c>
      <c r="F146" s="182" t="s">
        <v>1143</v>
      </c>
      <c r="G146" s="183" t="s">
        <v>331</v>
      </c>
      <c r="H146" s="184">
        <v>48.5</v>
      </c>
      <c r="I146" s="185"/>
      <c r="J146" s="186">
        <f>ROUND(I146*H146,2)</f>
        <v>0</v>
      </c>
      <c r="K146" s="182" t="s">
        <v>221</v>
      </c>
      <c r="L146" s="41"/>
      <c r="M146" s="187" t="s">
        <v>19</v>
      </c>
      <c r="N146" s="188" t="s">
        <v>47</v>
      </c>
      <c r="O146" s="66"/>
      <c r="P146" s="189">
        <f>O146*H146</f>
        <v>0</v>
      </c>
      <c r="Q146" s="189">
        <v>1.0000000000000001E-5</v>
      </c>
      <c r="R146" s="189">
        <f>Q146*H146</f>
        <v>4.8500000000000003E-4</v>
      </c>
      <c r="S146" s="189">
        <v>0</v>
      </c>
      <c r="T146" s="190">
        <f>S146*H146</f>
        <v>0</v>
      </c>
      <c r="U146" s="36"/>
      <c r="V146" s="36"/>
      <c r="W146" s="36"/>
      <c r="X146" s="36"/>
      <c r="Y146" s="36"/>
      <c r="Z146" s="36"/>
      <c r="AA146" s="36"/>
      <c r="AB146" s="36"/>
      <c r="AC146" s="36"/>
      <c r="AD146" s="36"/>
      <c r="AE146" s="36"/>
      <c r="AR146" s="191" t="s">
        <v>299</v>
      </c>
      <c r="AT146" s="191" t="s">
        <v>217</v>
      </c>
      <c r="AU146" s="191" t="s">
        <v>88</v>
      </c>
      <c r="AY146" s="19" t="s">
        <v>214</v>
      </c>
      <c r="BE146" s="192">
        <f>IF(N146="základní",J146,0)</f>
        <v>0</v>
      </c>
      <c r="BF146" s="192">
        <f>IF(N146="snížená",J146,0)</f>
        <v>0</v>
      </c>
      <c r="BG146" s="192">
        <f>IF(N146="zákl. přenesená",J146,0)</f>
        <v>0</v>
      </c>
      <c r="BH146" s="192">
        <f>IF(N146="sníž. přenesená",J146,0)</f>
        <v>0</v>
      </c>
      <c r="BI146" s="192">
        <f>IF(N146="nulová",J146,0)</f>
        <v>0</v>
      </c>
      <c r="BJ146" s="19" t="s">
        <v>88</v>
      </c>
      <c r="BK146" s="192">
        <f>ROUND(I146*H146,2)</f>
        <v>0</v>
      </c>
      <c r="BL146" s="19" t="s">
        <v>299</v>
      </c>
      <c r="BM146" s="191" t="s">
        <v>1144</v>
      </c>
    </row>
    <row r="147" spans="1:65" s="14" customFormat="1" ht="11.25">
      <c r="B147" s="204"/>
      <c r="C147" s="205"/>
      <c r="D147" s="195" t="s">
        <v>224</v>
      </c>
      <c r="E147" s="206" t="s">
        <v>19</v>
      </c>
      <c r="F147" s="207" t="s">
        <v>2155</v>
      </c>
      <c r="G147" s="205"/>
      <c r="H147" s="208">
        <v>48.5</v>
      </c>
      <c r="I147" s="209"/>
      <c r="J147" s="205"/>
      <c r="K147" s="205"/>
      <c r="L147" s="210"/>
      <c r="M147" s="211"/>
      <c r="N147" s="212"/>
      <c r="O147" s="212"/>
      <c r="P147" s="212"/>
      <c r="Q147" s="212"/>
      <c r="R147" s="212"/>
      <c r="S147" s="212"/>
      <c r="T147" s="213"/>
      <c r="AT147" s="214" t="s">
        <v>224</v>
      </c>
      <c r="AU147" s="214" t="s">
        <v>88</v>
      </c>
      <c r="AV147" s="14" t="s">
        <v>88</v>
      </c>
      <c r="AW147" s="14" t="s">
        <v>36</v>
      </c>
      <c r="AX147" s="14" t="s">
        <v>75</v>
      </c>
      <c r="AY147" s="214" t="s">
        <v>214</v>
      </c>
    </row>
    <row r="148" spans="1:65" s="15" customFormat="1" ht="11.25">
      <c r="B148" s="215"/>
      <c r="C148" s="216"/>
      <c r="D148" s="195" t="s">
        <v>224</v>
      </c>
      <c r="E148" s="217" t="s">
        <v>19</v>
      </c>
      <c r="F148" s="218" t="s">
        <v>228</v>
      </c>
      <c r="G148" s="216"/>
      <c r="H148" s="219">
        <v>48.5</v>
      </c>
      <c r="I148" s="220"/>
      <c r="J148" s="216"/>
      <c r="K148" s="216"/>
      <c r="L148" s="221"/>
      <c r="M148" s="222"/>
      <c r="N148" s="223"/>
      <c r="O148" s="223"/>
      <c r="P148" s="223"/>
      <c r="Q148" s="223"/>
      <c r="R148" s="223"/>
      <c r="S148" s="223"/>
      <c r="T148" s="224"/>
      <c r="AT148" s="225" t="s">
        <v>224</v>
      </c>
      <c r="AU148" s="225" t="s">
        <v>88</v>
      </c>
      <c r="AV148" s="15" t="s">
        <v>222</v>
      </c>
      <c r="AW148" s="15" t="s">
        <v>36</v>
      </c>
      <c r="AX148" s="15" t="s">
        <v>82</v>
      </c>
      <c r="AY148" s="225" t="s">
        <v>214</v>
      </c>
    </row>
    <row r="149" spans="1:65" s="2" customFormat="1" ht="24.2" customHeight="1">
      <c r="A149" s="36"/>
      <c r="B149" s="37"/>
      <c r="C149" s="180" t="s">
        <v>314</v>
      </c>
      <c r="D149" s="180" t="s">
        <v>217</v>
      </c>
      <c r="E149" s="181" t="s">
        <v>1145</v>
      </c>
      <c r="F149" s="182" t="s">
        <v>1146</v>
      </c>
      <c r="G149" s="183" t="s">
        <v>302</v>
      </c>
      <c r="H149" s="184">
        <v>9.6000000000000002E-2</v>
      </c>
      <c r="I149" s="185"/>
      <c r="J149" s="186">
        <f>ROUND(I149*H149,2)</f>
        <v>0</v>
      </c>
      <c r="K149" s="182" t="s">
        <v>221</v>
      </c>
      <c r="L149" s="41"/>
      <c r="M149" s="187" t="s">
        <v>19</v>
      </c>
      <c r="N149" s="188" t="s">
        <v>47</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299</v>
      </c>
      <c r="AT149" s="191" t="s">
        <v>217</v>
      </c>
      <c r="AU149" s="191" t="s">
        <v>88</v>
      </c>
      <c r="AY149" s="19" t="s">
        <v>214</v>
      </c>
      <c r="BE149" s="192">
        <f>IF(N149="základní",J149,0)</f>
        <v>0</v>
      </c>
      <c r="BF149" s="192">
        <f>IF(N149="snížená",J149,0)</f>
        <v>0</v>
      </c>
      <c r="BG149" s="192">
        <f>IF(N149="zákl. přenesená",J149,0)</f>
        <v>0</v>
      </c>
      <c r="BH149" s="192">
        <f>IF(N149="sníž. přenesená",J149,0)</f>
        <v>0</v>
      </c>
      <c r="BI149" s="192">
        <f>IF(N149="nulová",J149,0)</f>
        <v>0</v>
      </c>
      <c r="BJ149" s="19" t="s">
        <v>88</v>
      </c>
      <c r="BK149" s="192">
        <f>ROUND(I149*H149,2)</f>
        <v>0</v>
      </c>
      <c r="BL149" s="19" t="s">
        <v>299</v>
      </c>
      <c r="BM149" s="191" t="s">
        <v>1147</v>
      </c>
    </row>
    <row r="150" spans="1:65" s="2" customFormat="1" ht="24.2" customHeight="1">
      <c r="A150" s="36"/>
      <c r="B150" s="37"/>
      <c r="C150" s="180" t="s">
        <v>322</v>
      </c>
      <c r="D150" s="180" t="s">
        <v>217</v>
      </c>
      <c r="E150" s="181" t="s">
        <v>1148</v>
      </c>
      <c r="F150" s="182" t="s">
        <v>1149</v>
      </c>
      <c r="G150" s="183" t="s">
        <v>302</v>
      </c>
      <c r="H150" s="184">
        <v>9.6000000000000002E-2</v>
      </c>
      <c r="I150" s="185"/>
      <c r="J150" s="186">
        <f>ROUND(I150*H150,2)</f>
        <v>0</v>
      </c>
      <c r="K150" s="182" t="s">
        <v>221</v>
      </c>
      <c r="L150" s="41"/>
      <c r="M150" s="187" t="s">
        <v>19</v>
      </c>
      <c r="N150" s="188" t="s">
        <v>47</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299</v>
      </c>
      <c r="AT150" s="191" t="s">
        <v>217</v>
      </c>
      <c r="AU150" s="191" t="s">
        <v>88</v>
      </c>
      <c r="AY150" s="19" t="s">
        <v>214</v>
      </c>
      <c r="BE150" s="192">
        <f>IF(N150="základní",J150,0)</f>
        <v>0</v>
      </c>
      <c r="BF150" s="192">
        <f>IF(N150="snížená",J150,0)</f>
        <v>0</v>
      </c>
      <c r="BG150" s="192">
        <f>IF(N150="zákl. přenesená",J150,0)</f>
        <v>0</v>
      </c>
      <c r="BH150" s="192">
        <f>IF(N150="sníž. přenesená",J150,0)</f>
        <v>0</v>
      </c>
      <c r="BI150" s="192">
        <f>IF(N150="nulová",J150,0)</f>
        <v>0</v>
      </c>
      <c r="BJ150" s="19" t="s">
        <v>88</v>
      </c>
      <c r="BK150" s="192">
        <f>ROUND(I150*H150,2)</f>
        <v>0</v>
      </c>
      <c r="BL150" s="19" t="s">
        <v>299</v>
      </c>
      <c r="BM150" s="191" t="s">
        <v>1150</v>
      </c>
    </row>
    <row r="151" spans="1:65" s="12" customFormat="1" ht="22.9" customHeight="1">
      <c r="B151" s="164"/>
      <c r="C151" s="165"/>
      <c r="D151" s="166" t="s">
        <v>74</v>
      </c>
      <c r="E151" s="178" t="s">
        <v>1044</v>
      </c>
      <c r="F151" s="178" t="s">
        <v>1045</v>
      </c>
      <c r="G151" s="165"/>
      <c r="H151" s="165"/>
      <c r="I151" s="168"/>
      <c r="J151" s="179">
        <f>BK151</f>
        <v>0</v>
      </c>
      <c r="K151" s="165"/>
      <c r="L151" s="170"/>
      <c r="M151" s="171"/>
      <c r="N151" s="172"/>
      <c r="O151" s="172"/>
      <c r="P151" s="173">
        <f>SUM(P152:P161)</f>
        <v>0</v>
      </c>
      <c r="Q151" s="172"/>
      <c r="R151" s="173">
        <f>SUM(R152:R161)</f>
        <v>1.0450000000000001E-2</v>
      </c>
      <c r="S151" s="172"/>
      <c r="T151" s="174">
        <f>SUM(T152:T161)</f>
        <v>0</v>
      </c>
      <c r="AR151" s="175" t="s">
        <v>88</v>
      </c>
      <c r="AT151" s="176" t="s">
        <v>74</v>
      </c>
      <c r="AU151" s="176" t="s">
        <v>82</v>
      </c>
      <c r="AY151" s="175" t="s">
        <v>214</v>
      </c>
      <c r="BK151" s="177">
        <f>SUM(BK152:BK161)</f>
        <v>0</v>
      </c>
    </row>
    <row r="152" spans="1:65" s="2" customFormat="1" ht="14.45" customHeight="1">
      <c r="A152" s="36"/>
      <c r="B152" s="37"/>
      <c r="C152" s="180" t="s">
        <v>7</v>
      </c>
      <c r="D152" s="180" t="s">
        <v>217</v>
      </c>
      <c r="E152" s="181" t="s">
        <v>1151</v>
      </c>
      <c r="F152" s="182" t="s">
        <v>1152</v>
      </c>
      <c r="G152" s="183" t="s">
        <v>1051</v>
      </c>
      <c r="H152" s="184">
        <v>2</v>
      </c>
      <c r="I152" s="185"/>
      <c r="J152" s="186">
        <f>ROUND(I152*H152,2)</f>
        <v>0</v>
      </c>
      <c r="K152" s="182" t="s">
        <v>19</v>
      </c>
      <c r="L152" s="41"/>
      <c r="M152" s="187" t="s">
        <v>19</v>
      </c>
      <c r="N152" s="188" t="s">
        <v>47</v>
      </c>
      <c r="O152" s="66"/>
      <c r="P152" s="189">
        <f>O152*H152</f>
        <v>0</v>
      </c>
      <c r="Q152" s="189">
        <v>1E-3</v>
      </c>
      <c r="R152" s="189">
        <f>Q152*H152</f>
        <v>2E-3</v>
      </c>
      <c r="S152" s="189">
        <v>0</v>
      </c>
      <c r="T152" s="190">
        <f>S152*H152</f>
        <v>0</v>
      </c>
      <c r="U152" s="36"/>
      <c r="V152" s="36"/>
      <c r="W152" s="36"/>
      <c r="X152" s="36"/>
      <c r="Y152" s="36"/>
      <c r="Z152" s="36"/>
      <c r="AA152" s="36"/>
      <c r="AB152" s="36"/>
      <c r="AC152" s="36"/>
      <c r="AD152" s="36"/>
      <c r="AE152" s="36"/>
      <c r="AR152" s="191" t="s">
        <v>299</v>
      </c>
      <c r="AT152" s="191" t="s">
        <v>217</v>
      </c>
      <c r="AU152" s="191" t="s">
        <v>88</v>
      </c>
      <c r="AY152" s="19" t="s">
        <v>214</v>
      </c>
      <c r="BE152" s="192">
        <f>IF(N152="základní",J152,0)</f>
        <v>0</v>
      </c>
      <c r="BF152" s="192">
        <f>IF(N152="snížená",J152,0)</f>
        <v>0</v>
      </c>
      <c r="BG152" s="192">
        <f>IF(N152="zákl. přenesená",J152,0)</f>
        <v>0</v>
      </c>
      <c r="BH152" s="192">
        <f>IF(N152="sníž. přenesená",J152,0)</f>
        <v>0</v>
      </c>
      <c r="BI152" s="192">
        <f>IF(N152="nulová",J152,0)</f>
        <v>0</v>
      </c>
      <c r="BJ152" s="19" t="s">
        <v>88</v>
      </c>
      <c r="BK152" s="192">
        <f>ROUND(I152*H152,2)</f>
        <v>0</v>
      </c>
      <c r="BL152" s="19" t="s">
        <v>299</v>
      </c>
      <c r="BM152" s="191" t="s">
        <v>1153</v>
      </c>
    </row>
    <row r="153" spans="1:65" s="14" customFormat="1" ht="11.25">
      <c r="B153" s="204"/>
      <c r="C153" s="205"/>
      <c r="D153" s="195" t="s">
        <v>224</v>
      </c>
      <c r="E153" s="206" t="s">
        <v>19</v>
      </c>
      <c r="F153" s="207" t="s">
        <v>88</v>
      </c>
      <c r="G153" s="205"/>
      <c r="H153" s="208">
        <v>2</v>
      </c>
      <c r="I153" s="209"/>
      <c r="J153" s="205"/>
      <c r="K153" s="205"/>
      <c r="L153" s="210"/>
      <c r="M153" s="211"/>
      <c r="N153" s="212"/>
      <c r="O153" s="212"/>
      <c r="P153" s="212"/>
      <c r="Q153" s="212"/>
      <c r="R153" s="212"/>
      <c r="S153" s="212"/>
      <c r="T153" s="213"/>
      <c r="AT153" s="214" t="s">
        <v>224</v>
      </c>
      <c r="AU153" s="214" t="s">
        <v>88</v>
      </c>
      <c r="AV153" s="14" t="s">
        <v>88</v>
      </c>
      <c r="AW153" s="14" t="s">
        <v>36</v>
      </c>
      <c r="AX153" s="14" t="s">
        <v>75</v>
      </c>
      <c r="AY153" s="214" t="s">
        <v>214</v>
      </c>
    </row>
    <row r="154" spans="1:65" s="15" customFormat="1" ht="11.25">
      <c r="B154" s="215"/>
      <c r="C154" s="216"/>
      <c r="D154" s="195" t="s">
        <v>224</v>
      </c>
      <c r="E154" s="217" t="s">
        <v>19</v>
      </c>
      <c r="F154" s="218" t="s">
        <v>228</v>
      </c>
      <c r="G154" s="216"/>
      <c r="H154" s="219">
        <v>2</v>
      </c>
      <c r="I154" s="220"/>
      <c r="J154" s="216"/>
      <c r="K154" s="216"/>
      <c r="L154" s="221"/>
      <c r="M154" s="222"/>
      <c r="N154" s="223"/>
      <c r="O154" s="223"/>
      <c r="P154" s="223"/>
      <c r="Q154" s="223"/>
      <c r="R154" s="223"/>
      <c r="S154" s="223"/>
      <c r="T154" s="224"/>
      <c r="AT154" s="225" t="s">
        <v>224</v>
      </c>
      <c r="AU154" s="225" t="s">
        <v>88</v>
      </c>
      <c r="AV154" s="15" t="s">
        <v>222</v>
      </c>
      <c r="AW154" s="15" t="s">
        <v>36</v>
      </c>
      <c r="AX154" s="15" t="s">
        <v>82</v>
      </c>
      <c r="AY154" s="225" t="s">
        <v>214</v>
      </c>
    </row>
    <row r="155" spans="1:65" s="2" customFormat="1" ht="14.45" customHeight="1">
      <c r="A155" s="36"/>
      <c r="B155" s="37"/>
      <c r="C155" s="180" t="s">
        <v>335</v>
      </c>
      <c r="D155" s="180" t="s">
        <v>217</v>
      </c>
      <c r="E155" s="181" t="s">
        <v>1154</v>
      </c>
      <c r="F155" s="182" t="s">
        <v>1155</v>
      </c>
      <c r="G155" s="183" t="s">
        <v>1051</v>
      </c>
      <c r="H155" s="184">
        <v>2</v>
      </c>
      <c r="I155" s="185"/>
      <c r="J155" s="186">
        <f>ROUND(I155*H155,2)</f>
        <v>0</v>
      </c>
      <c r="K155" s="182" t="s">
        <v>221</v>
      </c>
      <c r="L155" s="41"/>
      <c r="M155" s="187" t="s">
        <v>19</v>
      </c>
      <c r="N155" s="188" t="s">
        <v>47</v>
      </c>
      <c r="O155" s="66"/>
      <c r="P155" s="189">
        <f>O155*H155</f>
        <v>0</v>
      </c>
      <c r="Q155" s="189">
        <v>1.8E-3</v>
      </c>
      <c r="R155" s="189">
        <f>Q155*H155</f>
        <v>3.5999999999999999E-3</v>
      </c>
      <c r="S155" s="189">
        <v>0</v>
      </c>
      <c r="T155" s="190">
        <f>S155*H155</f>
        <v>0</v>
      </c>
      <c r="U155" s="36"/>
      <c r="V155" s="36"/>
      <c r="W155" s="36"/>
      <c r="X155" s="36"/>
      <c r="Y155" s="36"/>
      <c r="Z155" s="36"/>
      <c r="AA155" s="36"/>
      <c r="AB155" s="36"/>
      <c r="AC155" s="36"/>
      <c r="AD155" s="36"/>
      <c r="AE155" s="36"/>
      <c r="AR155" s="191" t="s">
        <v>299</v>
      </c>
      <c r="AT155" s="191" t="s">
        <v>217</v>
      </c>
      <c r="AU155" s="191" t="s">
        <v>88</v>
      </c>
      <c r="AY155" s="19" t="s">
        <v>214</v>
      </c>
      <c r="BE155" s="192">
        <f>IF(N155="základní",J155,0)</f>
        <v>0</v>
      </c>
      <c r="BF155" s="192">
        <f>IF(N155="snížená",J155,0)</f>
        <v>0</v>
      </c>
      <c r="BG155" s="192">
        <f>IF(N155="zákl. přenesená",J155,0)</f>
        <v>0</v>
      </c>
      <c r="BH155" s="192">
        <f>IF(N155="sníž. přenesená",J155,0)</f>
        <v>0</v>
      </c>
      <c r="BI155" s="192">
        <f>IF(N155="nulová",J155,0)</f>
        <v>0</v>
      </c>
      <c r="BJ155" s="19" t="s">
        <v>88</v>
      </c>
      <c r="BK155" s="192">
        <f>ROUND(I155*H155,2)</f>
        <v>0</v>
      </c>
      <c r="BL155" s="19" t="s">
        <v>299</v>
      </c>
      <c r="BM155" s="191" t="s">
        <v>1156</v>
      </c>
    </row>
    <row r="156" spans="1:65" s="2" customFormat="1" ht="14.45" customHeight="1">
      <c r="A156" s="36"/>
      <c r="B156" s="37"/>
      <c r="C156" s="180" t="s">
        <v>341</v>
      </c>
      <c r="D156" s="180" t="s">
        <v>217</v>
      </c>
      <c r="E156" s="181" t="s">
        <v>1157</v>
      </c>
      <c r="F156" s="182" t="s">
        <v>1158</v>
      </c>
      <c r="G156" s="183" t="s">
        <v>1051</v>
      </c>
      <c r="H156" s="184">
        <v>2</v>
      </c>
      <c r="I156" s="185"/>
      <c r="J156" s="186">
        <f>ROUND(I156*H156,2)</f>
        <v>0</v>
      </c>
      <c r="K156" s="182" t="s">
        <v>221</v>
      </c>
      <c r="L156" s="41"/>
      <c r="M156" s="187" t="s">
        <v>19</v>
      </c>
      <c r="N156" s="188" t="s">
        <v>47</v>
      </c>
      <c r="O156" s="66"/>
      <c r="P156" s="189">
        <f>O156*H156</f>
        <v>0</v>
      </c>
      <c r="Q156" s="189">
        <v>1.9599999999999999E-3</v>
      </c>
      <c r="R156" s="189">
        <f>Q156*H156</f>
        <v>3.9199999999999999E-3</v>
      </c>
      <c r="S156" s="189">
        <v>0</v>
      </c>
      <c r="T156" s="190">
        <f>S156*H156</f>
        <v>0</v>
      </c>
      <c r="U156" s="36"/>
      <c r="V156" s="36"/>
      <c r="W156" s="36"/>
      <c r="X156" s="36"/>
      <c r="Y156" s="36"/>
      <c r="Z156" s="36"/>
      <c r="AA156" s="36"/>
      <c r="AB156" s="36"/>
      <c r="AC156" s="36"/>
      <c r="AD156" s="36"/>
      <c r="AE156" s="36"/>
      <c r="AR156" s="191" t="s">
        <v>299</v>
      </c>
      <c r="AT156" s="191" t="s">
        <v>217</v>
      </c>
      <c r="AU156" s="191" t="s">
        <v>88</v>
      </c>
      <c r="AY156" s="19" t="s">
        <v>214</v>
      </c>
      <c r="BE156" s="192">
        <f>IF(N156="základní",J156,0)</f>
        <v>0</v>
      </c>
      <c r="BF156" s="192">
        <f>IF(N156="snížená",J156,0)</f>
        <v>0</v>
      </c>
      <c r="BG156" s="192">
        <f>IF(N156="zákl. přenesená",J156,0)</f>
        <v>0</v>
      </c>
      <c r="BH156" s="192">
        <f>IF(N156="sníž. přenesená",J156,0)</f>
        <v>0</v>
      </c>
      <c r="BI156" s="192">
        <f>IF(N156="nulová",J156,0)</f>
        <v>0</v>
      </c>
      <c r="BJ156" s="19" t="s">
        <v>88</v>
      </c>
      <c r="BK156" s="192">
        <f>ROUND(I156*H156,2)</f>
        <v>0</v>
      </c>
      <c r="BL156" s="19" t="s">
        <v>299</v>
      </c>
      <c r="BM156" s="191" t="s">
        <v>1159</v>
      </c>
    </row>
    <row r="157" spans="1:65" s="2" customFormat="1" ht="14.45" customHeight="1">
      <c r="A157" s="36"/>
      <c r="B157" s="37"/>
      <c r="C157" s="180" t="s">
        <v>347</v>
      </c>
      <c r="D157" s="180" t="s">
        <v>217</v>
      </c>
      <c r="E157" s="181" t="s">
        <v>1160</v>
      </c>
      <c r="F157" s="182" t="s">
        <v>1161</v>
      </c>
      <c r="G157" s="183" t="s">
        <v>248</v>
      </c>
      <c r="H157" s="184">
        <v>3</v>
      </c>
      <c r="I157" s="185"/>
      <c r="J157" s="186">
        <f>ROUND(I157*H157,2)</f>
        <v>0</v>
      </c>
      <c r="K157" s="182" t="s">
        <v>221</v>
      </c>
      <c r="L157" s="41"/>
      <c r="M157" s="187" t="s">
        <v>19</v>
      </c>
      <c r="N157" s="188" t="s">
        <v>47</v>
      </c>
      <c r="O157" s="66"/>
      <c r="P157" s="189">
        <f>O157*H157</f>
        <v>0</v>
      </c>
      <c r="Q157" s="189">
        <v>3.1E-4</v>
      </c>
      <c r="R157" s="189">
        <f>Q157*H157</f>
        <v>9.3000000000000005E-4</v>
      </c>
      <c r="S157" s="189">
        <v>0</v>
      </c>
      <c r="T157" s="190">
        <f>S157*H157</f>
        <v>0</v>
      </c>
      <c r="U157" s="36"/>
      <c r="V157" s="36"/>
      <c r="W157" s="36"/>
      <c r="X157" s="36"/>
      <c r="Y157" s="36"/>
      <c r="Z157" s="36"/>
      <c r="AA157" s="36"/>
      <c r="AB157" s="36"/>
      <c r="AC157" s="36"/>
      <c r="AD157" s="36"/>
      <c r="AE157" s="36"/>
      <c r="AR157" s="191" t="s">
        <v>299</v>
      </c>
      <c r="AT157" s="191" t="s">
        <v>217</v>
      </c>
      <c r="AU157" s="191" t="s">
        <v>88</v>
      </c>
      <c r="AY157" s="19" t="s">
        <v>214</v>
      </c>
      <c r="BE157" s="192">
        <f>IF(N157="základní",J157,0)</f>
        <v>0</v>
      </c>
      <c r="BF157" s="192">
        <f>IF(N157="snížená",J157,0)</f>
        <v>0</v>
      </c>
      <c r="BG157" s="192">
        <f>IF(N157="zákl. přenesená",J157,0)</f>
        <v>0</v>
      </c>
      <c r="BH157" s="192">
        <f>IF(N157="sníž. přenesená",J157,0)</f>
        <v>0</v>
      </c>
      <c r="BI157" s="192">
        <f>IF(N157="nulová",J157,0)</f>
        <v>0</v>
      </c>
      <c r="BJ157" s="19" t="s">
        <v>88</v>
      </c>
      <c r="BK157" s="192">
        <f>ROUND(I157*H157,2)</f>
        <v>0</v>
      </c>
      <c r="BL157" s="19" t="s">
        <v>299</v>
      </c>
      <c r="BM157" s="191" t="s">
        <v>1162</v>
      </c>
    </row>
    <row r="158" spans="1:65" s="14" customFormat="1" ht="11.25">
      <c r="B158" s="204"/>
      <c r="C158" s="205"/>
      <c r="D158" s="195" t="s">
        <v>224</v>
      </c>
      <c r="E158" s="206" t="s">
        <v>19</v>
      </c>
      <c r="F158" s="207" t="s">
        <v>101</v>
      </c>
      <c r="G158" s="205"/>
      <c r="H158" s="208">
        <v>3</v>
      </c>
      <c r="I158" s="209"/>
      <c r="J158" s="205"/>
      <c r="K158" s="205"/>
      <c r="L158" s="210"/>
      <c r="M158" s="211"/>
      <c r="N158" s="212"/>
      <c r="O158" s="212"/>
      <c r="P158" s="212"/>
      <c r="Q158" s="212"/>
      <c r="R158" s="212"/>
      <c r="S158" s="212"/>
      <c r="T158" s="213"/>
      <c r="AT158" s="214" t="s">
        <v>224</v>
      </c>
      <c r="AU158" s="214" t="s">
        <v>88</v>
      </c>
      <c r="AV158" s="14" t="s">
        <v>88</v>
      </c>
      <c r="AW158" s="14" t="s">
        <v>36</v>
      </c>
      <c r="AX158" s="14" t="s">
        <v>75</v>
      </c>
      <c r="AY158" s="214" t="s">
        <v>214</v>
      </c>
    </row>
    <row r="159" spans="1:65" s="15" customFormat="1" ht="11.25">
      <c r="B159" s="215"/>
      <c r="C159" s="216"/>
      <c r="D159" s="195" t="s">
        <v>224</v>
      </c>
      <c r="E159" s="217" t="s">
        <v>19</v>
      </c>
      <c r="F159" s="218" t="s">
        <v>228</v>
      </c>
      <c r="G159" s="216"/>
      <c r="H159" s="219">
        <v>3</v>
      </c>
      <c r="I159" s="220"/>
      <c r="J159" s="216"/>
      <c r="K159" s="216"/>
      <c r="L159" s="221"/>
      <c r="M159" s="222"/>
      <c r="N159" s="223"/>
      <c r="O159" s="223"/>
      <c r="P159" s="223"/>
      <c r="Q159" s="223"/>
      <c r="R159" s="223"/>
      <c r="S159" s="223"/>
      <c r="T159" s="224"/>
      <c r="AT159" s="225" t="s">
        <v>224</v>
      </c>
      <c r="AU159" s="225" t="s">
        <v>88</v>
      </c>
      <c r="AV159" s="15" t="s">
        <v>222</v>
      </c>
      <c r="AW159" s="15" t="s">
        <v>36</v>
      </c>
      <c r="AX159" s="15" t="s">
        <v>82</v>
      </c>
      <c r="AY159" s="225" t="s">
        <v>214</v>
      </c>
    </row>
    <row r="160" spans="1:65" s="2" customFormat="1" ht="24.2" customHeight="1">
      <c r="A160" s="36"/>
      <c r="B160" s="37"/>
      <c r="C160" s="180" t="s">
        <v>353</v>
      </c>
      <c r="D160" s="180" t="s">
        <v>217</v>
      </c>
      <c r="E160" s="181" t="s">
        <v>1074</v>
      </c>
      <c r="F160" s="182" t="s">
        <v>1075</v>
      </c>
      <c r="G160" s="183" t="s">
        <v>302</v>
      </c>
      <c r="H160" s="184">
        <v>0.01</v>
      </c>
      <c r="I160" s="185"/>
      <c r="J160" s="186">
        <f>ROUND(I160*H160,2)</f>
        <v>0</v>
      </c>
      <c r="K160" s="182" t="s">
        <v>221</v>
      </c>
      <c r="L160" s="41"/>
      <c r="M160" s="187" t="s">
        <v>19</v>
      </c>
      <c r="N160" s="188" t="s">
        <v>47</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299</v>
      </c>
      <c r="AT160" s="191" t="s">
        <v>217</v>
      </c>
      <c r="AU160" s="191" t="s">
        <v>88</v>
      </c>
      <c r="AY160" s="19" t="s">
        <v>214</v>
      </c>
      <c r="BE160" s="192">
        <f>IF(N160="základní",J160,0)</f>
        <v>0</v>
      </c>
      <c r="BF160" s="192">
        <f>IF(N160="snížená",J160,0)</f>
        <v>0</v>
      </c>
      <c r="BG160" s="192">
        <f>IF(N160="zákl. přenesená",J160,0)</f>
        <v>0</v>
      </c>
      <c r="BH160" s="192">
        <f>IF(N160="sníž. přenesená",J160,0)</f>
        <v>0</v>
      </c>
      <c r="BI160" s="192">
        <f>IF(N160="nulová",J160,0)</f>
        <v>0</v>
      </c>
      <c r="BJ160" s="19" t="s">
        <v>88</v>
      </c>
      <c r="BK160" s="192">
        <f>ROUND(I160*H160,2)</f>
        <v>0</v>
      </c>
      <c r="BL160" s="19" t="s">
        <v>299</v>
      </c>
      <c r="BM160" s="191" t="s">
        <v>1163</v>
      </c>
    </row>
    <row r="161" spans="1:65" s="2" customFormat="1" ht="24.2" customHeight="1">
      <c r="A161" s="36"/>
      <c r="B161" s="37"/>
      <c r="C161" s="180" t="s">
        <v>358</v>
      </c>
      <c r="D161" s="180" t="s">
        <v>217</v>
      </c>
      <c r="E161" s="181" t="s">
        <v>1077</v>
      </c>
      <c r="F161" s="182" t="s">
        <v>1078</v>
      </c>
      <c r="G161" s="183" t="s">
        <v>302</v>
      </c>
      <c r="H161" s="184">
        <v>0.01</v>
      </c>
      <c r="I161" s="185"/>
      <c r="J161" s="186">
        <f>ROUND(I161*H161,2)</f>
        <v>0</v>
      </c>
      <c r="K161" s="182" t="s">
        <v>221</v>
      </c>
      <c r="L161" s="41"/>
      <c r="M161" s="244" t="s">
        <v>19</v>
      </c>
      <c r="N161" s="245" t="s">
        <v>47</v>
      </c>
      <c r="O161" s="246"/>
      <c r="P161" s="247">
        <f>O161*H161</f>
        <v>0</v>
      </c>
      <c r="Q161" s="247">
        <v>0</v>
      </c>
      <c r="R161" s="247">
        <f>Q161*H161</f>
        <v>0</v>
      </c>
      <c r="S161" s="247">
        <v>0</v>
      </c>
      <c r="T161" s="248">
        <f>S161*H161</f>
        <v>0</v>
      </c>
      <c r="U161" s="36"/>
      <c r="V161" s="36"/>
      <c r="W161" s="36"/>
      <c r="X161" s="36"/>
      <c r="Y161" s="36"/>
      <c r="Z161" s="36"/>
      <c r="AA161" s="36"/>
      <c r="AB161" s="36"/>
      <c r="AC161" s="36"/>
      <c r="AD161" s="36"/>
      <c r="AE161" s="36"/>
      <c r="AR161" s="191" t="s">
        <v>299</v>
      </c>
      <c r="AT161" s="191" t="s">
        <v>217</v>
      </c>
      <c r="AU161" s="191" t="s">
        <v>88</v>
      </c>
      <c r="AY161" s="19" t="s">
        <v>214</v>
      </c>
      <c r="BE161" s="192">
        <f>IF(N161="základní",J161,0)</f>
        <v>0</v>
      </c>
      <c r="BF161" s="192">
        <f>IF(N161="snížená",J161,0)</f>
        <v>0</v>
      </c>
      <c r="BG161" s="192">
        <f>IF(N161="zákl. přenesená",J161,0)</f>
        <v>0</v>
      </c>
      <c r="BH161" s="192">
        <f>IF(N161="sníž. přenesená",J161,0)</f>
        <v>0</v>
      </c>
      <c r="BI161" s="192">
        <f>IF(N161="nulová",J161,0)</f>
        <v>0</v>
      </c>
      <c r="BJ161" s="19" t="s">
        <v>88</v>
      </c>
      <c r="BK161" s="192">
        <f>ROUND(I161*H161,2)</f>
        <v>0</v>
      </c>
      <c r="BL161" s="19" t="s">
        <v>299</v>
      </c>
      <c r="BM161" s="191" t="s">
        <v>1164</v>
      </c>
    </row>
    <row r="162" spans="1:65" s="2" customFormat="1" ht="6.95" customHeight="1">
      <c r="A162" s="36"/>
      <c r="B162" s="49"/>
      <c r="C162" s="50"/>
      <c r="D162" s="50"/>
      <c r="E162" s="50"/>
      <c r="F162" s="50"/>
      <c r="G162" s="50"/>
      <c r="H162" s="50"/>
      <c r="I162" s="50"/>
      <c r="J162" s="50"/>
      <c r="K162" s="50"/>
      <c r="L162" s="41"/>
      <c r="M162" s="36"/>
      <c r="O162" s="36"/>
      <c r="P162" s="36"/>
      <c r="Q162" s="36"/>
      <c r="R162" s="36"/>
      <c r="S162" s="36"/>
      <c r="T162" s="36"/>
      <c r="U162" s="36"/>
      <c r="V162" s="36"/>
      <c r="W162" s="36"/>
      <c r="X162" s="36"/>
      <c r="Y162" s="36"/>
      <c r="Z162" s="36"/>
      <c r="AA162" s="36"/>
      <c r="AB162" s="36"/>
      <c r="AC162" s="36"/>
      <c r="AD162" s="36"/>
      <c r="AE162" s="36"/>
    </row>
  </sheetData>
  <sheetProtection algorithmName="SHA-512" hashValue="/uCvhLHuf6gafGytMt5h9jzjlIKjxK1uwaNtaxS52AsThDxFZZR7/9i534Z/MbEWfiNWODvUqkROWsTnOblgzA==" saltValue="LFPcp9uNgqx34CxYgbTA7PhQzk33UNcuYz7Lwfz7YAKid44CNtOdNBgdk9L51TRUiD9aumFX1R+IKfSRfAl12w==" spinCount="100000" sheet="1" objects="1" scenarios="1" formatColumns="0" formatRows="0" autoFilter="0"/>
  <autoFilter ref="C93:K161" xr:uid="{00000000-0009-0000-0000-000021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BM1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171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2003</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1165</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ROUND(J87,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ROUND((SUM(BE87:BE175)),  2)</f>
        <v>0</v>
      </c>
      <c r="G35" s="36"/>
      <c r="H35" s="36"/>
      <c r="I35" s="126">
        <v>0.21</v>
      </c>
      <c r="J35" s="125">
        <f>ROUND(((SUM(BE87:BE175))*I35),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ROUND((SUM(BF87:BF175)),  2)</f>
        <v>0</v>
      </c>
      <c r="G36" s="36"/>
      <c r="H36" s="36"/>
      <c r="I36" s="126">
        <v>0.15</v>
      </c>
      <c r="J36" s="125">
        <f>ROUND(((SUM(BF87:BF175))*I36),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ROUND((SUM(BG87:BG175)),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ROUND((SUM(BH87:BH175)),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ROUND((SUM(BI87:BI175)),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2003</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D.1.4.e - Elektroinstalace</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J87</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187</v>
      </c>
      <c r="E64" s="145"/>
      <c r="F64" s="145"/>
      <c r="G64" s="145"/>
      <c r="H64" s="145"/>
      <c r="I64" s="145"/>
      <c r="J64" s="146">
        <f>J88</f>
        <v>0</v>
      </c>
      <c r="K64" s="143"/>
      <c r="L64" s="147"/>
    </row>
    <row r="65" spans="1:31" s="10" customFormat="1" ht="19.899999999999999" customHeight="1">
      <c r="B65" s="148"/>
      <c r="C65" s="99"/>
      <c r="D65" s="149" t="s">
        <v>1166</v>
      </c>
      <c r="E65" s="150"/>
      <c r="F65" s="150"/>
      <c r="G65" s="150"/>
      <c r="H65" s="150"/>
      <c r="I65" s="150"/>
      <c r="J65" s="151">
        <f>J89</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199</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5" t="str">
        <f>E7</f>
        <v>Podkrovní byty Táborská 378/44, 372/36, 375/38, 377/42, 376/40 Praha 4, k.ú. Nusle</v>
      </c>
      <c r="F75" s="396"/>
      <c r="G75" s="396"/>
      <c r="H75" s="396"/>
      <c r="I75" s="38"/>
      <c r="J75" s="38"/>
      <c r="K75" s="38"/>
      <c r="L75" s="115"/>
      <c r="S75" s="36"/>
      <c r="T75" s="36"/>
      <c r="U75" s="36"/>
      <c r="V75" s="36"/>
      <c r="W75" s="36"/>
      <c r="X75" s="36"/>
      <c r="Y75" s="36"/>
      <c r="Z75" s="36"/>
      <c r="AA75" s="36"/>
      <c r="AB75" s="36"/>
      <c r="AC75" s="36"/>
      <c r="AD75" s="36"/>
      <c r="AE75" s="36"/>
    </row>
    <row r="76" spans="1:31" s="1" customFormat="1" ht="12" customHeight="1">
      <c r="B76" s="23"/>
      <c r="C76" s="31" t="s">
        <v>174</v>
      </c>
      <c r="D76" s="24"/>
      <c r="E76" s="24"/>
      <c r="F76" s="24"/>
      <c r="G76" s="24"/>
      <c r="H76" s="24"/>
      <c r="I76" s="24"/>
      <c r="J76" s="24"/>
      <c r="K76" s="24"/>
      <c r="L76" s="22"/>
    </row>
    <row r="77" spans="1:31" s="2" customFormat="1" ht="16.5" customHeight="1">
      <c r="A77" s="36"/>
      <c r="B77" s="37"/>
      <c r="C77" s="38"/>
      <c r="D77" s="38"/>
      <c r="E77" s="395" t="s">
        <v>2003</v>
      </c>
      <c r="F77" s="397"/>
      <c r="G77" s="397"/>
      <c r="H77" s="397"/>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176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9" t="str">
        <f>E11</f>
        <v>D.1.4.e - Elektroinstalace</v>
      </c>
      <c r="F79" s="397"/>
      <c r="G79" s="397"/>
      <c r="H79" s="397"/>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F14</f>
        <v xml:space="preserve"> </v>
      </c>
      <c r="G81" s="38"/>
      <c r="H81" s="38"/>
      <c r="I81" s="31" t="s">
        <v>23</v>
      </c>
      <c r="J81" s="61" t="str">
        <f>IF(J14="","",J14)</f>
        <v>16. 4. 2021</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25.7" customHeight="1">
      <c r="A83" s="36"/>
      <c r="B83" s="37"/>
      <c r="C83" s="31" t="s">
        <v>25</v>
      </c>
      <c r="D83" s="38"/>
      <c r="E83" s="38"/>
      <c r="F83" s="29" t="str">
        <f>E17</f>
        <v>Městská část Praha 4, Anatala Staška 2059/80b</v>
      </c>
      <c r="G83" s="38"/>
      <c r="H83" s="38"/>
      <c r="I83" s="31" t="s">
        <v>32</v>
      </c>
      <c r="J83" s="34" t="str">
        <f>E23</f>
        <v>SUNCAD, s.r.o., Špotzova 6, Praha 6</v>
      </c>
      <c r="K83" s="38"/>
      <c r="L83" s="115"/>
      <c r="S83" s="36"/>
      <c r="T83" s="36"/>
      <c r="U83" s="36"/>
      <c r="V83" s="36"/>
      <c r="W83" s="36"/>
      <c r="X83" s="36"/>
      <c r="Y83" s="36"/>
      <c r="Z83" s="36"/>
      <c r="AA83" s="36"/>
      <c r="AB83" s="36"/>
      <c r="AC83" s="36"/>
      <c r="AD83" s="36"/>
      <c r="AE83" s="36"/>
    </row>
    <row r="84" spans="1:65" s="2" customFormat="1" ht="15.2" customHeight="1">
      <c r="A84" s="36"/>
      <c r="B84" s="37"/>
      <c r="C84" s="31" t="s">
        <v>30</v>
      </c>
      <c r="D84" s="38"/>
      <c r="E84" s="38"/>
      <c r="F84" s="29" t="str">
        <f>IF(E20="","",E20)</f>
        <v>Vyplň údaj</v>
      </c>
      <c r="G84" s="38"/>
      <c r="H84" s="38"/>
      <c r="I84" s="31" t="s">
        <v>37</v>
      </c>
      <c r="J84" s="34" t="str">
        <f>E26</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200</v>
      </c>
      <c r="D86" s="156" t="s">
        <v>60</v>
      </c>
      <c r="E86" s="156" t="s">
        <v>56</v>
      </c>
      <c r="F86" s="156" t="s">
        <v>57</v>
      </c>
      <c r="G86" s="156" t="s">
        <v>201</v>
      </c>
      <c r="H86" s="156" t="s">
        <v>202</v>
      </c>
      <c r="I86" s="156" t="s">
        <v>203</v>
      </c>
      <c r="J86" s="156" t="s">
        <v>180</v>
      </c>
      <c r="K86" s="157" t="s">
        <v>204</v>
      </c>
      <c r="L86" s="158"/>
      <c r="M86" s="70" t="s">
        <v>19</v>
      </c>
      <c r="N86" s="71" t="s">
        <v>45</v>
      </c>
      <c r="O86" s="71" t="s">
        <v>205</v>
      </c>
      <c r="P86" s="71" t="s">
        <v>206</v>
      </c>
      <c r="Q86" s="71" t="s">
        <v>207</v>
      </c>
      <c r="R86" s="71" t="s">
        <v>208</v>
      </c>
      <c r="S86" s="71" t="s">
        <v>209</v>
      </c>
      <c r="T86" s="72" t="s">
        <v>210</v>
      </c>
      <c r="U86" s="153"/>
      <c r="V86" s="153"/>
      <c r="W86" s="153"/>
      <c r="X86" s="153"/>
      <c r="Y86" s="153"/>
      <c r="Z86" s="153"/>
      <c r="AA86" s="153"/>
      <c r="AB86" s="153"/>
      <c r="AC86" s="153"/>
      <c r="AD86" s="153"/>
      <c r="AE86" s="153"/>
    </row>
    <row r="87" spans="1:65" s="2" customFormat="1" ht="22.9" customHeight="1">
      <c r="A87" s="36"/>
      <c r="B87" s="37"/>
      <c r="C87" s="77" t="s">
        <v>211</v>
      </c>
      <c r="D87" s="38"/>
      <c r="E87" s="38"/>
      <c r="F87" s="38"/>
      <c r="G87" s="38"/>
      <c r="H87" s="38"/>
      <c r="I87" s="38"/>
      <c r="J87" s="159">
        <f>BK87</f>
        <v>0</v>
      </c>
      <c r="K87" s="38"/>
      <c r="L87" s="41"/>
      <c r="M87" s="73"/>
      <c r="N87" s="160"/>
      <c r="O87" s="74"/>
      <c r="P87" s="161">
        <f>P88</f>
        <v>0</v>
      </c>
      <c r="Q87" s="74"/>
      <c r="R87" s="161">
        <f>R88</f>
        <v>0</v>
      </c>
      <c r="S87" s="74"/>
      <c r="T87" s="162">
        <f>T88</f>
        <v>0</v>
      </c>
      <c r="U87" s="36"/>
      <c r="V87" s="36"/>
      <c r="W87" s="36"/>
      <c r="X87" s="36"/>
      <c r="Y87" s="36"/>
      <c r="Z87" s="36"/>
      <c r="AA87" s="36"/>
      <c r="AB87" s="36"/>
      <c r="AC87" s="36"/>
      <c r="AD87" s="36"/>
      <c r="AE87" s="36"/>
      <c r="AT87" s="19" t="s">
        <v>74</v>
      </c>
      <c r="AU87" s="19" t="s">
        <v>181</v>
      </c>
      <c r="BK87" s="163">
        <f>BK88</f>
        <v>0</v>
      </c>
    </row>
    <row r="88" spans="1:65" s="12" customFormat="1" ht="25.9" customHeight="1">
      <c r="B88" s="164"/>
      <c r="C88" s="165"/>
      <c r="D88" s="166" t="s">
        <v>74</v>
      </c>
      <c r="E88" s="167" t="s">
        <v>318</v>
      </c>
      <c r="F88" s="167" t="s">
        <v>319</v>
      </c>
      <c r="G88" s="165"/>
      <c r="H88" s="165"/>
      <c r="I88" s="168"/>
      <c r="J88" s="169">
        <f>BK88</f>
        <v>0</v>
      </c>
      <c r="K88" s="165"/>
      <c r="L88" s="170"/>
      <c r="M88" s="171"/>
      <c r="N88" s="172"/>
      <c r="O88" s="172"/>
      <c r="P88" s="173">
        <f>P89</f>
        <v>0</v>
      </c>
      <c r="Q88" s="172"/>
      <c r="R88" s="173">
        <f>R89</f>
        <v>0</v>
      </c>
      <c r="S88" s="172"/>
      <c r="T88" s="174">
        <f>T89</f>
        <v>0</v>
      </c>
      <c r="AR88" s="175" t="s">
        <v>88</v>
      </c>
      <c r="AT88" s="176" t="s">
        <v>74</v>
      </c>
      <c r="AU88" s="176" t="s">
        <v>75</v>
      </c>
      <c r="AY88" s="175" t="s">
        <v>214</v>
      </c>
      <c r="BK88" s="177">
        <f>BK89</f>
        <v>0</v>
      </c>
    </row>
    <row r="89" spans="1:65" s="12" customFormat="1" ht="22.9" customHeight="1">
      <c r="B89" s="164"/>
      <c r="C89" s="165"/>
      <c r="D89" s="166" t="s">
        <v>74</v>
      </c>
      <c r="E89" s="178" t="s">
        <v>1167</v>
      </c>
      <c r="F89" s="178" t="s">
        <v>1168</v>
      </c>
      <c r="G89" s="165"/>
      <c r="H89" s="165"/>
      <c r="I89" s="168"/>
      <c r="J89" s="179">
        <f>BK89</f>
        <v>0</v>
      </c>
      <c r="K89" s="165"/>
      <c r="L89" s="170"/>
      <c r="M89" s="171"/>
      <c r="N89" s="172"/>
      <c r="O89" s="172"/>
      <c r="P89" s="173">
        <f>SUM(P90:P175)</f>
        <v>0</v>
      </c>
      <c r="Q89" s="172"/>
      <c r="R89" s="173">
        <f>SUM(R90:R175)</f>
        <v>0</v>
      </c>
      <c r="S89" s="172"/>
      <c r="T89" s="174">
        <f>SUM(T90:T175)</f>
        <v>0</v>
      </c>
      <c r="AR89" s="175" t="s">
        <v>88</v>
      </c>
      <c r="AT89" s="176" t="s">
        <v>74</v>
      </c>
      <c r="AU89" s="176" t="s">
        <v>82</v>
      </c>
      <c r="AY89" s="175" t="s">
        <v>214</v>
      </c>
      <c r="BK89" s="177">
        <f>SUM(BK90:BK175)</f>
        <v>0</v>
      </c>
    </row>
    <row r="90" spans="1:65" s="2" customFormat="1" ht="14.45" customHeight="1">
      <c r="A90" s="36"/>
      <c r="B90" s="37"/>
      <c r="C90" s="180" t="s">
        <v>82</v>
      </c>
      <c r="D90" s="180" t="s">
        <v>217</v>
      </c>
      <c r="E90" s="181" t="s">
        <v>1269</v>
      </c>
      <c r="F90" s="182" t="s">
        <v>1270</v>
      </c>
      <c r="G90" s="183" t="s">
        <v>943</v>
      </c>
      <c r="H90" s="184">
        <v>11</v>
      </c>
      <c r="I90" s="185"/>
      <c r="J90" s="186">
        <f t="shared" ref="J90:J121" si="0">ROUND(I90*H90,2)</f>
        <v>0</v>
      </c>
      <c r="K90" s="182" t="s">
        <v>19</v>
      </c>
      <c r="L90" s="41"/>
      <c r="M90" s="187" t="s">
        <v>19</v>
      </c>
      <c r="N90" s="188" t="s">
        <v>47</v>
      </c>
      <c r="O90" s="66"/>
      <c r="P90" s="189">
        <f t="shared" ref="P90:P121" si="1">O90*H90</f>
        <v>0</v>
      </c>
      <c r="Q90" s="189">
        <v>0</v>
      </c>
      <c r="R90" s="189">
        <f t="shared" ref="R90:R121" si="2">Q90*H90</f>
        <v>0</v>
      </c>
      <c r="S90" s="189">
        <v>0</v>
      </c>
      <c r="T90" s="190">
        <f t="shared" ref="T90:T121" si="3">S90*H90</f>
        <v>0</v>
      </c>
      <c r="U90" s="36"/>
      <c r="V90" s="36"/>
      <c r="W90" s="36"/>
      <c r="X90" s="36"/>
      <c r="Y90" s="36"/>
      <c r="Z90" s="36"/>
      <c r="AA90" s="36"/>
      <c r="AB90" s="36"/>
      <c r="AC90" s="36"/>
      <c r="AD90" s="36"/>
      <c r="AE90" s="36"/>
      <c r="AR90" s="191" t="s">
        <v>299</v>
      </c>
      <c r="AT90" s="191" t="s">
        <v>217</v>
      </c>
      <c r="AU90" s="191" t="s">
        <v>88</v>
      </c>
      <c r="AY90" s="19" t="s">
        <v>214</v>
      </c>
      <c r="BE90" s="192">
        <f t="shared" ref="BE90:BE121" si="4">IF(N90="základní",J90,0)</f>
        <v>0</v>
      </c>
      <c r="BF90" s="192">
        <f t="shared" ref="BF90:BF121" si="5">IF(N90="snížená",J90,0)</f>
        <v>0</v>
      </c>
      <c r="BG90" s="192">
        <f t="shared" ref="BG90:BG121" si="6">IF(N90="zákl. přenesená",J90,0)</f>
        <v>0</v>
      </c>
      <c r="BH90" s="192">
        <f t="shared" ref="BH90:BH121" si="7">IF(N90="sníž. přenesená",J90,0)</f>
        <v>0</v>
      </c>
      <c r="BI90" s="192">
        <f t="shared" ref="BI90:BI121" si="8">IF(N90="nulová",J90,0)</f>
        <v>0</v>
      </c>
      <c r="BJ90" s="19" t="s">
        <v>88</v>
      </c>
      <c r="BK90" s="192">
        <f t="shared" ref="BK90:BK121" si="9">ROUND(I90*H90,2)</f>
        <v>0</v>
      </c>
      <c r="BL90" s="19" t="s">
        <v>299</v>
      </c>
      <c r="BM90" s="191" t="s">
        <v>88</v>
      </c>
    </row>
    <row r="91" spans="1:65" s="2" customFormat="1" ht="14.45" customHeight="1">
      <c r="A91" s="36"/>
      <c r="B91" s="37"/>
      <c r="C91" s="230" t="s">
        <v>88</v>
      </c>
      <c r="D91" s="230" t="s">
        <v>336</v>
      </c>
      <c r="E91" s="231" t="s">
        <v>1272</v>
      </c>
      <c r="F91" s="232" t="s">
        <v>1273</v>
      </c>
      <c r="G91" s="233" t="s">
        <v>943</v>
      </c>
      <c r="H91" s="234">
        <v>11</v>
      </c>
      <c r="I91" s="235"/>
      <c r="J91" s="236">
        <f t="shared" si="0"/>
        <v>0</v>
      </c>
      <c r="K91" s="232" t="s">
        <v>19</v>
      </c>
      <c r="L91" s="237"/>
      <c r="M91" s="238" t="s">
        <v>19</v>
      </c>
      <c r="N91" s="239" t="s">
        <v>47</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339</v>
      </c>
      <c r="AT91" s="191" t="s">
        <v>336</v>
      </c>
      <c r="AU91" s="191" t="s">
        <v>88</v>
      </c>
      <c r="AY91" s="19" t="s">
        <v>214</v>
      </c>
      <c r="BE91" s="192">
        <f t="shared" si="4"/>
        <v>0</v>
      </c>
      <c r="BF91" s="192">
        <f t="shared" si="5"/>
        <v>0</v>
      </c>
      <c r="BG91" s="192">
        <f t="shared" si="6"/>
        <v>0</v>
      </c>
      <c r="BH91" s="192">
        <f t="shared" si="7"/>
        <v>0</v>
      </c>
      <c r="BI91" s="192">
        <f t="shared" si="8"/>
        <v>0</v>
      </c>
      <c r="BJ91" s="19" t="s">
        <v>88</v>
      </c>
      <c r="BK91" s="192">
        <f t="shared" si="9"/>
        <v>0</v>
      </c>
      <c r="BL91" s="19" t="s">
        <v>299</v>
      </c>
      <c r="BM91" s="191" t="s">
        <v>222</v>
      </c>
    </row>
    <row r="92" spans="1:65" s="2" customFormat="1" ht="14.45" customHeight="1">
      <c r="A92" s="36"/>
      <c r="B92" s="37"/>
      <c r="C92" s="230" t="s">
        <v>101</v>
      </c>
      <c r="D92" s="230" t="s">
        <v>336</v>
      </c>
      <c r="E92" s="231" t="s">
        <v>1275</v>
      </c>
      <c r="F92" s="232" t="s">
        <v>1276</v>
      </c>
      <c r="G92" s="233" t="s">
        <v>943</v>
      </c>
      <c r="H92" s="234">
        <v>11</v>
      </c>
      <c r="I92" s="235"/>
      <c r="J92" s="236">
        <f t="shared" si="0"/>
        <v>0</v>
      </c>
      <c r="K92" s="232" t="s">
        <v>19</v>
      </c>
      <c r="L92" s="237"/>
      <c r="M92" s="238" t="s">
        <v>19</v>
      </c>
      <c r="N92" s="239" t="s">
        <v>47</v>
      </c>
      <c r="O92" s="66"/>
      <c r="P92" s="189">
        <f t="shared" si="1"/>
        <v>0</v>
      </c>
      <c r="Q92" s="189">
        <v>0</v>
      </c>
      <c r="R92" s="189">
        <f t="shared" si="2"/>
        <v>0</v>
      </c>
      <c r="S92" s="189">
        <v>0</v>
      </c>
      <c r="T92" s="190">
        <f t="shared" si="3"/>
        <v>0</v>
      </c>
      <c r="U92" s="36"/>
      <c r="V92" s="36"/>
      <c r="W92" s="36"/>
      <c r="X92" s="36"/>
      <c r="Y92" s="36"/>
      <c r="Z92" s="36"/>
      <c r="AA92" s="36"/>
      <c r="AB92" s="36"/>
      <c r="AC92" s="36"/>
      <c r="AD92" s="36"/>
      <c r="AE92" s="36"/>
      <c r="AR92" s="191" t="s">
        <v>339</v>
      </c>
      <c r="AT92" s="191" t="s">
        <v>336</v>
      </c>
      <c r="AU92" s="191" t="s">
        <v>88</v>
      </c>
      <c r="AY92" s="19" t="s">
        <v>214</v>
      </c>
      <c r="BE92" s="192">
        <f t="shared" si="4"/>
        <v>0</v>
      </c>
      <c r="BF92" s="192">
        <f t="shared" si="5"/>
        <v>0</v>
      </c>
      <c r="BG92" s="192">
        <f t="shared" si="6"/>
        <v>0</v>
      </c>
      <c r="BH92" s="192">
        <f t="shared" si="7"/>
        <v>0</v>
      </c>
      <c r="BI92" s="192">
        <f t="shared" si="8"/>
        <v>0</v>
      </c>
      <c r="BJ92" s="19" t="s">
        <v>88</v>
      </c>
      <c r="BK92" s="192">
        <f t="shared" si="9"/>
        <v>0</v>
      </c>
      <c r="BL92" s="19" t="s">
        <v>299</v>
      </c>
      <c r="BM92" s="191" t="s">
        <v>215</v>
      </c>
    </row>
    <row r="93" spans="1:65" s="2" customFormat="1" ht="14.45" customHeight="1">
      <c r="A93" s="36"/>
      <c r="B93" s="37"/>
      <c r="C93" s="180" t="s">
        <v>222</v>
      </c>
      <c r="D93" s="180" t="s">
        <v>217</v>
      </c>
      <c r="E93" s="181" t="s">
        <v>1298</v>
      </c>
      <c r="F93" s="182" t="s">
        <v>1299</v>
      </c>
      <c r="G93" s="183" t="s">
        <v>943</v>
      </c>
      <c r="H93" s="184">
        <v>16</v>
      </c>
      <c r="I93" s="185"/>
      <c r="J93" s="186">
        <f t="shared" si="0"/>
        <v>0</v>
      </c>
      <c r="K93" s="182" t="s">
        <v>19</v>
      </c>
      <c r="L93" s="41"/>
      <c r="M93" s="187" t="s">
        <v>19</v>
      </c>
      <c r="N93" s="188" t="s">
        <v>47</v>
      </c>
      <c r="O93" s="66"/>
      <c r="P93" s="189">
        <f t="shared" si="1"/>
        <v>0</v>
      </c>
      <c r="Q93" s="189">
        <v>0</v>
      </c>
      <c r="R93" s="189">
        <f t="shared" si="2"/>
        <v>0</v>
      </c>
      <c r="S93" s="189">
        <v>0</v>
      </c>
      <c r="T93" s="190">
        <f t="shared" si="3"/>
        <v>0</v>
      </c>
      <c r="U93" s="36"/>
      <c r="V93" s="36"/>
      <c r="W93" s="36"/>
      <c r="X93" s="36"/>
      <c r="Y93" s="36"/>
      <c r="Z93" s="36"/>
      <c r="AA93" s="36"/>
      <c r="AB93" s="36"/>
      <c r="AC93" s="36"/>
      <c r="AD93" s="36"/>
      <c r="AE93" s="36"/>
      <c r="AR93" s="191" t="s">
        <v>299</v>
      </c>
      <c r="AT93" s="191" t="s">
        <v>217</v>
      </c>
      <c r="AU93" s="191" t="s">
        <v>88</v>
      </c>
      <c r="AY93" s="19" t="s">
        <v>214</v>
      </c>
      <c r="BE93" s="192">
        <f t="shared" si="4"/>
        <v>0</v>
      </c>
      <c r="BF93" s="192">
        <f t="shared" si="5"/>
        <v>0</v>
      </c>
      <c r="BG93" s="192">
        <f t="shared" si="6"/>
        <v>0</v>
      </c>
      <c r="BH93" s="192">
        <f t="shared" si="7"/>
        <v>0</v>
      </c>
      <c r="BI93" s="192">
        <f t="shared" si="8"/>
        <v>0</v>
      </c>
      <c r="BJ93" s="19" t="s">
        <v>88</v>
      </c>
      <c r="BK93" s="192">
        <f t="shared" si="9"/>
        <v>0</v>
      </c>
      <c r="BL93" s="19" t="s">
        <v>299</v>
      </c>
      <c r="BM93" s="191" t="s">
        <v>262</v>
      </c>
    </row>
    <row r="94" spans="1:65" s="2" customFormat="1" ht="14.45" customHeight="1">
      <c r="A94" s="36"/>
      <c r="B94" s="37"/>
      <c r="C94" s="230" t="s">
        <v>245</v>
      </c>
      <c r="D94" s="230" t="s">
        <v>336</v>
      </c>
      <c r="E94" s="231" t="s">
        <v>1301</v>
      </c>
      <c r="F94" s="232" t="s">
        <v>1302</v>
      </c>
      <c r="G94" s="233" t="s">
        <v>943</v>
      </c>
      <c r="H94" s="234">
        <v>16</v>
      </c>
      <c r="I94" s="235"/>
      <c r="J94" s="236">
        <f t="shared" si="0"/>
        <v>0</v>
      </c>
      <c r="K94" s="232" t="s">
        <v>19</v>
      </c>
      <c r="L94" s="237"/>
      <c r="M94" s="238" t="s">
        <v>19</v>
      </c>
      <c r="N94" s="239" t="s">
        <v>47</v>
      </c>
      <c r="O94" s="66"/>
      <c r="P94" s="189">
        <f t="shared" si="1"/>
        <v>0</v>
      </c>
      <c r="Q94" s="189">
        <v>0</v>
      </c>
      <c r="R94" s="189">
        <f t="shared" si="2"/>
        <v>0</v>
      </c>
      <c r="S94" s="189">
        <v>0</v>
      </c>
      <c r="T94" s="190">
        <f t="shared" si="3"/>
        <v>0</v>
      </c>
      <c r="U94" s="36"/>
      <c r="V94" s="36"/>
      <c r="W94" s="36"/>
      <c r="X94" s="36"/>
      <c r="Y94" s="36"/>
      <c r="Z94" s="36"/>
      <c r="AA94" s="36"/>
      <c r="AB94" s="36"/>
      <c r="AC94" s="36"/>
      <c r="AD94" s="36"/>
      <c r="AE94" s="36"/>
      <c r="AR94" s="191" t="s">
        <v>339</v>
      </c>
      <c r="AT94" s="191" t="s">
        <v>336</v>
      </c>
      <c r="AU94" s="191" t="s">
        <v>88</v>
      </c>
      <c r="AY94" s="19" t="s">
        <v>214</v>
      </c>
      <c r="BE94" s="192">
        <f t="shared" si="4"/>
        <v>0</v>
      </c>
      <c r="BF94" s="192">
        <f t="shared" si="5"/>
        <v>0</v>
      </c>
      <c r="BG94" s="192">
        <f t="shared" si="6"/>
        <v>0</v>
      </c>
      <c r="BH94" s="192">
        <f t="shared" si="7"/>
        <v>0</v>
      </c>
      <c r="BI94" s="192">
        <f t="shared" si="8"/>
        <v>0</v>
      </c>
      <c r="BJ94" s="19" t="s">
        <v>88</v>
      </c>
      <c r="BK94" s="192">
        <f t="shared" si="9"/>
        <v>0</v>
      </c>
      <c r="BL94" s="19" t="s">
        <v>299</v>
      </c>
      <c r="BM94" s="191" t="s">
        <v>270</v>
      </c>
    </row>
    <row r="95" spans="1:65" s="2" customFormat="1" ht="14.45" customHeight="1">
      <c r="A95" s="36"/>
      <c r="B95" s="37"/>
      <c r="C95" s="230" t="s">
        <v>215</v>
      </c>
      <c r="D95" s="230" t="s">
        <v>336</v>
      </c>
      <c r="E95" s="231" t="s">
        <v>1284</v>
      </c>
      <c r="F95" s="232" t="s">
        <v>1285</v>
      </c>
      <c r="G95" s="233" t="s">
        <v>943</v>
      </c>
      <c r="H95" s="234">
        <v>16</v>
      </c>
      <c r="I95" s="235"/>
      <c r="J95" s="236">
        <f t="shared" si="0"/>
        <v>0</v>
      </c>
      <c r="K95" s="232" t="s">
        <v>19</v>
      </c>
      <c r="L95" s="237"/>
      <c r="M95" s="238" t="s">
        <v>19</v>
      </c>
      <c r="N95" s="239" t="s">
        <v>47</v>
      </c>
      <c r="O95" s="66"/>
      <c r="P95" s="189">
        <f t="shared" si="1"/>
        <v>0</v>
      </c>
      <c r="Q95" s="189">
        <v>0</v>
      </c>
      <c r="R95" s="189">
        <f t="shared" si="2"/>
        <v>0</v>
      </c>
      <c r="S95" s="189">
        <v>0</v>
      </c>
      <c r="T95" s="190">
        <f t="shared" si="3"/>
        <v>0</v>
      </c>
      <c r="U95" s="36"/>
      <c r="V95" s="36"/>
      <c r="W95" s="36"/>
      <c r="X95" s="36"/>
      <c r="Y95" s="36"/>
      <c r="Z95" s="36"/>
      <c r="AA95" s="36"/>
      <c r="AB95" s="36"/>
      <c r="AC95" s="36"/>
      <c r="AD95" s="36"/>
      <c r="AE95" s="36"/>
      <c r="AR95" s="191" t="s">
        <v>339</v>
      </c>
      <c r="AT95" s="191" t="s">
        <v>336</v>
      </c>
      <c r="AU95" s="191" t="s">
        <v>88</v>
      </c>
      <c r="AY95" s="19" t="s">
        <v>214</v>
      </c>
      <c r="BE95" s="192">
        <f t="shared" si="4"/>
        <v>0</v>
      </c>
      <c r="BF95" s="192">
        <f t="shared" si="5"/>
        <v>0</v>
      </c>
      <c r="BG95" s="192">
        <f t="shared" si="6"/>
        <v>0</v>
      </c>
      <c r="BH95" s="192">
        <f t="shared" si="7"/>
        <v>0</v>
      </c>
      <c r="BI95" s="192">
        <f t="shared" si="8"/>
        <v>0</v>
      </c>
      <c r="BJ95" s="19" t="s">
        <v>88</v>
      </c>
      <c r="BK95" s="192">
        <f t="shared" si="9"/>
        <v>0</v>
      </c>
      <c r="BL95" s="19" t="s">
        <v>299</v>
      </c>
      <c r="BM95" s="191" t="s">
        <v>280</v>
      </c>
    </row>
    <row r="96" spans="1:65" s="2" customFormat="1" ht="14.45" customHeight="1">
      <c r="A96" s="36"/>
      <c r="B96" s="37"/>
      <c r="C96" s="180" t="s">
        <v>253</v>
      </c>
      <c r="D96" s="180" t="s">
        <v>217</v>
      </c>
      <c r="E96" s="181" t="s">
        <v>1305</v>
      </c>
      <c r="F96" s="182" t="s">
        <v>1306</v>
      </c>
      <c r="G96" s="183" t="s">
        <v>943</v>
      </c>
      <c r="H96" s="184">
        <v>3</v>
      </c>
      <c r="I96" s="185"/>
      <c r="J96" s="186">
        <f t="shared" si="0"/>
        <v>0</v>
      </c>
      <c r="K96" s="182" t="s">
        <v>19</v>
      </c>
      <c r="L96" s="41"/>
      <c r="M96" s="187" t="s">
        <v>19</v>
      </c>
      <c r="N96" s="188" t="s">
        <v>47</v>
      </c>
      <c r="O96" s="66"/>
      <c r="P96" s="189">
        <f t="shared" si="1"/>
        <v>0</v>
      </c>
      <c r="Q96" s="189">
        <v>0</v>
      </c>
      <c r="R96" s="189">
        <f t="shared" si="2"/>
        <v>0</v>
      </c>
      <c r="S96" s="189">
        <v>0</v>
      </c>
      <c r="T96" s="190">
        <f t="shared" si="3"/>
        <v>0</v>
      </c>
      <c r="U96" s="36"/>
      <c r="V96" s="36"/>
      <c r="W96" s="36"/>
      <c r="X96" s="36"/>
      <c r="Y96" s="36"/>
      <c r="Z96" s="36"/>
      <c r="AA96" s="36"/>
      <c r="AB96" s="36"/>
      <c r="AC96" s="36"/>
      <c r="AD96" s="36"/>
      <c r="AE96" s="36"/>
      <c r="AR96" s="191" t="s">
        <v>299</v>
      </c>
      <c r="AT96" s="191" t="s">
        <v>217</v>
      </c>
      <c r="AU96" s="191" t="s">
        <v>88</v>
      </c>
      <c r="AY96" s="19" t="s">
        <v>214</v>
      </c>
      <c r="BE96" s="192">
        <f t="shared" si="4"/>
        <v>0</v>
      </c>
      <c r="BF96" s="192">
        <f t="shared" si="5"/>
        <v>0</v>
      </c>
      <c r="BG96" s="192">
        <f t="shared" si="6"/>
        <v>0</v>
      </c>
      <c r="BH96" s="192">
        <f t="shared" si="7"/>
        <v>0</v>
      </c>
      <c r="BI96" s="192">
        <f t="shared" si="8"/>
        <v>0</v>
      </c>
      <c r="BJ96" s="19" t="s">
        <v>88</v>
      </c>
      <c r="BK96" s="192">
        <f t="shared" si="9"/>
        <v>0</v>
      </c>
      <c r="BL96" s="19" t="s">
        <v>299</v>
      </c>
      <c r="BM96" s="191" t="s">
        <v>290</v>
      </c>
    </row>
    <row r="97" spans="1:65" s="2" customFormat="1" ht="14.45" customHeight="1">
      <c r="A97" s="36"/>
      <c r="B97" s="37"/>
      <c r="C97" s="230" t="s">
        <v>262</v>
      </c>
      <c r="D97" s="230" t="s">
        <v>336</v>
      </c>
      <c r="E97" s="231" t="s">
        <v>1308</v>
      </c>
      <c r="F97" s="232" t="s">
        <v>1309</v>
      </c>
      <c r="G97" s="233" t="s">
        <v>943</v>
      </c>
      <c r="H97" s="234">
        <v>3</v>
      </c>
      <c r="I97" s="235"/>
      <c r="J97" s="236">
        <f t="shared" si="0"/>
        <v>0</v>
      </c>
      <c r="K97" s="232" t="s">
        <v>19</v>
      </c>
      <c r="L97" s="237"/>
      <c r="M97" s="238" t="s">
        <v>19</v>
      </c>
      <c r="N97" s="239" t="s">
        <v>47</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339</v>
      </c>
      <c r="AT97" s="191" t="s">
        <v>336</v>
      </c>
      <c r="AU97" s="191" t="s">
        <v>88</v>
      </c>
      <c r="AY97" s="19" t="s">
        <v>214</v>
      </c>
      <c r="BE97" s="192">
        <f t="shared" si="4"/>
        <v>0</v>
      </c>
      <c r="BF97" s="192">
        <f t="shared" si="5"/>
        <v>0</v>
      </c>
      <c r="BG97" s="192">
        <f t="shared" si="6"/>
        <v>0</v>
      </c>
      <c r="BH97" s="192">
        <f t="shared" si="7"/>
        <v>0</v>
      </c>
      <c r="BI97" s="192">
        <f t="shared" si="8"/>
        <v>0</v>
      </c>
      <c r="BJ97" s="19" t="s">
        <v>88</v>
      </c>
      <c r="BK97" s="192">
        <f t="shared" si="9"/>
        <v>0</v>
      </c>
      <c r="BL97" s="19" t="s">
        <v>299</v>
      </c>
      <c r="BM97" s="191" t="s">
        <v>299</v>
      </c>
    </row>
    <row r="98" spans="1:65" s="2" customFormat="1" ht="14.45" customHeight="1">
      <c r="A98" s="36"/>
      <c r="B98" s="37"/>
      <c r="C98" s="230" t="s">
        <v>260</v>
      </c>
      <c r="D98" s="230" t="s">
        <v>336</v>
      </c>
      <c r="E98" s="231" t="s">
        <v>1284</v>
      </c>
      <c r="F98" s="232" t="s">
        <v>1285</v>
      </c>
      <c r="G98" s="233" t="s">
        <v>943</v>
      </c>
      <c r="H98" s="234">
        <v>3</v>
      </c>
      <c r="I98" s="235"/>
      <c r="J98" s="236">
        <f t="shared" si="0"/>
        <v>0</v>
      </c>
      <c r="K98" s="232" t="s">
        <v>19</v>
      </c>
      <c r="L98" s="237"/>
      <c r="M98" s="238" t="s">
        <v>19</v>
      </c>
      <c r="N98" s="239" t="s">
        <v>47</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339</v>
      </c>
      <c r="AT98" s="191" t="s">
        <v>336</v>
      </c>
      <c r="AU98" s="191" t="s">
        <v>88</v>
      </c>
      <c r="AY98" s="19" t="s">
        <v>214</v>
      </c>
      <c r="BE98" s="192">
        <f t="shared" si="4"/>
        <v>0</v>
      </c>
      <c r="BF98" s="192">
        <f t="shared" si="5"/>
        <v>0</v>
      </c>
      <c r="BG98" s="192">
        <f t="shared" si="6"/>
        <v>0</v>
      </c>
      <c r="BH98" s="192">
        <f t="shared" si="7"/>
        <v>0</v>
      </c>
      <c r="BI98" s="192">
        <f t="shared" si="8"/>
        <v>0</v>
      </c>
      <c r="BJ98" s="19" t="s">
        <v>88</v>
      </c>
      <c r="BK98" s="192">
        <f t="shared" si="9"/>
        <v>0</v>
      </c>
      <c r="BL98" s="19" t="s">
        <v>299</v>
      </c>
      <c r="BM98" s="191" t="s">
        <v>308</v>
      </c>
    </row>
    <row r="99" spans="1:65" s="2" customFormat="1" ht="14.45" customHeight="1">
      <c r="A99" s="36"/>
      <c r="B99" s="37"/>
      <c r="C99" s="180" t="s">
        <v>270</v>
      </c>
      <c r="D99" s="180" t="s">
        <v>217</v>
      </c>
      <c r="E99" s="181" t="s">
        <v>1278</v>
      </c>
      <c r="F99" s="182" t="s">
        <v>1279</v>
      </c>
      <c r="G99" s="183" t="s">
        <v>943</v>
      </c>
      <c r="H99" s="184">
        <v>7</v>
      </c>
      <c r="I99" s="185"/>
      <c r="J99" s="186">
        <f t="shared" si="0"/>
        <v>0</v>
      </c>
      <c r="K99" s="182" t="s">
        <v>19</v>
      </c>
      <c r="L99" s="41"/>
      <c r="M99" s="187" t="s">
        <v>19</v>
      </c>
      <c r="N99" s="188" t="s">
        <v>47</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299</v>
      </c>
      <c r="AT99" s="191" t="s">
        <v>217</v>
      </c>
      <c r="AU99" s="191" t="s">
        <v>88</v>
      </c>
      <c r="AY99" s="19" t="s">
        <v>214</v>
      </c>
      <c r="BE99" s="192">
        <f t="shared" si="4"/>
        <v>0</v>
      </c>
      <c r="BF99" s="192">
        <f t="shared" si="5"/>
        <v>0</v>
      </c>
      <c r="BG99" s="192">
        <f t="shared" si="6"/>
        <v>0</v>
      </c>
      <c r="BH99" s="192">
        <f t="shared" si="7"/>
        <v>0</v>
      </c>
      <c r="BI99" s="192">
        <f t="shared" si="8"/>
        <v>0</v>
      </c>
      <c r="BJ99" s="19" t="s">
        <v>88</v>
      </c>
      <c r="BK99" s="192">
        <f t="shared" si="9"/>
        <v>0</v>
      </c>
      <c r="BL99" s="19" t="s">
        <v>299</v>
      </c>
      <c r="BM99" s="191" t="s">
        <v>322</v>
      </c>
    </row>
    <row r="100" spans="1:65" s="2" customFormat="1" ht="14.45" customHeight="1">
      <c r="A100" s="36"/>
      <c r="B100" s="37"/>
      <c r="C100" s="230" t="s">
        <v>276</v>
      </c>
      <c r="D100" s="230" t="s">
        <v>336</v>
      </c>
      <c r="E100" s="231" t="s">
        <v>1281</v>
      </c>
      <c r="F100" s="232" t="s">
        <v>1282</v>
      </c>
      <c r="G100" s="233" t="s">
        <v>943</v>
      </c>
      <c r="H100" s="234">
        <v>5</v>
      </c>
      <c r="I100" s="235"/>
      <c r="J100" s="236">
        <f t="shared" si="0"/>
        <v>0</v>
      </c>
      <c r="K100" s="232" t="s">
        <v>19</v>
      </c>
      <c r="L100" s="237"/>
      <c r="M100" s="238" t="s">
        <v>19</v>
      </c>
      <c r="N100" s="239" t="s">
        <v>47</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339</v>
      </c>
      <c r="AT100" s="191" t="s">
        <v>336</v>
      </c>
      <c r="AU100" s="191" t="s">
        <v>88</v>
      </c>
      <c r="AY100" s="19" t="s">
        <v>214</v>
      </c>
      <c r="BE100" s="192">
        <f t="shared" si="4"/>
        <v>0</v>
      </c>
      <c r="BF100" s="192">
        <f t="shared" si="5"/>
        <v>0</v>
      </c>
      <c r="BG100" s="192">
        <f t="shared" si="6"/>
        <v>0</v>
      </c>
      <c r="BH100" s="192">
        <f t="shared" si="7"/>
        <v>0</v>
      </c>
      <c r="BI100" s="192">
        <f t="shared" si="8"/>
        <v>0</v>
      </c>
      <c r="BJ100" s="19" t="s">
        <v>88</v>
      </c>
      <c r="BK100" s="192">
        <f t="shared" si="9"/>
        <v>0</v>
      </c>
      <c r="BL100" s="19" t="s">
        <v>299</v>
      </c>
      <c r="BM100" s="191" t="s">
        <v>335</v>
      </c>
    </row>
    <row r="101" spans="1:65" s="2" customFormat="1" ht="14.45" customHeight="1">
      <c r="A101" s="36"/>
      <c r="B101" s="37"/>
      <c r="C101" s="230" t="s">
        <v>280</v>
      </c>
      <c r="D101" s="230" t="s">
        <v>336</v>
      </c>
      <c r="E101" s="231" t="s">
        <v>1284</v>
      </c>
      <c r="F101" s="232" t="s">
        <v>1285</v>
      </c>
      <c r="G101" s="233" t="s">
        <v>943</v>
      </c>
      <c r="H101" s="234">
        <v>5</v>
      </c>
      <c r="I101" s="235"/>
      <c r="J101" s="236">
        <f t="shared" si="0"/>
        <v>0</v>
      </c>
      <c r="K101" s="232" t="s">
        <v>19</v>
      </c>
      <c r="L101" s="237"/>
      <c r="M101" s="238" t="s">
        <v>19</v>
      </c>
      <c r="N101" s="239" t="s">
        <v>47</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339</v>
      </c>
      <c r="AT101" s="191" t="s">
        <v>336</v>
      </c>
      <c r="AU101" s="191" t="s">
        <v>88</v>
      </c>
      <c r="AY101" s="19" t="s">
        <v>214</v>
      </c>
      <c r="BE101" s="192">
        <f t="shared" si="4"/>
        <v>0</v>
      </c>
      <c r="BF101" s="192">
        <f t="shared" si="5"/>
        <v>0</v>
      </c>
      <c r="BG101" s="192">
        <f t="shared" si="6"/>
        <v>0</v>
      </c>
      <c r="BH101" s="192">
        <f t="shared" si="7"/>
        <v>0</v>
      </c>
      <c r="BI101" s="192">
        <f t="shared" si="8"/>
        <v>0</v>
      </c>
      <c r="BJ101" s="19" t="s">
        <v>88</v>
      </c>
      <c r="BK101" s="192">
        <f t="shared" si="9"/>
        <v>0</v>
      </c>
      <c r="BL101" s="19" t="s">
        <v>299</v>
      </c>
      <c r="BM101" s="191" t="s">
        <v>347</v>
      </c>
    </row>
    <row r="102" spans="1:65" s="2" customFormat="1" ht="14.45" customHeight="1">
      <c r="A102" s="36"/>
      <c r="B102" s="37"/>
      <c r="C102" s="230" t="s">
        <v>286</v>
      </c>
      <c r="D102" s="230" t="s">
        <v>336</v>
      </c>
      <c r="E102" s="231" t="s">
        <v>1287</v>
      </c>
      <c r="F102" s="232" t="s">
        <v>1288</v>
      </c>
      <c r="G102" s="233" t="s">
        <v>943</v>
      </c>
      <c r="H102" s="234">
        <v>2</v>
      </c>
      <c r="I102" s="235"/>
      <c r="J102" s="236">
        <f t="shared" si="0"/>
        <v>0</v>
      </c>
      <c r="K102" s="232" t="s">
        <v>19</v>
      </c>
      <c r="L102" s="237"/>
      <c r="M102" s="238" t="s">
        <v>19</v>
      </c>
      <c r="N102" s="239" t="s">
        <v>47</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339</v>
      </c>
      <c r="AT102" s="191" t="s">
        <v>336</v>
      </c>
      <c r="AU102" s="191" t="s">
        <v>88</v>
      </c>
      <c r="AY102" s="19" t="s">
        <v>214</v>
      </c>
      <c r="BE102" s="192">
        <f t="shared" si="4"/>
        <v>0</v>
      </c>
      <c r="BF102" s="192">
        <f t="shared" si="5"/>
        <v>0</v>
      </c>
      <c r="BG102" s="192">
        <f t="shared" si="6"/>
        <v>0</v>
      </c>
      <c r="BH102" s="192">
        <f t="shared" si="7"/>
        <v>0</v>
      </c>
      <c r="BI102" s="192">
        <f t="shared" si="8"/>
        <v>0</v>
      </c>
      <c r="BJ102" s="19" t="s">
        <v>88</v>
      </c>
      <c r="BK102" s="192">
        <f t="shared" si="9"/>
        <v>0</v>
      </c>
      <c r="BL102" s="19" t="s">
        <v>299</v>
      </c>
      <c r="BM102" s="191" t="s">
        <v>358</v>
      </c>
    </row>
    <row r="103" spans="1:65" s="2" customFormat="1" ht="14.45" customHeight="1">
      <c r="A103" s="36"/>
      <c r="B103" s="37"/>
      <c r="C103" s="230" t="s">
        <v>290</v>
      </c>
      <c r="D103" s="230" t="s">
        <v>336</v>
      </c>
      <c r="E103" s="231" t="s">
        <v>1284</v>
      </c>
      <c r="F103" s="232" t="s">
        <v>1285</v>
      </c>
      <c r="G103" s="233" t="s">
        <v>943</v>
      </c>
      <c r="H103" s="234">
        <v>2</v>
      </c>
      <c r="I103" s="235"/>
      <c r="J103" s="236">
        <f t="shared" si="0"/>
        <v>0</v>
      </c>
      <c r="K103" s="232" t="s">
        <v>19</v>
      </c>
      <c r="L103" s="237"/>
      <c r="M103" s="238" t="s">
        <v>19</v>
      </c>
      <c r="N103" s="239" t="s">
        <v>47</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339</v>
      </c>
      <c r="AT103" s="191" t="s">
        <v>336</v>
      </c>
      <c r="AU103" s="191" t="s">
        <v>88</v>
      </c>
      <c r="AY103" s="19" t="s">
        <v>214</v>
      </c>
      <c r="BE103" s="192">
        <f t="shared" si="4"/>
        <v>0</v>
      </c>
      <c r="BF103" s="192">
        <f t="shared" si="5"/>
        <v>0</v>
      </c>
      <c r="BG103" s="192">
        <f t="shared" si="6"/>
        <v>0</v>
      </c>
      <c r="BH103" s="192">
        <f t="shared" si="7"/>
        <v>0</v>
      </c>
      <c r="BI103" s="192">
        <f t="shared" si="8"/>
        <v>0</v>
      </c>
      <c r="BJ103" s="19" t="s">
        <v>88</v>
      </c>
      <c r="BK103" s="192">
        <f t="shared" si="9"/>
        <v>0</v>
      </c>
      <c r="BL103" s="19" t="s">
        <v>299</v>
      </c>
      <c r="BM103" s="191" t="s">
        <v>369</v>
      </c>
    </row>
    <row r="104" spans="1:65" s="2" customFormat="1" ht="14.45" customHeight="1">
      <c r="A104" s="36"/>
      <c r="B104" s="37"/>
      <c r="C104" s="180" t="s">
        <v>8</v>
      </c>
      <c r="D104" s="180" t="s">
        <v>217</v>
      </c>
      <c r="E104" s="181" t="s">
        <v>1353</v>
      </c>
      <c r="F104" s="182" t="s">
        <v>1354</v>
      </c>
      <c r="G104" s="183" t="s">
        <v>943</v>
      </c>
      <c r="H104" s="184">
        <v>2</v>
      </c>
      <c r="I104" s="185"/>
      <c r="J104" s="186">
        <f t="shared" si="0"/>
        <v>0</v>
      </c>
      <c r="K104" s="182" t="s">
        <v>19</v>
      </c>
      <c r="L104" s="41"/>
      <c r="M104" s="187" t="s">
        <v>19</v>
      </c>
      <c r="N104" s="188" t="s">
        <v>47</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299</v>
      </c>
      <c r="AT104" s="191" t="s">
        <v>217</v>
      </c>
      <c r="AU104" s="191" t="s">
        <v>88</v>
      </c>
      <c r="AY104" s="19" t="s">
        <v>214</v>
      </c>
      <c r="BE104" s="192">
        <f t="shared" si="4"/>
        <v>0</v>
      </c>
      <c r="BF104" s="192">
        <f t="shared" si="5"/>
        <v>0</v>
      </c>
      <c r="BG104" s="192">
        <f t="shared" si="6"/>
        <v>0</v>
      </c>
      <c r="BH104" s="192">
        <f t="shared" si="7"/>
        <v>0</v>
      </c>
      <c r="BI104" s="192">
        <f t="shared" si="8"/>
        <v>0</v>
      </c>
      <c r="BJ104" s="19" t="s">
        <v>88</v>
      </c>
      <c r="BK104" s="192">
        <f t="shared" si="9"/>
        <v>0</v>
      </c>
      <c r="BL104" s="19" t="s">
        <v>299</v>
      </c>
      <c r="BM104" s="191" t="s">
        <v>379</v>
      </c>
    </row>
    <row r="105" spans="1:65" s="2" customFormat="1" ht="14.45" customHeight="1">
      <c r="A105" s="36"/>
      <c r="B105" s="37"/>
      <c r="C105" s="230" t="s">
        <v>299</v>
      </c>
      <c r="D105" s="230" t="s">
        <v>336</v>
      </c>
      <c r="E105" s="231" t="s">
        <v>1356</v>
      </c>
      <c r="F105" s="232" t="s">
        <v>1357</v>
      </c>
      <c r="G105" s="233" t="s">
        <v>943</v>
      </c>
      <c r="H105" s="234">
        <v>2</v>
      </c>
      <c r="I105" s="235"/>
      <c r="J105" s="236">
        <f t="shared" si="0"/>
        <v>0</v>
      </c>
      <c r="K105" s="232" t="s">
        <v>19</v>
      </c>
      <c r="L105" s="237"/>
      <c r="M105" s="238" t="s">
        <v>19</v>
      </c>
      <c r="N105" s="239" t="s">
        <v>47</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339</v>
      </c>
      <c r="AT105" s="191" t="s">
        <v>336</v>
      </c>
      <c r="AU105" s="191" t="s">
        <v>88</v>
      </c>
      <c r="AY105" s="19" t="s">
        <v>214</v>
      </c>
      <c r="BE105" s="192">
        <f t="shared" si="4"/>
        <v>0</v>
      </c>
      <c r="BF105" s="192">
        <f t="shared" si="5"/>
        <v>0</v>
      </c>
      <c r="BG105" s="192">
        <f t="shared" si="6"/>
        <v>0</v>
      </c>
      <c r="BH105" s="192">
        <f t="shared" si="7"/>
        <v>0</v>
      </c>
      <c r="BI105" s="192">
        <f t="shared" si="8"/>
        <v>0</v>
      </c>
      <c r="BJ105" s="19" t="s">
        <v>88</v>
      </c>
      <c r="BK105" s="192">
        <f t="shared" si="9"/>
        <v>0</v>
      </c>
      <c r="BL105" s="19" t="s">
        <v>299</v>
      </c>
      <c r="BM105" s="191" t="s">
        <v>339</v>
      </c>
    </row>
    <row r="106" spans="1:65" s="2" customFormat="1" ht="14.45" customHeight="1">
      <c r="A106" s="36"/>
      <c r="B106" s="37"/>
      <c r="C106" s="180" t="s">
        <v>304</v>
      </c>
      <c r="D106" s="180" t="s">
        <v>217</v>
      </c>
      <c r="E106" s="181" t="s">
        <v>1347</v>
      </c>
      <c r="F106" s="182" t="s">
        <v>1348</v>
      </c>
      <c r="G106" s="183" t="s">
        <v>943</v>
      </c>
      <c r="H106" s="184">
        <v>2</v>
      </c>
      <c r="I106" s="185"/>
      <c r="J106" s="186">
        <f t="shared" si="0"/>
        <v>0</v>
      </c>
      <c r="K106" s="182" t="s">
        <v>19</v>
      </c>
      <c r="L106" s="41"/>
      <c r="M106" s="187" t="s">
        <v>19</v>
      </c>
      <c r="N106" s="188" t="s">
        <v>47</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299</v>
      </c>
      <c r="AT106" s="191" t="s">
        <v>217</v>
      </c>
      <c r="AU106" s="191" t="s">
        <v>88</v>
      </c>
      <c r="AY106" s="19" t="s">
        <v>214</v>
      </c>
      <c r="BE106" s="192">
        <f t="shared" si="4"/>
        <v>0</v>
      </c>
      <c r="BF106" s="192">
        <f t="shared" si="5"/>
        <v>0</v>
      </c>
      <c r="BG106" s="192">
        <f t="shared" si="6"/>
        <v>0</v>
      </c>
      <c r="BH106" s="192">
        <f t="shared" si="7"/>
        <v>0</v>
      </c>
      <c r="BI106" s="192">
        <f t="shared" si="8"/>
        <v>0</v>
      </c>
      <c r="BJ106" s="19" t="s">
        <v>88</v>
      </c>
      <c r="BK106" s="192">
        <f t="shared" si="9"/>
        <v>0</v>
      </c>
      <c r="BL106" s="19" t="s">
        <v>299</v>
      </c>
      <c r="BM106" s="191" t="s">
        <v>397</v>
      </c>
    </row>
    <row r="107" spans="1:65" s="2" customFormat="1" ht="14.45" customHeight="1">
      <c r="A107" s="36"/>
      <c r="B107" s="37"/>
      <c r="C107" s="230" t="s">
        <v>308</v>
      </c>
      <c r="D107" s="230" t="s">
        <v>336</v>
      </c>
      <c r="E107" s="231" t="s">
        <v>1350</v>
      </c>
      <c r="F107" s="232" t="s">
        <v>1351</v>
      </c>
      <c r="G107" s="233" t="s">
        <v>943</v>
      </c>
      <c r="H107" s="234">
        <v>2</v>
      </c>
      <c r="I107" s="235"/>
      <c r="J107" s="236">
        <f t="shared" si="0"/>
        <v>0</v>
      </c>
      <c r="K107" s="232" t="s">
        <v>19</v>
      </c>
      <c r="L107" s="237"/>
      <c r="M107" s="238" t="s">
        <v>19</v>
      </c>
      <c r="N107" s="239" t="s">
        <v>47</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339</v>
      </c>
      <c r="AT107" s="191" t="s">
        <v>336</v>
      </c>
      <c r="AU107" s="191" t="s">
        <v>88</v>
      </c>
      <c r="AY107" s="19" t="s">
        <v>214</v>
      </c>
      <c r="BE107" s="192">
        <f t="shared" si="4"/>
        <v>0</v>
      </c>
      <c r="BF107" s="192">
        <f t="shared" si="5"/>
        <v>0</v>
      </c>
      <c r="BG107" s="192">
        <f t="shared" si="6"/>
        <v>0</v>
      </c>
      <c r="BH107" s="192">
        <f t="shared" si="7"/>
        <v>0</v>
      </c>
      <c r="BI107" s="192">
        <f t="shared" si="8"/>
        <v>0</v>
      </c>
      <c r="BJ107" s="19" t="s">
        <v>88</v>
      </c>
      <c r="BK107" s="192">
        <f t="shared" si="9"/>
        <v>0</v>
      </c>
      <c r="BL107" s="19" t="s">
        <v>299</v>
      </c>
      <c r="BM107" s="191" t="s">
        <v>405</v>
      </c>
    </row>
    <row r="108" spans="1:65" s="2" customFormat="1" ht="14.45" customHeight="1">
      <c r="A108" s="36"/>
      <c r="B108" s="37"/>
      <c r="C108" s="180" t="s">
        <v>314</v>
      </c>
      <c r="D108" s="180" t="s">
        <v>217</v>
      </c>
      <c r="E108" s="181" t="s">
        <v>1329</v>
      </c>
      <c r="F108" s="182" t="s">
        <v>1330</v>
      </c>
      <c r="G108" s="183" t="s">
        <v>943</v>
      </c>
      <c r="H108" s="184">
        <v>2</v>
      </c>
      <c r="I108" s="185"/>
      <c r="J108" s="186">
        <f t="shared" si="0"/>
        <v>0</v>
      </c>
      <c r="K108" s="182" t="s">
        <v>19</v>
      </c>
      <c r="L108" s="41"/>
      <c r="M108" s="187" t="s">
        <v>19</v>
      </c>
      <c r="N108" s="188" t="s">
        <v>47</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299</v>
      </c>
      <c r="AT108" s="191" t="s">
        <v>217</v>
      </c>
      <c r="AU108" s="191" t="s">
        <v>88</v>
      </c>
      <c r="AY108" s="19" t="s">
        <v>214</v>
      </c>
      <c r="BE108" s="192">
        <f t="shared" si="4"/>
        <v>0</v>
      </c>
      <c r="BF108" s="192">
        <f t="shared" si="5"/>
        <v>0</v>
      </c>
      <c r="BG108" s="192">
        <f t="shared" si="6"/>
        <v>0</v>
      </c>
      <c r="BH108" s="192">
        <f t="shared" si="7"/>
        <v>0</v>
      </c>
      <c r="BI108" s="192">
        <f t="shared" si="8"/>
        <v>0</v>
      </c>
      <c r="BJ108" s="19" t="s">
        <v>88</v>
      </c>
      <c r="BK108" s="192">
        <f t="shared" si="9"/>
        <v>0</v>
      </c>
      <c r="BL108" s="19" t="s">
        <v>299</v>
      </c>
      <c r="BM108" s="191" t="s">
        <v>417</v>
      </c>
    </row>
    <row r="109" spans="1:65" s="2" customFormat="1" ht="14.45" customHeight="1">
      <c r="A109" s="36"/>
      <c r="B109" s="37"/>
      <c r="C109" s="230" t="s">
        <v>322</v>
      </c>
      <c r="D109" s="230" t="s">
        <v>336</v>
      </c>
      <c r="E109" s="231" t="s">
        <v>1332</v>
      </c>
      <c r="F109" s="232" t="s">
        <v>1333</v>
      </c>
      <c r="G109" s="233" t="s">
        <v>943</v>
      </c>
      <c r="H109" s="234">
        <v>2</v>
      </c>
      <c r="I109" s="235"/>
      <c r="J109" s="236">
        <f t="shared" si="0"/>
        <v>0</v>
      </c>
      <c r="K109" s="232" t="s">
        <v>19</v>
      </c>
      <c r="L109" s="237"/>
      <c r="M109" s="238" t="s">
        <v>19</v>
      </c>
      <c r="N109" s="239" t="s">
        <v>47</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339</v>
      </c>
      <c r="AT109" s="191" t="s">
        <v>336</v>
      </c>
      <c r="AU109" s="191" t="s">
        <v>88</v>
      </c>
      <c r="AY109" s="19" t="s">
        <v>214</v>
      </c>
      <c r="BE109" s="192">
        <f t="shared" si="4"/>
        <v>0</v>
      </c>
      <c r="BF109" s="192">
        <f t="shared" si="5"/>
        <v>0</v>
      </c>
      <c r="BG109" s="192">
        <f t="shared" si="6"/>
        <v>0</v>
      </c>
      <c r="BH109" s="192">
        <f t="shared" si="7"/>
        <v>0</v>
      </c>
      <c r="BI109" s="192">
        <f t="shared" si="8"/>
        <v>0</v>
      </c>
      <c r="BJ109" s="19" t="s">
        <v>88</v>
      </c>
      <c r="BK109" s="192">
        <f t="shared" si="9"/>
        <v>0</v>
      </c>
      <c r="BL109" s="19" t="s">
        <v>299</v>
      </c>
      <c r="BM109" s="191" t="s">
        <v>429</v>
      </c>
    </row>
    <row r="110" spans="1:65" s="2" customFormat="1" ht="14.45" customHeight="1">
      <c r="A110" s="36"/>
      <c r="B110" s="37"/>
      <c r="C110" s="230" t="s">
        <v>7</v>
      </c>
      <c r="D110" s="230" t="s">
        <v>336</v>
      </c>
      <c r="E110" s="231" t="s">
        <v>1335</v>
      </c>
      <c r="F110" s="232" t="s">
        <v>1336</v>
      </c>
      <c r="G110" s="233" t="s">
        <v>943</v>
      </c>
      <c r="H110" s="234">
        <v>2</v>
      </c>
      <c r="I110" s="235"/>
      <c r="J110" s="236">
        <f t="shared" si="0"/>
        <v>0</v>
      </c>
      <c r="K110" s="232" t="s">
        <v>19</v>
      </c>
      <c r="L110" s="237"/>
      <c r="M110" s="238" t="s">
        <v>19</v>
      </c>
      <c r="N110" s="239" t="s">
        <v>47</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339</v>
      </c>
      <c r="AT110" s="191" t="s">
        <v>336</v>
      </c>
      <c r="AU110" s="191" t="s">
        <v>88</v>
      </c>
      <c r="AY110" s="19" t="s">
        <v>214</v>
      </c>
      <c r="BE110" s="192">
        <f t="shared" si="4"/>
        <v>0</v>
      </c>
      <c r="BF110" s="192">
        <f t="shared" si="5"/>
        <v>0</v>
      </c>
      <c r="BG110" s="192">
        <f t="shared" si="6"/>
        <v>0</v>
      </c>
      <c r="BH110" s="192">
        <f t="shared" si="7"/>
        <v>0</v>
      </c>
      <c r="BI110" s="192">
        <f t="shared" si="8"/>
        <v>0</v>
      </c>
      <c r="BJ110" s="19" t="s">
        <v>88</v>
      </c>
      <c r="BK110" s="192">
        <f t="shared" si="9"/>
        <v>0</v>
      </c>
      <c r="BL110" s="19" t="s">
        <v>299</v>
      </c>
      <c r="BM110" s="191" t="s">
        <v>443</v>
      </c>
    </row>
    <row r="111" spans="1:65" s="2" customFormat="1" ht="14.45" customHeight="1">
      <c r="A111" s="36"/>
      <c r="B111" s="37"/>
      <c r="C111" s="180" t="s">
        <v>335</v>
      </c>
      <c r="D111" s="180" t="s">
        <v>217</v>
      </c>
      <c r="E111" s="181" t="s">
        <v>1391</v>
      </c>
      <c r="F111" s="182" t="s">
        <v>1392</v>
      </c>
      <c r="G111" s="183" t="s">
        <v>943</v>
      </c>
      <c r="H111" s="184">
        <v>2</v>
      </c>
      <c r="I111" s="185"/>
      <c r="J111" s="186">
        <f t="shared" si="0"/>
        <v>0</v>
      </c>
      <c r="K111" s="182" t="s">
        <v>19</v>
      </c>
      <c r="L111" s="41"/>
      <c r="M111" s="187" t="s">
        <v>19</v>
      </c>
      <c r="N111" s="188" t="s">
        <v>47</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299</v>
      </c>
      <c r="AT111" s="191" t="s">
        <v>217</v>
      </c>
      <c r="AU111" s="191" t="s">
        <v>88</v>
      </c>
      <c r="AY111" s="19" t="s">
        <v>214</v>
      </c>
      <c r="BE111" s="192">
        <f t="shared" si="4"/>
        <v>0</v>
      </c>
      <c r="BF111" s="192">
        <f t="shared" si="5"/>
        <v>0</v>
      </c>
      <c r="BG111" s="192">
        <f t="shared" si="6"/>
        <v>0</v>
      </c>
      <c r="BH111" s="192">
        <f t="shared" si="7"/>
        <v>0</v>
      </c>
      <c r="BI111" s="192">
        <f t="shared" si="8"/>
        <v>0</v>
      </c>
      <c r="BJ111" s="19" t="s">
        <v>88</v>
      </c>
      <c r="BK111" s="192">
        <f t="shared" si="9"/>
        <v>0</v>
      </c>
      <c r="BL111" s="19" t="s">
        <v>299</v>
      </c>
      <c r="BM111" s="191" t="s">
        <v>455</v>
      </c>
    </row>
    <row r="112" spans="1:65" s="2" customFormat="1" ht="14.45" customHeight="1">
      <c r="A112" s="36"/>
      <c r="B112" s="37"/>
      <c r="C112" s="180" t="s">
        <v>341</v>
      </c>
      <c r="D112" s="180" t="s">
        <v>217</v>
      </c>
      <c r="E112" s="181" t="s">
        <v>1394</v>
      </c>
      <c r="F112" s="182" t="s">
        <v>1395</v>
      </c>
      <c r="G112" s="183" t="s">
        <v>943</v>
      </c>
      <c r="H112" s="184">
        <v>2</v>
      </c>
      <c r="I112" s="185"/>
      <c r="J112" s="186">
        <f t="shared" si="0"/>
        <v>0</v>
      </c>
      <c r="K112" s="182" t="s">
        <v>19</v>
      </c>
      <c r="L112" s="41"/>
      <c r="M112" s="187" t="s">
        <v>19</v>
      </c>
      <c r="N112" s="188" t="s">
        <v>47</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299</v>
      </c>
      <c r="AT112" s="191" t="s">
        <v>217</v>
      </c>
      <c r="AU112" s="191" t="s">
        <v>88</v>
      </c>
      <c r="AY112" s="19" t="s">
        <v>214</v>
      </c>
      <c r="BE112" s="192">
        <f t="shared" si="4"/>
        <v>0</v>
      </c>
      <c r="BF112" s="192">
        <f t="shared" si="5"/>
        <v>0</v>
      </c>
      <c r="BG112" s="192">
        <f t="shared" si="6"/>
        <v>0</v>
      </c>
      <c r="BH112" s="192">
        <f t="shared" si="7"/>
        <v>0</v>
      </c>
      <c r="BI112" s="192">
        <f t="shared" si="8"/>
        <v>0</v>
      </c>
      <c r="BJ112" s="19" t="s">
        <v>88</v>
      </c>
      <c r="BK112" s="192">
        <f t="shared" si="9"/>
        <v>0</v>
      </c>
      <c r="BL112" s="19" t="s">
        <v>299</v>
      </c>
      <c r="BM112" s="191" t="s">
        <v>466</v>
      </c>
    </row>
    <row r="113" spans="1:65" s="2" customFormat="1" ht="14.45" customHeight="1">
      <c r="A113" s="36"/>
      <c r="B113" s="37"/>
      <c r="C113" s="180" t="s">
        <v>347</v>
      </c>
      <c r="D113" s="180" t="s">
        <v>217</v>
      </c>
      <c r="E113" s="181" t="s">
        <v>1254</v>
      </c>
      <c r="F113" s="182" t="s">
        <v>1255</v>
      </c>
      <c r="G113" s="183" t="s">
        <v>943</v>
      </c>
      <c r="H113" s="184">
        <v>2</v>
      </c>
      <c r="I113" s="185"/>
      <c r="J113" s="186">
        <f t="shared" si="0"/>
        <v>0</v>
      </c>
      <c r="K113" s="182" t="s">
        <v>19</v>
      </c>
      <c r="L113" s="41"/>
      <c r="M113" s="187" t="s">
        <v>19</v>
      </c>
      <c r="N113" s="188" t="s">
        <v>47</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299</v>
      </c>
      <c r="AT113" s="191" t="s">
        <v>217</v>
      </c>
      <c r="AU113" s="191" t="s">
        <v>88</v>
      </c>
      <c r="AY113" s="19" t="s">
        <v>214</v>
      </c>
      <c r="BE113" s="192">
        <f t="shared" si="4"/>
        <v>0</v>
      </c>
      <c r="BF113" s="192">
        <f t="shared" si="5"/>
        <v>0</v>
      </c>
      <c r="BG113" s="192">
        <f t="shared" si="6"/>
        <v>0</v>
      </c>
      <c r="BH113" s="192">
        <f t="shared" si="7"/>
        <v>0</v>
      </c>
      <c r="BI113" s="192">
        <f t="shared" si="8"/>
        <v>0</v>
      </c>
      <c r="BJ113" s="19" t="s">
        <v>88</v>
      </c>
      <c r="BK113" s="192">
        <f t="shared" si="9"/>
        <v>0</v>
      </c>
      <c r="BL113" s="19" t="s">
        <v>299</v>
      </c>
      <c r="BM113" s="191" t="s">
        <v>480</v>
      </c>
    </row>
    <row r="114" spans="1:65" s="2" customFormat="1" ht="14.45" customHeight="1">
      <c r="A114" s="36"/>
      <c r="B114" s="37"/>
      <c r="C114" s="230" t="s">
        <v>353</v>
      </c>
      <c r="D114" s="230" t="s">
        <v>336</v>
      </c>
      <c r="E114" s="231" t="s">
        <v>1257</v>
      </c>
      <c r="F114" s="232" t="s">
        <v>1258</v>
      </c>
      <c r="G114" s="233" t="s">
        <v>943</v>
      </c>
      <c r="H114" s="234">
        <v>2</v>
      </c>
      <c r="I114" s="235"/>
      <c r="J114" s="236">
        <f t="shared" si="0"/>
        <v>0</v>
      </c>
      <c r="K114" s="232" t="s">
        <v>19</v>
      </c>
      <c r="L114" s="237"/>
      <c r="M114" s="238" t="s">
        <v>19</v>
      </c>
      <c r="N114" s="239" t="s">
        <v>47</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339</v>
      </c>
      <c r="AT114" s="191" t="s">
        <v>336</v>
      </c>
      <c r="AU114" s="191" t="s">
        <v>88</v>
      </c>
      <c r="AY114" s="19" t="s">
        <v>214</v>
      </c>
      <c r="BE114" s="192">
        <f t="shared" si="4"/>
        <v>0</v>
      </c>
      <c r="BF114" s="192">
        <f t="shared" si="5"/>
        <v>0</v>
      </c>
      <c r="BG114" s="192">
        <f t="shared" si="6"/>
        <v>0</v>
      </c>
      <c r="BH114" s="192">
        <f t="shared" si="7"/>
        <v>0</v>
      </c>
      <c r="BI114" s="192">
        <f t="shared" si="8"/>
        <v>0</v>
      </c>
      <c r="BJ114" s="19" t="s">
        <v>88</v>
      </c>
      <c r="BK114" s="192">
        <f t="shared" si="9"/>
        <v>0</v>
      </c>
      <c r="BL114" s="19" t="s">
        <v>299</v>
      </c>
      <c r="BM114" s="191" t="s">
        <v>491</v>
      </c>
    </row>
    <row r="115" spans="1:65" s="2" customFormat="1" ht="14.45" customHeight="1">
      <c r="A115" s="36"/>
      <c r="B115" s="37"/>
      <c r="C115" s="180" t="s">
        <v>358</v>
      </c>
      <c r="D115" s="180" t="s">
        <v>217</v>
      </c>
      <c r="E115" s="181" t="s">
        <v>1312</v>
      </c>
      <c r="F115" s="182" t="s">
        <v>1313</v>
      </c>
      <c r="G115" s="183" t="s">
        <v>943</v>
      </c>
      <c r="H115" s="184">
        <v>36</v>
      </c>
      <c r="I115" s="185"/>
      <c r="J115" s="186">
        <f t="shared" si="0"/>
        <v>0</v>
      </c>
      <c r="K115" s="182" t="s">
        <v>19</v>
      </c>
      <c r="L115" s="41"/>
      <c r="M115" s="187" t="s">
        <v>19</v>
      </c>
      <c r="N115" s="188" t="s">
        <v>47</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299</v>
      </c>
      <c r="AT115" s="191" t="s">
        <v>217</v>
      </c>
      <c r="AU115" s="191" t="s">
        <v>88</v>
      </c>
      <c r="AY115" s="19" t="s">
        <v>214</v>
      </c>
      <c r="BE115" s="192">
        <f t="shared" si="4"/>
        <v>0</v>
      </c>
      <c r="BF115" s="192">
        <f t="shared" si="5"/>
        <v>0</v>
      </c>
      <c r="BG115" s="192">
        <f t="shared" si="6"/>
        <v>0</v>
      </c>
      <c r="BH115" s="192">
        <f t="shared" si="7"/>
        <v>0</v>
      </c>
      <c r="BI115" s="192">
        <f t="shared" si="8"/>
        <v>0</v>
      </c>
      <c r="BJ115" s="19" t="s">
        <v>88</v>
      </c>
      <c r="BK115" s="192">
        <f t="shared" si="9"/>
        <v>0</v>
      </c>
      <c r="BL115" s="19" t="s">
        <v>299</v>
      </c>
      <c r="BM115" s="191" t="s">
        <v>502</v>
      </c>
    </row>
    <row r="116" spans="1:65" s="2" customFormat="1" ht="14.45" customHeight="1">
      <c r="A116" s="36"/>
      <c r="B116" s="37"/>
      <c r="C116" s="230" t="s">
        <v>365</v>
      </c>
      <c r="D116" s="230" t="s">
        <v>336</v>
      </c>
      <c r="E116" s="231" t="s">
        <v>1315</v>
      </c>
      <c r="F116" s="232" t="s">
        <v>1316</v>
      </c>
      <c r="G116" s="233" t="s">
        <v>943</v>
      </c>
      <c r="H116" s="234">
        <v>36</v>
      </c>
      <c r="I116" s="235"/>
      <c r="J116" s="236">
        <f t="shared" si="0"/>
        <v>0</v>
      </c>
      <c r="K116" s="232" t="s">
        <v>19</v>
      </c>
      <c r="L116" s="237"/>
      <c r="M116" s="238" t="s">
        <v>19</v>
      </c>
      <c r="N116" s="239" t="s">
        <v>47</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339</v>
      </c>
      <c r="AT116" s="191" t="s">
        <v>336</v>
      </c>
      <c r="AU116" s="191" t="s">
        <v>88</v>
      </c>
      <c r="AY116" s="19" t="s">
        <v>214</v>
      </c>
      <c r="BE116" s="192">
        <f t="shared" si="4"/>
        <v>0</v>
      </c>
      <c r="BF116" s="192">
        <f t="shared" si="5"/>
        <v>0</v>
      </c>
      <c r="BG116" s="192">
        <f t="shared" si="6"/>
        <v>0</v>
      </c>
      <c r="BH116" s="192">
        <f t="shared" si="7"/>
        <v>0</v>
      </c>
      <c r="BI116" s="192">
        <f t="shared" si="8"/>
        <v>0</v>
      </c>
      <c r="BJ116" s="19" t="s">
        <v>88</v>
      </c>
      <c r="BK116" s="192">
        <f t="shared" si="9"/>
        <v>0</v>
      </c>
      <c r="BL116" s="19" t="s">
        <v>299</v>
      </c>
      <c r="BM116" s="191" t="s">
        <v>511</v>
      </c>
    </row>
    <row r="117" spans="1:65" s="2" customFormat="1" ht="14.45" customHeight="1">
      <c r="A117" s="36"/>
      <c r="B117" s="37"/>
      <c r="C117" s="230" t="s">
        <v>369</v>
      </c>
      <c r="D117" s="230" t="s">
        <v>336</v>
      </c>
      <c r="E117" s="231" t="s">
        <v>1284</v>
      </c>
      <c r="F117" s="232" t="s">
        <v>1285</v>
      </c>
      <c r="G117" s="233" t="s">
        <v>943</v>
      </c>
      <c r="H117" s="234">
        <v>36</v>
      </c>
      <c r="I117" s="235"/>
      <c r="J117" s="236">
        <f t="shared" si="0"/>
        <v>0</v>
      </c>
      <c r="K117" s="232" t="s">
        <v>19</v>
      </c>
      <c r="L117" s="237"/>
      <c r="M117" s="238" t="s">
        <v>19</v>
      </c>
      <c r="N117" s="239" t="s">
        <v>47</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339</v>
      </c>
      <c r="AT117" s="191" t="s">
        <v>336</v>
      </c>
      <c r="AU117" s="191" t="s">
        <v>88</v>
      </c>
      <c r="AY117" s="19" t="s">
        <v>214</v>
      </c>
      <c r="BE117" s="192">
        <f t="shared" si="4"/>
        <v>0</v>
      </c>
      <c r="BF117" s="192">
        <f t="shared" si="5"/>
        <v>0</v>
      </c>
      <c r="BG117" s="192">
        <f t="shared" si="6"/>
        <v>0</v>
      </c>
      <c r="BH117" s="192">
        <f t="shared" si="7"/>
        <v>0</v>
      </c>
      <c r="BI117" s="192">
        <f t="shared" si="8"/>
        <v>0</v>
      </c>
      <c r="BJ117" s="19" t="s">
        <v>88</v>
      </c>
      <c r="BK117" s="192">
        <f t="shared" si="9"/>
        <v>0</v>
      </c>
      <c r="BL117" s="19" t="s">
        <v>299</v>
      </c>
      <c r="BM117" s="191" t="s">
        <v>519</v>
      </c>
    </row>
    <row r="118" spans="1:65" s="2" customFormat="1" ht="14.45" customHeight="1">
      <c r="A118" s="36"/>
      <c r="B118" s="37"/>
      <c r="C118" s="180" t="s">
        <v>375</v>
      </c>
      <c r="D118" s="180" t="s">
        <v>217</v>
      </c>
      <c r="E118" s="181" t="s">
        <v>1312</v>
      </c>
      <c r="F118" s="182" t="s">
        <v>1313</v>
      </c>
      <c r="G118" s="183" t="s">
        <v>943</v>
      </c>
      <c r="H118" s="184">
        <v>17</v>
      </c>
      <c r="I118" s="185"/>
      <c r="J118" s="186">
        <f t="shared" si="0"/>
        <v>0</v>
      </c>
      <c r="K118" s="182" t="s">
        <v>19</v>
      </c>
      <c r="L118" s="41"/>
      <c r="M118" s="187" t="s">
        <v>19</v>
      </c>
      <c r="N118" s="188" t="s">
        <v>47</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299</v>
      </c>
      <c r="AT118" s="191" t="s">
        <v>217</v>
      </c>
      <c r="AU118" s="191" t="s">
        <v>88</v>
      </c>
      <c r="AY118" s="19" t="s">
        <v>214</v>
      </c>
      <c r="BE118" s="192">
        <f t="shared" si="4"/>
        <v>0</v>
      </c>
      <c r="BF118" s="192">
        <f t="shared" si="5"/>
        <v>0</v>
      </c>
      <c r="BG118" s="192">
        <f t="shared" si="6"/>
        <v>0</v>
      </c>
      <c r="BH118" s="192">
        <f t="shared" si="7"/>
        <v>0</v>
      </c>
      <c r="BI118" s="192">
        <f t="shared" si="8"/>
        <v>0</v>
      </c>
      <c r="BJ118" s="19" t="s">
        <v>88</v>
      </c>
      <c r="BK118" s="192">
        <f t="shared" si="9"/>
        <v>0</v>
      </c>
      <c r="BL118" s="19" t="s">
        <v>299</v>
      </c>
      <c r="BM118" s="191" t="s">
        <v>527</v>
      </c>
    </row>
    <row r="119" spans="1:65" s="2" customFormat="1" ht="14.45" customHeight="1">
      <c r="A119" s="36"/>
      <c r="B119" s="37"/>
      <c r="C119" s="230" t="s">
        <v>379</v>
      </c>
      <c r="D119" s="230" t="s">
        <v>336</v>
      </c>
      <c r="E119" s="231" t="s">
        <v>1320</v>
      </c>
      <c r="F119" s="232" t="s">
        <v>1321</v>
      </c>
      <c r="G119" s="233" t="s">
        <v>943</v>
      </c>
      <c r="H119" s="234">
        <v>17</v>
      </c>
      <c r="I119" s="235"/>
      <c r="J119" s="236">
        <f t="shared" si="0"/>
        <v>0</v>
      </c>
      <c r="K119" s="232" t="s">
        <v>19</v>
      </c>
      <c r="L119" s="237"/>
      <c r="M119" s="238" t="s">
        <v>19</v>
      </c>
      <c r="N119" s="239" t="s">
        <v>47</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339</v>
      </c>
      <c r="AT119" s="191" t="s">
        <v>336</v>
      </c>
      <c r="AU119" s="191" t="s">
        <v>88</v>
      </c>
      <c r="AY119" s="19" t="s">
        <v>214</v>
      </c>
      <c r="BE119" s="192">
        <f t="shared" si="4"/>
        <v>0</v>
      </c>
      <c r="BF119" s="192">
        <f t="shared" si="5"/>
        <v>0</v>
      </c>
      <c r="BG119" s="192">
        <f t="shared" si="6"/>
        <v>0</v>
      </c>
      <c r="BH119" s="192">
        <f t="shared" si="7"/>
        <v>0</v>
      </c>
      <c r="BI119" s="192">
        <f t="shared" si="8"/>
        <v>0</v>
      </c>
      <c r="BJ119" s="19" t="s">
        <v>88</v>
      </c>
      <c r="BK119" s="192">
        <f t="shared" si="9"/>
        <v>0</v>
      </c>
      <c r="BL119" s="19" t="s">
        <v>299</v>
      </c>
      <c r="BM119" s="191" t="s">
        <v>534</v>
      </c>
    </row>
    <row r="120" spans="1:65" s="2" customFormat="1" ht="14.45" customHeight="1">
      <c r="A120" s="36"/>
      <c r="B120" s="37"/>
      <c r="C120" s="180" t="s">
        <v>384</v>
      </c>
      <c r="D120" s="180" t="s">
        <v>217</v>
      </c>
      <c r="E120" s="181" t="s">
        <v>1359</v>
      </c>
      <c r="F120" s="182" t="s">
        <v>1360</v>
      </c>
      <c r="G120" s="183" t="s">
        <v>943</v>
      </c>
      <c r="H120" s="184">
        <v>4</v>
      </c>
      <c r="I120" s="185"/>
      <c r="J120" s="186">
        <f t="shared" si="0"/>
        <v>0</v>
      </c>
      <c r="K120" s="182" t="s">
        <v>19</v>
      </c>
      <c r="L120" s="41"/>
      <c r="M120" s="187" t="s">
        <v>19</v>
      </c>
      <c r="N120" s="188" t="s">
        <v>47</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299</v>
      </c>
      <c r="AT120" s="191" t="s">
        <v>217</v>
      </c>
      <c r="AU120" s="191" t="s">
        <v>88</v>
      </c>
      <c r="AY120" s="19" t="s">
        <v>214</v>
      </c>
      <c r="BE120" s="192">
        <f t="shared" si="4"/>
        <v>0</v>
      </c>
      <c r="BF120" s="192">
        <f t="shared" si="5"/>
        <v>0</v>
      </c>
      <c r="BG120" s="192">
        <f t="shared" si="6"/>
        <v>0</v>
      </c>
      <c r="BH120" s="192">
        <f t="shared" si="7"/>
        <v>0</v>
      </c>
      <c r="BI120" s="192">
        <f t="shared" si="8"/>
        <v>0</v>
      </c>
      <c r="BJ120" s="19" t="s">
        <v>88</v>
      </c>
      <c r="BK120" s="192">
        <f t="shared" si="9"/>
        <v>0</v>
      </c>
      <c r="BL120" s="19" t="s">
        <v>299</v>
      </c>
      <c r="BM120" s="191" t="s">
        <v>542</v>
      </c>
    </row>
    <row r="121" spans="1:65" s="2" customFormat="1" ht="14.45" customHeight="1">
      <c r="A121" s="36"/>
      <c r="B121" s="37"/>
      <c r="C121" s="230" t="s">
        <v>339</v>
      </c>
      <c r="D121" s="230" t="s">
        <v>336</v>
      </c>
      <c r="E121" s="231" t="s">
        <v>1362</v>
      </c>
      <c r="F121" s="232" t="s">
        <v>1363</v>
      </c>
      <c r="G121" s="233" t="s">
        <v>943</v>
      </c>
      <c r="H121" s="234">
        <v>4</v>
      </c>
      <c r="I121" s="235"/>
      <c r="J121" s="236">
        <f t="shared" si="0"/>
        <v>0</v>
      </c>
      <c r="K121" s="232" t="s">
        <v>19</v>
      </c>
      <c r="L121" s="237"/>
      <c r="M121" s="238" t="s">
        <v>19</v>
      </c>
      <c r="N121" s="239" t="s">
        <v>47</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339</v>
      </c>
      <c r="AT121" s="191" t="s">
        <v>336</v>
      </c>
      <c r="AU121" s="191" t="s">
        <v>88</v>
      </c>
      <c r="AY121" s="19" t="s">
        <v>214</v>
      </c>
      <c r="BE121" s="192">
        <f t="shared" si="4"/>
        <v>0</v>
      </c>
      <c r="BF121" s="192">
        <f t="shared" si="5"/>
        <v>0</v>
      </c>
      <c r="BG121" s="192">
        <f t="shared" si="6"/>
        <v>0</v>
      </c>
      <c r="BH121" s="192">
        <f t="shared" si="7"/>
        <v>0</v>
      </c>
      <c r="BI121" s="192">
        <f t="shared" si="8"/>
        <v>0</v>
      </c>
      <c r="BJ121" s="19" t="s">
        <v>88</v>
      </c>
      <c r="BK121" s="192">
        <f t="shared" si="9"/>
        <v>0</v>
      </c>
      <c r="BL121" s="19" t="s">
        <v>299</v>
      </c>
      <c r="BM121" s="191" t="s">
        <v>555</v>
      </c>
    </row>
    <row r="122" spans="1:65" s="2" customFormat="1" ht="14.45" customHeight="1">
      <c r="A122" s="36"/>
      <c r="B122" s="37"/>
      <c r="C122" s="230" t="s">
        <v>391</v>
      </c>
      <c r="D122" s="230" t="s">
        <v>336</v>
      </c>
      <c r="E122" s="231" t="s">
        <v>1284</v>
      </c>
      <c r="F122" s="232" t="s">
        <v>1285</v>
      </c>
      <c r="G122" s="233" t="s">
        <v>943</v>
      </c>
      <c r="H122" s="234">
        <v>4</v>
      </c>
      <c r="I122" s="235"/>
      <c r="J122" s="236">
        <f t="shared" ref="J122:J153" si="10">ROUND(I122*H122,2)</f>
        <v>0</v>
      </c>
      <c r="K122" s="232" t="s">
        <v>19</v>
      </c>
      <c r="L122" s="237"/>
      <c r="M122" s="238" t="s">
        <v>19</v>
      </c>
      <c r="N122" s="239" t="s">
        <v>47</v>
      </c>
      <c r="O122" s="66"/>
      <c r="P122" s="189">
        <f t="shared" ref="P122:P153" si="11">O122*H122</f>
        <v>0</v>
      </c>
      <c r="Q122" s="189">
        <v>0</v>
      </c>
      <c r="R122" s="189">
        <f t="shared" ref="R122:R153" si="12">Q122*H122</f>
        <v>0</v>
      </c>
      <c r="S122" s="189">
        <v>0</v>
      </c>
      <c r="T122" s="190">
        <f t="shared" ref="T122:T153" si="13">S122*H122</f>
        <v>0</v>
      </c>
      <c r="U122" s="36"/>
      <c r="V122" s="36"/>
      <c r="W122" s="36"/>
      <c r="X122" s="36"/>
      <c r="Y122" s="36"/>
      <c r="Z122" s="36"/>
      <c r="AA122" s="36"/>
      <c r="AB122" s="36"/>
      <c r="AC122" s="36"/>
      <c r="AD122" s="36"/>
      <c r="AE122" s="36"/>
      <c r="AR122" s="191" t="s">
        <v>339</v>
      </c>
      <c r="AT122" s="191" t="s">
        <v>336</v>
      </c>
      <c r="AU122" s="191" t="s">
        <v>88</v>
      </c>
      <c r="AY122" s="19" t="s">
        <v>214</v>
      </c>
      <c r="BE122" s="192">
        <f t="shared" ref="BE122:BE153" si="14">IF(N122="základní",J122,0)</f>
        <v>0</v>
      </c>
      <c r="BF122" s="192">
        <f t="shared" ref="BF122:BF153" si="15">IF(N122="snížená",J122,0)</f>
        <v>0</v>
      </c>
      <c r="BG122" s="192">
        <f t="shared" ref="BG122:BG153" si="16">IF(N122="zákl. přenesená",J122,0)</f>
        <v>0</v>
      </c>
      <c r="BH122" s="192">
        <f t="shared" ref="BH122:BH153" si="17">IF(N122="sníž. přenesená",J122,0)</f>
        <v>0</v>
      </c>
      <c r="BI122" s="192">
        <f t="shared" ref="BI122:BI153" si="18">IF(N122="nulová",J122,0)</f>
        <v>0</v>
      </c>
      <c r="BJ122" s="19" t="s">
        <v>88</v>
      </c>
      <c r="BK122" s="192">
        <f t="shared" ref="BK122:BK153" si="19">ROUND(I122*H122,2)</f>
        <v>0</v>
      </c>
      <c r="BL122" s="19" t="s">
        <v>299</v>
      </c>
      <c r="BM122" s="191" t="s">
        <v>565</v>
      </c>
    </row>
    <row r="123" spans="1:65" s="2" customFormat="1" ht="14.45" customHeight="1">
      <c r="A123" s="36"/>
      <c r="B123" s="37"/>
      <c r="C123" s="180" t="s">
        <v>397</v>
      </c>
      <c r="D123" s="180" t="s">
        <v>217</v>
      </c>
      <c r="E123" s="181" t="s">
        <v>1366</v>
      </c>
      <c r="F123" s="182" t="s">
        <v>1367</v>
      </c>
      <c r="G123" s="183" t="s">
        <v>943</v>
      </c>
      <c r="H123" s="184">
        <v>4</v>
      </c>
      <c r="I123" s="185"/>
      <c r="J123" s="186">
        <f t="shared" si="10"/>
        <v>0</v>
      </c>
      <c r="K123" s="182" t="s">
        <v>19</v>
      </c>
      <c r="L123" s="41"/>
      <c r="M123" s="187" t="s">
        <v>19</v>
      </c>
      <c r="N123" s="188" t="s">
        <v>47</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299</v>
      </c>
      <c r="AT123" s="191" t="s">
        <v>217</v>
      </c>
      <c r="AU123" s="191" t="s">
        <v>88</v>
      </c>
      <c r="AY123" s="19" t="s">
        <v>214</v>
      </c>
      <c r="BE123" s="192">
        <f t="shared" si="14"/>
        <v>0</v>
      </c>
      <c r="BF123" s="192">
        <f t="shared" si="15"/>
        <v>0</v>
      </c>
      <c r="BG123" s="192">
        <f t="shared" si="16"/>
        <v>0</v>
      </c>
      <c r="BH123" s="192">
        <f t="shared" si="17"/>
        <v>0</v>
      </c>
      <c r="BI123" s="192">
        <f t="shared" si="18"/>
        <v>0</v>
      </c>
      <c r="BJ123" s="19" t="s">
        <v>88</v>
      </c>
      <c r="BK123" s="192">
        <f t="shared" si="19"/>
        <v>0</v>
      </c>
      <c r="BL123" s="19" t="s">
        <v>299</v>
      </c>
      <c r="BM123" s="191" t="s">
        <v>573</v>
      </c>
    </row>
    <row r="124" spans="1:65" s="2" customFormat="1" ht="14.45" customHeight="1">
      <c r="A124" s="36"/>
      <c r="B124" s="37"/>
      <c r="C124" s="230" t="s">
        <v>401</v>
      </c>
      <c r="D124" s="230" t="s">
        <v>336</v>
      </c>
      <c r="E124" s="231" t="s">
        <v>1369</v>
      </c>
      <c r="F124" s="232" t="s">
        <v>1370</v>
      </c>
      <c r="G124" s="233" t="s">
        <v>943</v>
      </c>
      <c r="H124" s="234">
        <v>4</v>
      </c>
      <c r="I124" s="235"/>
      <c r="J124" s="236">
        <f t="shared" si="10"/>
        <v>0</v>
      </c>
      <c r="K124" s="232" t="s">
        <v>19</v>
      </c>
      <c r="L124" s="237"/>
      <c r="M124" s="238" t="s">
        <v>19</v>
      </c>
      <c r="N124" s="239" t="s">
        <v>47</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339</v>
      </c>
      <c r="AT124" s="191" t="s">
        <v>336</v>
      </c>
      <c r="AU124" s="191" t="s">
        <v>88</v>
      </c>
      <c r="AY124" s="19" t="s">
        <v>214</v>
      </c>
      <c r="BE124" s="192">
        <f t="shared" si="14"/>
        <v>0</v>
      </c>
      <c r="BF124" s="192">
        <f t="shared" si="15"/>
        <v>0</v>
      </c>
      <c r="BG124" s="192">
        <f t="shared" si="16"/>
        <v>0</v>
      </c>
      <c r="BH124" s="192">
        <f t="shared" si="17"/>
        <v>0</v>
      </c>
      <c r="BI124" s="192">
        <f t="shared" si="18"/>
        <v>0</v>
      </c>
      <c r="BJ124" s="19" t="s">
        <v>88</v>
      </c>
      <c r="BK124" s="192">
        <f t="shared" si="19"/>
        <v>0</v>
      </c>
      <c r="BL124" s="19" t="s">
        <v>299</v>
      </c>
      <c r="BM124" s="191" t="s">
        <v>584</v>
      </c>
    </row>
    <row r="125" spans="1:65" s="2" customFormat="1" ht="14.45" customHeight="1">
      <c r="A125" s="36"/>
      <c r="B125" s="37"/>
      <c r="C125" s="230" t="s">
        <v>405</v>
      </c>
      <c r="D125" s="230" t="s">
        <v>336</v>
      </c>
      <c r="E125" s="231" t="s">
        <v>1284</v>
      </c>
      <c r="F125" s="232" t="s">
        <v>1285</v>
      </c>
      <c r="G125" s="233" t="s">
        <v>943</v>
      </c>
      <c r="H125" s="234">
        <v>4</v>
      </c>
      <c r="I125" s="235"/>
      <c r="J125" s="236">
        <f t="shared" si="10"/>
        <v>0</v>
      </c>
      <c r="K125" s="232" t="s">
        <v>19</v>
      </c>
      <c r="L125" s="237"/>
      <c r="M125" s="238" t="s">
        <v>19</v>
      </c>
      <c r="N125" s="239" t="s">
        <v>47</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339</v>
      </c>
      <c r="AT125" s="191" t="s">
        <v>336</v>
      </c>
      <c r="AU125" s="191" t="s">
        <v>88</v>
      </c>
      <c r="AY125" s="19" t="s">
        <v>214</v>
      </c>
      <c r="BE125" s="192">
        <f t="shared" si="14"/>
        <v>0</v>
      </c>
      <c r="BF125" s="192">
        <f t="shared" si="15"/>
        <v>0</v>
      </c>
      <c r="BG125" s="192">
        <f t="shared" si="16"/>
        <v>0</v>
      </c>
      <c r="BH125" s="192">
        <f t="shared" si="17"/>
        <v>0</v>
      </c>
      <c r="BI125" s="192">
        <f t="shared" si="18"/>
        <v>0</v>
      </c>
      <c r="BJ125" s="19" t="s">
        <v>88</v>
      </c>
      <c r="BK125" s="192">
        <f t="shared" si="19"/>
        <v>0</v>
      </c>
      <c r="BL125" s="19" t="s">
        <v>299</v>
      </c>
      <c r="BM125" s="191" t="s">
        <v>592</v>
      </c>
    </row>
    <row r="126" spans="1:65" s="2" customFormat="1" ht="14.45" customHeight="1">
      <c r="A126" s="36"/>
      <c r="B126" s="37"/>
      <c r="C126" s="180" t="s">
        <v>411</v>
      </c>
      <c r="D126" s="180" t="s">
        <v>217</v>
      </c>
      <c r="E126" s="181" t="s">
        <v>1209</v>
      </c>
      <c r="F126" s="182" t="s">
        <v>1210</v>
      </c>
      <c r="G126" s="183" t="s">
        <v>943</v>
      </c>
      <c r="H126" s="184">
        <v>100</v>
      </c>
      <c r="I126" s="185"/>
      <c r="J126" s="186">
        <f t="shared" si="10"/>
        <v>0</v>
      </c>
      <c r="K126" s="182" t="s">
        <v>19</v>
      </c>
      <c r="L126" s="41"/>
      <c r="M126" s="187" t="s">
        <v>19</v>
      </c>
      <c r="N126" s="188" t="s">
        <v>47</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299</v>
      </c>
      <c r="AT126" s="191" t="s">
        <v>217</v>
      </c>
      <c r="AU126" s="191" t="s">
        <v>88</v>
      </c>
      <c r="AY126" s="19" t="s">
        <v>214</v>
      </c>
      <c r="BE126" s="192">
        <f t="shared" si="14"/>
        <v>0</v>
      </c>
      <c r="BF126" s="192">
        <f t="shared" si="15"/>
        <v>0</v>
      </c>
      <c r="BG126" s="192">
        <f t="shared" si="16"/>
        <v>0</v>
      </c>
      <c r="BH126" s="192">
        <f t="shared" si="17"/>
        <v>0</v>
      </c>
      <c r="BI126" s="192">
        <f t="shared" si="18"/>
        <v>0</v>
      </c>
      <c r="BJ126" s="19" t="s">
        <v>88</v>
      </c>
      <c r="BK126" s="192">
        <f t="shared" si="19"/>
        <v>0</v>
      </c>
      <c r="BL126" s="19" t="s">
        <v>299</v>
      </c>
      <c r="BM126" s="191" t="s">
        <v>602</v>
      </c>
    </row>
    <row r="127" spans="1:65" s="2" customFormat="1" ht="14.45" customHeight="1">
      <c r="A127" s="36"/>
      <c r="B127" s="37"/>
      <c r="C127" s="230" t="s">
        <v>417</v>
      </c>
      <c r="D127" s="230" t="s">
        <v>336</v>
      </c>
      <c r="E127" s="231" t="s">
        <v>1212</v>
      </c>
      <c r="F127" s="232" t="s">
        <v>1213</v>
      </c>
      <c r="G127" s="233" t="s">
        <v>943</v>
      </c>
      <c r="H127" s="234">
        <v>100</v>
      </c>
      <c r="I127" s="235"/>
      <c r="J127" s="236">
        <f t="shared" si="10"/>
        <v>0</v>
      </c>
      <c r="K127" s="232" t="s">
        <v>19</v>
      </c>
      <c r="L127" s="237"/>
      <c r="M127" s="238" t="s">
        <v>19</v>
      </c>
      <c r="N127" s="239" t="s">
        <v>47</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339</v>
      </c>
      <c r="AT127" s="191" t="s">
        <v>336</v>
      </c>
      <c r="AU127" s="191" t="s">
        <v>88</v>
      </c>
      <c r="AY127" s="19" t="s">
        <v>214</v>
      </c>
      <c r="BE127" s="192">
        <f t="shared" si="14"/>
        <v>0</v>
      </c>
      <c r="BF127" s="192">
        <f t="shared" si="15"/>
        <v>0</v>
      </c>
      <c r="BG127" s="192">
        <f t="shared" si="16"/>
        <v>0</v>
      </c>
      <c r="BH127" s="192">
        <f t="shared" si="17"/>
        <v>0</v>
      </c>
      <c r="BI127" s="192">
        <f t="shared" si="18"/>
        <v>0</v>
      </c>
      <c r="BJ127" s="19" t="s">
        <v>88</v>
      </c>
      <c r="BK127" s="192">
        <f t="shared" si="19"/>
        <v>0</v>
      </c>
      <c r="BL127" s="19" t="s">
        <v>299</v>
      </c>
      <c r="BM127" s="191" t="s">
        <v>611</v>
      </c>
    </row>
    <row r="128" spans="1:65" s="2" customFormat="1" ht="14.45" customHeight="1">
      <c r="A128" s="36"/>
      <c r="B128" s="37"/>
      <c r="C128" s="180" t="s">
        <v>423</v>
      </c>
      <c r="D128" s="180" t="s">
        <v>217</v>
      </c>
      <c r="E128" s="181" t="s">
        <v>1203</v>
      </c>
      <c r="F128" s="182" t="s">
        <v>1204</v>
      </c>
      <c r="G128" s="183" t="s">
        <v>943</v>
      </c>
      <c r="H128" s="184">
        <v>20</v>
      </c>
      <c r="I128" s="185"/>
      <c r="J128" s="186">
        <f t="shared" si="10"/>
        <v>0</v>
      </c>
      <c r="K128" s="182" t="s">
        <v>19</v>
      </c>
      <c r="L128" s="41"/>
      <c r="M128" s="187" t="s">
        <v>19</v>
      </c>
      <c r="N128" s="188" t="s">
        <v>47</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299</v>
      </c>
      <c r="AT128" s="191" t="s">
        <v>217</v>
      </c>
      <c r="AU128" s="191" t="s">
        <v>88</v>
      </c>
      <c r="AY128" s="19" t="s">
        <v>214</v>
      </c>
      <c r="BE128" s="192">
        <f t="shared" si="14"/>
        <v>0</v>
      </c>
      <c r="BF128" s="192">
        <f t="shared" si="15"/>
        <v>0</v>
      </c>
      <c r="BG128" s="192">
        <f t="shared" si="16"/>
        <v>0</v>
      </c>
      <c r="BH128" s="192">
        <f t="shared" si="17"/>
        <v>0</v>
      </c>
      <c r="BI128" s="192">
        <f t="shared" si="18"/>
        <v>0</v>
      </c>
      <c r="BJ128" s="19" t="s">
        <v>88</v>
      </c>
      <c r="BK128" s="192">
        <f t="shared" si="19"/>
        <v>0</v>
      </c>
      <c r="BL128" s="19" t="s">
        <v>299</v>
      </c>
      <c r="BM128" s="191" t="s">
        <v>619</v>
      </c>
    </row>
    <row r="129" spans="1:65" s="2" customFormat="1" ht="14.45" customHeight="1">
      <c r="A129" s="36"/>
      <c r="B129" s="37"/>
      <c r="C129" s="230" t="s">
        <v>429</v>
      </c>
      <c r="D129" s="230" t="s">
        <v>336</v>
      </c>
      <c r="E129" s="231" t="s">
        <v>1206</v>
      </c>
      <c r="F129" s="232" t="s">
        <v>1207</v>
      </c>
      <c r="G129" s="233" t="s">
        <v>943</v>
      </c>
      <c r="H129" s="234">
        <v>20</v>
      </c>
      <c r="I129" s="235"/>
      <c r="J129" s="236">
        <f t="shared" si="10"/>
        <v>0</v>
      </c>
      <c r="K129" s="232" t="s">
        <v>19</v>
      </c>
      <c r="L129" s="237"/>
      <c r="M129" s="238" t="s">
        <v>19</v>
      </c>
      <c r="N129" s="239" t="s">
        <v>47</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339</v>
      </c>
      <c r="AT129" s="191" t="s">
        <v>336</v>
      </c>
      <c r="AU129" s="191" t="s">
        <v>88</v>
      </c>
      <c r="AY129" s="19" t="s">
        <v>214</v>
      </c>
      <c r="BE129" s="192">
        <f t="shared" si="14"/>
        <v>0</v>
      </c>
      <c r="BF129" s="192">
        <f t="shared" si="15"/>
        <v>0</v>
      </c>
      <c r="BG129" s="192">
        <f t="shared" si="16"/>
        <v>0</v>
      </c>
      <c r="BH129" s="192">
        <f t="shared" si="17"/>
        <v>0</v>
      </c>
      <c r="BI129" s="192">
        <f t="shared" si="18"/>
        <v>0</v>
      </c>
      <c r="BJ129" s="19" t="s">
        <v>88</v>
      </c>
      <c r="BK129" s="192">
        <f t="shared" si="19"/>
        <v>0</v>
      </c>
      <c r="BL129" s="19" t="s">
        <v>299</v>
      </c>
      <c r="BM129" s="191" t="s">
        <v>630</v>
      </c>
    </row>
    <row r="130" spans="1:65" s="2" customFormat="1" ht="14.45" customHeight="1">
      <c r="A130" s="36"/>
      <c r="B130" s="37"/>
      <c r="C130" s="180" t="s">
        <v>439</v>
      </c>
      <c r="D130" s="180" t="s">
        <v>217</v>
      </c>
      <c r="E130" s="181" t="s">
        <v>1215</v>
      </c>
      <c r="F130" s="182" t="s">
        <v>1216</v>
      </c>
      <c r="G130" s="183" t="s">
        <v>943</v>
      </c>
      <c r="H130" s="184">
        <v>44</v>
      </c>
      <c r="I130" s="185"/>
      <c r="J130" s="186">
        <f t="shared" si="10"/>
        <v>0</v>
      </c>
      <c r="K130" s="182" t="s">
        <v>19</v>
      </c>
      <c r="L130" s="41"/>
      <c r="M130" s="187" t="s">
        <v>19</v>
      </c>
      <c r="N130" s="188" t="s">
        <v>47</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299</v>
      </c>
      <c r="AT130" s="191" t="s">
        <v>217</v>
      </c>
      <c r="AU130" s="191" t="s">
        <v>88</v>
      </c>
      <c r="AY130" s="19" t="s">
        <v>214</v>
      </c>
      <c r="BE130" s="192">
        <f t="shared" si="14"/>
        <v>0</v>
      </c>
      <c r="BF130" s="192">
        <f t="shared" si="15"/>
        <v>0</v>
      </c>
      <c r="BG130" s="192">
        <f t="shared" si="16"/>
        <v>0</v>
      </c>
      <c r="BH130" s="192">
        <f t="shared" si="17"/>
        <v>0</v>
      </c>
      <c r="BI130" s="192">
        <f t="shared" si="18"/>
        <v>0</v>
      </c>
      <c r="BJ130" s="19" t="s">
        <v>88</v>
      </c>
      <c r="BK130" s="192">
        <f t="shared" si="19"/>
        <v>0</v>
      </c>
      <c r="BL130" s="19" t="s">
        <v>299</v>
      </c>
      <c r="BM130" s="191" t="s">
        <v>637</v>
      </c>
    </row>
    <row r="131" spans="1:65" s="2" customFormat="1" ht="14.45" customHeight="1">
      <c r="A131" s="36"/>
      <c r="B131" s="37"/>
      <c r="C131" s="230" t="s">
        <v>443</v>
      </c>
      <c r="D131" s="230" t="s">
        <v>336</v>
      </c>
      <c r="E131" s="231" t="s">
        <v>1218</v>
      </c>
      <c r="F131" s="232" t="s">
        <v>1219</v>
      </c>
      <c r="G131" s="233" t="s">
        <v>943</v>
      </c>
      <c r="H131" s="234">
        <v>44</v>
      </c>
      <c r="I131" s="235"/>
      <c r="J131" s="236">
        <f t="shared" si="10"/>
        <v>0</v>
      </c>
      <c r="K131" s="232" t="s">
        <v>19</v>
      </c>
      <c r="L131" s="237"/>
      <c r="M131" s="238" t="s">
        <v>19</v>
      </c>
      <c r="N131" s="239" t="s">
        <v>47</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339</v>
      </c>
      <c r="AT131" s="191" t="s">
        <v>336</v>
      </c>
      <c r="AU131" s="191" t="s">
        <v>88</v>
      </c>
      <c r="AY131" s="19" t="s">
        <v>214</v>
      </c>
      <c r="BE131" s="192">
        <f t="shared" si="14"/>
        <v>0</v>
      </c>
      <c r="BF131" s="192">
        <f t="shared" si="15"/>
        <v>0</v>
      </c>
      <c r="BG131" s="192">
        <f t="shared" si="16"/>
        <v>0</v>
      </c>
      <c r="BH131" s="192">
        <f t="shared" si="17"/>
        <v>0</v>
      </c>
      <c r="BI131" s="192">
        <f t="shared" si="18"/>
        <v>0</v>
      </c>
      <c r="BJ131" s="19" t="s">
        <v>88</v>
      </c>
      <c r="BK131" s="192">
        <f t="shared" si="19"/>
        <v>0</v>
      </c>
      <c r="BL131" s="19" t="s">
        <v>299</v>
      </c>
      <c r="BM131" s="191" t="s">
        <v>645</v>
      </c>
    </row>
    <row r="132" spans="1:65" s="2" customFormat="1" ht="24.2" customHeight="1">
      <c r="A132" s="36"/>
      <c r="B132" s="37"/>
      <c r="C132" s="180" t="s">
        <v>449</v>
      </c>
      <c r="D132" s="180" t="s">
        <v>217</v>
      </c>
      <c r="E132" s="181" t="s">
        <v>1197</v>
      </c>
      <c r="F132" s="182" t="s">
        <v>1198</v>
      </c>
      <c r="G132" s="183" t="s">
        <v>331</v>
      </c>
      <c r="H132" s="184">
        <v>233</v>
      </c>
      <c r="I132" s="185"/>
      <c r="J132" s="186">
        <f t="shared" si="10"/>
        <v>0</v>
      </c>
      <c r="K132" s="182" t="s">
        <v>19</v>
      </c>
      <c r="L132" s="41"/>
      <c r="M132" s="187" t="s">
        <v>19</v>
      </c>
      <c r="N132" s="188" t="s">
        <v>47</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299</v>
      </c>
      <c r="AT132" s="191" t="s">
        <v>217</v>
      </c>
      <c r="AU132" s="191" t="s">
        <v>88</v>
      </c>
      <c r="AY132" s="19" t="s">
        <v>214</v>
      </c>
      <c r="BE132" s="192">
        <f t="shared" si="14"/>
        <v>0</v>
      </c>
      <c r="BF132" s="192">
        <f t="shared" si="15"/>
        <v>0</v>
      </c>
      <c r="BG132" s="192">
        <f t="shared" si="16"/>
        <v>0</v>
      </c>
      <c r="BH132" s="192">
        <f t="shared" si="17"/>
        <v>0</v>
      </c>
      <c r="BI132" s="192">
        <f t="shared" si="18"/>
        <v>0</v>
      </c>
      <c r="BJ132" s="19" t="s">
        <v>88</v>
      </c>
      <c r="BK132" s="192">
        <f t="shared" si="19"/>
        <v>0</v>
      </c>
      <c r="BL132" s="19" t="s">
        <v>299</v>
      </c>
      <c r="BM132" s="191" t="s">
        <v>652</v>
      </c>
    </row>
    <row r="133" spans="1:65" s="2" customFormat="1" ht="14.45" customHeight="1">
      <c r="A133" s="36"/>
      <c r="B133" s="37"/>
      <c r="C133" s="230" t="s">
        <v>455</v>
      </c>
      <c r="D133" s="230" t="s">
        <v>336</v>
      </c>
      <c r="E133" s="231" t="s">
        <v>1200</v>
      </c>
      <c r="F133" s="232" t="s">
        <v>1201</v>
      </c>
      <c r="G133" s="233" t="s">
        <v>331</v>
      </c>
      <c r="H133" s="234">
        <v>233</v>
      </c>
      <c r="I133" s="235"/>
      <c r="J133" s="236">
        <f t="shared" si="10"/>
        <v>0</v>
      </c>
      <c r="K133" s="232" t="s">
        <v>19</v>
      </c>
      <c r="L133" s="237"/>
      <c r="M133" s="238" t="s">
        <v>19</v>
      </c>
      <c r="N133" s="239" t="s">
        <v>47</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339</v>
      </c>
      <c r="AT133" s="191" t="s">
        <v>336</v>
      </c>
      <c r="AU133" s="191" t="s">
        <v>88</v>
      </c>
      <c r="AY133" s="19" t="s">
        <v>214</v>
      </c>
      <c r="BE133" s="192">
        <f t="shared" si="14"/>
        <v>0</v>
      </c>
      <c r="BF133" s="192">
        <f t="shared" si="15"/>
        <v>0</v>
      </c>
      <c r="BG133" s="192">
        <f t="shared" si="16"/>
        <v>0</v>
      </c>
      <c r="BH133" s="192">
        <f t="shared" si="17"/>
        <v>0</v>
      </c>
      <c r="BI133" s="192">
        <f t="shared" si="18"/>
        <v>0</v>
      </c>
      <c r="BJ133" s="19" t="s">
        <v>88</v>
      </c>
      <c r="BK133" s="192">
        <f t="shared" si="19"/>
        <v>0</v>
      </c>
      <c r="BL133" s="19" t="s">
        <v>299</v>
      </c>
      <c r="BM133" s="191" t="s">
        <v>659</v>
      </c>
    </row>
    <row r="134" spans="1:65" s="2" customFormat="1" ht="14.45" customHeight="1">
      <c r="A134" s="36"/>
      <c r="B134" s="37"/>
      <c r="C134" s="180" t="s">
        <v>461</v>
      </c>
      <c r="D134" s="180" t="s">
        <v>217</v>
      </c>
      <c r="E134" s="181" t="s">
        <v>1373</v>
      </c>
      <c r="F134" s="182" t="s">
        <v>1374</v>
      </c>
      <c r="G134" s="183" t="s">
        <v>331</v>
      </c>
      <c r="H134" s="184">
        <v>115</v>
      </c>
      <c r="I134" s="185"/>
      <c r="J134" s="186">
        <f t="shared" si="10"/>
        <v>0</v>
      </c>
      <c r="K134" s="182" t="s">
        <v>19</v>
      </c>
      <c r="L134" s="41"/>
      <c r="M134" s="187" t="s">
        <v>19</v>
      </c>
      <c r="N134" s="188" t="s">
        <v>47</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299</v>
      </c>
      <c r="AT134" s="191" t="s">
        <v>217</v>
      </c>
      <c r="AU134" s="191" t="s">
        <v>88</v>
      </c>
      <c r="AY134" s="19" t="s">
        <v>214</v>
      </c>
      <c r="BE134" s="192">
        <f t="shared" si="14"/>
        <v>0</v>
      </c>
      <c r="BF134" s="192">
        <f t="shared" si="15"/>
        <v>0</v>
      </c>
      <c r="BG134" s="192">
        <f t="shared" si="16"/>
        <v>0</v>
      </c>
      <c r="BH134" s="192">
        <f t="shared" si="17"/>
        <v>0</v>
      </c>
      <c r="BI134" s="192">
        <f t="shared" si="18"/>
        <v>0</v>
      </c>
      <c r="BJ134" s="19" t="s">
        <v>88</v>
      </c>
      <c r="BK134" s="192">
        <f t="shared" si="19"/>
        <v>0</v>
      </c>
      <c r="BL134" s="19" t="s">
        <v>299</v>
      </c>
      <c r="BM134" s="191" t="s">
        <v>667</v>
      </c>
    </row>
    <row r="135" spans="1:65" s="2" customFormat="1" ht="14.45" customHeight="1">
      <c r="A135" s="36"/>
      <c r="B135" s="37"/>
      <c r="C135" s="230" t="s">
        <v>466</v>
      </c>
      <c r="D135" s="230" t="s">
        <v>336</v>
      </c>
      <c r="E135" s="231" t="s">
        <v>1376</v>
      </c>
      <c r="F135" s="232" t="s">
        <v>1377</v>
      </c>
      <c r="G135" s="233" t="s">
        <v>331</v>
      </c>
      <c r="H135" s="234">
        <v>115</v>
      </c>
      <c r="I135" s="235"/>
      <c r="J135" s="236">
        <f t="shared" si="10"/>
        <v>0</v>
      </c>
      <c r="K135" s="232" t="s">
        <v>19</v>
      </c>
      <c r="L135" s="237"/>
      <c r="M135" s="238" t="s">
        <v>19</v>
      </c>
      <c r="N135" s="239" t="s">
        <v>47</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339</v>
      </c>
      <c r="AT135" s="191" t="s">
        <v>336</v>
      </c>
      <c r="AU135" s="191" t="s">
        <v>88</v>
      </c>
      <c r="AY135" s="19" t="s">
        <v>214</v>
      </c>
      <c r="BE135" s="192">
        <f t="shared" si="14"/>
        <v>0</v>
      </c>
      <c r="BF135" s="192">
        <f t="shared" si="15"/>
        <v>0</v>
      </c>
      <c r="BG135" s="192">
        <f t="shared" si="16"/>
        <v>0</v>
      </c>
      <c r="BH135" s="192">
        <f t="shared" si="17"/>
        <v>0</v>
      </c>
      <c r="BI135" s="192">
        <f t="shared" si="18"/>
        <v>0</v>
      </c>
      <c r="BJ135" s="19" t="s">
        <v>88</v>
      </c>
      <c r="BK135" s="192">
        <f t="shared" si="19"/>
        <v>0</v>
      </c>
      <c r="BL135" s="19" t="s">
        <v>299</v>
      </c>
      <c r="BM135" s="191" t="s">
        <v>677</v>
      </c>
    </row>
    <row r="136" spans="1:65" s="2" customFormat="1" ht="14.45" customHeight="1">
      <c r="A136" s="36"/>
      <c r="B136" s="37"/>
      <c r="C136" s="180" t="s">
        <v>476</v>
      </c>
      <c r="D136" s="180" t="s">
        <v>217</v>
      </c>
      <c r="E136" s="181" t="s">
        <v>1260</v>
      </c>
      <c r="F136" s="182" t="s">
        <v>1261</v>
      </c>
      <c r="G136" s="183" t="s">
        <v>943</v>
      </c>
      <c r="H136" s="184">
        <v>2</v>
      </c>
      <c r="I136" s="185"/>
      <c r="J136" s="186">
        <f t="shared" si="10"/>
        <v>0</v>
      </c>
      <c r="K136" s="182" t="s">
        <v>19</v>
      </c>
      <c r="L136" s="41"/>
      <c r="M136" s="187" t="s">
        <v>19</v>
      </c>
      <c r="N136" s="188" t="s">
        <v>47</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299</v>
      </c>
      <c r="AT136" s="191" t="s">
        <v>217</v>
      </c>
      <c r="AU136" s="191" t="s">
        <v>88</v>
      </c>
      <c r="AY136" s="19" t="s">
        <v>214</v>
      </c>
      <c r="BE136" s="192">
        <f t="shared" si="14"/>
        <v>0</v>
      </c>
      <c r="BF136" s="192">
        <f t="shared" si="15"/>
        <v>0</v>
      </c>
      <c r="BG136" s="192">
        <f t="shared" si="16"/>
        <v>0</v>
      </c>
      <c r="BH136" s="192">
        <f t="shared" si="17"/>
        <v>0</v>
      </c>
      <c r="BI136" s="192">
        <f t="shared" si="18"/>
        <v>0</v>
      </c>
      <c r="BJ136" s="19" t="s">
        <v>88</v>
      </c>
      <c r="BK136" s="192">
        <f t="shared" si="19"/>
        <v>0</v>
      </c>
      <c r="BL136" s="19" t="s">
        <v>299</v>
      </c>
      <c r="BM136" s="191" t="s">
        <v>687</v>
      </c>
    </row>
    <row r="137" spans="1:65" s="2" customFormat="1" ht="14.45" customHeight="1">
      <c r="A137" s="36"/>
      <c r="B137" s="37"/>
      <c r="C137" s="230" t="s">
        <v>480</v>
      </c>
      <c r="D137" s="230" t="s">
        <v>336</v>
      </c>
      <c r="E137" s="231" t="s">
        <v>1263</v>
      </c>
      <c r="F137" s="232" t="s">
        <v>1264</v>
      </c>
      <c r="G137" s="233" t="s">
        <v>943</v>
      </c>
      <c r="H137" s="234">
        <v>2</v>
      </c>
      <c r="I137" s="235"/>
      <c r="J137" s="236">
        <f t="shared" si="10"/>
        <v>0</v>
      </c>
      <c r="K137" s="232" t="s">
        <v>19</v>
      </c>
      <c r="L137" s="237"/>
      <c r="M137" s="238" t="s">
        <v>19</v>
      </c>
      <c r="N137" s="239" t="s">
        <v>47</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339</v>
      </c>
      <c r="AT137" s="191" t="s">
        <v>336</v>
      </c>
      <c r="AU137" s="191" t="s">
        <v>88</v>
      </c>
      <c r="AY137" s="19" t="s">
        <v>214</v>
      </c>
      <c r="BE137" s="192">
        <f t="shared" si="14"/>
        <v>0</v>
      </c>
      <c r="BF137" s="192">
        <f t="shared" si="15"/>
        <v>0</v>
      </c>
      <c r="BG137" s="192">
        <f t="shared" si="16"/>
        <v>0</v>
      </c>
      <c r="BH137" s="192">
        <f t="shared" si="17"/>
        <v>0</v>
      </c>
      <c r="BI137" s="192">
        <f t="shared" si="18"/>
        <v>0</v>
      </c>
      <c r="BJ137" s="19" t="s">
        <v>88</v>
      </c>
      <c r="BK137" s="192">
        <f t="shared" si="19"/>
        <v>0</v>
      </c>
      <c r="BL137" s="19" t="s">
        <v>299</v>
      </c>
      <c r="BM137" s="191" t="s">
        <v>696</v>
      </c>
    </row>
    <row r="138" spans="1:65" s="2" customFormat="1" ht="14.45" customHeight="1">
      <c r="A138" s="36"/>
      <c r="B138" s="37"/>
      <c r="C138" s="230" t="s">
        <v>485</v>
      </c>
      <c r="D138" s="230" t="s">
        <v>336</v>
      </c>
      <c r="E138" s="231" t="s">
        <v>1266</v>
      </c>
      <c r="F138" s="232" t="s">
        <v>1267</v>
      </c>
      <c r="G138" s="233" t="s">
        <v>943</v>
      </c>
      <c r="H138" s="234">
        <v>1</v>
      </c>
      <c r="I138" s="235"/>
      <c r="J138" s="236">
        <f t="shared" si="10"/>
        <v>0</v>
      </c>
      <c r="K138" s="232" t="s">
        <v>19</v>
      </c>
      <c r="L138" s="237"/>
      <c r="M138" s="238" t="s">
        <v>19</v>
      </c>
      <c r="N138" s="239" t="s">
        <v>47</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339</v>
      </c>
      <c r="AT138" s="191" t="s">
        <v>336</v>
      </c>
      <c r="AU138" s="191" t="s">
        <v>88</v>
      </c>
      <c r="AY138" s="19" t="s">
        <v>214</v>
      </c>
      <c r="BE138" s="192">
        <f t="shared" si="14"/>
        <v>0</v>
      </c>
      <c r="BF138" s="192">
        <f t="shared" si="15"/>
        <v>0</v>
      </c>
      <c r="BG138" s="192">
        <f t="shared" si="16"/>
        <v>0</v>
      </c>
      <c r="BH138" s="192">
        <f t="shared" si="17"/>
        <v>0</v>
      </c>
      <c r="BI138" s="192">
        <f t="shared" si="18"/>
        <v>0</v>
      </c>
      <c r="BJ138" s="19" t="s">
        <v>88</v>
      </c>
      <c r="BK138" s="192">
        <f t="shared" si="19"/>
        <v>0</v>
      </c>
      <c r="BL138" s="19" t="s">
        <v>299</v>
      </c>
      <c r="BM138" s="191" t="s">
        <v>704</v>
      </c>
    </row>
    <row r="139" spans="1:65" s="2" customFormat="1" ht="14.45" customHeight="1">
      <c r="A139" s="36"/>
      <c r="B139" s="37"/>
      <c r="C139" s="180" t="s">
        <v>491</v>
      </c>
      <c r="D139" s="180" t="s">
        <v>217</v>
      </c>
      <c r="E139" s="181" t="s">
        <v>1379</v>
      </c>
      <c r="F139" s="182" t="s">
        <v>1380</v>
      </c>
      <c r="G139" s="183" t="s">
        <v>943</v>
      </c>
      <c r="H139" s="184">
        <v>4</v>
      </c>
      <c r="I139" s="185"/>
      <c r="J139" s="186">
        <f t="shared" si="10"/>
        <v>0</v>
      </c>
      <c r="K139" s="182" t="s">
        <v>19</v>
      </c>
      <c r="L139" s="41"/>
      <c r="M139" s="187" t="s">
        <v>19</v>
      </c>
      <c r="N139" s="188" t="s">
        <v>47</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299</v>
      </c>
      <c r="AT139" s="191" t="s">
        <v>217</v>
      </c>
      <c r="AU139" s="191" t="s">
        <v>88</v>
      </c>
      <c r="AY139" s="19" t="s">
        <v>214</v>
      </c>
      <c r="BE139" s="192">
        <f t="shared" si="14"/>
        <v>0</v>
      </c>
      <c r="BF139" s="192">
        <f t="shared" si="15"/>
        <v>0</v>
      </c>
      <c r="BG139" s="192">
        <f t="shared" si="16"/>
        <v>0</v>
      </c>
      <c r="BH139" s="192">
        <f t="shared" si="17"/>
        <v>0</v>
      </c>
      <c r="BI139" s="192">
        <f t="shared" si="18"/>
        <v>0</v>
      </c>
      <c r="BJ139" s="19" t="s">
        <v>88</v>
      </c>
      <c r="BK139" s="192">
        <f t="shared" si="19"/>
        <v>0</v>
      </c>
      <c r="BL139" s="19" t="s">
        <v>299</v>
      </c>
      <c r="BM139" s="191" t="s">
        <v>714</v>
      </c>
    </row>
    <row r="140" spans="1:65" s="2" customFormat="1" ht="14.45" customHeight="1">
      <c r="A140" s="36"/>
      <c r="B140" s="37"/>
      <c r="C140" s="230" t="s">
        <v>496</v>
      </c>
      <c r="D140" s="230" t="s">
        <v>336</v>
      </c>
      <c r="E140" s="231" t="s">
        <v>1382</v>
      </c>
      <c r="F140" s="232" t="s">
        <v>1383</v>
      </c>
      <c r="G140" s="233" t="s">
        <v>943</v>
      </c>
      <c r="H140" s="234">
        <v>4</v>
      </c>
      <c r="I140" s="235"/>
      <c r="J140" s="236">
        <f t="shared" si="10"/>
        <v>0</v>
      </c>
      <c r="K140" s="232" t="s">
        <v>19</v>
      </c>
      <c r="L140" s="237"/>
      <c r="M140" s="238" t="s">
        <v>19</v>
      </c>
      <c r="N140" s="239" t="s">
        <v>47</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339</v>
      </c>
      <c r="AT140" s="191" t="s">
        <v>336</v>
      </c>
      <c r="AU140" s="191" t="s">
        <v>88</v>
      </c>
      <c r="AY140" s="19" t="s">
        <v>214</v>
      </c>
      <c r="BE140" s="192">
        <f t="shared" si="14"/>
        <v>0</v>
      </c>
      <c r="BF140" s="192">
        <f t="shared" si="15"/>
        <v>0</v>
      </c>
      <c r="BG140" s="192">
        <f t="shared" si="16"/>
        <v>0</v>
      </c>
      <c r="BH140" s="192">
        <f t="shared" si="17"/>
        <v>0</v>
      </c>
      <c r="BI140" s="192">
        <f t="shared" si="18"/>
        <v>0</v>
      </c>
      <c r="BJ140" s="19" t="s">
        <v>88</v>
      </c>
      <c r="BK140" s="192">
        <f t="shared" si="19"/>
        <v>0</v>
      </c>
      <c r="BL140" s="19" t="s">
        <v>299</v>
      </c>
      <c r="BM140" s="191" t="s">
        <v>724</v>
      </c>
    </row>
    <row r="141" spans="1:65" s="2" customFormat="1" ht="14.45" customHeight="1">
      <c r="A141" s="36"/>
      <c r="B141" s="37"/>
      <c r="C141" s="180" t="s">
        <v>502</v>
      </c>
      <c r="D141" s="180" t="s">
        <v>217</v>
      </c>
      <c r="E141" s="181" t="s">
        <v>1341</v>
      </c>
      <c r="F141" s="182" t="s">
        <v>1342</v>
      </c>
      <c r="G141" s="183" t="s">
        <v>331</v>
      </c>
      <c r="H141" s="184">
        <v>235</v>
      </c>
      <c r="I141" s="185"/>
      <c r="J141" s="186">
        <f t="shared" si="10"/>
        <v>0</v>
      </c>
      <c r="K141" s="182" t="s">
        <v>19</v>
      </c>
      <c r="L141" s="41"/>
      <c r="M141" s="187" t="s">
        <v>19</v>
      </c>
      <c r="N141" s="188" t="s">
        <v>47</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299</v>
      </c>
      <c r="AT141" s="191" t="s">
        <v>217</v>
      </c>
      <c r="AU141" s="191" t="s">
        <v>88</v>
      </c>
      <c r="AY141" s="19" t="s">
        <v>214</v>
      </c>
      <c r="BE141" s="192">
        <f t="shared" si="14"/>
        <v>0</v>
      </c>
      <c r="BF141" s="192">
        <f t="shared" si="15"/>
        <v>0</v>
      </c>
      <c r="BG141" s="192">
        <f t="shared" si="16"/>
        <v>0</v>
      </c>
      <c r="BH141" s="192">
        <f t="shared" si="17"/>
        <v>0</v>
      </c>
      <c r="BI141" s="192">
        <f t="shared" si="18"/>
        <v>0</v>
      </c>
      <c r="BJ141" s="19" t="s">
        <v>88</v>
      </c>
      <c r="BK141" s="192">
        <f t="shared" si="19"/>
        <v>0</v>
      </c>
      <c r="BL141" s="19" t="s">
        <v>299</v>
      </c>
      <c r="BM141" s="191" t="s">
        <v>732</v>
      </c>
    </row>
    <row r="142" spans="1:65" s="2" customFormat="1" ht="14.45" customHeight="1">
      <c r="A142" s="36"/>
      <c r="B142" s="37"/>
      <c r="C142" s="230" t="s">
        <v>506</v>
      </c>
      <c r="D142" s="230" t="s">
        <v>336</v>
      </c>
      <c r="E142" s="231" t="s">
        <v>1344</v>
      </c>
      <c r="F142" s="232" t="s">
        <v>1345</v>
      </c>
      <c r="G142" s="233" t="s">
        <v>331</v>
      </c>
      <c r="H142" s="234">
        <v>235</v>
      </c>
      <c r="I142" s="235"/>
      <c r="J142" s="236">
        <f t="shared" si="10"/>
        <v>0</v>
      </c>
      <c r="K142" s="232" t="s">
        <v>19</v>
      </c>
      <c r="L142" s="237"/>
      <c r="M142" s="238" t="s">
        <v>19</v>
      </c>
      <c r="N142" s="239" t="s">
        <v>47</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339</v>
      </c>
      <c r="AT142" s="191" t="s">
        <v>336</v>
      </c>
      <c r="AU142" s="191" t="s">
        <v>88</v>
      </c>
      <c r="AY142" s="19" t="s">
        <v>214</v>
      </c>
      <c r="BE142" s="192">
        <f t="shared" si="14"/>
        <v>0</v>
      </c>
      <c r="BF142" s="192">
        <f t="shared" si="15"/>
        <v>0</v>
      </c>
      <c r="BG142" s="192">
        <f t="shared" si="16"/>
        <v>0</v>
      </c>
      <c r="BH142" s="192">
        <f t="shared" si="17"/>
        <v>0</v>
      </c>
      <c r="BI142" s="192">
        <f t="shared" si="18"/>
        <v>0</v>
      </c>
      <c r="BJ142" s="19" t="s">
        <v>88</v>
      </c>
      <c r="BK142" s="192">
        <f t="shared" si="19"/>
        <v>0</v>
      </c>
      <c r="BL142" s="19" t="s">
        <v>299</v>
      </c>
      <c r="BM142" s="191" t="s">
        <v>741</v>
      </c>
    </row>
    <row r="143" spans="1:65" s="2" customFormat="1" ht="14.45" customHeight="1">
      <c r="A143" s="36"/>
      <c r="B143" s="37"/>
      <c r="C143" s="180" t="s">
        <v>511</v>
      </c>
      <c r="D143" s="180" t="s">
        <v>217</v>
      </c>
      <c r="E143" s="181" t="s">
        <v>1221</v>
      </c>
      <c r="F143" s="182" t="s">
        <v>1222</v>
      </c>
      <c r="G143" s="183" t="s">
        <v>331</v>
      </c>
      <c r="H143" s="184">
        <v>145</v>
      </c>
      <c r="I143" s="185"/>
      <c r="J143" s="186">
        <f t="shared" si="10"/>
        <v>0</v>
      </c>
      <c r="K143" s="182" t="s">
        <v>19</v>
      </c>
      <c r="L143" s="41"/>
      <c r="M143" s="187" t="s">
        <v>19</v>
      </c>
      <c r="N143" s="188" t="s">
        <v>47</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299</v>
      </c>
      <c r="AT143" s="191" t="s">
        <v>217</v>
      </c>
      <c r="AU143" s="191" t="s">
        <v>88</v>
      </c>
      <c r="AY143" s="19" t="s">
        <v>214</v>
      </c>
      <c r="BE143" s="192">
        <f t="shared" si="14"/>
        <v>0</v>
      </c>
      <c r="BF143" s="192">
        <f t="shared" si="15"/>
        <v>0</v>
      </c>
      <c r="BG143" s="192">
        <f t="shared" si="16"/>
        <v>0</v>
      </c>
      <c r="BH143" s="192">
        <f t="shared" si="17"/>
        <v>0</v>
      </c>
      <c r="BI143" s="192">
        <f t="shared" si="18"/>
        <v>0</v>
      </c>
      <c r="BJ143" s="19" t="s">
        <v>88</v>
      </c>
      <c r="BK143" s="192">
        <f t="shared" si="19"/>
        <v>0</v>
      </c>
      <c r="BL143" s="19" t="s">
        <v>299</v>
      </c>
      <c r="BM143" s="191" t="s">
        <v>754</v>
      </c>
    </row>
    <row r="144" spans="1:65" s="2" customFormat="1" ht="14.45" customHeight="1">
      <c r="A144" s="36"/>
      <c r="B144" s="37"/>
      <c r="C144" s="230" t="s">
        <v>515</v>
      </c>
      <c r="D144" s="230" t="s">
        <v>336</v>
      </c>
      <c r="E144" s="231" t="s">
        <v>1224</v>
      </c>
      <c r="F144" s="232" t="s">
        <v>1225</v>
      </c>
      <c r="G144" s="233" t="s">
        <v>331</v>
      </c>
      <c r="H144" s="234">
        <v>145</v>
      </c>
      <c r="I144" s="235"/>
      <c r="J144" s="236">
        <f t="shared" si="10"/>
        <v>0</v>
      </c>
      <c r="K144" s="232" t="s">
        <v>19</v>
      </c>
      <c r="L144" s="237"/>
      <c r="M144" s="238" t="s">
        <v>19</v>
      </c>
      <c r="N144" s="239" t="s">
        <v>47</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339</v>
      </c>
      <c r="AT144" s="191" t="s">
        <v>336</v>
      </c>
      <c r="AU144" s="191" t="s">
        <v>88</v>
      </c>
      <c r="AY144" s="19" t="s">
        <v>214</v>
      </c>
      <c r="BE144" s="192">
        <f t="shared" si="14"/>
        <v>0</v>
      </c>
      <c r="BF144" s="192">
        <f t="shared" si="15"/>
        <v>0</v>
      </c>
      <c r="BG144" s="192">
        <f t="shared" si="16"/>
        <v>0</v>
      </c>
      <c r="BH144" s="192">
        <f t="shared" si="17"/>
        <v>0</v>
      </c>
      <c r="BI144" s="192">
        <f t="shared" si="18"/>
        <v>0</v>
      </c>
      <c r="BJ144" s="19" t="s">
        <v>88</v>
      </c>
      <c r="BK144" s="192">
        <f t="shared" si="19"/>
        <v>0</v>
      </c>
      <c r="BL144" s="19" t="s">
        <v>299</v>
      </c>
      <c r="BM144" s="191" t="s">
        <v>766</v>
      </c>
    </row>
    <row r="145" spans="1:65" s="2" customFormat="1" ht="14.45" customHeight="1">
      <c r="A145" s="36"/>
      <c r="B145" s="37"/>
      <c r="C145" s="180" t="s">
        <v>519</v>
      </c>
      <c r="D145" s="180" t="s">
        <v>217</v>
      </c>
      <c r="E145" s="181" t="s">
        <v>1236</v>
      </c>
      <c r="F145" s="182" t="s">
        <v>1237</v>
      </c>
      <c r="G145" s="183" t="s">
        <v>331</v>
      </c>
      <c r="H145" s="184">
        <v>680</v>
      </c>
      <c r="I145" s="185"/>
      <c r="J145" s="186">
        <f t="shared" si="10"/>
        <v>0</v>
      </c>
      <c r="K145" s="182" t="s">
        <v>19</v>
      </c>
      <c r="L145" s="41"/>
      <c r="M145" s="187" t="s">
        <v>19</v>
      </c>
      <c r="N145" s="188" t="s">
        <v>47</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299</v>
      </c>
      <c r="AT145" s="191" t="s">
        <v>217</v>
      </c>
      <c r="AU145" s="191" t="s">
        <v>88</v>
      </c>
      <c r="AY145" s="19" t="s">
        <v>214</v>
      </c>
      <c r="BE145" s="192">
        <f t="shared" si="14"/>
        <v>0</v>
      </c>
      <c r="BF145" s="192">
        <f t="shared" si="15"/>
        <v>0</v>
      </c>
      <c r="BG145" s="192">
        <f t="shared" si="16"/>
        <v>0</v>
      </c>
      <c r="BH145" s="192">
        <f t="shared" si="17"/>
        <v>0</v>
      </c>
      <c r="BI145" s="192">
        <f t="shared" si="18"/>
        <v>0</v>
      </c>
      <c r="BJ145" s="19" t="s">
        <v>88</v>
      </c>
      <c r="BK145" s="192">
        <f t="shared" si="19"/>
        <v>0</v>
      </c>
      <c r="BL145" s="19" t="s">
        <v>299</v>
      </c>
      <c r="BM145" s="191" t="s">
        <v>777</v>
      </c>
    </row>
    <row r="146" spans="1:65" s="2" customFormat="1" ht="14.45" customHeight="1">
      <c r="A146" s="36"/>
      <c r="B146" s="37"/>
      <c r="C146" s="230" t="s">
        <v>522</v>
      </c>
      <c r="D146" s="230" t="s">
        <v>336</v>
      </c>
      <c r="E146" s="231" t="s">
        <v>1239</v>
      </c>
      <c r="F146" s="232" t="s">
        <v>1240</v>
      </c>
      <c r="G146" s="233" t="s">
        <v>331</v>
      </c>
      <c r="H146" s="234">
        <v>680</v>
      </c>
      <c r="I146" s="235"/>
      <c r="J146" s="236">
        <f t="shared" si="10"/>
        <v>0</v>
      </c>
      <c r="K146" s="232" t="s">
        <v>19</v>
      </c>
      <c r="L146" s="237"/>
      <c r="M146" s="238" t="s">
        <v>19</v>
      </c>
      <c r="N146" s="239" t="s">
        <v>47</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339</v>
      </c>
      <c r="AT146" s="191" t="s">
        <v>336</v>
      </c>
      <c r="AU146" s="191" t="s">
        <v>88</v>
      </c>
      <c r="AY146" s="19" t="s">
        <v>214</v>
      </c>
      <c r="BE146" s="192">
        <f t="shared" si="14"/>
        <v>0</v>
      </c>
      <c r="BF146" s="192">
        <f t="shared" si="15"/>
        <v>0</v>
      </c>
      <c r="BG146" s="192">
        <f t="shared" si="16"/>
        <v>0</v>
      </c>
      <c r="BH146" s="192">
        <f t="shared" si="17"/>
        <v>0</v>
      </c>
      <c r="BI146" s="192">
        <f t="shared" si="18"/>
        <v>0</v>
      </c>
      <c r="BJ146" s="19" t="s">
        <v>88</v>
      </c>
      <c r="BK146" s="192">
        <f t="shared" si="19"/>
        <v>0</v>
      </c>
      <c r="BL146" s="19" t="s">
        <v>299</v>
      </c>
      <c r="BM146" s="191" t="s">
        <v>785</v>
      </c>
    </row>
    <row r="147" spans="1:65" s="2" customFormat="1" ht="14.45" customHeight="1">
      <c r="A147" s="36"/>
      <c r="B147" s="37"/>
      <c r="C147" s="180" t="s">
        <v>527</v>
      </c>
      <c r="D147" s="180" t="s">
        <v>217</v>
      </c>
      <c r="E147" s="181" t="s">
        <v>1242</v>
      </c>
      <c r="F147" s="182" t="s">
        <v>1243</v>
      </c>
      <c r="G147" s="183" t="s">
        <v>331</v>
      </c>
      <c r="H147" s="184">
        <v>240</v>
      </c>
      <c r="I147" s="185"/>
      <c r="J147" s="186">
        <f t="shared" si="10"/>
        <v>0</v>
      </c>
      <c r="K147" s="182" t="s">
        <v>19</v>
      </c>
      <c r="L147" s="41"/>
      <c r="M147" s="187" t="s">
        <v>19</v>
      </c>
      <c r="N147" s="188" t="s">
        <v>47</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299</v>
      </c>
      <c r="AT147" s="191" t="s">
        <v>217</v>
      </c>
      <c r="AU147" s="191" t="s">
        <v>88</v>
      </c>
      <c r="AY147" s="19" t="s">
        <v>214</v>
      </c>
      <c r="BE147" s="192">
        <f t="shared" si="14"/>
        <v>0</v>
      </c>
      <c r="BF147" s="192">
        <f t="shared" si="15"/>
        <v>0</v>
      </c>
      <c r="BG147" s="192">
        <f t="shared" si="16"/>
        <v>0</v>
      </c>
      <c r="BH147" s="192">
        <f t="shared" si="17"/>
        <v>0</v>
      </c>
      <c r="BI147" s="192">
        <f t="shared" si="18"/>
        <v>0</v>
      </c>
      <c r="BJ147" s="19" t="s">
        <v>88</v>
      </c>
      <c r="BK147" s="192">
        <f t="shared" si="19"/>
        <v>0</v>
      </c>
      <c r="BL147" s="19" t="s">
        <v>299</v>
      </c>
      <c r="BM147" s="191" t="s">
        <v>793</v>
      </c>
    </row>
    <row r="148" spans="1:65" s="2" customFormat="1" ht="14.45" customHeight="1">
      <c r="A148" s="36"/>
      <c r="B148" s="37"/>
      <c r="C148" s="230" t="s">
        <v>529</v>
      </c>
      <c r="D148" s="230" t="s">
        <v>336</v>
      </c>
      <c r="E148" s="231" t="s">
        <v>1245</v>
      </c>
      <c r="F148" s="232" t="s">
        <v>1246</v>
      </c>
      <c r="G148" s="233" t="s">
        <v>331</v>
      </c>
      <c r="H148" s="234">
        <v>45</v>
      </c>
      <c r="I148" s="235"/>
      <c r="J148" s="236">
        <f t="shared" si="10"/>
        <v>0</v>
      </c>
      <c r="K148" s="232" t="s">
        <v>19</v>
      </c>
      <c r="L148" s="237"/>
      <c r="M148" s="238" t="s">
        <v>19</v>
      </c>
      <c r="N148" s="239" t="s">
        <v>47</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339</v>
      </c>
      <c r="AT148" s="191" t="s">
        <v>336</v>
      </c>
      <c r="AU148" s="191" t="s">
        <v>88</v>
      </c>
      <c r="AY148" s="19" t="s">
        <v>214</v>
      </c>
      <c r="BE148" s="192">
        <f t="shared" si="14"/>
        <v>0</v>
      </c>
      <c r="BF148" s="192">
        <f t="shared" si="15"/>
        <v>0</v>
      </c>
      <c r="BG148" s="192">
        <f t="shared" si="16"/>
        <v>0</v>
      </c>
      <c r="BH148" s="192">
        <f t="shared" si="17"/>
        <v>0</v>
      </c>
      <c r="BI148" s="192">
        <f t="shared" si="18"/>
        <v>0</v>
      </c>
      <c r="BJ148" s="19" t="s">
        <v>88</v>
      </c>
      <c r="BK148" s="192">
        <f t="shared" si="19"/>
        <v>0</v>
      </c>
      <c r="BL148" s="19" t="s">
        <v>299</v>
      </c>
      <c r="BM148" s="191" t="s">
        <v>803</v>
      </c>
    </row>
    <row r="149" spans="1:65" s="2" customFormat="1" ht="14.45" customHeight="1">
      <c r="A149" s="36"/>
      <c r="B149" s="37"/>
      <c r="C149" s="230" t="s">
        <v>534</v>
      </c>
      <c r="D149" s="230" t="s">
        <v>336</v>
      </c>
      <c r="E149" s="231" t="s">
        <v>1248</v>
      </c>
      <c r="F149" s="232" t="s">
        <v>1249</v>
      </c>
      <c r="G149" s="233" t="s">
        <v>331</v>
      </c>
      <c r="H149" s="234">
        <v>195</v>
      </c>
      <c r="I149" s="235"/>
      <c r="J149" s="236">
        <f t="shared" si="10"/>
        <v>0</v>
      </c>
      <c r="K149" s="232" t="s">
        <v>19</v>
      </c>
      <c r="L149" s="237"/>
      <c r="M149" s="238" t="s">
        <v>19</v>
      </c>
      <c r="N149" s="239" t="s">
        <v>47</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339</v>
      </c>
      <c r="AT149" s="191" t="s">
        <v>336</v>
      </c>
      <c r="AU149" s="191" t="s">
        <v>88</v>
      </c>
      <c r="AY149" s="19" t="s">
        <v>214</v>
      </c>
      <c r="BE149" s="192">
        <f t="shared" si="14"/>
        <v>0</v>
      </c>
      <c r="BF149" s="192">
        <f t="shared" si="15"/>
        <v>0</v>
      </c>
      <c r="BG149" s="192">
        <f t="shared" si="16"/>
        <v>0</v>
      </c>
      <c r="BH149" s="192">
        <f t="shared" si="17"/>
        <v>0</v>
      </c>
      <c r="BI149" s="192">
        <f t="shared" si="18"/>
        <v>0</v>
      </c>
      <c r="BJ149" s="19" t="s">
        <v>88</v>
      </c>
      <c r="BK149" s="192">
        <f t="shared" si="19"/>
        <v>0</v>
      </c>
      <c r="BL149" s="19" t="s">
        <v>299</v>
      </c>
      <c r="BM149" s="191" t="s">
        <v>812</v>
      </c>
    </row>
    <row r="150" spans="1:65" s="2" customFormat="1" ht="14.45" customHeight="1">
      <c r="A150" s="36"/>
      <c r="B150" s="37"/>
      <c r="C150" s="180" t="s">
        <v>538</v>
      </c>
      <c r="D150" s="180" t="s">
        <v>217</v>
      </c>
      <c r="E150" s="181" t="s">
        <v>1227</v>
      </c>
      <c r="F150" s="182" t="s">
        <v>1228</v>
      </c>
      <c r="G150" s="183" t="s">
        <v>331</v>
      </c>
      <c r="H150" s="184">
        <v>420</v>
      </c>
      <c r="I150" s="185"/>
      <c r="J150" s="186">
        <f t="shared" si="10"/>
        <v>0</v>
      </c>
      <c r="K150" s="182" t="s">
        <v>19</v>
      </c>
      <c r="L150" s="41"/>
      <c r="M150" s="187" t="s">
        <v>19</v>
      </c>
      <c r="N150" s="188" t="s">
        <v>47</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299</v>
      </c>
      <c r="AT150" s="191" t="s">
        <v>217</v>
      </c>
      <c r="AU150" s="191" t="s">
        <v>88</v>
      </c>
      <c r="AY150" s="19" t="s">
        <v>214</v>
      </c>
      <c r="BE150" s="192">
        <f t="shared" si="14"/>
        <v>0</v>
      </c>
      <c r="BF150" s="192">
        <f t="shared" si="15"/>
        <v>0</v>
      </c>
      <c r="BG150" s="192">
        <f t="shared" si="16"/>
        <v>0</v>
      </c>
      <c r="BH150" s="192">
        <f t="shared" si="17"/>
        <v>0</v>
      </c>
      <c r="BI150" s="192">
        <f t="shared" si="18"/>
        <v>0</v>
      </c>
      <c r="BJ150" s="19" t="s">
        <v>88</v>
      </c>
      <c r="BK150" s="192">
        <f t="shared" si="19"/>
        <v>0</v>
      </c>
      <c r="BL150" s="19" t="s">
        <v>299</v>
      </c>
      <c r="BM150" s="191" t="s">
        <v>820</v>
      </c>
    </row>
    <row r="151" spans="1:65" s="2" customFormat="1" ht="14.45" customHeight="1">
      <c r="A151" s="36"/>
      <c r="B151" s="37"/>
      <c r="C151" s="230" t="s">
        <v>542</v>
      </c>
      <c r="D151" s="230" t="s">
        <v>336</v>
      </c>
      <c r="E151" s="231" t="s">
        <v>1230</v>
      </c>
      <c r="F151" s="232" t="s">
        <v>1231</v>
      </c>
      <c r="G151" s="233" t="s">
        <v>331</v>
      </c>
      <c r="H151" s="234">
        <v>235</v>
      </c>
      <c r="I151" s="235"/>
      <c r="J151" s="236">
        <f t="shared" si="10"/>
        <v>0</v>
      </c>
      <c r="K151" s="232" t="s">
        <v>19</v>
      </c>
      <c r="L151" s="237"/>
      <c r="M151" s="238" t="s">
        <v>19</v>
      </c>
      <c r="N151" s="239" t="s">
        <v>47</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339</v>
      </c>
      <c r="AT151" s="191" t="s">
        <v>336</v>
      </c>
      <c r="AU151" s="191" t="s">
        <v>88</v>
      </c>
      <c r="AY151" s="19" t="s">
        <v>214</v>
      </c>
      <c r="BE151" s="192">
        <f t="shared" si="14"/>
        <v>0</v>
      </c>
      <c r="BF151" s="192">
        <f t="shared" si="15"/>
        <v>0</v>
      </c>
      <c r="BG151" s="192">
        <f t="shared" si="16"/>
        <v>0</v>
      </c>
      <c r="BH151" s="192">
        <f t="shared" si="17"/>
        <v>0</v>
      </c>
      <c r="BI151" s="192">
        <f t="shared" si="18"/>
        <v>0</v>
      </c>
      <c r="BJ151" s="19" t="s">
        <v>88</v>
      </c>
      <c r="BK151" s="192">
        <f t="shared" si="19"/>
        <v>0</v>
      </c>
      <c r="BL151" s="19" t="s">
        <v>299</v>
      </c>
      <c r="BM151" s="191" t="s">
        <v>1641</v>
      </c>
    </row>
    <row r="152" spans="1:65" s="2" customFormat="1" ht="14.45" customHeight="1">
      <c r="A152" s="36"/>
      <c r="B152" s="37"/>
      <c r="C152" s="230" t="s">
        <v>549</v>
      </c>
      <c r="D152" s="230" t="s">
        <v>336</v>
      </c>
      <c r="E152" s="231" t="s">
        <v>1233</v>
      </c>
      <c r="F152" s="232" t="s">
        <v>1234</v>
      </c>
      <c r="G152" s="233" t="s">
        <v>331</v>
      </c>
      <c r="H152" s="234">
        <v>185</v>
      </c>
      <c r="I152" s="235"/>
      <c r="J152" s="236">
        <f t="shared" si="10"/>
        <v>0</v>
      </c>
      <c r="K152" s="232" t="s">
        <v>19</v>
      </c>
      <c r="L152" s="237"/>
      <c r="M152" s="238" t="s">
        <v>19</v>
      </c>
      <c r="N152" s="239" t="s">
        <v>47</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339</v>
      </c>
      <c r="AT152" s="191" t="s">
        <v>336</v>
      </c>
      <c r="AU152" s="191" t="s">
        <v>88</v>
      </c>
      <c r="AY152" s="19" t="s">
        <v>214</v>
      </c>
      <c r="BE152" s="192">
        <f t="shared" si="14"/>
        <v>0</v>
      </c>
      <c r="BF152" s="192">
        <f t="shared" si="15"/>
        <v>0</v>
      </c>
      <c r="BG152" s="192">
        <f t="shared" si="16"/>
        <v>0</v>
      </c>
      <c r="BH152" s="192">
        <f t="shared" si="17"/>
        <v>0</v>
      </c>
      <c r="BI152" s="192">
        <f t="shared" si="18"/>
        <v>0</v>
      </c>
      <c r="BJ152" s="19" t="s">
        <v>88</v>
      </c>
      <c r="BK152" s="192">
        <f t="shared" si="19"/>
        <v>0</v>
      </c>
      <c r="BL152" s="19" t="s">
        <v>299</v>
      </c>
      <c r="BM152" s="191" t="s">
        <v>1642</v>
      </c>
    </row>
    <row r="153" spans="1:65" s="2" customFormat="1" ht="14.45" customHeight="1">
      <c r="A153" s="36"/>
      <c r="B153" s="37"/>
      <c r="C153" s="180" t="s">
        <v>555</v>
      </c>
      <c r="D153" s="180" t="s">
        <v>217</v>
      </c>
      <c r="E153" s="181" t="s">
        <v>1323</v>
      </c>
      <c r="F153" s="182" t="s">
        <v>1324</v>
      </c>
      <c r="G153" s="183" t="s">
        <v>943</v>
      </c>
      <c r="H153" s="184">
        <v>2</v>
      </c>
      <c r="I153" s="185"/>
      <c r="J153" s="186">
        <f t="shared" si="10"/>
        <v>0</v>
      </c>
      <c r="K153" s="182" t="s">
        <v>19</v>
      </c>
      <c r="L153" s="41"/>
      <c r="M153" s="187" t="s">
        <v>19</v>
      </c>
      <c r="N153" s="188" t="s">
        <v>47</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299</v>
      </c>
      <c r="AT153" s="191" t="s">
        <v>217</v>
      </c>
      <c r="AU153" s="191" t="s">
        <v>88</v>
      </c>
      <c r="AY153" s="19" t="s">
        <v>214</v>
      </c>
      <c r="BE153" s="192">
        <f t="shared" si="14"/>
        <v>0</v>
      </c>
      <c r="BF153" s="192">
        <f t="shared" si="15"/>
        <v>0</v>
      </c>
      <c r="BG153" s="192">
        <f t="shared" si="16"/>
        <v>0</v>
      </c>
      <c r="BH153" s="192">
        <f t="shared" si="17"/>
        <v>0</v>
      </c>
      <c r="BI153" s="192">
        <f t="shared" si="18"/>
        <v>0</v>
      </c>
      <c r="BJ153" s="19" t="s">
        <v>88</v>
      </c>
      <c r="BK153" s="192">
        <f t="shared" si="19"/>
        <v>0</v>
      </c>
      <c r="BL153" s="19" t="s">
        <v>299</v>
      </c>
      <c r="BM153" s="191" t="s">
        <v>1643</v>
      </c>
    </row>
    <row r="154" spans="1:65" s="2" customFormat="1" ht="14.45" customHeight="1">
      <c r="A154" s="36"/>
      <c r="B154" s="37"/>
      <c r="C154" s="230" t="s">
        <v>561</v>
      </c>
      <c r="D154" s="230" t="s">
        <v>336</v>
      </c>
      <c r="E154" s="231" t="s">
        <v>1326</v>
      </c>
      <c r="F154" s="232" t="s">
        <v>1327</v>
      </c>
      <c r="G154" s="233" t="s">
        <v>943</v>
      </c>
      <c r="H154" s="234">
        <v>2</v>
      </c>
      <c r="I154" s="235"/>
      <c r="J154" s="236">
        <f t="shared" ref="J154:J185" si="20">ROUND(I154*H154,2)</f>
        <v>0</v>
      </c>
      <c r="K154" s="232" t="s">
        <v>19</v>
      </c>
      <c r="L154" s="237"/>
      <c r="M154" s="238" t="s">
        <v>19</v>
      </c>
      <c r="N154" s="239" t="s">
        <v>47</v>
      </c>
      <c r="O154" s="66"/>
      <c r="P154" s="189">
        <f t="shared" ref="P154:P185" si="21">O154*H154</f>
        <v>0</v>
      </c>
      <c r="Q154" s="189">
        <v>0</v>
      </c>
      <c r="R154" s="189">
        <f t="shared" ref="R154:R185" si="22">Q154*H154</f>
        <v>0</v>
      </c>
      <c r="S154" s="189">
        <v>0</v>
      </c>
      <c r="T154" s="190">
        <f t="shared" ref="T154:T185" si="23">S154*H154</f>
        <v>0</v>
      </c>
      <c r="U154" s="36"/>
      <c r="V154" s="36"/>
      <c r="W154" s="36"/>
      <c r="X154" s="36"/>
      <c r="Y154" s="36"/>
      <c r="Z154" s="36"/>
      <c r="AA154" s="36"/>
      <c r="AB154" s="36"/>
      <c r="AC154" s="36"/>
      <c r="AD154" s="36"/>
      <c r="AE154" s="36"/>
      <c r="AR154" s="191" t="s">
        <v>339</v>
      </c>
      <c r="AT154" s="191" t="s">
        <v>336</v>
      </c>
      <c r="AU154" s="191" t="s">
        <v>88</v>
      </c>
      <c r="AY154" s="19" t="s">
        <v>214</v>
      </c>
      <c r="BE154" s="192">
        <f t="shared" ref="BE154:BE175" si="24">IF(N154="základní",J154,0)</f>
        <v>0</v>
      </c>
      <c r="BF154" s="192">
        <f t="shared" ref="BF154:BF175" si="25">IF(N154="snížená",J154,0)</f>
        <v>0</v>
      </c>
      <c r="BG154" s="192">
        <f t="shared" ref="BG154:BG175" si="26">IF(N154="zákl. přenesená",J154,0)</f>
        <v>0</v>
      </c>
      <c r="BH154" s="192">
        <f t="shared" ref="BH154:BH175" si="27">IF(N154="sníž. přenesená",J154,0)</f>
        <v>0</v>
      </c>
      <c r="BI154" s="192">
        <f t="shared" ref="BI154:BI175" si="28">IF(N154="nulová",J154,0)</f>
        <v>0</v>
      </c>
      <c r="BJ154" s="19" t="s">
        <v>88</v>
      </c>
      <c r="BK154" s="192">
        <f t="shared" ref="BK154:BK175" si="29">ROUND(I154*H154,2)</f>
        <v>0</v>
      </c>
      <c r="BL154" s="19" t="s">
        <v>299</v>
      </c>
      <c r="BM154" s="191" t="s">
        <v>1644</v>
      </c>
    </row>
    <row r="155" spans="1:65" s="2" customFormat="1" ht="14.45" customHeight="1">
      <c r="A155" s="36"/>
      <c r="B155" s="37"/>
      <c r="C155" s="180" t="s">
        <v>565</v>
      </c>
      <c r="D155" s="180" t="s">
        <v>217</v>
      </c>
      <c r="E155" s="181" t="s">
        <v>1251</v>
      </c>
      <c r="F155" s="182" t="s">
        <v>1252</v>
      </c>
      <c r="G155" s="183" t="s">
        <v>943</v>
      </c>
      <c r="H155" s="184">
        <v>96</v>
      </c>
      <c r="I155" s="185"/>
      <c r="J155" s="186">
        <f t="shared" si="20"/>
        <v>0</v>
      </c>
      <c r="K155" s="182" t="s">
        <v>19</v>
      </c>
      <c r="L155" s="41"/>
      <c r="M155" s="187" t="s">
        <v>19</v>
      </c>
      <c r="N155" s="188" t="s">
        <v>47</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299</v>
      </c>
      <c r="AT155" s="191" t="s">
        <v>217</v>
      </c>
      <c r="AU155" s="191" t="s">
        <v>88</v>
      </c>
      <c r="AY155" s="19" t="s">
        <v>214</v>
      </c>
      <c r="BE155" s="192">
        <f t="shared" si="24"/>
        <v>0</v>
      </c>
      <c r="BF155" s="192">
        <f t="shared" si="25"/>
        <v>0</v>
      </c>
      <c r="BG155" s="192">
        <f t="shared" si="26"/>
        <v>0</v>
      </c>
      <c r="BH155" s="192">
        <f t="shared" si="27"/>
        <v>0</v>
      </c>
      <c r="BI155" s="192">
        <f t="shared" si="28"/>
        <v>0</v>
      </c>
      <c r="BJ155" s="19" t="s">
        <v>88</v>
      </c>
      <c r="BK155" s="192">
        <f t="shared" si="29"/>
        <v>0</v>
      </c>
      <c r="BL155" s="19" t="s">
        <v>299</v>
      </c>
      <c r="BM155" s="191" t="s">
        <v>1645</v>
      </c>
    </row>
    <row r="156" spans="1:65" s="2" customFormat="1" ht="14.45" customHeight="1">
      <c r="A156" s="36"/>
      <c r="B156" s="37"/>
      <c r="C156" s="180" t="s">
        <v>569</v>
      </c>
      <c r="D156" s="180" t="s">
        <v>217</v>
      </c>
      <c r="E156" s="181" t="s">
        <v>1338</v>
      </c>
      <c r="F156" s="182" t="s">
        <v>1339</v>
      </c>
      <c r="G156" s="183" t="s">
        <v>943</v>
      </c>
      <c r="H156" s="184">
        <v>1</v>
      </c>
      <c r="I156" s="185"/>
      <c r="J156" s="186">
        <f t="shared" si="20"/>
        <v>0</v>
      </c>
      <c r="K156" s="182" t="s">
        <v>19</v>
      </c>
      <c r="L156" s="41"/>
      <c r="M156" s="187" t="s">
        <v>19</v>
      </c>
      <c r="N156" s="188" t="s">
        <v>47</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299</v>
      </c>
      <c r="AT156" s="191" t="s">
        <v>217</v>
      </c>
      <c r="AU156" s="191" t="s">
        <v>88</v>
      </c>
      <c r="AY156" s="19" t="s">
        <v>214</v>
      </c>
      <c r="BE156" s="192">
        <f t="shared" si="24"/>
        <v>0</v>
      </c>
      <c r="BF156" s="192">
        <f t="shared" si="25"/>
        <v>0</v>
      </c>
      <c r="BG156" s="192">
        <f t="shared" si="26"/>
        <v>0</v>
      </c>
      <c r="BH156" s="192">
        <f t="shared" si="27"/>
        <v>0</v>
      </c>
      <c r="BI156" s="192">
        <f t="shared" si="28"/>
        <v>0</v>
      </c>
      <c r="BJ156" s="19" t="s">
        <v>88</v>
      </c>
      <c r="BK156" s="192">
        <f t="shared" si="29"/>
        <v>0</v>
      </c>
      <c r="BL156" s="19" t="s">
        <v>299</v>
      </c>
      <c r="BM156" s="191" t="s">
        <v>1646</v>
      </c>
    </row>
    <row r="157" spans="1:65" s="2" customFormat="1" ht="14.45" customHeight="1">
      <c r="A157" s="36"/>
      <c r="B157" s="37"/>
      <c r="C157" s="180" t="s">
        <v>573</v>
      </c>
      <c r="D157" s="180" t="s">
        <v>217</v>
      </c>
      <c r="E157" s="181" t="s">
        <v>1175</v>
      </c>
      <c r="F157" s="182" t="s">
        <v>1176</v>
      </c>
      <c r="G157" s="183" t="s">
        <v>1177</v>
      </c>
      <c r="H157" s="184">
        <v>0.1</v>
      </c>
      <c r="I157" s="185"/>
      <c r="J157" s="186">
        <f t="shared" si="20"/>
        <v>0</v>
      </c>
      <c r="K157" s="182" t="s">
        <v>19</v>
      </c>
      <c r="L157" s="41"/>
      <c r="M157" s="187" t="s">
        <v>19</v>
      </c>
      <c r="N157" s="188" t="s">
        <v>47</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299</v>
      </c>
      <c r="AT157" s="191" t="s">
        <v>217</v>
      </c>
      <c r="AU157" s="191" t="s">
        <v>88</v>
      </c>
      <c r="AY157" s="19" t="s">
        <v>214</v>
      </c>
      <c r="BE157" s="192">
        <f t="shared" si="24"/>
        <v>0</v>
      </c>
      <c r="BF157" s="192">
        <f t="shared" si="25"/>
        <v>0</v>
      </c>
      <c r="BG157" s="192">
        <f t="shared" si="26"/>
        <v>0</v>
      </c>
      <c r="BH157" s="192">
        <f t="shared" si="27"/>
        <v>0</v>
      </c>
      <c r="BI157" s="192">
        <f t="shared" si="28"/>
        <v>0</v>
      </c>
      <c r="BJ157" s="19" t="s">
        <v>88</v>
      </c>
      <c r="BK157" s="192">
        <f t="shared" si="29"/>
        <v>0</v>
      </c>
      <c r="BL157" s="19" t="s">
        <v>299</v>
      </c>
      <c r="BM157" s="191" t="s">
        <v>1647</v>
      </c>
    </row>
    <row r="158" spans="1:65" s="2" customFormat="1" ht="14.45" customHeight="1">
      <c r="A158" s="36"/>
      <c r="B158" s="37"/>
      <c r="C158" s="180" t="s">
        <v>579</v>
      </c>
      <c r="D158" s="180" t="s">
        <v>217</v>
      </c>
      <c r="E158" s="181" t="s">
        <v>1172</v>
      </c>
      <c r="F158" s="182" t="s">
        <v>1173</v>
      </c>
      <c r="G158" s="183" t="s">
        <v>943</v>
      </c>
      <c r="H158" s="184">
        <v>2</v>
      </c>
      <c r="I158" s="185"/>
      <c r="J158" s="186">
        <f t="shared" si="20"/>
        <v>0</v>
      </c>
      <c r="K158" s="182" t="s">
        <v>19</v>
      </c>
      <c r="L158" s="41"/>
      <c r="M158" s="187" t="s">
        <v>19</v>
      </c>
      <c r="N158" s="188" t="s">
        <v>47</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299</v>
      </c>
      <c r="AT158" s="191" t="s">
        <v>217</v>
      </c>
      <c r="AU158" s="191" t="s">
        <v>88</v>
      </c>
      <c r="AY158" s="19" t="s">
        <v>214</v>
      </c>
      <c r="BE158" s="192">
        <f t="shared" si="24"/>
        <v>0</v>
      </c>
      <c r="BF158" s="192">
        <f t="shared" si="25"/>
        <v>0</v>
      </c>
      <c r="BG158" s="192">
        <f t="shared" si="26"/>
        <v>0</v>
      </c>
      <c r="BH158" s="192">
        <f t="shared" si="27"/>
        <v>0</v>
      </c>
      <c r="BI158" s="192">
        <f t="shared" si="28"/>
        <v>0</v>
      </c>
      <c r="BJ158" s="19" t="s">
        <v>88</v>
      </c>
      <c r="BK158" s="192">
        <f t="shared" si="29"/>
        <v>0</v>
      </c>
      <c r="BL158" s="19" t="s">
        <v>299</v>
      </c>
      <c r="BM158" s="191" t="s">
        <v>1648</v>
      </c>
    </row>
    <row r="159" spans="1:65" s="2" customFormat="1" ht="14.45" customHeight="1">
      <c r="A159" s="36"/>
      <c r="B159" s="37"/>
      <c r="C159" s="180" t="s">
        <v>584</v>
      </c>
      <c r="D159" s="180" t="s">
        <v>217</v>
      </c>
      <c r="E159" s="181" t="s">
        <v>1169</v>
      </c>
      <c r="F159" s="182" t="s">
        <v>1170</v>
      </c>
      <c r="G159" s="183" t="s">
        <v>943</v>
      </c>
      <c r="H159" s="184">
        <v>40</v>
      </c>
      <c r="I159" s="185"/>
      <c r="J159" s="186">
        <f t="shared" si="20"/>
        <v>0</v>
      </c>
      <c r="K159" s="182" t="s">
        <v>19</v>
      </c>
      <c r="L159" s="41"/>
      <c r="M159" s="187" t="s">
        <v>19</v>
      </c>
      <c r="N159" s="188" t="s">
        <v>47</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299</v>
      </c>
      <c r="AT159" s="191" t="s">
        <v>217</v>
      </c>
      <c r="AU159" s="191" t="s">
        <v>88</v>
      </c>
      <c r="AY159" s="19" t="s">
        <v>214</v>
      </c>
      <c r="BE159" s="192">
        <f t="shared" si="24"/>
        <v>0</v>
      </c>
      <c r="BF159" s="192">
        <f t="shared" si="25"/>
        <v>0</v>
      </c>
      <c r="BG159" s="192">
        <f t="shared" si="26"/>
        <v>0</v>
      </c>
      <c r="BH159" s="192">
        <f t="shared" si="27"/>
        <v>0</v>
      </c>
      <c r="BI159" s="192">
        <f t="shared" si="28"/>
        <v>0</v>
      </c>
      <c r="BJ159" s="19" t="s">
        <v>88</v>
      </c>
      <c r="BK159" s="192">
        <f t="shared" si="29"/>
        <v>0</v>
      </c>
      <c r="BL159" s="19" t="s">
        <v>299</v>
      </c>
      <c r="BM159" s="191" t="s">
        <v>1649</v>
      </c>
    </row>
    <row r="160" spans="1:65" s="2" customFormat="1" ht="14.45" customHeight="1">
      <c r="A160" s="36"/>
      <c r="B160" s="37"/>
      <c r="C160" s="180" t="s">
        <v>588</v>
      </c>
      <c r="D160" s="180" t="s">
        <v>217</v>
      </c>
      <c r="E160" s="181" t="s">
        <v>1179</v>
      </c>
      <c r="F160" s="182" t="s">
        <v>1180</v>
      </c>
      <c r="G160" s="183" t="s">
        <v>331</v>
      </c>
      <c r="H160" s="184">
        <v>235</v>
      </c>
      <c r="I160" s="185"/>
      <c r="J160" s="186">
        <f t="shared" si="20"/>
        <v>0</v>
      </c>
      <c r="K160" s="182" t="s">
        <v>19</v>
      </c>
      <c r="L160" s="41"/>
      <c r="M160" s="187" t="s">
        <v>19</v>
      </c>
      <c r="N160" s="188" t="s">
        <v>47</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299</v>
      </c>
      <c r="AT160" s="191" t="s">
        <v>217</v>
      </c>
      <c r="AU160" s="191" t="s">
        <v>88</v>
      </c>
      <c r="AY160" s="19" t="s">
        <v>214</v>
      </c>
      <c r="BE160" s="192">
        <f t="shared" si="24"/>
        <v>0</v>
      </c>
      <c r="BF160" s="192">
        <f t="shared" si="25"/>
        <v>0</v>
      </c>
      <c r="BG160" s="192">
        <f t="shared" si="26"/>
        <v>0</v>
      </c>
      <c r="BH160" s="192">
        <f t="shared" si="27"/>
        <v>0</v>
      </c>
      <c r="BI160" s="192">
        <f t="shared" si="28"/>
        <v>0</v>
      </c>
      <c r="BJ160" s="19" t="s">
        <v>88</v>
      </c>
      <c r="BK160" s="192">
        <f t="shared" si="29"/>
        <v>0</v>
      </c>
      <c r="BL160" s="19" t="s">
        <v>299</v>
      </c>
      <c r="BM160" s="191" t="s">
        <v>1650</v>
      </c>
    </row>
    <row r="161" spans="1:65" s="2" customFormat="1" ht="14.45" customHeight="1">
      <c r="A161" s="36"/>
      <c r="B161" s="37"/>
      <c r="C161" s="180" t="s">
        <v>592</v>
      </c>
      <c r="D161" s="180" t="s">
        <v>217</v>
      </c>
      <c r="E161" s="181" t="s">
        <v>1182</v>
      </c>
      <c r="F161" s="182" t="s">
        <v>1183</v>
      </c>
      <c r="G161" s="183" t="s">
        <v>331</v>
      </c>
      <c r="H161" s="184">
        <v>165</v>
      </c>
      <c r="I161" s="185"/>
      <c r="J161" s="186">
        <f t="shared" si="20"/>
        <v>0</v>
      </c>
      <c r="K161" s="182" t="s">
        <v>19</v>
      </c>
      <c r="L161" s="41"/>
      <c r="M161" s="187" t="s">
        <v>19</v>
      </c>
      <c r="N161" s="188" t="s">
        <v>47</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299</v>
      </c>
      <c r="AT161" s="191" t="s">
        <v>217</v>
      </c>
      <c r="AU161" s="191" t="s">
        <v>88</v>
      </c>
      <c r="AY161" s="19" t="s">
        <v>214</v>
      </c>
      <c r="BE161" s="192">
        <f t="shared" si="24"/>
        <v>0</v>
      </c>
      <c r="BF161" s="192">
        <f t="shared" si="25"/>
        <v>0</v>
      </c>
      <c r="BG161" s="192">
        <f t="shared" si="26"/>
        <v>0</v>
      </c>
      <c r="BH161" s="192">
        <f t="shared" si="27"/>
        <v>0</v>
      </c>
      <c r="BI161" s="192">
        <f t="shared" si="28"/>
        <v>0</v>
      </c>
      <c r="BJ161" s="19" t="s">
        <v>88</v>
      </c>
      <c r="BK161" s="192">
        <f t="shared" si="29"/>
        <v>0</v>
      </c>
      <c r="BL161" s="19" t="s">
        <v>299</v>
      </c>
      <c r="BM161" s="191" t="s">
        <v>1651</v>
      </c>
    </row>
    <row r="162" spans="1:65" s="2" customFormat="1" ht="14.45" customHeight="1">
      <c r="A162" s="36"/>
      <c r="B162" s="37"/>
      <c r="C162" s="180" t="s">
        <v>598</v>
      </c>
      <c r="D162" s="180" t="s">
        <v>217</v>
      </c>
      <c r="E162" s="181" t="s">
        <v>1185</v>
      </c>
      <c r="F162" s="182" t="s">
        <v>1186</v>
      </c>
      <c r="G162" s="183" t="s">
        <v>331</v>
      </c>
      <c r="H162" s="184">
        <v>36</v>
      </c>
      <c r="I162" s="185"/>
      <c r="J162" s="186">
        <f t="shared" si="20"/>
        <v>0</v>
      </c>
      <c r="K162" s="182" t="s">
        <v>19</v>
      </c>
      <c r="L162" s="41"/>
      <c r="M162" s="187" t="s">
        <v>19</v>
      </c>
      <c r="N162" s="188" t="s">
        <v>47</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299</v>
      </c>
      <c r="AT162" s="191" t="s">
        <v>217</v>
      </c>
      <c r="AU162" s="191" t="s">
        <v>88</v>
      </c>
      <c r="AY162" s="19" t="s">
        <v>214</v>
      </c>
      <c r="BE162" s="192">
        <f t="shared" si="24"/>
        <v>0</v>
      </c>
      <c r="BF162" s="192">
        <f t="shared" si="25"/>
        <v>0</v>
      </c>
      <c r="BG162" s="192">
        <f t="shared" si="26"/>
        <v>0</v>
      </c>
      <c r="BH162" s="192">
        <f t="shared" si="27"/>
        <v>0</v>
      </c>
      <c r="BI162" s="192">
        <f t="shared" si="28"/>
        <v>0</v>
      </c>
      <c r="BJ162" s="19" t="s">
        <v>88</v>
      </c>
      <c r="BK162" s="192">
        <f t="shared" si="29"/>
        <v>0</v>
      </c>
      <c r="BL162" s="19" t="s">
        <v>299</v>
      </c>
      <c r="BM162" s="191" t="s">
        <v>1652</v>
      </c>
    </row>
    <row r="163" spans="1:65" s="2" customFormat="1" ht="14.45" customHeight="1">
      <c r="A163" s="36"/>
      <c r="B163" s="37"/>
      <c r="C163" s="180" t="s">
        <v>602</v>
      </c>
      <c r="D163" s="180" t="s">
        <v>217</v>
      </c>
      <c r="E163" s="181" t="s">
        <v>1188</v>
      </c>
      <c r="F163" s="182" t="s">
        <v>1189</v>
      </c>
      <c r="G163" s="183" t="s">
        <v>331</v>
      </c>
      <c r="H163" s="184">
        <v>235</v>
      </c>
      <c r="I163" s="185"/>
      <c r="J163" s="186">
        <f t="shared" si="20"/>
        <v>0</v>
      </c>
      <c r="K163" s="182" t="s">
        <v>19</v>
      </c>
      <c r="L163" s="41"/>
      <c r="M163" s="187" t="s">
        <v>19</v>
      </c>
      <c r="N163" s="188" t="s">
        <v>47</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299</v>
      </c>
      <c r="AT163" s="191" t="s">
        <v>217</v>
      </c>
      <c r="AU163" s="191" t="s">
        <v>88</v>
      </c>
      <c r="AY163" s="19" t="s">
        <v>214</v>
      </c>
      <c r="BE163" s="192">
        <f t="shared" si="24"/>
        <v>0</v>
      </c>
      <c r="BF163" s="192">
        <f t="shared" si="25"/>
        <v>0</v>
      </c>
      <c r="BG163" s="192">
        <f t="shared" si="26"/>
        <v>0</v>
      </c>
      <c r="BH163" s="192">
        <f t="shared" si="27"/>
        <v>0</v>
      </c>
      <c r="BI163" s="192">
        <f t="shared" si="28"/>
        <v>0</v>
      </c>
      <c r="BJ163" s="19" t="s">
        <v>88</v>
      </c>
      <c r="BK163" s="192">
        <f t="shared" si="29"/>
        <v>0</v>
      </c>
      <c r="BL163" s="19" t="s">
        <v>299</v>
      </c>
      <c r="BM163" s="191" t="s">
        <v>1653</v>
      </c>
    </row>
    <row r="164" spans="1:65" s="2" customFormat="1" ht="14.45" customHeight="1">
      <c r="A164" s="36"/>
      <c r="B164" s="37"/>
      <c r="C164" s="180" t="s">
        <v>606</v>
      </c>
      <c r="D164" s="180" t="s">
        <v>217</v>
      </c>
      <c r="E164" s="181" t="s">
        <v>1191</v>
      </c>
      <c r="F164" s="182" t="s">
        <v>1192</v>
      </c>
      <c r="G164" s="183" t="s">
        <v>331</v>
      </c>
      <c r="H164" s="184">
        <v>165</v>
      </c>
      <c r="I164" s="185"/>
      <c r="J164" s="186">
        <f t="shared" si="20"/>
        <v>0</v>
      </c>
      <c r="K164" s="182" t="s">
        <v>19</v>
      </c>
      <c r="L164" s="41"/>
      <c r="M164" s="187" t="s">
        <v>19</v>
      </c>
      <c r="N164" s="188" t="s">
        <v>47</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299</v>
      </c>
      <c r="AT164" s="191" t="s">
        <v>217</v>
      </c>
      <c r="AU164" s="191" t="s">
        <v>88</v>
      </c>
      <c r="AY164" s="19" t="s">
        <v>214</v>
      </c>
      <c r="BE164" s="192">
        <f t="shared" si="24"/>
        <v>0</v>
      </c>
      <c r="BF164" s="192">
        <f t="shared" si="25"/>
        <v>0</v>
      </c>
      <c r="BG164" s="192">
        <f t="shared" si="26"/>
        <v>0</v>
      </c>
      <c r="BH164" s="192">
        <f t="shared" si="27"/>
        <v>0</v>
      </c>
      <c r="BI164" s="192">
        <f t="shared" si="28"/>
        <v>0</v>
      </c>
      <c r="BJ164" s="19" t="s">
        <v>88</v>
      </c>
      <c r="BK164" s="192">
        <f t="shared" si="29"/>
        <v>0</v>
      </c>
      <c r="BL164" s="19" t="s">
        <v>299</v>
      </c>
      <c r="BM164" s="191" t="s">
        <v>1654</v>
      </c>
    </row>
    <row r="165" spans="1:65" s="2" customFormat="1" ht="14.45" customHeight="1">
      <c r="A165" s="36"/>
      <c r="B165" s="37"/>
      <c r="C165" s="180" t="s">
        <v>611</v>
      </c>
      <c r="D165" s="180" t="s">
        <v>217</v>
      </c>
      <c r="E165" s="181" t="s">
        <v>1194</v>
      </c>
      <c r="F165" s="182" t="s">
        <v>1195</v>
      </c>
      <c r="G165" s="183" t="s">
        <v>331</v>
      </c>
      <c r="H165" s="184">
        <v>36</v>
      </c>
      <c r="I165" s="185"/>
      <c r="J165" s="186">
        <f t="shared" si="20"/>
        <v>0</v>
      </c>
      <c r="K165" s="182" t="s">
        <v>19</v>
      </c>
      <c r="L165" s="41"/>
      <c r="M165" s="187" t="s">
        <v>19</v>
      </c>
      <c r="N165" s="188" t="s">
        <v>47</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299</v>
      </c>
      <c r="AT165" s="191" t="s">
        <v>217</v>
      </c>
      <c r="AU165" s="191" t="s">
        <v>88</v>
      </c>
      <c r="AY165" s="19" t="s">
        <v>214</v>
      </c>
      <c r="BE165" s="192">
        <f t="shared" si="24"/>
        <v>0</v>
      </c>
      <c r="BF165" s="192">
        <f t="shared" si="25"/>
        <v>0</v>
      </c>
      <c r="BG165" s="192">
        <f t="shared" si="26"/>
        <v>0</v>
      </c>
      <c r="BH165" s="192">
        <f t="shared" si="27"/>
        <v>0</v>
      </c>
      <c r="BI165" s="192">
        <f t="shared" si="28"/>
        <v>0</v>
      </c>
      <c r="BJ165" s="19" t="s">
        <v>88</v>
      </c>
      <c r="BK165" s="192">
        <f t="shared" si="29"/>
        <v>0</v>
      </c>
      <c r="BL165" s="19" t="s">
        <v>299</v>
      </c>
      <c r="BM165" s="191" t="s">
        <v>1655</v>
      </c>
    </row>
    <row r="166" spans="1:65" s="2" customFormat="1" ht="14.45" customHeight="1">
      <c r="A166" s="36"/>
      <c r="B166" s="37"/>
      <c r="C166" s="180" t="s">
        <v>615</v>
      </c>
      <c r="D166" s="180" t="s">
        <v>217</v>
      </c>
      <c r="E166" s="181" t="s">
        <v>1385</v>
      </c>
      <c r="F166" s="182" t="s">
        <v>1386</v>
      </c>
      <c r="G166" s="183" t="s">
        <v>920</v>
      </c>
      <c r="H166" s="184">
        <v>16</v>
      </c>
      <c r="I166" s="185"/>
      <c r="J166" s="186">
        <f t="shared" si="20"/>
        <v>0</v>
      </c>
      <c r="K166" s="182" t="s">
        <v>19</v>
      </c>
      <c r="L166" s="41"/>
      <c r="M166" s="187" t="s">
        <v>19</v>
      </c>
      <c r="N166" s="188" t="s">
        <v>47</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299</v>
      </c>
      <c r="AT166" s="191" t="s">
        <v>217</v>
      </c>
      <c r="AU166" s="191" t="s">
        <v>88</v>
      </c>
      <c r="AY166" s="19" t="s">
        <v>214</v>
      </c>
      <c r="BE166" s="192">
        <f t="shared" si="24"/>
        <v>0</v>
      </c>
      <c r="BF166" s="192">
        <f t="shared" si="25"/>
        <v>0</v>
      </c>
      <c r="BG166" s="192">
        <f t="shared" si="26"/>
        <v>0</v>
      </c>
      <c r="BH166" s="192">
        <f t="shared" si="27"/>
        <v>0</v>
      </c>
      <c r="BI166" s="192">
        <f t="shared" si="28"/>
        <v>0</v>
      </c>
      <c r="BJ166" s="19" t="s">
        <v>88</v>
      </c>
      <c r="BK166" s="192">
        <f t="shared" si="29"/>
        <v>0</v>
      </c>
      <c r="BL166" s="19" t="s">
        <v>299</v>
      </c>
      <c r="BM166" s="191" t="s">
        <v>1656</v>
      </c>
    </row>
    <row r="167" spans="1:65" s="2" customFormat="1" ht="14.45" customHeight="1">
      <c r="A167" s="36"/>
      <c r="B167" s="37"/>
      <c r="C167" s="180" t="s">
        <v>619</v>
      </c>
      <c r="D167" s="180" t="s">
        <v>217</v>
      </c>
      <c r="E167" s="181" t="s">
        <v>1388</v>
      </c>
      <c r="F167" s="182" t="s">
        <v>1389</v>
      </c>
      <c r="G167" s="183" t="s">
        <v>920</v>
      </c>
      <c r="H167" s="184">
        <v>16</v>
      </c>
      <c r="I167" s="185"/>
      <c r="J167" s="186">
        <f t="shared" si="20"/>
        <v>0</v>
      </c>
      <c r="K167" s="182" t="s">
        <v>19</v>
      </c>
      <c r="L167" s="41"/>
      <c r="M167" s="187" t="s">
        <v>19</v>
      </c>
      <c r="N167" s="188" t="s">
        <v>47</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299</v>
      </c>
      <c r="AT167" s="191" t="s">
        <v>217</v>
      </c>
      <c r="AU167" s="191" t="s">
        <v>88</v>
      </c>
      <c r="AY167" s="19" t="s">
        <v>214</v>
      </c>
      <c r="BE167" s="192">
        <f t="shared" si="24"/>
        <v>0</v>
      </c>
      <c r="BF167" s="192">
        <f t="shared" si="25"/>
        <v>0</v>
      </c>
      <c r="BG167" s="192">
        <f t="shared" si="26"/>
        <v>0</v>
      </c>
      <c r="BH167" s="192">
        <f t="shared" si="27"/>
        <v>0</v>
      </c>
      <c r="BI167" s="192">
        <f t="shared" si="28"/>
        <v>0</v>
      </c>
      <c r="BJ167" s="19" t="s">
        <v>88</v>
      </c>
      <c r="BK167" s="192">
        <f t="shared" si="29"/>
        <v>0</v>
      </c>
      <c r="BL167" s="19" t="s">
        <v>299</v>
      </c>
      <c r="BM167" s="191" t="s">
        <v>1657</v>
      </c>
    </row>
    <row r="168" spans="1:65" s="2" customFormat="1" ht="14.45" customHeight="1">
      <c r="A168" s="36"/>
      <c r="B168" s="37"/>
      <c r="C168" s="180" t="s">
        <v>624</v>
      </c>
      <c r="D168" s="180" t="s">
        <v>217</v>
      </c>
      <c r="E168" s="181" t="s">
        <v>1397</v>
      </c>
      <c r="F168" s="182" t="s">
        <v>1398</v>
      </c>
      <c r="G168" s="183" t="s">
        <v>248</v>
      </c>
      <c r="H168" s="184">
        <v>2</v>
      </c>
      <c r="I168" s="185"/>
      <c r="J168" s="186">
        <f t="shared" si="20"/>
        <v>0</v>
      </c>
      <c r="K168" s="182" t="s">
        <v>19</v>
      </c>
      <c r="L168" s="41"/>
      <c r="M168" s="187" t="s">
        <v>19</v>
      </c>
      <c r="N168" s="188" t="s">
        <v>47</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299</v>
      </c>
      <c r="AT168" s="191" t="s">
        <v>217</v>
      </c>
      <c r="AU168" s="191" t="s">
        <v>88</v>
      </c>
      <c r="AY168" s="19" t="s">
        <v>214</v>
      </c>
      <c r="BE168" s="192">
        <f t="shared" si="24"/>
        <v>0</v>
      </c>
      <c r="BF168" s="192">
        <f t="shared" si="25"/>
        <v>0</v>
      </c>
      <c r="BG168" s="192">
        <f t="shared" si="26"/>
        <v>0</v>
      </c>
      <c r="BH168" s="192">
        <f t="shared" si="27"/>
        <v>0</v>
      </c>
      <c r="BI168" s="192">
        <f t="shared" si="28"/>
        <v>0</v>
      </c>
      <c r="BJ168" s="19" t="s">
        <v>88</v>
      </c>
      <c r="BK168" s="192">
        <f t="shared" si="29"/>
        <v>0</v>
      </c>
      <c r="BL168" s="19" t="s">
        <v>299</v>
      </c>
      <c r="BM168" s="191" t="s">
        <v>2156</v>
      </c>
    </row>
    <row r="169" spans="1:65" s="2" customFormat="1" ht="14.45" customHeight="1">
      <c r="A169" s="36"/>
      <c r="B169" s="37"/>
      <c r="C169" s="180" t="s">
        <v>630</v>
      </c>
      <c r="D169" s="180" t="s">
        <v>217</v>
      </c>
      <c r="E169" s="181" t="s">
        <v>1400</v>
      </c>
      <c r="F169" s="182" t="s">
        <v>1401</v>
      </c>
      <c r="G169" s="183" t="s">
        <v>248</v>
      </c>
      <c r="H169" s="184">
        <v>15</v>
      </c>
      <c r="I169" s="185"/>
      <c r="J169" s="186">
        <f t="shared" si="20"/>
        <v>0</v>
      </c>
      <c r="K169" s="182" t="s">
        <v>19</v>
      </c>
      <c r="L169" s="41"/>
      <c r="M169" s="187" t="s">
        <v>19</v>
      </c>
      <c r="N169" s="188" t="s">
        <v>47</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299</v>
      </c>
      <c r="AT169" s="191" t="s">
        <v>217</v>
      </c>
      <c r="AU169" s="191" t="s">
        <v>88</v>
      </c>
      <c r="AY169" s="19" t="s">
        <v>214</v>
      </c>
      <c r="BE169" s="192">
        <f t="shared" si="24"/>
        <v>0</v>
      </c>
      <c r="BF169" s="192">
        <f t="shared" si="25"/>
        <v>0</v>
      </c>
      <c r="BG169" s="192">
        <f t="shared" si="26"/>
        <v>0</v>
      </c>
      <c r="BH169" s="192">
        <f t="shared" si="27"/>
        <v>0</v>
      </c>
      <c r="BI169" s="192">
        <f t="shared" si="28"/>
        <v>0</v>
      </c>
      <c r="BJ169" s="19" t="s">
        <v>88</v>
      </c>
      <c r="BK169" s="192">
        <f t="shared" si="29"/>
        <v>0</v>
      </c>
      <c r="BL169" s="19" t="s">
        <v>299</v>
      </c>
      <c r="BM169" s="191" t="s">
        <v>2157</v>
      </c>
    </row>
    <row r="170" spans="1:65" s="2" customFormat="1" ht="14.45" customHeight="1">
      <c r="A170" s="36"/>
      <c r="B170" s="37"/>
      <c r="C170" s="180" t="s">
        <v>634</v>
      </c>
      <c r="D170" s="180" t="s">
        <v>217</v>
      </c>
      <c r="E170" s="181" t="s">
        <v>1403</v>
      </c>
      <c r="F170" s="182" t="s">
        <v>1404</v>
      </c>
      <c r="G170" s="183" t="s">
        <v>248</v>
      </c>
      <c r="H170" s="184">
        <v>2</v>
      </c>
      <c r="I170" s="185"/>
      <c r="J170" s="186">
        <f t="shared" si="20"/>
        <v>0</v>
      </c>
      <c r="K170" s="182" t="s">
        <v>19</v>
      </c>
      <c r="L170" s="41"/>
      <c r="M170" s="187" t="s">
        <v>19</v>
      </c>
      <c r="N170" s="188" t="s">
        <v>47</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299</v>
      </c>
      <c r="AT170" s="191" t="s">
        <v>217</v>
      </c>
      <c r="AU170" s="191" t="s">
        <v>88</v>
      </c>
      <c r="AY170" s="19" t="s">
        <v>214</v>
      </c>
      <c r="BE170" s="192">
        <f t="shared" si="24"/>
        <v>0</v>
      </c>
      <c r="BF170" s="192">
        <f t="shared" si="25"/>
        <v>0</v>
      </c>
      <c r="BG170" s="192">
        <f t="shared" si="26"/>
        <v>0</v>
      </c>
      <c r="BH170" s="192">
        <f t="shared" si="27"/>
        <v>0</v>
      </c>
      <c r="BI170" s="192">
        <f t="shared" si="28"/>
        <v>0</v>
      </c>
      <c r="BJ170" s="19" t="s">
        <v>88</v>
      </c>
      <c r="BK170" s="192">
        <f t="shared" si="29"/>
        <v>0</v>
      </c>
      <c r="BL170" s="19" t="s">
        <v>299</v>
      </c>
      <c r="BM170" s="191" t="s">
        <v>2158</v>
      </c>
    </row>
    <row r="171" spans="1:65" s="2" customFormat="1" ht="14.45" customHeight="1">
      <c r="A171" s="36"/>
      <c r="B171" s="37"/>
      <c r="C171" s="180" t="s">
        <v>637</v>
      </c>
      <c r="D171" s="180" t="s">
        <v>217</v>
      </c>
      <c r="E171" s="181" t="s">
        <v>1406</v>
      </c>
      <c r="F171" s="182" t="s">
        <v>1407</v>
      </c>
      <c r="G171" s="183" t="s">
        <v>248</v>
      </c>
      <c r="H171" s="184">
        <v>4</v>
      </c>
      <c r="I171" s="185"/>
      <c r="J171" s="186">
        <f t="shared" si="20"/>
        <v>0</v>
      </c>
      <c r="K171" s="182" t="s">
        <v>19</v>
      </c>
      <c r="L171" s="41"/>
      <c r="M171" s="187" t="s">
        <v>19</v>
      </c>
      <c r="N171" s="188" t="s">
        <v>47</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299</v>
      </c>
      <c r="AT171" s="191" t="s">
        <v>217</v>
      </c>
      <c r="AU171" s="191" t="s">
        <v>88</v>
      </c>
      <c r="AY171" s="19" t="s">
        <v>214</v>
      </c>
      <c r="BE171" s="192">
        <f t="shared" si="24"/>
        <v>0</v>
      </c>
      <c r="BF171" s="192">
        <f t="shared" si="25"/>
        <v>0</v>
      </c>
      <c r="BG171" s="192">
        <f t="shared" si="26"/>
        <v>0</v>
      </c>
      <c r="BH171" s="192">
        <f t="shared" si="27"/>
        <v>0</v>
      </c>
      <c r="BI171" s="192">
        <f t="shared" si="28"/>
        <v>0</v>
      </c>
      <c r="BJ171" s="19" t="s">
        <v>88</v>
      </c>
      <c r="BK171" s="192">
        <f t="shared" si="29"/>
        <v>0</v>
      </c>
      <c r="BL171" s="19" t="s">
        <v>299</v>
      </c>
      <c r="BM171" s="191" t="s">
        <v>2159</v>
      </c>
    </row>
    <row r="172" spans="1:65" s="2" customFormat="1" ht="14.45" customHeight="1">
      <c r="A172" s="36"/>
      <c r="B172" s="37"/>
      <c r="C172" s="180" t="s">
        <v>641</v>
      </c>
      <c r="D172" s="180" t="s">
        <v>217</v>
      </c>
      <c r="E172" s="181" t="s">
        <v>1409</v>
      </c>
      <c r="F172" s="182" t="s">
        <v>1410</v>
      </c>
      <c r="G172" s="183" t="s">
        <v>248</v>
      </c>
      <c r="H172" s="184">
        <v>2</v>
      </c>
      <c r="I172" s="185"/>
      <c r="J172" s="186">
        <f t="shared" si="20"/>
        <v>0</v>
      </c>
      <c r="K172" s="182" t="s">
        <v>19</v>
      </c>
      <c r="L172" s="41"/>
      <c r="M172" s="187" t="s">
        <v>19</v>
      </c>
      <c r="N172" s="188" t="s">
        <v>47</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299</v>
      </c>
      <c r="AT172" s="191" t="s">
        <v>217</v>
      </c>
      <c r="AU172" s="191" t="s">
        <v>88</v>
      </c>
      <c r="AY172" s="19" t="s">
        <v>214</v>
      </c>
      <c r="BE172" s="192">
        <f t="shared" si="24"/>
        <v>0</v>
      </c>
      <c r="BF172" s="192">
        <f t="shared" si="25"/>
        <v>0</v>
      </c>
      <c r="BG172" s="192">
        <f t="shared" si="26"/>
        <v>0</v>
      </c>
      <c r="BH172" s="192">
        <f t="shared" si="27"/>
        <v>0</v>
      </c>
      <c r="BI172" s="192">
        <f t="shared" si="28"/>
        <v>0</v>
      </c>
      <c r="BJ172" s="19" t="s">
        <v>88</v>
      </c>
      <c r="BK172" s="192">
        <f t="shared" si="29"/>
        <v>0</v>
      </c>
      <c r="BL172" s="19" t="s">
        <v>299</v>
      </c>
      <c r="BM172" s="191" t="s">
        <v>2160</v>
      </c>
    </row>
    <row r="173" spans="1:65" s="2" customFormat="1" ht="14.45" customHeight="1">
      <c r="A173" s="36"/>
      <c r="B173" s="37"/>
      <c r="C173" s="180" t="s">
        <v>645</v>
      </c>
      <c r="D173" s="180" t="s">
        <v>217</v>
      </c>
      <c r="E173" s="181" t="s">
        <v>1412</v>
      </c>
      <c r="F173" s="182" t="s">
        <v>1413</v>
      </c>
      <c r="G173" s="183" t="s">
        <v>248</v>
      </c>
      <c r="H173" s="184">
        <v>2</v>
      </c>
      <c r="I173" s="185"/>
      <c r="J173" s="186">
        <f t="shared" si="20"/>
        <v>0</v>
      </c>
      <c r="K173" s="182" t="s">
        <v>19</v>
      </c>
      <c r="L173" s="41"/>
      <c r="M173" s="187" t="s">
        <v>19</v>
      </c>
      <c r="N173" s="188" t="s">
        <v>47</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299</v>
      </c>
      <c r="AT173" s="191" t="s">
        <v>217</v>
      </c>
      <c r="AU173" s="191" t="s">
        <v>88</v>
      </c>
      <c r="AY173" s="19" t="s">
        <v>214</v>
      </c>
      <c r="BE173" s="192">
        <f t="shared" si="24"/>
        <v>0</v>
      </c>
      <c r="BF173" s="192">
        <f t="shared" si="25"/>
        <v>0</v>
      </c>
      <c r="BG173" s="192">
        <f t="shared" si="26"/>
        <v>0</v>
      </c>
      <c r="BH173" s="192">
        <f t="shared" si="27"/>
        <v>0</v>
      </c>
      <c r="BI173" s="192">
        <f t="shared" si="28"/>
        <v>0</v>
      </c>
      <c r="BJ173" s="19" t="s">
        <v>88</v>
      </c>
      <c r="BK173" s="192">
        <f t="shared" si="29"/>
        <v>0</v>
      </c>
      <c r="BL173" s="19" t="s">
        <v>299</v>
      </c>
      <c r="BM173" s="191" t="s">
        <v>2161</v>
      </c>
    </row>
    <row r="174" spans="1:65" s="2" customFormat="1" ht="14.45" customHeight="1">
      <c r="A174" s="36"/>
      <c r="B174" s="37"/>
      <c r="C174" s="180" t="s">
        <v>648</v>
      </c>
      <c r="D174" s="180" t="s">
        <v>217</v>
      </c>
      <c r="E174" s="181" t="s">
        <v>1415</v>
      </c>
      <c r="F174" s="182" t="s">
        <v>1416</v>
      </c>
      <c r="G174" s="183" t="s">
        <v>248</v>
      </c>
      <c r="H174" s="184">
        <v>2</v>
      </c>
      <c r="I174" s="185"/>
      <c r="J174" s="186">
        <f t="shared" si="20"/>
        <v>0</v>
      </c>
      <c r="K174" s="182" t="s">
        <v>19</v>
      </c>
      <c r="L174" s="41"/>
      <c r="M174" s="187" t="s">
        <v>19</v>
      </c>
      <c r="N174" s="188" t="s">
        <v>47</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299</v>
      </c>
      <c r="AT174" s="191" t="s">
        <v>217</v>
      </c>
      <c r="AU174" s="191" t="s">
        <v>88</v>
      </c>
      <c r="AY174" s="19" t="s">
        <v>214</v>
      </c>
      <c r="BE174" s="192">
        <f t="shared" si="24"/>
        <v>0</v>
      </c>
      <c r="BF174" s="192">
        <f t="shared" si="25"/>
        <v>0</v>
      </c>
      <c r="BG174" s="192">
        <f t="shared" si="26"/>
        <v>0</v>
      </c>
      <c r="BH174" s="192">
        <f t="shared" si="27"/>
        <v>0</v>
      </c>
      <c r="BI174" s="192">
        <f t="shared" si="28"/>
        <v>0</v>
      </c>
      <c r="BJ174" s="19" t="s">
        <v>88</v>
      </c>
      <c r="BK174" s="192">
        <f t="shared" si="29"/>
        <v>0</v>
      </c>
      <c r="BL174" s="19" t="s">
        <v>299</v>
      </c>
      <c r="BM174" s="191" t="s">
        <v>2162</v>
      </c>
    </row>
    <row r="175" spans="1:65" s="2" customFormat="1" ht="14.45" customHeight="1">
      <c r="A175" s="36"/>
      <c r="B175" s="37"/>
      <c r="C175" s="180" t="s">
        <v>652</v>
      </c>
      <c r="D175" s="180" t="s">
        <v>217</v>
      </c>
      <c r="E175" s="181" t="s">
        <v>1418</v>
      </c>
      <c r="F175" s="182" t="s">
        <v>1419</v>
      </c>
      <c r="G175" s="183" t="s">
        <v>248</v>
      </c>
      <c r="H175" s="184">
        <v>2</v>
      </c>
      <c r="I175" s="185"/>
      <c r="J175" s="186">
        <f t="shared" si="20"/>
        <v>0</v>
      </c>
      <c r="K175" s="182" t="s">
        <v>19</v>
      </c>
      <c r="L175" s="41"/>
      <c r="M175" s="244" t="s">
        <v>19</v>
      </c>
      <c r="N175" s="245" t="s">
        <v>47</v>
      </c>
      <c r="O175" s="246"/>
      <c r="P175" s="247">
        <f t="shared" si="21"/>
        <v>0</v>
      </c>
      <c r="Q175" s="247">
        <v>0</v>
      </c>
      <c r="R175" s="247">
        <f t="shared" si="22"/>
        <v>0</v>
      </c>
      <c r="S175" s="247">
        <v>0</v>
      </c>
      <c r="T175" s="248">
        <f t="shared" si="23"/>
        <v>0</v>
      </c>
      <c r="U175" s="36"/>
      <c r="V175" s="36"/>
      <c r="W175" s="36"/>
      <c r="X175" s="36"/>
      <c r="Y175" s="36"/>
      <c r="Z175" s="36"/>
      <c r="AA175" s="36"/>
      <c r="AB175" s="36"/>
      <c r="AC175" s="36"/>
      <c r="AD175" s="36"/>
      <c r="AE175" s="36"/>
      <c r="AR175" s="191" t="s">
        <v>299</v>
      </c>
      <c r="AT175" s="191" t="s">
        <v>217</v>
      </c>
      <c r="AU175" s="191" t="s">
        <v>88</v>
      </c>
      <c r="AY175" s="19" t="s">
        <v>214</v>
      </c>
      <c r="BE175" s="192">
        <f t="shared" si="24"/>
        <v>0</v>
      </c>
      <c r="BF175" s="192">
        <f t="shared" si="25"/>
        <v>0</v>
      </c>
      <c r="BG175" s="192">
        <f t="shared" si="26"/>
        <v>0</v>
      </c>
      <c r="BH175" s="192">
        <f t="shared" si="27"/>
        <v>0</v>
      </c>
      <c r="BI175" s="192">
        <f t="shared" si="28"/>
        <v>0</v>
      </c>
      <c r="BJ175" s="19" t="s">
        <v>88</v>
      </c>
      <c r="BK175" s="192">
        <f t="shared" si="29"/>
        <v>0</v>
      </c>
      <c r="BL175" s="19" t="s">
        <v>299</v>
      </c>
      <c r="BM175" s="191" t="s">
        <v>2163</v>
      </c>
    </row>
    <row r="176" spans="1:65" s="2" customFormat="1" ht="6.95" customHeight="1">
      <c r="A176" s="36"/>
      <c r="B176" s="49"/>
      <c r="C176" s="50"/>
      <c r="D176" s="50"/>
      <c r="E176" s="50"/>
      <c r="F176" s="50"/>
      <c r="G176" s="50"/>
      <c r="H176" s="50"/>
      <c r="I176" s="50"/>
      <c r="J176" s="50"/>
      <c r="K176" s="50"/>
      <c r="L176" s="41"/>
      <c r="M176" s="36"/>
      <c r="O176" s="36"/>
      <c r="P176" s="36"/>
      <c r="Q176" s="36"/>
      <c r="R176" s="36"/>
      <c r="S176" s="36"/>
      <c r="T176" s="36"/>
      <c r="U176" s="36"/>
      <c r="V176" s="36"/>
      <c r="W176" s="36"/>
      <c r="X176" s="36"/>
      <c r="Y176" s="36"/>
      <c r="Z176" s="36"/>
      <c r="AA176" s="36"/>
      <c r="AB176" s="36"/>
      <c r="AC176" s="36"/>
      <c r="AD176" s="36"/>
      <c r="AE176" s="36"/>
    </row>
  </sheetData>
  <sheetProtection algorithmName="SHA-512" hashValue="f7AZnYc5eHlIYA6gvWU6Z+zHmI8vyODZ8QY55jtgUAm1TO368LvBnmVD2Xsy0jdl1pqgOv0wKu/QwskS9EM2oA==" saltValue="lHLqIRKNzG09OBWh93eD+Io9JnDxJC3xWdF9FrwRH6yq8GW2dV97rdjxvCo099VcrukYtCxQRFHRUJactK47pQ==" spinCount="100000" sheet="1" objects="1" scenarios="1" formatColumns="0" formatRows="0" autoFilter="0"/>
  <autoFilter ref="C86:K175" xr:uid="{00000000-0009-0000-0000-00002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BM1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62"/>
      <c r="M2" s="362"/>
      <c r="N2" s="362"/>
      <c r="O2" s="362"/>
      <c r="P2" s="362"/>
      <c r="Q2" s="362"/>
      <c r="R2" s="362"/>
      <c r="S2" s="362"/>
      <c r="T2" s="362"/>
      <c r="U2" s="362"/>
      <c r="V2" s="362"/>
      <c r="AT2" s="19" t="s">
        <v>172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173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8" t="str">
        <f>'Rekapitulace stavby'!K6</f>
        <v>Podkrovní byty Táborská 378/44, 372/36, 375/38, 377/42, 376/40 Praha 4, k.ú. Nusle</v>
      </c>
      <c r="F7" s="389"/>
      <c r="G7" s="389"/>
      <c r="H7" s="389"/>
      <c r="L7" s="22"/>
    </row>
    <row r="8" spans="1:46" s="1" customFormat="1" ht="12" customHeight="1">
      <c r="B8" s="22"/>
      <c r="D8" s="114" t="s">
        <v>174</v>
      </c>
      <c r="L8" s="22"/>
    </row>
    <row r="9" spans="1:46" s="2" customFormat="1" ht="16.5" customHeight="1">
      <c r="A9" s="36"/>
      <c r="B9" s="41"/>
      <c r="C9" s="36"/>
      <c r="D9" s="36"/>
      <c r="E9" s="388" t="s">
        <v>2003</v>
      </c>
      <c r="F9" s="390"/>
      <c r="G9" s="390"/>
      <c r="H9" s="390"/>
      <c r="I9" s="36"/>
      <c r="J9" s="36"/>
      <c r="K9" s="36"/>
      <c r="L9" s="115"/>
      <c r="S9" s="36"/>
      <c r="T9" s="36"/>
      <c r="U9" s="36"/>
      <c r="V9" s="36"/>
      <c r="W9" s="36"/>
      <c r="X9" s="36"/>
      <c r="Y9" s="36"/>
      <c r="Z9" s="36"/>
      <c r="AA9" s="36"/>
      <c r="AB9" s="36"/>
      <c r="AC9" s="36"/>
      <c r="AD9" s="36"/>
      <c r="AE9" s="36"/>
    </row>
    <row r="10" spans="1:46" s="2" customFormat="1" ht="12" customHeight="1">
      <c r="A10" s="36"/>
      <c r="B10" s="41"/>
      <c r="C10" s="36"/>
      <c r="D10" s="114" t="s">
        <v>176</v>
      </c>
      <c r="E10" s="36"/>
      <c r="F10" s="36"/>
      <c r="G10" s="36"/>
      <c r="H10" s="36"/>
      <c r="I10" s="36"/>
      <c r="J10" s="36"/>
      <c r="K10" s="36"/>
      <c r="L10" s="115"/>
      <c r="S10" s="36"/>
      <c r="T10" s="36"/>
      <c r="U10" s="36"/>
      <c r="V10" s="36"/>
      <c r="W10" s="36"/>
      <c r="X10" s="36"/>
      <c r="Y10" s="36"/>
      <c r="Z10" s="36"/>
      <c r="AA10" s="36"/>
      <c r="AB10" s="36"/>
      <c r="AC10" s="36"/>
      <c r="AD10" s="36"/>
      <c r="AE10" s="36"/>
    </row>
    <row r="11" spans="1:46" s="2" customFormat="1" ht="16.5" customHeight="1">
      <c r="A11" s="36"/>
      <c r="B11" s="41"/>
      <c r="C11" s="36"/>
      <c r="D11" s="36"/>
      <c r="E11" s="391" t="s">
        <v>1421</v>
      </c>
      <c r="F11" s="390"/>
      <c r="G11" s="390"/>
      <c r="H11" s="390"/>
      <c r="I11" s="36"/>
      <c r="J11" s="36"/>
      <c r="K11" s="36"/>
      <c r="L11" s="115"/>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4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46" s="2" customFormat="1" ht="12" customHeight="1">
      <c r="A14" s="36"/>
      <c r="B14" s="41"/>
      <c r="C14" s="36"/>
      <c r="D14" s="114" t="s">
        <v>21</v>
      </c>
      <c r="E14" s="36"/>
      <c r="F14" s="105" t="s">
        <v>38</v>
      </c>
      <c r="G14" s="36"/>
      <c r="H14" s="36"/>
      <c r="I14" s="114" t="s">
        <v>23</v>
      </c>
      <c r="J14" s="116" t="str">
        <f>'Rekapitulace stavby'!AN8</f>
        <v>16. 4. 2021</v>
      </c>
      <c r="K14" s="36"/>
      <c r="L14" s="115"/>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4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19</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30</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392" t="str">
        <f>'Rekapitulace stavby'!E14</f>
        <v>Vyplň údaj</v>
      </c>
      <c r="F20" s="393"/>
      <c r="G20" s="393"/>
      <c r="H20" s="393"/>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32</v>
      </c>
      <c r="E22" s="36"/>
      <c r="F22" s="36"/>
      <c r="G22" s="36"/>
      <c r="H22" s="36"/>
      <c r="I22" s="114" t="s">
        <v>26</v>
      </c>
      <c r="J22" s="105" t="s">
        <v>33</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34</v>
      </c>
      <c r="F23" s="36"/>
      <c r="G23" s="36"/>
      <c r="H23" s="36"/>
      <c r="I23" s="114" t="s">
        <v>29</v>
      </c>
      <c r="J23" s="105" t="s">
        <v>35</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37</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29</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39</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394" t="s">
        <v>19</v>
      </c>
      <c r="F29" s="394"/>
      <c r="G29" s="394"/>
      <c r="H29" s="394"/>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41</v>
      </c>
      <c r="E32" s="36"/>
      <c r="F32" s="36"/>
      <c r="G32" s="36"/>
      <c r="H32" s="36"/>
      <c r="I32" s="36"/>
      <c r="J32" s="122">
        <f>ROUND(J91,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43</v>
      </c>
      <c r="G34" s="36"/>
      <c r="H34" s="36"/>
      <c r="I34" s="123" t="s">
        <v>42</v>
      </c>
      <c r="J34" s="123" t="s">
        <v>44</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45</v>
      </c>
      <c r="E35" s="114" t="s">
        <v>46</v>
      </c>
      <c r="F35" s="125">
        <f>ROUND((SUM(BE91:BE108)),  2)</f>
        <v>0</v>
      </c>
      <c r="G35" s="36"/>
      <c r="H35" s="36"/>
      <c r="I35" s="126">
        <v>0.21</v>
      </c>
      <c r="J35" s="125">
        <f>ROUND(((SUM(BE91:BE108))*I35),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47</v>
      </c>
      <c r="F36" s="125">
        <f>ROUND((SUM(BF91:BF108)),  2)</f>
        <v>0</v>
      </c>
      <c r="G36" s="36"/>
      <c r="H36" s="36"/>
      <c r="I36" s="126">
        <v>0.15</v>
      </c>
      <c r="J36" s="125">
        <f>ROUND(((SUM(BF91:BF108))*I36),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48</v>
      </c>
      <c r="F37" s="125">
        <f>ROUND((SUM(BG91:BG108)),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49</v>
      </c>
      <c r="F38" s="125">
        <f>ROUND((SUM(BH91:BH108)),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50</v>
      </c>
      <c r="F39" s="125">
        <f>ROUND((SUM(BI91:BI108)),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51</v>
      </c>
      <c r="E41" s="129"/>
      <c r="F41" s="129"/>
      <c r="G41" s="130" t="s">
        <v>52</v>
      </c>
      <c r="H41" s="131" t="s">
        <v>53</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178</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5" t="str">
        <f>E7</f>
        <v>Podkrovní byty Táborská 378/44, 372/36, 375/38, 377/42, 376/40 Praha 4, k.ú. Nusle</v>
      </c>
      <c r="F50" s="396"/>
      <c r="G50" s="396"/>
      <c r="H50" s="396"/>
      <c r="I50" s="38"/>
      <c r="J50" s="38"/>
      <c r="K50" s="38"/>
      <c r="L50" s="115"/>
      <c r="S50" s="36"/>
      <c r="T50" s="36"/>
      <c r="U50" s="36"/>
      <c r="V50" s="36"/>
      <c r="W50" s="36"/>
      <c r="X50" s="36"/>
      <c r="Y50" s="36"/>
      <c r="Z50" s="36"/>
      <c r="AA50" s="36"/>
      <c r="AB50" s="36"/>
      <c r="AC50" s="36"/>
      <c r="AD50" s="36"/>
      <c r="AE50" s="36"/>
    </row>
    <row r="51" spans="1:47" s="1" customFormat="1" ht="12" customHeight="1">
      <c r="B51" s="23"/>
      <c r="C51" s="31" t="s">
        <v>174</v>
      </c>
      <c r="D51" s="24"/>
      <c r="E51" s="24"/>
      <c r="F51" s="24"/>
      <c r="G51" s="24"/>
      <c r="H51" s="24"/>
      <c r="I51" s="24"/>
      <c r="J51" s="24"/>
      <c r="K51" s="24"/>
      <c r="L51" s="22"/>
    </row>
    <row r="52" spans="1:47" s="2" customFormat="1" ht="16.5" customHeight="1">
      <c r="A52" s="36"/>
      <c r="B52" s="37"/>
      <c r="C52" s="38"/>
      <c r="D52" s="38"/>
      <c r="E52" s="395" t="s">
        <v>2003</v>
      </c>
      <c r="F52" s="397"/>
      <c r="G52" s="397"/>
      <c r="H52" s="397"/>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176</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9" t="str">
        <f>E11</f>
        <v>VRN - VRN a ostatní</v>
      </c>
      <c r="F54" s="397"/>
      <c r="G54" s="397"/>
      <c r="H54" s="397"/>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16. 4. 2021</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25.7" customHeight="1">
      <c r="A58" s="36"/>
      <c r="B58" s="37"/>
      <c r="C58" s="31" t="s">
        <v>25</v>
      </c>
      <c r="D58" s="38"/>
      <c r="E58" s="38"/>
      <c r="F58" s="29" t="str">
        <f>E17</f>
        <v>Městská část Praha 4, Anatala Staška 2059/80b</v>
      </c>
      <c r="G58" s="38"/>
      <c r="H58" s="38"/>
      <c r="I58" s="31" t="s">
        <v>32</v>
      </c>
      <c r="J58" s="34" t="str">
        <f>E23</f>
        <v>SUNCAD, s.r.o., Špotzova 6, Praha 6</v>
      </c>
      <c r="K58" s="38"/>
      <c r="L58" s="115"/>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31" t="s">
        <v>37</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179</v>
      </c>
      <c r="D61" s="139"/>
      <c r="E61" s="139"/>
      <c r="F61" s="139"/>
      <c r="G61" s="139"/>
      <c r="H61" s="139"/>
      <c r="I61" s="139"/>
      <c r="J61" s="140" t="s">
        <v>180</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73</v>
      </c>
      <c r="D63" s="38"/>
      <c r="E63" s="38"/>
      <c r="F63" s="38"/>
      <c r="G63" s="38"/>
      <c r="H63" s="38"/>
      <c r="I63" s="38"/>
      <c r="J63" s="79">
        <f>J91</f>
        <v>0</v>
      </c>
      <c r="K63" s="38"/>
      <c r="L63" s="115"/>
      <c r="S63" s="36"/>
      <c r="T63" s="36"/>
      <c r="U63" s="36"/>
      <c r="V63" s="36"/>
      <c r="W63" s="36"/>
      <c r="X63" s="36"/>
      <c r="Y63" s="36"/>
      <c r="Z63" s="36"/>
      <c r="AA63" s="36"/>
      <c r="AB63" s="36"/>
      <c r="AC63" s="36"/>
      <c r="AD63" s="36"/>
      <c r="AE63" s="36"/>
      <c r="AU63" s="19" t="s">
        <v>181</v>
      </c>
    </row>
    <row r="64" spans="1:47" s="9" customFormat="1" ht="24.95" customHeight="1">
      <c r="B64" s="142"/>
      <c r="C64" s="143"/>
      <c r="D64" s="144" t="s">
        <v>1422</v>
      </c>
      <c r="E64" s="145"/>
      <c r="F64" s="145"/>
      <c r="G64" s="145"/>
      <c r="H64" s="145"/>
      <c r="I64" s="145"/>
      <c r="J64" s="146">
        <f>J92</f>
        <v>0</v>
      </c>
      <c r="K64" s="143"/>
      <c r="L64" s="147"/>
    </row>
    <row r="65" spans="1:31" s="10" customFormat="1" ht="19.899999999999999" customHeight="1">
      <c r="B65" s="148"/>
      <c r="C65" s="99"/>
      <c r="D65" s="149" t="s">
        <v>1423</v>
      </c>
      <c r="E65" s="150"/>
      <c r="F65" s="150"/>
      <c r="G65" s="150"/>
      <c r="H65" s="150"/>
      <c r="I65" s="150"/>
      <c r="J65" s="151">
        <f>J93</f>
        <v>0</v>
      </c>
      <c r="K65" s="99"/>
      <c r="L65" s="152"/>
    </row>
    <row r="66" spans="1:31" s="10" customFormat="1" ht="19.899999999999999" customHeight="1">
      <c r="B66" s="148"/>
      <c r="C66" s="99"/>
      <c r="D66" s="149" t="s">
        <v>1424</v>
      </c>
      <c r="E66" s="150"/>
      <c r="F66" s="150"/>
      <c r="G66" s="150"/>
      <c r="H66" s="150"/>
      <c r="I66" s="150"/>
      <c r="J66" s="151">
        <f>J97</f>
        <v>0</v>
      </c>
      <c r="K66" s="99"/>
      <c r="L66" s="152"/>
    </row>
    <row r="67" spans="1:31" s="10" customFormat="1" ht="19.899999999999999" customHeight="1">
      <c r="B67" s="148"/>
      <c r="C67" s="99"/>
      <c r="D67" s="149" t="s">
        <v>1425</v>
      </c>
      <c r="E67" s="150"/>
      <c r="F67" s="150"/>
      <c r="G67" s="150"/>
      <c r="H67" s="150"/>
      <c r="I67" s="150"/>
      <c r="J67" s="151">
        <f>J102</f>
        <v>0</v>
      </c>
      <c r="K67" s="99"/>
      <c r="L67" s="152"/>
    </row>
    <row r="68" spans="1:31" s="10" customFormat="1" ht="19.899999999999999" customHeight="1">
      <c r="B68" s="148"/>
      <c r="C68" s="99"/>
      <c r="D68" s="149" t="s">
        <v>1426</v>
      </c>
      <c r="E68" s="150"/>
      <c r="F68" s="150"/>
      <c r="G68" s="150"/>
      <c r="H68" s="150"/>
      <c r="I68" s="150"/>
      <c r="J68" s="151">
        <f>J105</f>
        <v>0</v>
      </c>
      <c r="K68" s="99"/>
      <c r="L68" s="152"/>
    </row>
    <row r="69" spans="1:31" s="10" customFormat="1" ht="19.899999999999999" customHeight="1">
      <c r="B69" s="148"/>
      <c r="C69" s="99"/>
      <c r="D69" s="149" t="s">
        <v>1427</v>
      </c>
      <c r="E69" s="150"/>
      <c r="F69" s="150"/>
      <c r="G69" s="150"/>
      <c r="H69" s="150"/>
      <c r="I69" s="150"/>
      <c r="J69" s="151">
        <f>J107</f>
        <v>0</v>
      </c>
      <c r="K69" s="99"/>
      <c r="L69" s="152"/>
    </row>
    <row r="70" spans="1:31" s="2" customFormat="1" ht="21.7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15"/>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15"/>
      <c r="S75" s="36"/>
      <c r="T75" s="36"/>
      <c r="U75" s="36"/>
      <c r="V75" s="36"/>
      <c r="W75" s="36"/>
      <c r="X75" s="36"/>
      <c r="Y75" s="36"/>
      <c r="Z75" s="36"/>
      <c r="AA75" s="36"/>
      <c r="AB75" s="36"/>
      <c r="AC75" s="36"/>
      <c r="AD75" s="36"/>
      <c r="AE75" s="36"/>
    </row>
    <row r="76" spans="1:31" s="2" customFormat="1" ht="24.95" customHeight="1">
      <c r="A76" s="36"/>
      <c r="B76" s="37"/>
      <c r="C76" s="25" t="s">
        <v>199</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5" t="str">
        <f>E7</f>
        <v>Podkrovní byty Táborská 378/44, 372/36, 375/38, 377/42, 376/40 Praha 4, k.ú. Nusle</v>
      </c>
      <c r="F79" s="396"/>
      <c r="G79" s="396"/>
      <c r="H79" s="396"/>
      <c r="I79" s="38"/>
      <c r="J79" s="38"/>
      <c r="K79" s="38"/>
      <c r="L79" s="115"/>
      <c r="S79" s="36"/>
      <c r="T79" s="36"/>
      <c r="U79" s="36"/>
      <c r="V79" s="36"/>
      <c r="W79" s="36"/>
      <c r="X79" s="36"/>
      <c r="Y79" s="36"/>
      <c r="Z79" s="36"/>
      <c r="AA79" s="36"/>
      <c r="AB79" s="36"/>
      <c r="AC79" s="36"/>
      <c r="AD79" s="36"/>
      <c r="AE79" s="36"/>
    </row>
    <row r="80" spans="1:31" s="1" customFormat="1" ht="12" customHeight="1">
      <c r="B80" s="23"/>
      <c r="C80" s="31" t="s">
        <v>174</v>
      </c>
      <c r="D80" s="24"/>
      <c r="E80" s="24"/>
      <c r="F80" s="24"/>
      <c r="G80" s="24"/>
      <c r="H80" s="24"/>
      <c r="I80" s="24"/>
      <c r="J80" s="24"/>
      <c r="K80" s="24"/>
      <c r="L80" s="22"/>
    </row>
    <row r="81" spans="1:65" s="2" customFormat="1" ht="16.5" customHeight="1">
      <c r="A81" s="36"/>
      <c r="B81" s="37"/>
      <c r="C81" s="38"/>
      <c r="D81" s="38"/>
      <c r="E81" s="395" t="s">
        <v>2003</v>
      </c>
      <c r="F81" s="397"/>
      <c r="G81" s="397"/>
      <c r="H81" s="397"/>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176</v>
      </c>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6.5" customHeight="1">
      <c r="A83" s="36"/>
      <c r="B83" s="37"/>
      <c r="C83" s="38"/>
      <c r="D83" s="38"/>
      <c r="E83" s="369" t="str">
        <f>E11</f>
        <v>VRN - VRN a ostatní</v>
      </c>
      <c r="F83" s="397"/>
      <c r="G83" s="397"/>
      <c r="H83" s="397"/>
      <c r="I83" s="38"/>
      <c r="J83" s="38"/>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21</v>
      </c>
      <c r="D85" s="38"/>
      <c r="E85" s="38"/>
      <c r="F85" s="29" t="str">
        <f>F14</f>
        <v xml:space="preserve"> </v>
      </c>
      <c r="G85" s="38"/>
      <c r="H85" s="38"/>
      <c r="I85" s="31" t="s">
        <v>23</v>
      </c>
      <c r="J85" s="61" t="str">
        <f>IF(J14="","",J14)</f>
        <v>16. 4. 2021</v>
      </c>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25.7" customHeight="1">
      <c r="A87" s="36"/>
      <c r="B87" s="37"/>
      <c r="C87" s="31" t="s">
        <v>25</v>
      </c>
      <c r="D87" s="38"/>
      <c r="E87" s="38"/>
      <c r="F87" s="29" t="str">
        <f>E17</f>
        <v>Městská část Praha 4, Anatala Staška 2059/80b</v>
      </c>
      <c r="G87" s="38"/>
      <c r="H87" s="38"/>
      <c r="I87" s="31" t="s">
        <v>32</v>
      </c>
      <c r="J87" s="34" t="str">
        <f>E23</f>
        <v>SUNCAD, s.r.o., Špotzova 6, Praha 6</v>
      </c>
      <c r="K87" s="38"/>
      <c r="L87" s="115"/>
      <c r="S87" s="36"/>
      <c r="T87" s="36"/>
      <c r="U87" s="36"/>
      <c r="V87" s="36"/>
      <c r="W87" s="36"/>
      <c r="X87" s="36"/>
      <c r="Y87" s="36"/>
      <c r="Z87" s="36"/>
      <c r="AA87" s="36"/>
      <c r="AB87" s="36"/>
      <c r="AC87" s="36"/>
      <c r="AD87" s="36"/>
      <c r="AE87" s="36"/>
    </row>
    <row r="88" spans="1:65" s="2" customFormat="1" ht="15.2" customHeight="1">
      <c r="A88" s="36"/>
      <c r="B88" s="37"/>
      <c r="C88" s="31" t="s">
        <v>30</v>
      </c>
      <c r="D88" s="38"/>
      <c r="E88" s="38"/>
      <c r="F88" s="29" t="str">
        <f>IF(E20="","",E20)</f>
        <v>Vyplň údaj</v>
      </c>
      <c r="G88" s="38"/>
      <c r="H88" s="38"/>
      <c r="I88" s="31" t="s">
        <v>37</v>
      </c>
      <c r="J88" s="34" t="str">
        <f>E26</f>
        <v xml:space="preserve"> </v>
      </c>
      <c r="K88" s="38"/>
      <c r="L88" s="115"/>
      <c r="S88" s="36"/>
      <c r="T88" s="36"/>
      <c r="U88" s="36"/>
      <c r="V88" s="36"/>
      <c r="W88" s="36"/>
      <c r="X88" s="36"/>
      <c r="Y88" s="36"/>
      <c r="Z88" s="36"/>
      <c r="AA88" s="36"/>
      <c r="AB88" s="36"/>
      <c r="AC88" s="36"/>
      <c r="AD88" s="36"/>
      <c r="AE88" s="36"/>
    </row>
    <row r="89" spans="1:65" s="2" customFormat="1" ht="10.3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11" customFormat="1" ht="29.25" customHeight="1">
      <c r="A90" s="153"/>
      <c r="B90" s="154"/>
      <c r="C90" s="155" t="s">
        <v>200</v>
      </c>
      <c r="D90" s="156" t="s">
        <v>60</v>
      </c>
      <c r="E90" s="156" t="s">
        <v>56</v>
      </c>
      <c r="F90" s="156" t="s">
        <v>57</v>
      </c>
      <c r="G90" s="156" t="s">
        <v>201</v>
      </c>
      <c r="H90" s="156" t="s">
        <v>202</v>
      </c>
      <c r="I90" s="156" t="s">
        <v>203</v>
      </c>
      <c r="J90" s="156" t="s">
        <v>180</v>
      </c>
      <c r="K90" s="157" t="s">
        <v>204</v>
      </c>
      <c r="L90" s="158"/>
      <c r="M90" s="70" t="s">
        <v>19</v>
      </c>
      <c r="N90" s="71" t="s">
        <v>45</v>
      </c>
      <c r="O90" s="71" t="s">
        <v>205</v>
      </c>
      <c r="P90" s="71" t="s">
        <v>206</v>
      </c>
      <c r="Q90" s="71" t="s">
        <v>207</v>
      </c>
      <c r="R90" s="71" t="s">
        <v>208</v>
      </c>
      <c r="S90" s="71" t="s">
        <v>209</v>
      </c>
      <c r="T90" s="72" t="s">
        <v>210</v>
      </c>
      <c r="U90" s="153"/>
      <c r="V90" s="153"/>
      <c r="W90" s="153"/>
      <c r="X90" s="153"/>
      <c r="Y90" s="153"/>
      <c r="Z90" s="153"/>
      <c r="AA90" s="153"/>
      <c r="AB90" s="153"/>
      <c r="AC90" s="153"/>
      <c r="AD90" s="153"/>
      <c r="AE90" s="153"/>
    </row>
    <row r="91" spans="1:65" s="2" customFormat="1" ht="22.9" customHeight="1">
      <c r="A91" s="36"/>
      <c r="B91" s="37"/>
      <c r="C91" s="77" t="s">
        <v>211</v>
      </c>
      <c r="D91" s="38"/>
      <c r="E91" s="38"/>
      <c r="F91" s="38"/>
      <c r="G91" s="38"/>
      <c r="H91" s="38"/>
      <c r="I91" s="38"/>
      <c r="J91" s="159">
        <f>BK91</f>
        <v>0</v>
      </c>
      <c r="K91" s="38"/>
      <c r="L91" s="41"/>
      <c r="M91" s="73"/>
      <c r="N91" s="160"/>
      <c r="O91" s="74"/>
      <c r="P91" s="161">
        <f>P92</f>
        <v>0</v>
      </c>
      <c r="Q91" s="74"/>
      <c r="R91" s="161">
        <f>R92</f>
        <v>0</v>
      </c>
      <c r="S91" s="74"/>
      <c r="T91" s="162">
        <f>T92</f>
        <v>0</v>
      </c>
      <c r="U91" s="36"/>
      <c r="V91" s="36"/>
      <c r="W91" s="36"/>
      <c r="X91" s="36"/>
      <c r="Y91" s="36"/>
      <c r="Z91" s="36"/>
      <c r="AA91" s="36"/>
      <c r="AB91" s="36"/>
      <c r="AC91" s="36"/>
      <c r="AD91" s="36"/>
      <c r="AE91" s="36"/>
      <c r="AT91" s="19" t="s">
        <v>74</v>
      </c>
      <c r="AU91" s="19" t="s">
        <v>181</v>
      </c>
      <c r="BK91" s="163">
        <f>BK92</f>
        <v>0</v>
      </c>
    </row>
    <row r="92" spans="1:65" s="12" customFormat="1" ht="25.9" customHeight="1">
      <c r="B92" s="164"/>
      <c r="C92" s="165"/>
      <c r="D92" s="166" t="s">
        <v>74</v>
      </c>
      <c r="E92" s="167" t="s">
        <v>110</v>
      </c>
      <c r="F92" s="167" t="s">
        <v>1428</v>
      </c>
      <c r="G92" s="165"/>
      <c r="H92" s="165"/>
      <c r="I92" s="168"/>
      <c r="J92" s="169">
        <f>BK92</f>
        <v>0</v>
      </c>
      <c r="K92" s="165"/>
      <c r="L92" s="170"/>
      <c r="M92" s="171"/>
      <c r="N92" s="172"/>
      <c r="O92" s="172"/>
      <c r="P92" s="173">
        <f>P93+P97+P102+P105+P107</f>
        <v>0</v>
      </c>
      <c r="Q92" s="172"/>
      <c r="R92" s="173">
        <f>R93+R97+R102+R105+R107</f>
        <v>0</v>
      </c>
      <c r="S92" s="172"/>
      <c r="T92" s="174">
        <f>T93+T97+T102+T105+T107</f>
        <v>0</v>
      </c>
      <c r="AR92" s="175" t="s">
        <v>245</v>
      </c>
      <c r="AT92" s="176" t="s">
        <v>74</v>
      </c>
      <c r="AU92" s="176" t="s">
        <v>75</v>
      </c>
      <c r="AY92" s="175" t="s">
        <v>214</v>
      </c>
      <c r="BK92" s="177">
        <f>BK93+BK97+BK102+BK105+BK107</f>
        <v>0</v>
      </c>
    </row>
    <row r="93" spans="1:65" s="12" customFormat="1" ht="22.9" customHeight="1">
      <c r="B93" s="164"/>
      <c r="C93" s="165"/>
      <c r="D93" s="166" t="s">
        <v>74</v>
      </c>
      <c r="E93" s="178" t="s">
        <v>1429</v>
      </c>
      <c r="F93" s="178" t="s">
        <v>1430</v>
      </c>
      <c r="G93" s="165"/>
      <c r="H93" s="165"/>
      <c r="I93" s="168"/>
      <c r="J93" s="179">
        <f>BK93</f>
        <v>0</v>
      </c>
      <c r="K93" s="165"/>
      <c r="L93" s="170"/>
      <c r="M93" s="171"/>
      <c r="N93" s="172"/>
      <c r="O93" s="172"/>
      <c r="P93" s="173">
        <f>SUM(P94:P96)</f>
        <v>0</v>
      </c>
      <c r="Q93" s="172"/>
      <c r="R93" s="173">
        <f>SUM(R94:R96)</f>
        <v>0</v>
      </c>
      <c r="S93" s="172"/>
      <c r="T93" s="174">
        <f>SUM(T94:T96)</f>
        <v>0</v>
      </c>
      <c r="AR93" s="175" t="s">
        <v>245</v>
      </c>
      <c r="AT93" s="176" t="s">
        <v>74</v>
      </c>
      <c r="AU93" s="176" t="s">
        <v>82</v>
      </c>
      <c r="AY93" s="175" t="s">
        <v>214</v>
      </c>
      <c r="BK93" s="177">
        <f>SUM(BK94:BK96)</f>
        <v>0</v>
      </c>
    </row>
    <row r="94" spans="1:65" s="2" customFormat="1" ht="14.45" customHeight="1">
      <c r="A94" s="36"/>
      <c r="B94" s="37"/>
      <c r="C94" s="180" t="s">
        <v>82</v>
      </c>
      <c r="D94" s="180" t="s">
        <v>217</v>
      </c>
      <c r="E94" s="181" t="s">
        <v>1431</v>
      </c>
      <c r="F94" s="182" t="s">
        <v>919</v>
      </c>
      <c r="G94" s="183" t="s">
        <v>248</v>
      </c>
      <c r="H94" s="184">
        <v>1</v>
      </c>
      <c r="I94" s="185"/>
      <c r="J94" s="186">
        <f>ROUND(I94*H94,2)</f>
        <v>0</v>
      </c>
      <c r="K94" s="182" t="s">
        <v>221</v>
      </c>
      <c r="L94" s="41"/>
      <c r="M94" s="187" t="s">
        <v>19</v>
      </c>
      <c r="N94" s="188" t="s">
        <v>46</v>
      </c>
      <c r="O94" s="66"/>
      <c r="P94" s="189">
        <f>O94*H94</f>
        <v>0</v>
      </c>
      <c r="Q94" s="189">
        <v>0</v>
      </c>
      <c r="R94" s="189">
        <f>Q94*H94</f>
        <v>0</v>
      </c>
      <c r="S94" s="189">
        <v>0</v>
      </c>
      <c r="T94" s="190">
        <f>S94*H94</f>
        <v>0</v>
      </c>
      <c r="U94" s="36"/>
      <c r="V94" s="36"/>
      <c r="W94" s="36"/>
      <c r="X94" s="36"/>
      <c r="Y94" s="36"/>
      <c r="Z94" s="36"/>
      <c r="AA94" s="36"/>
      <c r="AB94" s="36"/>
      <c r="AC94" s="36"/>
      <c r="AD94" s="36"/>
      <c r="AE94" s="36"/>
      <c r="AR94" s="191" t="s">
        <v>1432</v>
      </c>
      <c r="AT94" s="191" t="s">
        <v>217</v>
      </c>
      <c r="AU94" s="191" t="s">
        <v>88</v>
      </c>
      <c r="AY94" s="19" t="s">
        <v>214</v>
      </c>
      <c r="BE94" s="192">
        <f>IF(N94="základní",J94,0)</f>
        <v>0</v>
      </c>
      <c r="BF94" s="192">
        <f>IF(N94="snížená",J94,0)</f>
        <v>0</v>
      </c>
      <c r="BG94" s="192">
        <f>IF(N94="zákl. přenesená",J94,0)</f>
        <v>0</v>
      </c>
      <c r="BH94" s="192">
        <f>IF(N94="sníž. přenesená",J94,0)</f>
        <v>0</v>
      </c>
      <c r="BI94" s="192">
        <f>IF(N94="nulová",J94,0)</f>
        <v>0</v>
      </c>
      <c r="BJ94" s="19" t="s">
        <v>82</v>
      </c>
      <c r="BK94" s="192">
        <f>ROUND(I94*H94,2)</f>
        <v>0</v>
      </c>
      <c r="BL94" s="19" t="s">
        <v>1432</v>
      </c>
      <c r="BM94" s="191" t="s">
        <v>1433</v>
      </c>
    </row>
    <row r="95" spans="1:65" s="14" customFormat="1" ht="11.25">
      <c r="B95" s="204"/>
      <c r="C95" s="205"/>
      <c r="D95" s="195" t="s">
        <v>224</v>
      </c>
      <c r="E95" s="206" t="s">
        <v>19</v>
      </c>
      <c r="F95" s="207" t="s">
        <v>82</v>
      </c>
      <c r="G95" s="205"/>
      <c r="H95" s="208">
        <v>1</v>
      </c>
      <c r="I95" s="209"/>
      <c r="J95" s="205"/>
      <c r="K95" s="205"/>
      <c r="L95" s="210"/>
      <c r="M95" s="211"/>
      <c r="N95" s="212"/>
      <c r="O95" s="212"/>
      <c r="P95" s="212"/>
      <c r="Q95" s="212"/>
      <c r="R95" s="212"/>
      <c r="S95" s="212"/>
      <c r="T95" s="213"/>
      <c r="AT95" s="214" t="s">
        <v>224</v>
      </c>
      <c r="AU95" s="214" t="s">
        <v>88</v>
      </c>
      <c r="AV95" s="14" t="s">
        <v>88</v>
      </c>
      <c r="AW95" s="14" t="s">
        <v>36</v>
      </c>
      <c r="AX95" s="14" t="s">
        <v>75</v>
      </c>
      <c r="AY95" s="214" t="s">
        <v>214</v>
      </c>
    </row>
    <row r="96" spans="1:65" s="15" customFormat="1" ht="11.25">
      <c r="B96" s="215"/>
      <c r="C96" s="216"/>
      <c r="D96" s="195" t="s">
        <v>224</v>
      </c>
      <c r="E96" s="217" t="s">
        <v>19</v>
      </c>
      <c r="F96" s="218" t="s">
        <v>228</v>
      </c>
      <c r="G96" s="216"/>
      <c r="H96" s="219">
        <v>1</v>
      </c>
      <c r="I96" s="220"/>
      <c r="J96" s="216"/>
      <c r="K96" s="216"/>
      <c r="L96" s="221"/>
      <c r="M96" s="222"/>
      <c r="N96" s="223"/>
      <c r="O96" s="223"/>
      <c r="P96" s="223"/>
      <c r="Q96" s="223"/>
      <c r="R96" s="223"/>
      <c r="S96" s="223"/>
      <c r="T96" s="224"/>
      <c r="AT96" s="225" t="s">
        <v>224</v>
      </c>
      <c r="AU96" s="225" t="s">
        <v>88</v>
      </c>
      <c r="AV96" s="15" t="s">
        <v>222</v>
      </c>
      <c r="AW96" s="15" t="s">
        <v>36</v>
      </c>
      <c r="AX96" s="15" t="s">
        <v>82</v>
      </c>
      <c r="AY96" s="225" t="s">
        <v>214</v>
      </c>
    </row>
    <row r="97" spans="1:65" s="12" customFormat="1" ht="22.9" customHeight="1">
      <c r="B97" s="164"/>
      <c r="C97" s="165"/>
      <c r="D97" s="166" t="s">
        <v>74</v>
      </c>
      <c r="E97" s="178" t="s">
        <v>1434</v>
      </c>
      <c r="F97" s="178" t="s">
        <v>1435</v>
      </c>
      <c r="G97" s="165"/>
      <c r="H97" s="165"/>
      <c r="I97" s="168"/>
      <c r="J97" s="179">
        <f>BK97</f>
        <v>0</v>
      </c>
      <c r="K97" s="165"/>
      <c r="L97" s="170"/>
      <c r="M97" s="171"/>
      <c r="N97" s="172"/>
      <c r="O97" s="172"/>
      <c r="P97" s="173">
        <f>SUM(P98:P101)</f>
        <v>0</v>
      </c>
      <c r="Q97" s="172"/>
      <c r="R97" s="173">
        <f>SUM(R98:R101)</f>
        <v>0</v>
      </c>
      <c r="S97" s="172"/>
      <c r="T97" s="174">
        <f>SUM(T98:T101)</f>
        <v>0</v>
      </c>
      <c r="AR97" s="175" t="s">
        <v>245</v>
      </c>
      <c r="AT97" s="176" t="s">
        <v>74</v>
      </c>
      <c r="AU97" s="176" t="s">
        <v>82</v>
      </c>
      <c r="AY97" s="175" t="s">
        <v>214</v>
      </c>
      <c r="BK97" s="177">
        <f>SUM(BK98:BK101)</f>
        <v>0</v>
      </c>
    </row>
    <row r="98" spans="1:65" s="2" customFormat="1" ht="14.45" customHeight="1">
      <c r="A98" s="36"/>
      <c r="B98" s="37"/>
      <c r="C98" s="180" t="s">
        <v>88</v>
      </c>
      <c r="D98" s="180" t="s">
        <v>217</v>
      </c>
      <c r="E98" s="181" t="s">
        <v>1436</v>
      </c>
      <c r="F98" s="182" t="s">
        <v>1435</v>
      </c>
      <c r="G98" s="183" t="s">
        <v>248</v>
      </c>
      <c r="H98" s="184">
        <v>1</v>
      </c>
      <c r="I98" s="185"/>
      <c r="J98" s="186">
        <f>ROUND(I98*H98,2)</f>
        <v>0</v>
      </c>
      <c r="K98" s="182" t="s">
        <v>19</v>
      </c>
      <c r="L98" s="41"/>
      <c r="M98" s="187" t="s">
        <v>19</v>
      </c>
      <c r="N98" s="188" t="s">
        <v>46</v>
      </c>
      <c r="O98" s="66"/>
      <c r="P98" s="189">
        <f>O98*H98</f>
        <v>0</v>
      </c>
      <c r="Q98" s="189">
        <v>0</v>
      </c>
      <c r="R98" s="189">
        <f>Q98*H98</f>
        <v>0</v>
      </c>
      <c r="S98" s="189">
        <v>0</v>
      </c>
      <c r="T98" s="190">
        <f>S98*H98</f>
        <v>0</v>
      </c>
      <c r="U98" s="36"/>
      <c r="V98" s="36"/>
      <c r="W98" s="36"/>
      <c r="X98" s="36"/>
      <c r="Y98" s="36"/>
      <c r="Z98" s="36"/>
      <c r="AA98" s="36"/>
      <c r="AB98" s="36"/>
      <c r="AC98" s="36"/>
      <c r="AD98" s="36"/>
      <c r="AE98" s="36"/>
      <c r="AR98" s="191" t="s">
        <v>222</v>
      </c>
      <c r="AT98" s="191" t="s">
        <v>217</v>
      </c>
      <c r="AU98" s="191" t="s">
        <v>88</v>
      </c>
      <c r="AY98" s="19" t="s">
        <v>214</v>
      </c>
      <c r="BE98" s="192">
        <f>IF(N98="základní",J98,0)</f>
        <v>0</v>
      </c>
      <c r="BF98" s="192">
        <f>IF(N98="snížená",J98,0)</f>
        <v>0</v>
      </c>
      <c r="BG98" s="192">
        <f>IF(N98="zákl. přenesená",J98,0)</f>
        <v>0</v>
      </c>
      <c r="BH98" s="192">
        <f>IF(N98="sníž. přenesená",J98,0)</f>
        <v>0</v>
      </c>
      <c r="BI98" s="192">
        <f>IF(N98="nulová",J98,0)</f>
        <v>0</v>
      </c>
      <c r="BJ98" s="19" t="s">
        <v>82</v>
      </c>
      <c r="BK98" s="192">
        <f>ROUND(I98*H98,2)</f>
        <v>0</v>
      </c>
      <c r="BL98" s="19" t="s">
        <v>222</v>
      </c>
      <c r="BM98" s="191" t="s">
        <v>1437</v>
      </c>
    </row>
    <row r="99" spans="1:65" s="2" customFormat="1" ht="14.45" customHeight="1">
      <c r="A99" s="36"/>
      <c r="B99" s="37"/>
      <c r="C99" s="180" t="s">
        <v>101</v>
      </c>
      <c r="D99" s="180" t="s">
        <v>217</v>
      </c>
      <c r="E99" s="181" t="s">
        <v>1438</v>
      </c>
      <c r="F99" s="182" t="s">
        <v>1439</v>
      </c>
      <c r="G99" s="183" t="s">
        <v>248</v>
      </c>
      <c r="H99" s="184">
        <v>1</v>
      </c>
      <c r="I99" s="185"/>
      <c r="J99" s="186">
        <f>ROUND(I99*H99,2)</f>
        <v>0</v>
      </c>
      <c r="K99" s="182" t="s">
        <v>1440</v>
      </c>
      <c r="L99" s="41"/>
      <c r="M99" s="187" t="s">
        <v>19</v>
      </c>
      <c r="N99" s="188" t="s">
        <v>46</v>
      </c>
      <c r="O99" s="66"/>
      <c r="P99" s="189">
        <f>O99*H99</f>
        <v>0</v>
      </c>
      <c r="Q99" s="189">
        <v>0</v>
      </c>
      <c r="R99" s="189">
        <f>Q99*H99</f>
        <v>0</v>
      </c>
      <c r="S99" s="189">
        <v>0</v>
      </c>
      <c r="T99" s="190">
        <f>S99*H99</f>
        <v>0</v>
      </c>
      <c r="U99" s="36"/>
      <c r="V99" s="36"/>
      <c r="W99" s="36"/>
      <c r="X99" s="36"/>
      <c r="Y99" s="36"/>
      <c r="Z99" s="36"/>
      <c r="AA99" s="36"/>
      <c r="AB99" s="36"/>
      <c r="AC99" s="36"/>
      <c r="AD99" s="36"/>
      <c r="AE99" s="36"/>
      <c r="AR99" s="191" t="s">
        <v>1432</v>
      </c>
      <c r="AT99" s="191" t="s">
        <v>217</v>
      </c>
      <c r="AU99" s="191" t="s">
        <v>88</v>
      </c>
      <c r="AY99" s="19" t="s">
        <v>214</v>
      </c>
      <c r="BE99" s="192">
        <f>IF(N99="základní",J99,0)</f>
        <v>0</v>
      </c>
      <c r="BF99" s="192">
        <f>IF(N99="snížená",J99,0)</f>
        <v>0</v>
      </c>
      <c r="BG99" s="192">
        <f>IF(N99="zákl. přenesená",J99,0)</f>
        <v>0</v>
      </c>
      <c r="BH99" s="192">
        <f>IF(N99="sníž. přenesená",J99,0)</f>
        <v>0</v>
      </c>
      <c r="BI99" s="192">
        <f>IF(N99="nulová",J99,0)</f>
        <v>0</v>
      </c>
      <c r="BJ99" s="19" t="s">
        <v>82</v>
      </c>
      <c r="BK99" s="192">
        <f>ROUND(I99*H99,2)</f>
        <v>0</v>
      </c>
      <c r="BL99" s="19" t="s">
        <v>1432</v>
      </c>
      <c r="BM99" s="191" t="s">
        <v>1441</v>
      </c>
    </row>
    <row r="100" spans="1:65" s="14" customFormat="1" ht="11.25">
      <c r="B100" s="204"/>
      <c r="C100" s="205"/>
      <c r="D100" s="195" t="s">
        <v>224</v>
      </c>
      <c r="E100" s="206" t="s">
        <v>19</v>
      </c>
      <c r="F100" s="207" t="s">
        <v>82</v>
      </c>
      <c r="G100" s="205"/>
      <c r="H100" s="208">
        <v>1</v>
      </c>
      <c r="I100" s="209"/>
      <c r="J100" s="205"/>
      <c r="K100" s="205"/>
      <c r="L100" s="210"/>
      <c r="M100" s="211"/>
      <c r="N100" s="212"/>
      <c r="O100" s="212"/>
      <c r="P100" s="212"/>
      <c r="Q100" s="212"/>
      <c r="R100" s="212"/>
      <c r="S100" s="212"/>
      <c r="T100" s="213"/>
      <c r="AT100" s="214" t="s">
        <v>224</v>
      </c>
      <c r="AU100" s="214" t="s">
        <v>88</v>
      </c>
      <c r="AV100" s="14" t="s">
        <v>88</v>
      </c>
      <c r="AW100" s="14" t="s">
        <v>36</v>
      </c>
      <c r="AX100" s="14" t="s">
        <v>75</v>
      </c>
      <c r="AY100" s="214" t="s">
        <v>214</v>
      </c>
    </row>
    <row r="101" spans="1:65" s="15" customFormat="1" ht="11.25">
      <c r="B101" s="215"/>
      <c r="C101" s="216"/>
      <c r="D101" s="195" t="s">
        <v>224</v>
      </c>
      <c r="E101" s="217" t="s">
        <v>19</v>
      </c>
      <c r="F101" s="218" t="s">
        <v>228</v>
      </c>
      <c r="G101" s="216"/>
      <c r="H101" s="219">
        <v>1</v>
      </c>
      <c r="I101" s="220"/>
      <c r="J101" s="216"/>
      <c r="K101" s="216"/>
      <c r="L101" s="221"/>
      <c r="M101" s="222"/>
      <c r="N101" s="223"/>
      <c r="O101" s="223"/>
      <c r="P101" s="223"/>
      <c r="Q101" s="223"/>
      <c r="R101" s="223"/>
      <c r="S101" s="223"/>
      <c r="T101" s="224"/>
      <c r="AT101" s="225" t="s">
        <v>224</v>
      </c>
      <c r="AU101" s="225" t="s">
        <v>88</v>
      </c>
      <c r="AV101" s="15" t="s">
        <v>222</v>
      </c>
      <c r="AW101" s="15" t="s">
        <v>36</v>
      </c>
      <c r="AX101" s="15" t="s">
        <v>82</v>
      </c>
      <c r="AY101" s="225" t="s">
        <v>214</v>
      </c>
    </row>
    <row r="102" spans="1:65" s="12" customFormat="1" ht="22.9" customHeight="1">
      <c r="B102" s="164"/>
      <c r="C102" s="165"/>
      <c r="D102" s="166" t="s">
        <v>74</v>
      </c>
      <c r="E102" s="178" t="s">
        <v>1442</v>
      </c>
      <c r="F102" s="178" t="s">
        <v>1443</v>
      </c>
      <c r="G102" s="165"/>
      <c r="H102" s="165"/>
      <c r="I102" s="168"/>
      <c r="J102" s="179">
        <f>BK102</f>
        <v>0</v>
      </c>
      <c r="K102" s="165"/>
      <c r="L102" s="170"/>
      <c r="M102" s="171"/>
      <c r="N102" s="172"/>
      <c r="O102" s="172"/>
      <c r="P102" s="173">
        <f>SUM(P103:P104)</f>
        <v>0</v>
      </c>
      <c r="Q102" s="172"/>
      <c r="R102" s="173">
        <f>SUM(R103:R104)</f>
        <v>0</v>
      </c>
      <c r="S102" s="172"/>
      <c r="T102" s="174">
        <f>SUM(T103:T104)</f>
        <v>0</v>
      </c>
      <c r="AR102" s="175" t="s">
        <v>245</v>
      </c>
      <c r="AT102" s="176" t="s">
        <v>74</v>
      </c>
      <c r="AU102" s="176" t="s">
        <v>82</v>
      </c>
      <c r="AY102" s="175" t="s">
        <v>214</v>
      </c>
      <c r="BK102" s="177">
        <f>SUM(BK103:BK104)</f>
        <v>0</v>
      </c>
    </row>
    <row r="103" spans="1:65" s="2" customFormat="1" ht="14.45" customHeight="1">
      <c r="A103" s="36"/>
      <c r="B103" s="37"/>
      <c r="C103" s="180" t="s">
        <v>222</v>
      </c>
      <c r="D103" s="180" t="s">
        <v>217</v>
      </c>
      <c r="E103" s="181" t="s">
        <v>1444</v>
      </c>
      <c r="F103" s="182" t="s">
        <v>1445</v>
      </c>
      <c r="G103" s="183" t="s">
        <v>248</v>
      </c>
      <c r="H103" s="184">
        <v>1</v>
      </c>
      <c r="I103" s="185"/>
      <c r="J103" s="186">
        <f>ROUND(I103*H103,2)</f>
        <v>0</v>
      </c>
      <c r="K103" s="182" t="s">
        <v>1440</v>
      </c>
      <c r="L103" s="41"/>
      <c r="M103" s="187" t="s">
        <v>19</v>
      </c>
      <c r="N103" s="188" t="s">
        <v>46</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1432</v>
      </c>
      <c r="AT103" s="191" t="s">
        <v>217</v>
      </c>
      <c r="AU103" s="191" t="s">
        <v>88</v>
      </c>
      <c r="AY103" s="19" t="s">
        <v>214</v>
      </c>
      <c r="BE103" s="192">
        <f>IF(N103="základní",J103,0)</f>
        <v>0</v>
      </c>
      <c r="BF103" s="192">
        <f>IF(N103="snížená",J103,0)</f>
        <v>0</v>
      </c>
      <c r="BG103" s="192">
        <f>IF(N103="zákl. přenesená",J103,0)</f>
        <v>0</v>
      </c>
      <c r="BH103" s="192">
        <f>IF(N103="sníž. přenesená",J103,0)</f>
        <v>0</v>
      </c>
      <c r="BI103" s="192">
        <f>IF(N103="nulová",J103,0)</f>
        <v>0</v>
      </c>
      <c r="BJ103" s="19" t="s">
        <v>82</v>
      </c>
      <c r="BK103" s="192">
        <f>ROUND(I103*H103,2)</f>
        <v>0</v>
      </c>
      <c r="BL103" s="19" t="s">
        <v>1432</v>
      </c>
      <c r="BM103" s="191" t="s">
        <v>1446</v>
      </c>
    </row>
    <row r="104" spans="1:65" s="14" customFormat="1" ht="11.25">
      <c r="B104" s="204"/>
      <c r="C104" s="205"/>
      <c r="D104" s="195" t="s">
        <v>224</v>
      </c>
      <c r="E104" s="206" t="s">
        <v>19</v>
      </c>
      <c r="F104" s="207" t="s">
        <v>82</v>
      </c>
      <c r="G104" s="205"/>
      <c r="H104" s="208">
        <v>1</v>
      </c>
      <c r="I104" s="209"/>
      <c r="J104" s="205"/>
      <c r="K104" s="205"/>
      <c r="L104" s="210"/>
      <c r="M104" s="211"/>
      <c r="N104" s="212"/>
      <c r="O104" s="212"/>
      <c r="P104" s="212"/>
      <c r="Q104" s="212"/>
      <c r="R104" s="212"/>
      <c r="S104" s="212"/>
      <c r="T104" s="213"/>
      <c r="AT104" s="214" t="s">
        <v>224</v>
      </c>
      <c r="AU104" s="214" t="s">
        <v>88</v>
      </c>
      <c r="AV104" s="14" t="s">
        <v>88</v>
      </c>
      <c r="AW104" s="14" t="s">
        <v>36</v>
      </c>
      <c r="AX104" s="14" t="s">
        <v>82</v>
      </c>
      <c r="AY104" s="214" t="s">
        <v>214</v>
      </c>
    </row>
    <row r="105" spans="1:65" s="12" customFormat="1" ht="22.9" customHeight="1">
      <c r="B105" s="164"/>
      <c r="C105" s="165"/>
      <c r="D105" s="166" t="s">
        <v>74</v>
      </c>
      <c r="E105" s="178" t="s">
        <v>1447</v>
      </c>
      <c r="F105" s="178" t="s">
        <v>1448</v>
      </c>
      <c r="G105" s="165"/>
      <c r="H105" s="165"/>
      <c r="I105" s="168"/>
      <c r="J105" s="179">
        <f>BK105</f>
        <v>0</v>
      </c>
      <c r="K105" s="165"/>
      <c r="L105" s="170"/>
      <c r="M105" s="171"/>
      <c r="N105" s="172"/>
      <c r="O105" s="172"/>
      <c r="P105" s="173">
        <f>P106</f>
        <v>0</v>
      </c>
      <c r="Q105" s="172"/>
      <c r="R105" s="173">
        <f>R106</f>
        <v>0</v>
      </c>
      <c r="S105" s="172"/>
      <c r="T105" s="174">
        <f>T106</f>
        <v>0</v>
      </c>
      <c r="AR105" s="175" t="s">
        <v>245</v>
      </c>
      <c r="AT105" s="176" t="s">
        <v>74</v>
      </c>
      <c r="AU105" s="176" t="s">
        <v>82</v>
      </c>
      <c r="AY105" s="175" t="s">
        <v>214</v>
      </c>
      <c r="BK105" s="177">
        <f>BK106</f>
        <v>0</v>
      </c>
    </row>
    <row r="106" spans="1:65" s="2" customFormat="1" ht="14.45" customHeight="1">
      <c r="A106" s="36"/>
      <c r="B106" s="37"/>
      <c r="C106" s="180" t="s">
        <v>245</v>
      </c>
      <c r="D106" s="180" t="s">
        <v>217</v>
      </c>
      <c r="E106" s="181" t="s">
        <v>1449</v>
      </c>
      <c r="F106" s="182" t="s">
        <v>1450</v>
      </c>
      <c r="G106" s="183" t="s">
        <v>248</v>
      </c>
      <c r="H106" s="184">
        <v>1</v>
      </c>
      <c r="I106" s="185"/>
      <c r="J106" s="186">
        <f>ROUND(I106*H106,2)</f>
        <v>0</v>
      </c>
      <c r="K106" s="182" t="s">
        <v>19</v>
      </c>
      <c r="L106" s="41"/>
      <c r="M106" s="187" t="s">
        <v>19</v>
      </c>
      <c r="N106" s="188" t="s">
        <v>46</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222</v>
      </c>
      <c r="AT106" s="191" t="s">
        <v>217</v>
      </c>
      <c r="AU106" s="191" t="s">
        <v>88</v>
      </c>
      <c r="AY106" s="19" t="s">
        <v>214</v>
      </c>
      <c r="BE106" s="192">
        <f>IF(N106="základní",J106,0)</f>
        <v>0</v>
      </c>
      <c r="BF106" s="192">
        <f>IF(N106="snížená",J106,0)</f>
        <v>0</v>
      </c>
      <c r="BG106" s="192">
        <f>IF(N106="zákl. přenesená",J106,0)</f>
        <v>0</v>
      </c>
      <c r="BH106" s="192">
        <f>IF(N106="sníž. přenesená",J106,0)</f>
        <v>0</v>
      </c>
      <c r="BI106" s="192">
        <f>IF(N106="nulová",J106,0)</f>
        <v>0</v>
      </c>
      <c r="BJ106" s="19" t="s">
        <v>82</v>
      </c>
      <c r="BK106" s="192">
        <f>ROUND(I106*H106,2)</f>
        <v>0</v>
      </c>
      <c r="BL106" s="19" t="s">
        <v>222</v>
      </c>
      <c r="BM106" s="191" t="s">
        <v>1451</v>
      </c>
    </row>
    <row r="107" spans="1:65" s="12" customFormat="1" ht="22.9" customHeight="1">
      <c r="B107" s="164"/>
      <c r="C107" s="165"/>
      <c r="D107" s="166" t="s">
        <v>74</v>
      </c>
      <c r="E107" s="178" t="s">
        <v>1452</v>
      </c>
      <c r="F107" s="178" t="s">
        <v>1453</v>
      </c>
      <c r="G107" s="165"/>
      <c r="H107" s="165"/>
      <c r="I107" s="168"/>
      <c r="J107" s="179">
        <f>BK107</f>
        <v>0</v>
      </c>
      <c r="K107" s="165"/>
      <c r="L107" s="170"/>
      <c r="M107" s="171"/>
      <c r="N107" s="172"/>
      <c r="O107" s="172"/>
      <c r="P107" s="173">
        <f>P108</f>
        <v>0</v>
      </c>
      <c r="Q107" s="172"/>
      <c r="R107" s="173">
        <f>R108</f>
        <v>0</v>
      </c>
      <c r="S107" s="172"/>
      <c r="T107" s="174">
        <f>T108</f>
        <v>0</v>
      </c>
      <c r="AR107" s="175" t="s">
        <v>245</v>
      </c>
      <c r="AT107" s="176" t="s">
        <v>74</v>
      </c>
      <c r="AU107" s="176" t="s">
        <v>82</v>
      </c>
      <c r="AY107" s="175" t="s">
        <v>214</v>
      </c>
      <c r="BK107" s="177">
        <f>BK108</f>
        <v>0</v>
      </c>
    </row>
    <row r="108" spans="1:65" s="2" customFormat="1" ht="14.45" customHeight="1">
      <c r="A108" s="36"/>
      <c r="B108" s="37"/>
      <c r="C108" s="180" t="s">
        <v>215</v>
      </c>
      <c r="D108" s="180" t="s">
        <v>217</v>
      </c>
      <c r="E108" s="181" t="s">
        <v>1454</v>
      </c>
      <c r="F108" s="182" t="s">
        <v>1455</v>
      </c>
      <c r="G108" s="183" t="s">
        <v>248</v>
      </c>
      <c r="H108" s="184">
        <v>1</v>
      </c>
      <c r="I108" s="185"/>
      <c r="J108" s="186">
        <f>ROUND(I108*H108,2)</f>
        <v>0</v>
      </c>
      <c r="K108" s="182" t="s">
        <v>221</v>
      </c>
      <c r="L108" s="41"/>
      <c r="M108" s="244" t="s">
        <v>19</v>
      </c>
      <c r="N108" s="245" t="s">
        <v>46</v>
      </c>
      <c r="O108" s="246"/>
      <c r="P108" s="247">
        <f>O108*H108</f>
        <v>0</v>
      </c>
      <c r="Q108" s="247">
        <v>0</v>
      </c>
      <c r="R108" s="247">
        <f>Q108*H108</f>
        <v>0</v>
      </c>
      <c r="S108" s="247">
        <v>0</v>
      </c>
      <c r="T108" s="248">
        <f>S108*H108</f>
        <v>0</v>
      </c>
      <c r="U108" s="36"/>
      <c r="V108" s="36"/>
      <c r="W108" s="36"/>
      <c r="X108" s="36"/>
      <c r="Y108" s="36"/>
      <c r="Z108" s="36"/>
      <c r="AA108" s="36"/>
      <c r="AB108" s="36"/>
      <c r="AC108" s="36"/>
      <c r="AD108" s="36"/>
      <c r="AE108" s="36"/>
      <c r="AR108" s="191" t="s">
        <v>1432</v>
      </c>
      <c r="AT108" s="191" t="s">
        <v>217</v>
      </c>
      <c r="AU108" s="191" t="s">
        <v>88</v>
      </c>
      <c r="AY108" s="19" t="s">
        <v>214</v>
      </c>
      <c r="BE108" s="192">
        <f>IF(N108="základní",J108,0)</f>
        <v>0</v>
      </c>
      <c r="BF108" s="192">
        <f>IF(N108="snížená",J108,0)</f>
        <v>0</v>
      </c>
      <c r="BG108" s="192">
        <f>IF(N108="zákl. přenesená",J108,0)</f>
        <v>0</v>
      </c>
      <c r="BH108" s="192">
        <f>IF(N108="sníž. přenesená",J108,0)</f>
        <v>0</v>
      </c>
      <c r="BI108" s="192">
        <f>IF(N108="nulová",J108,0)</f>
        <v>0</v>
      </c>
      <c r="BJ108" s="19" t="s">
        <v>82</v>
      </c>
      <c r="BK108" s="192">
        <f>ROUND(I108*H108,2)</f>
        <v>0</v>
      </c>
      <c r="BL108" s="19" t="s">
        <v>1432</v>
      </c>
      <c r="BM108" s="191" t="s">
        <v>1456</v>
      </c>
    </row>
    <row r="109" spans="1:65" s="2" customFormat="1" ht="6.95" customHeight="1">
      <c r="A109" s="36"/>
      <c r="B109" s="49"/>
      <c r="C109" s="50"/>
      <c r="D109" s="50"/>
      <c r="E109" s="50"/>
      <c r="F109" s="50"/>
      <c r="G109" s="50"/>
      <c r="H109" s="50"/>
      <c r="I109" s="50"/>
      <c r="J109" s="50"/>
      <c r="K109" s="50"/>
      <c r="L109" s="41"/>
      <c r="M109" s="36"/>
      <c r="O109" s="36"/>
      <c r="P109" s="36"/>
      <c r="Q109" s="36"/>
      <c r="R109" s="36"/>
      <c r="S109" s="36"/>
      <c r="T109" s="36"/>
      <c r="U109" s="36"/>
      <c r="V109" s="36"/>
      <c r="W109" s="36"/>
      <c r="X109" s="36"/>
      <c r="Y109" s="36"/>
      <c r="Z109" s="36"/>
      <c r="AA109" s="36"/>
      <c r="AB109" s="36"/>
      <c r="AC109" s="36"/>
      <c r="AD109" s="36"/>
      <c r="AE109" s="36"/>
    </row>
  </sheetData>
  <sheetProtection algorithmName="SHA-512" hashValue="M4IHnK1UUQH3dL8Ty9L3GRsdzBFzken0gr0ttK/AlhIKvolJEiU6vZ82+lQ6rlHRFwg8xoX0eU5F1rFXwXenrg==" saltValue="zf2QnSEulIdlGOwNprOWOjvkjvyUdypC2YHjxCGk6WopPNsJJ/rzdT+gW1q9FgkWxYHElYtqabW+CtZ/DUJNgg==" spinCount="100000" sheet="1" objects="1" scenarios="1" formatColumns="0" formatRows="0" autoFilter="0"/>
  <autoFilter ref="C90:K108" xr:uid="{00000000-0009-0000-0000-000023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218"/>
  <sheetViews>
    <sheetView showGridLines="0" zoomScale="110" zoomScaleNormal="110" workbookViewId="0"/>
  </sheetViews>
  <sheetFormatPr defaultRowHeight="15"/>
  <cols>
    <col min="1" max="1" width="8.33203125" style="262" customWidth="1"/>
    <col min="2" max="2" width="1.6640625" style="262" customWidth="1"/>
    <col min="3" max="4" width="5" style="262" customWidth="1"/>
    <col min="5" max="5" width="11.6640625" style="262" customWidth="1"/>
    <col min="6" max="6" width="9.1640625" style="262" customWidth="1"/>
    <col min="7" max="7" width="5" style="262" customWidth="1"/>
    <col min="8" max="8" width="77.83203125" style="262" customWidth="1"/>
    <col min="9" max="10" width="20" style="262" customWidth="1"/>
    <col min="11" max="11" width="1.6640625" style="262" customWidth="1"/>
  </cols>
  <sheetData>
    <row r="1" spans="2:11" s="1" customFormat="1" ht="37.5" customHeight="1"/>
    <row r="2" spans="2:11" s="1" customFormat="1" ht="7.5" customHeight="1">
      <c r="B2" s="263"/>
      <c r="C2" s="264"/>
      <c r="D2" s="264"/>
      <c r="E2" s="264"/>
      <c r="F2" s="264"/>
      <c r="G2" s="264"/>
      <c r="H2" s="264"/>
      <c r="I2" s="264"/>
      <c r="J2" s="264"/>
      <c r="K2" s="265"/>
    </row>
    <row r="3" spans="2:11" s="17" customFormat="1" ht="45" customHeight="1">
      <c r="B3" s="266"/>
      <c r="C3" s="401" t="s">
        <v>2164</v>
      </c>
      <c r="D3" s="401"/>
      <c r="E3" s="401"/>
      <c r="F3" s="401"/>
      <c r="G3" s="401"/>
      <c r="H3" s="401"/>
      <c r="I3" s="401"/>
      <c r="J3" s="401"/>
      <c r="K3" s="267"/>
    </row>
    <row r="4" spans="2:11" s="1" customFormat="1" ht="25.5" customHeight="1">
      <c r="B4" s="268"/>
      <c r="C4" s="406" t="s">
        <v>2165</v>
      </c>
      <c r="D4" s="406"/>
      <c r="E4" s="406"/>
      <c r="F4" s="406"/>
      <c r="G4" s="406"/>
      <c r="H4" s="406"/>
      <c r="I4" s="406"/>
      <c r="J4" s="406"/>
      <c r="K4" s="269"/>
    </row>
    <row r="5" spans="2:11" s="1" customFormat="1" ht="5.25" customHeight="1">
      <c r="B5" s="268"/>
      <c r="C5" s="270"/>
      <c r="D5" s="270"/>
      <c r="E5" s="270"/>
      <c r="F5" s="270"/>
      <c r="G5" s="270"/>
      <c r="H5" s="270"/>
      <c r="I5" s="270"/>
      <c r="J5" s="270"/>
      <c r="K5" s="269"/>
    </row>
    <row r="6" spans="2:11" s="1" customFormat="1" ht="15" customHeight="1">
      <c r="B6" s="268"/>
      <c r="C6" s="405" t="s">
        <v>2166</v>
      </c>
      <c r="D6" s="405"/>
      <c r="E6" s="405"/>
      <c r="F6" s="405"/>
      <c r="G6" s="405"/>
      <c r="H6" s="405"/>
      <c r="I6" s="405"/>
      <c r="J6" s="405"/>
      <c r="K6" s="269"/>
    </row>
    <row r="7" spans="2:11" s="1" customFormat="1" ht="15" customHeight="1">
      <c r="B7" s="272"/>
      <c r="C7" s="405" t="s">
        <v>2167</v>
      </c>
      <c r="D7" s="405"/>
      <c r="E7" s="405"/>
      <c r="F7" s="405"/>
      <c r="G7" s="405"/>
      <c r="H7" s="405"/>
      <c r="I7" s="405"/>
      <c r="J7" s="405"/>
      <c r="K7" s="269"/>
    </row>
    <row r="8" spans="2:11" s="1" customFormat="1" ht="12.75" customHeight="1">
      <c r="B8" s="272"/>
      <c r="C8" s="271"/>
      <c r="D8" s="271"/>
      <c r="E8" s="271"/>
      <c r="F8" s="271"/>
      <c r="G8" s="271"/>
      <c r="H8" s="271"/>
      <c r="I8" s="271"/>
      <c r="J8" s="271"/>
      <c r="K8" s="269"/>
    </row>
    <row r="9" spans="2:11" s="1" customFormat="1" ht="15" customHeight="1">
      <c r="B9" s="272"/>
      <c r="C9" s="405" t="s">
        <v>2168</v>
      </c>
      <c r="D9" s="405"/>
      <c r="E9" s="405"/>
      <c r="F9" s="405"/>
      <c r="G9" s="405"/>
      <c r="H9" s="405"/>
      <c r="I9" s="405"/>
      <c r="J9" s="405"/>
      <c r="K9" s="269"/>
    </row>
    <row r="10" spans="2:11" s="1" customFormat="1" ht="15" customHeight="1">
      <c r="B10" s="272"/>
      <c r="C10" s="271"/>
      <c r="D10" s="405" t="s">
        <v>2169</v>
      </c>
      <c r="E10" s="405"/>
      <c r="F10" s="405"/>
      <c r="G10" s="405"/>
      <c r="H10" s="405"/>
      <c r="I10" s="405"/>
      <c r="J10" s="405"/>
      <c r="K10" s="269"/>
    </row>
    <row r="11" spans="2:11" s="1" customFormat="1" ht="15" customHeight="1">
      <c r="B11" s="272"/>
      <c r="C11" s="273"/>
      <c r="D11" s="405" t="s">
        <v>2170</v>
      </c>
      <c r="E11" s="405"/>
      <c r="F11" s="405"/>
      <c r="G11" s="405"/>
      <c r="H11" s="405"/>
      <c r="I11" s="405"/>
      <c r="J11" s="405"/>
      <c r="K11" s="269"/>
    </row>
    <row r="12" spans="2:11" s="1" customFormat="1" ht="15" customHeight="1">
      <c r="B12" s="272"/>
      <c r="C12" s="273"/>
      <c r="D12" s="271"/>
      <c r="E12" s="271"/>
      <c r="F12" s="271"/>
      <c r="G12" s="271"/>
      <c r="H12" s="271"/>
      <c r="I12" s="271"/>
      <c r="J12" s="271"/>
      <c r="K12" s="269"/>
    </row>
    <row r="13" spans="2:11" s="1" customFormat="1" ht="15" customHeight="1">
      <c r="B13" s="272"/>
      <c r="C13" s="273"/>
      <c r="D13" s="274" t="s">
        <v>2171</v>
      </c>
      <c r="E13" s="271"/>
      <c r="F13" s="271"/>
      <c r="G13" s="271"/>
      <c r="H13" s="271"/>
      <c r="I13" s="271"/>
      <c r="J13" s="271"/>
      <c r="K13" s="269"/>
    </row>
    <row r="14" spans="2:11" s="1" customFormat="1" ht="12.75" customHeight="1">
      <c r="B14" s="272"/>
      <c r="C14" s="273"/>
      <c r="D14" s="273"/>
      <c r="E14" s="273"/>
      <c r="F14" s="273"/>
      <c r="G14" s="273"/>
      <c r="H14" s="273"/>
      <c r="I14" s="273"/>
      <c r="J14" s="273"/>
      <c r="K14" s="269"/>
    </row>
    <row r="15" spans="2:11" s="1" customFormat="1" ht="15" customHeight="1">
      <c r="B15" s="272"/>
      <c r="C15" s="273"/>
      <c r="D15" s="405" t="s">
        <v>2172</v>
      </c>
      <c r="E15" s="405"/>
      <c r="F15" s="405"/>
      <c r="G15" s="405"/>
      <c r="H15" s="405"/>
      <c r="I15" s="405"/>
      <c r="J15" s="405"/>
      <c r="K15" s="269"/>
    </row>
    <row r="16" spans="2:11" s="1" customFormat="1" ht="15" customHeight="1">
      <c r="B16" s="272"/>
      <c r="C16" s="273"/>
      <c r="D16" s="405" t="s">
        <v>2173</v>
      </c>
      <c r="E16" s="405"/>
      <c r="F16" s="405"/>
      <c r="G16" s="405"/>
      <c r="H16" s="405"/>
      <c r="I16" s="405"/>
      <c r="J16" s="405"/>
      <c r="K16" s="269"/>
    </row>
    <row r="17" spans="2:11" s="1" customFormat="1" ht="15" customHeight="1">
      <c r="B17" s="272"/>
      <c r="C17" s="273"/>
      <c r="D17" s="405" t="s">
        <v>2174</v>
      </c>
      <c r="E17" s="405"/>
      <c r="F17" s="405"/>
      <c r="G17" s="405"/>
      <c r="H17" s="405"/>
      <c r="I17" s="405"/>
      <c r="J17" s="405"/>
      <c r="K17" s="269"/>
    </row>
    <row r="18" spans="2:11" s="1" customFormat="1" ht="15" customHeight="1">
      <c r="B18" s="272"/>
      <c r="C18" s="273"/>
      <c r="D18" s="273"/>
      <c r="E18" s="275" t="s">
        <v>81</v>
      </c>
      <c r="F18" s="405" t="s">
        <v>2175</v>
      </c>
      <c r="G18" s="405"/>
      <c r="H18" s="405"/>
      <c r="I18" s="405"/>
      <c r="J18" s="405"/>
      <c r="K18" s="269"/>
    </row>
    <row r="19" spans="2:11" s="1" customFormat="1" ht="15" customHeight="1">
      <c r="B19" s="272"/>
      <c r="C19" s="273"/>
      <c r="D19" s="273"/>
      <c r="E19" s="275" t="s">
        <v>2176</v>
      </c>
      <c r="F19" s="405" t="s">
        <v>2177</v>
      </c>
      <c r="G19" s="405"/>
      <c r="H19" s="405"/>
      <c r="I19" s="405"/>
      <c r="J19" s="405"/>
      <c r="K19" s="269"/>
    </row>
    <row r="20" spans="2:11" s="1" customFormat="1" ht="15" customHeight="1">
      <c r="B20" s="272"/>
      <c r="C20" s="273"/>
      <c r="D20" s="273"/>
      <c r="E20" s="275" t="s">
        <v>2178</v>
      </c>
      <c r="F20" s="405" t="s">
        <v>2179</v>
      </c>
      <c r="G20" s="405"/>
      <c r="H20" s="405"/>
      <c r="I20" s="405"/>
      <c r="J20" s="405"/>
      <c r="K20" s="269"/>
    </row>
    <row r="21" spans="2:11" s="1" customFormat="1" ht="15" customHeight="1">
      <c r="B21" s="272"/>
      <c r="C21" s="273"/>
      <c r="D21" s="273"/>
      <c r="E21" s="275" t="s">
        <v>2180</v>
      </c>
      <c r="F21" s="405" t="s">
        <v>2181</v>
      </c>
      <c r="G21" s="405"/>
      <c r="H21" s="405"/>
      <c r="I21" s="405"/>
      <c r="J21" s="405"/>
      <c r="K21" s="269"/>
    </row>
    <row r="22" spans="2:11" s="1" customFormat="1" ht="15" customHeight="1">
      <c r="B22" s="272"/>
      <c r="C22" s="273"/>
      <c r="D22" s="273"/>
      <c r="E22" s="275" t="s">
        <v>2182</v>
      </c>
      <c r="F22" s="405" t="s">
        <v>2183</v>
      </c>
      <c r="G22" s="405"/>
      <c r="H22" s="405"/>
      <c r="I22" s="405"/>
      <c r="J22" s="405"/>
      <c r="K22" s="269"/>
    </row>
    <row r="23" spans="2:11" s="1" customFormat="1" ht="15" customHeight="1">
      <c r="B23" s="272"/>
      <c r="C23" s="273"/>
      <c r="D23" s="273"/>
      <c r="E23" s="275" t="s">
        <v>87</v>
      </c>
      <c r="F23" s="405" t="s">
        <v>2184</v>
      </c>
      <c r="G23" s="405"/>
      <c r="H23" s="405"/>
      <c r="I23" s="405"/>
      <c r="J23" s="405"/>
      <c r="K23" s="269"/>
    </row>
    <row r="24" spans="2:11" s="1" customFormat="1" ht="12.75" customHeight="1">
      <c r="B24" s="272"/>
      <c r="C24" s="273"/>
      <c r="D24" s="273"/>
      <c r="E24" s="273"/>
      <c r="F24" s="273"/>
      <c r="G24" s="273"/>
      <c r="H24" s="273"/>
      <c r="I24" s="273"/>
      <c r="J24" s="273"/>
      <c r="K24" s="269"/>
    </row>
    <row r="25" spans="2:11" s="1" customFormat="1" ht="15" customHeight="1">
      <c r="B25" s="272"/>
      <c r="C25" s="405" t="s">
        <v>2185</v>
      </c>
      <c r="D25" s="405"/>
      <c r="E25" s="405"/>
      <c r="F25" s="405"/>
      <c r="G25" s="405"/>
      <c r="H25" s="405"/>
      <c r="I25" s="405"/>
      <c r="J25" s="405"/>
      <c r="K25" s="269"/>
    </row>
    <row r="26" spans="2:11" s="1" customFormat="1" ht="15" customHeight="1">
      <c r="B26" s="272"/>
      <c r="C26" s="405" t="s">
        <v>2186</v>
      </c>
      <c r="D26" s="405"/>
      <c r="E26" s="405"/>
      <c r="F26" s="405"/>
      <c r="G26" s="405"/>
      <c r="H26" s="405"/>
      <c r="I26" s="405"/>
      <c r="J26" s="405"/>
      <c r="K26" s="269"/>
    </row>
    <row r="27" spans="2:11" s="1" customFormat="1" ht="15" customHeight="1">
      <c r="B27" s="272"/>
      <c r="C27" s="271"/>
      <c r="D27" s="405" t="s">
        <v>2187</v>
      </c>
      <c r="E27" s="405"/>
      <c r="F27" s="405"/>
      <c r="G27" s="405"/>
      <c r="H27" s="405"/>
      <c r="I27" s="405"/>
      <c r="J27" s="405"/>
      <c r="K27" s="269"/>
    </row>
    <row r="28" spans="2:11" s="1" customFormat="1" ht="15" customHeight="1">
      <c r="B28" s="272"/>
      <c r="C28" s="273"/>
      <c r="D28" s="405" t="s">
        <v>2188</v>
      </c>
      <c r="E28" s="405"/>
      <c r="F28" s="405"/>
      <c r="G28" s="405"/>
      <c r="H28" s="405"/>
      <c r="I28" s="405"/>
      <c r="J28" s="405"/>
      <c r="K28" s="269"/>
    </row>
    <row r="29" spans="2:11" s="1" customFormat="1" ht="12.75" customHeight="1">
      <c r="B29" s="272"/>
      <c r="C29" s="273"/>
      <c r="D29" s="273"/>
      <c r="E29" s="273"/>
      <c r="F29" s="273"/>
      <c r="G29" s="273"/>
      <c r="H29" s="273"/>
      <c r="I29" s="273"/>
      <c r="J29" s="273"/>
      <c r="K29" s="269"/>
    </row>
    <row r="30" spans="2:11" s="1" customFormat="1" ht="15" customHeight="1">
      <c r="B30" s="272"/>
      <c r="C30" s="273"/>
      <c r="D30" s="405" t="s">
        <v>2189</v>
      </c>
      <c r="E30" s="405"/>
      <c r="F30" s="405"/>
      <c r="G30" s="405"/>
      <c r="H30" s="405"/>
      <c r="I30" s="405"/>
      <c r="J30" s="405"/>
      <c r="K30" s="269"/>
    </row>
    <row r="31" spans="2:11" s="1" customFormat="1" ht="15" customHeight="1">
      <c r="B31" s="272"/>
      <c r="C31" s="273"/>
      <c r="D31" s="405" t="s">
        <v>2190</v>
      </c>
      <c r="E31" s="405"/>
      <c r="F31" s="405"/>
      <c r="G31" s="405"/>
      <c r="H31" s="405"/>
      <c r="I31" s="405"/>
      <c r="J31" s="405"/>
      <c r="K31" s="269"/>
    </row>
    <row r="32" spans="2:11" s="1" customFormat="1" ht="12.75" customHeight="1">
      <c r="B32" s="272"/>
      <c r="C32" s="273"/>
      <c r="D32" s="273"/>
      <c r="E32" s="273"/>
      <c r="F32" s="273"/>
      <c r="G32" s="273"/>
      <c r="H32" s="273"/>
      <c r="I32" s="273"/>
      <c r="J32" s="273"/>
      <c r="K32" s="269"/>
    </row>
    <row r="33" spans="2:11" s="1" customFormat="1" ht="15" customHeight="1">
      <c r="B33" s="272"/>
      <c r="C33" s="273"/>
      <c r="D33" s="405" t="s">
        <v>2191</v>
      </c>
      <c r="E33" s="405"/>
      <c r="F33" s="405"/>
      <c r="G33" s="405"/>
      <c r="H33" s="405"/>
      <c r="I33" s="405"/>
      <c r="J33" s="405"/>
      <c r="K33" s="269"/>
    </row>
    <row r="34" spans="2:11" s="1" customFormat="1" ht="15" customHeight="1">
      <c r="B34" s="272"/>
      <c r="C34" s="273"/>
      <c r="D34" s="405" t="s">
        <v>2192</v>
      </c>
      <c r="E34" s="405"/>
      <c r="F34" s="405"/>
      <c r="G34" s="405"/>
      <c r="H34" s="405"/>
      <c r="I34" s="405"/>
      <c r="J34" s="405"/>
      <c r="K34" s="269"/>
    </row>
    <row r="35" spans="2:11" s="1" customFormat="1" ht="15" customHeight="1">
      <c r="B35" s="272"/>
      <c r="C35" s="273"/>
      <c r="D35" s="405" t="s">
        <v>2193</v>
      </c>
      <c r="E35" s="405"/>
      <c r="F35" s="405"/>
      <c r="G35" s="405"/>
      <c r="H35" s="405"/>
      <c r="I35" s="405"/>
      <c r="J35" s="405"/>
      <c r="K35" s="269"/>
    </row>
    <row r="36" spans="2:11" s="1" customFormat="1" ht="15" customHeight="1">
      <c r="B36" s="272"/>
      <c r="C36" s="273"/>
      <c r="D36" s="271"/>
      <c r="E36" s="274" t="s">
        <v>200</v>
      </c>
      <c r="F36" s="271"/>
      <c r="G36" s="405" t="s">
        <v>2194</v>
      </c>
      <c r="H36" s="405"/>
      <c r="I36" s="405"/>
      <c r="J36" s="405"/>
      <c r="K36" s="269"/>
    </row>
    <row r="37" spans="2:11" s="1" customFormat="1" ht="30.75" customHeight="1">
      <c r="B37" s="272"/>
      <c r="C37" s="273"/>
      <c r="D37" s="271"/>
      <c r="E37" s="274" t="s">
        <v>2195</v>
      </c>
      <c r="F37" s="271"/>
      <c r="G37" s="405" t="s">
        <v>2196</v>
      </c>
      <c r="H37" s="405"/>
      <c r="I37" s="405"/>
      <c r="J37" s="405"/>
      <c r="K37" s="269"/>
    </row>
    <row r="38" spans="2:11" s="1" customFormat="1" ht="15" customHeight="1">
      <c r="B38" s="272"/>
      <c r="C38" s="273"/>
      <c r="D38" s="271"/>
      <c r="E38" s="274" t="s">
        <v>56</v>
      </c>
      <c r="F38" s="271"/>
      <c r="G38" s="405" t="s">
        <v>2197</v>
      </c>
      <c r="H38" s="405"/>
      <c r="I38" s="405"/>
      <c r="J38" s="405"/>
      <c r="K38" s="269"/>
    </row>
    <row r="39" spans="2:11" s="1" customFormat="1" ht="15" customHeight="1">
      <c r="B39" s="272"/>
      <c r="C39" s="273"/>
      <c r="D39" s="271"/>
      <c r="E39" s="274" t="s">
        <v>57</v>
      </c>
      <c r="F39" s="271"/>
      <c r="G39" s="405" t="s">
        <v>2198</v>
      </c>
      <c r="H39" s="405"/>
      <c r="I39" s="405"/>
      <c r="J39" s="405"/>
      <c r="K39" s="269"/>
    </row>
    <row r="40" spans="2:11" s="1" customFormat="1" ht="15" customHeight="1">
      <c r="B40" s="272"/>
      <c r="C40" s="273"/>
      <c r="D40" s="271"/>
      <c r="E40" s="274" t="s">
        <v>201</v>
      </c>
      <c r="F40" s="271"/>
      <c r="G40" s="405" t="s">
        <v>2199</v>
      </c>
      <c r="H40" s="405"/>
      <c r="I40" s="405"/>
      <c r="J40" s="405"/>
      <c r="K40" s="269"/>
    </row>
    <row r="41" spans="2:11" s="1" customFormat="1" ht="15" customHeight="1">
      <c r="B41" s="272"/>
      <c r="C41" s="273"/>
      <c r="D41" s="271"/>
      <c r="E41" s="274" t="s">
        <v>202</v>
      </c>
      <c r="F41" s="271"/>
      <c r="G41" s="405" t="s">
        <v>2200</v>
      </c>
      <c r="H41" s="405"/>
      <c r="I41" s="405"/>
      <c r="J41" s="405"/>
      <c r="K41" s="269"/>
    </row>
    <row r="42" spans="2:11" s="1" customFormat="1" ht="15" customHeight="1">
      <c r="B42" s="272"/>
      <c r="C42" s="273"/>
      <c r="D42" s="271"/>
      <c r="E42" s="274" t="s">
        <v>2201</v>
      </c>
      <c r="F42" s="271"/>
      <c r="G42" s="405" t="s">
        <v>2202</v>
      </c>
      <c r="H42" s="405"/>
      <c r="I42" s="405"/>
      <c r="J42" s="405"/>
      <c r="K42" s="269"/>
    </row>
    <row r="43" spans="2:11" s="1" customFormat="1" ht="15" customHeight="1">
      <c r="B43" s="272"/>
      <c r="C43" s="273"/>
      <c r="D43" s="271"/>
      <c r="E43" s="274"/>
      <c r="F43" s="271"/>
      <c r="G43" s="405" t="s">
        <v>2203</v>
      </c>
      <c r="H43" s="405"/>
      <c r="I43" s="405"/>
      <c r="J43" s="405"/>
      <c r="K43" s="269"/>
    </row>
    <row r="44" spans="2:11" s="1" customFormat="1" ht="15" customHeight="1">
      <c r="B44" s="272"/>
      <c r="C44" s="273"/>
      <c r="D44" s="271"/>
      <c r="E44" s="274" t="s">
        <v>2204</v>
      </c>
      <c r="F44" s="271"/>
      <c r="G44" s="405" t="s">
        <v>2205</v>
      </c>
      <c r="H44" s="405"/>
      <c r="I44" s="405"/>
      <c r="J44" s="405"/>
      <c r="K44" s="269"/>
    </row>
    <row r="45" spans="2:11" s="1" customFormat="1" ht="15" customHeight="1">
      <c r="B45" s="272"/>
      <c r="C45" s="273"/>
      <c r="D45" s="271"/>
      <c r="E45" s="274" t="s">
        <v>204</v>
      </c>
      <c r="F45" s="271"/>
      <c r="G45" s="405" t="s">
        <v>2206</v>
      </c>
      <c r="H45" s="405"/>
      <c r="I45" s="405"/>
      <c r="J45" s="405"/>
      <c r="K45" s="269"/>
    </row>
    <row r="46" spans="2:11" s="1" customFormat="1" ht="12.75" customHeight="1">
      <c r="B46" s="272"/>
      <c r="C46" s="273"/>
      <c r="D46" s="271"/>
      <c r="E46" s="271"/>
      <c r="F46" s="271"/>
      <c r="G46" s="271"/>
      <c r="H46" s="271"/>
      <c r="I46" s="271"/>
      <c r="J46" s="271"/>
      <c r="K46" s="269"/>
    </row>
    <row r="47" spans="2:11" s="1" customFormat="1" ht="15" customHeight="1">
      <c r="B47" s="272"/>
      <c r="C47" s="273"/>
      <c r="D47" s="405" t="s">
        <v>2207</v>
      </c>
      <c r="E47" s="405"/>
      <c r="F47" s="405"/>
      <c r="G47" s="405"/>
      <c r="H47" s="405"/>
      <c r="I47" s="405"/>
      <c r="J47" s="405"/>
      <c r="K47" s="269"/>
    </row>
    <row r="48" spans="2:11" s="1" customFormat="1" ht="15" customHeight="1">
      <c r="B48" s="272"/>
      <c r="C48" s="273"/>
      <c r="D48" s="273"/>
      <c r="E48" s="405" t="s">
        <v>2208</v>
      </c>
      <c r="F48" s="405"/>
      <c r="G48" s="405"/>
      <c r="H48" s="405"/>
      <c r="I48" s="405"/>
      <c r="J48" s="405"/>
      <c r="K48" s="269"/>
    </row>
    <row r="49" spans="2:11" s="1" customFormat="1" ht="15" customHeight="1">
      <c r="B49" s="272"/>
      <c r="C49" s="273"/>
      <c r="D49" s="273"/>
      <c r="E49" s="405" t="s">
        <v>2209</v>
      </c>
      <c r="F49" s="405"/>
      <c r="G49" s="405"/>
      <c r="H49" s="405"/>
      <c r="I49" s="405"/>
      <c r="J49" s="405"/>
      <c r="K49" s="269"/>
    </row>
    <row r="50" spans="2:11" s="1" customFormat="1" ht="15" customHeight="1">
      <c r="B50" s="272"/>
      <c r="C50" s="273"/>
      <c r="D50" s="273"/>
      <c r="E50" s="405" t="s">
        <v>2210</v>
      </c>
      <c r="F50" s="405"/>
      <c r="G50" s="405"/>
      <c r="H50" s="405"/>
      <c r="I50" s="405"/>
      <c r="J50" s="405"/>
      <c r="K50" s="269"/>
    </row>
    <row r="51" spans="2:11" s="1" customFormat="1" ht="15" customHeight="1">
      <c r="B51" s="272"/>
      <c r="C51" s="273"/>
      <c r="D51" s="405" t="s">
        <v>2211</v>
      </c>
      <c r="E51" s="405"/>
      <c r="F51" s="405"/>
      <c r="G51" s="405"/>
      <c r="H51" s="405"/>
      <c r="I51" s="405"/>
      <c r="J51" s="405"/>
      <c r="K51" s="269"/>
    </row>
    <row r="52" spans="2:11" s="1" customFormat="1" ht="25.5" customHeight="1">
      <c r="B52" s="268"/>
      <c r="C52" s="406" t="s">
        <v>2212</v>
      </c>
      <c r="D52" s="406"/>
      <c r="E52" s="406"/>
      <c r="F52" s="406"/>
      <c r="G52" s="406"/>
      <c r="H52" s="406"/>
      <c r="I52" s="406"/>
      <c r="J52" s="406"/>
      <c r="K52" s="269"/>
    </row>
    <row r="53" spans="2:11" s="1" customFormat="1" ht="5.25" customHeight="1">
      <c r="B53" s="268"/>
      <c r="C53" s="270"/>
      <c r="D53" s="270"/>
      <c r="E53" s="270"/>
      <c r="F53" s="270"/>
      <c r="G53" s="270"/>
      <c r="H53" s="270"/>
      <c r="I53" s="270"/>
      <c r="J53" s="270"/>
      <c r="K53" s="269"/>
    </row>
    <row r="54" spans="2:11" s="1" customFormat="1" ht="15" customHeight="1">
      <c r="B54" s="268"/>
      <c r="C54" s="405" t="s">
        <v>2213</v>
      </c>
      <c r="D54" s="405"/>
      <c r="E54" s="405"/>
      <c r="F54" s="405"/>
      <c r="G54" s="405"/>
      <c r="H54" s="405"/>
      <c r="I54" s="405"/>
      <c r="J54" s="405"/>
      <c r="K54" s="269"/>
    </row>
    <row r="55" spans="2:11" s="1" customFormat="1" ht="15" customHeight="1">
      <c r="B55" s="268"/>
      <c r="C55" s="405" t="s">
        <v>2214</v>
      </c>
      <c r="D55" s="405"/>
      <c r="E55" s="405"/>
      <c r="F55" s="405"/>
      <c r="G55" s="405"/>
      <c r="H55" s="405"/>
      <c r="I55" s="405"/>
      <c r="J55" s="405"/>
      <c r="K55" s="269"/>
    </row>
    <row r="56" spans="2:11" s="1" customFormat="1" ht="12.75" customHeight="1">
      <c r="B56" s="268"/>
      <c r="C56" s="271"/>
      <c r="D56" s="271"/>
      <c r="E56" s="271"/>
      <c r="F56" s="271"/>
      <c r="G56" s="271"/>
      <c r="H56" s="271"/>
      <c r="I56" s="271"/>
      <c r="J56" s="271"/>
      <c r="K56" s="269"/>
    </row>
    <row r="57" spans="2:11" s="1" customFormat="1" ht="15" customHeight="1">
      <c r="B57" s="268"/>
      <c r="C57" s="405" t="s">
        <v>2215</v>
      </c>
      <c r="D57" s="405"/>
      <c r="E57" s="405"/>
      <c r="F57" s="405"/>
      <c r="G57" s="405"/>
      <c r="H57" s="405"/>
      <c r="I57" s="405"/>
      <c r="J57" s="405"/>
      <c r="K57" s="269"/>
    </row>
    <row r="58" spans="2:11" s="1" customFormat="1" ht="15" customHeight="1">
      <c r="B58" s="268"/>
      <c r="C58" s="273"/>
      <c r="D58" s="405" t="s">
        <v>2216</v>
      </c>
      <c r="E58" s="405"/>
      <c r="F58" s="405"/>
      <c r="G58" s="405"/>
      <c r="H58" s="405"/>
      <c r="I58" s="405"/>
      <c r="J58" s="405"/>
      <c r="K58" s="269"/>
    </row>
    <row r="59" spans="2:11" s="1" customFormat="1" ht="15" customHeight="1">
      <c r="B59" s="268"/>
      <c r="C59" s="273"/>
      <c r="D59" s="405" t="s">
        <v>2217</v>
      </c>
      <c r="E59" s="405"/>
      <c r="F59" s="405"/>
      <c r="G59" s="405"/>
      <c r="H59" s="405"/>
      <c r="I59" s="405"/>
      <c r="J59" s="405"/>
      <c r="K59" s="269"/>
    </row>
    <row r="60" spans="2:11" s="1" customFormat="1" ht="15" customHeight="1">
      <c r="B60" s="268"/>
      <c r="C60" s="273"/>
      <c r="D60" s="405" t="s">
        <v>2218</v>
      </c>
      <c r="E60" s="405"/>
      <c r="F60" s="405"/>
      <c r="G60" s="405"/>
      <c r="H60" s="405"/>
      <c r="I60" s="405"/>
      <c r="J60" s="405"/>
      <c r="K60" s="269"/>
    </row>
    <row r="61" spans="2:11" s="1" customFormat="1" ht="15" customHeight="1">
      <c r="B61" s="268"/>
      <c r="C61" s="273"/>
      <c r="D61" s="405" t="s">
        <v>2219</v>
      </c>
      <c r="E61" s="405"/>
      <c r="F61" s="405"/>
      <c r="G61" s="405"/>
      <c r="H61" s="405"/>
      <c r="I61" s="405"/>
      <c r="J61" s="405"/>
      <c r="K61" s="269"/>
    </row>
    <row r="62" spans="2:11" s="1" customFormat="1" ht="15" customHeight="1">
      <c r="B62" s="268"/>
      <c r="C62" s="273"/>
      <c r="D62" s="407" t="s">
        <v>2220</v>
      </c>
      <c r="E62" s="407"/>
      <c r="F62" s="407"/>
      <c r="G62" s="407"/>
      <c r="H62" s="407"/>
      <c r="I62" s="407"/>
      <c r="J62" s="407"/>
      <c r="K62" s="269"/>
    </row>
    <row r="63" spans="2:11" s="1" customFormat="1" ht="15" customHeight="1">
      <c r="B63" s="268"/>
      <c r="C63" s="273"/>
      <c r="D63" s="405" t="s">
        <v>2221</v>
      </c>
      <c r="E63" s="405"/>
      <c r="F63" s="405"/>
      <c r="G63" s="405"/>
      <c r="H63" s="405"/>
      <c r="I63" s="405"/>
      <c r="J63" s="405"/>
      <c r="K63" s="269"/>
    </row>
    <row r="64" spans="2:11" s="1" customFormat="1" ht="12.75" customHeight="1">
      <c r="B64" s="268"/>
      <c r="C64" s="273"/>
      <c r="D64" s="273"/>
      <c r="E64" s="276"/>
      <c r="F64" s="273"/>
      <c r="G64" s="273"/>
      <c r="H64" s="273"/>
      <c r="I64" s="273"/>
      <c r="J64" s="273"/>
      <c r="K64" s="269"/>
    </row>
    <row r="65" spans="2:11" s="1" customFormat="1" ht="15" customHeight="1">
      <c r="B65" s="268"/>
      <c r="C65" s="273"/>
      <c r="D65" s="405" t="s">
        <v>2222</v>
      </c>
      <c r="E65" s="405"/>
      <c r="F65" s="405"/>
      <c r="G65" s="405"/>
      <c r="H65" s="405"/>
      <c r="I65" s="405"/>
      <c r="J65" s="405"/>
      <c r="K65" s="269"/>
    </row>
    <row r="66" spans="2:11" s="1" customFormat="1" ht="15" customHeight="1">
      <c r="B66" s="268"/>
      <c r="C66" s="273"/>
      <c r="D66" s="407" t="s">
        <v>2223</v>
      </c>
      <c r="E66" s="407"/>
      <c r="F66" s="407"/>
      <c r="G66" s="407"/>
      <c r="H66" s="407"/>
      <c r="I66" s="407"/>
      <c r="J66" s="407"/>
      <c r="K66" s="269"/>
    </row>
    <row r="67" spans="2:11" s="1" customFormat="1" ht="15" customHeight="1">
      <c r="B67" s="268"/>
      <c r="C67" s="273"/>
      <c r="D67" s="405" t="s">
        <v>2224</v>
      </c>
      <c r="E67" s="405"/>
      <c r="F67" s="405"/>
      <c r="G67" s="405"/>
      <c r="H67" s="405"/>
      <c r="I67" s="405"/>
      <c r="J67" s="405"/>
      <c r="K67" s="269"/>
    </row>
    <row r="68" spans="2:11" s="1" customFormat="1" ht="15" customHeight="1">
      <c r="B68" s="268"/>
      <c r="C68" s="273"/>
      <c r="D68" s="405" t="s">
        <v>2225</v>
      </c>
      <c r="E68" s="405"/>
      <c r="F68" s="405"/>
      <c r="G68" s="405"/>
      <c r="H68" s="405"/>
      <c r="I68" s="405"/>
      <c r="J68" s="405"/>
      <c r="K68" s="269"/>
    </row>
    <row r="69" spans="2:11" s="1" customFormat="1" ht="15" customHeight="1">
      <c r="B69" s="268"/>
      <c r="C69" s="273"/>
      <c r="D69" s="405" t="s">
        <v>2226</v>
      </c>
      <c r="E69" s="405"/>
      <c r="F69" s="405"/>
      <c r="G69" s="405"/>
      <c r="H69" s="405"/>
      <c r="I69" s="405"/>
      <c r="J69" s="405"/>
      <c r="K69" s="269"/>
    </row>
    <row r="70" spans="2:11" s="1" customFormat="1" ht="15" customHeight="1">
      <c r="B70" s="268"/>
      <c r="C70" s="273"/>
      <c r="D70" s="405" t="s">
        <v>2227</v>
      </c>
      <c r="E70" s="405"/>
      <c r="F70" s="405"/>
      <c r="G70" s="405"/>
      <c r="H70" s="405"/>
      <c r="I70" s="405"/>
      <c r="J70" s="405"/>
      <c r="K70" s="269"/>
    </row>
    <row r="71" spans="2:11" s="1" customFormat="1" ht="12.75" customHeight="1">
      <c r="B71" s="277"/>
      <c r="C71" s="278"/>
      <c r="D71" s="278"/>
      <c r="E71" s="278"/>
      <c r="F71" s="278"/>
      <c r="G71" s="278"/>
      <c r="H71" s="278"/>
      <c r="I71" s="278"/>
      <c r="J71" s="278"/>
      <c r="K71" s="279"/>
    </row>
    <row r="72" spans="2:11" s="1" customFormat="1" ht="18.75" customHeight="1">
      <c r="B72" s="280"/>
      <c r="C72" s="280"/>
      <c r="D72" s="280"/>
      <c r="E72" s="280"/>
      <c r="F72" s="280"/>
      <c r="G72" s="280"/>
      <c r="H72" s="280"/>
      <c r="I72" s="280"/>
      <c r="J72" s="280"/>
      <c r="K72" s="281"/>
    </row>
    <row r="73" spans="2:11" s="1" customFormat="1" ht="18.75" customHeight="1">
      <c r="B73" s="281"/>
      <c r="C73" s="281"/>
      <c r="D73" s="281"/>
      <c r="E73" s="281"/>
      <c r="F73" s="281"/>
      <c r="G73" s="281"/>
      <c r="H73" s="281"/>
      <c r="I73" s="281"/>
      <c r="J73" s="281"/>
      <c r="K73" s="281"/>
    </row>
    <row r="74" spans="2:11" s="1" customFormat="1" ht="7.5" customHeight="1">
      <c r="B74" s="282"/>
      <c r="C74" s="283"/>
      <c r="D74" s="283"/>
      <c r="E74" s="283"/>
      <c r="F74" s="283"/>
      <c r="G74" s="283"/>
      <c r="H74" s="283"/>
      <c r="I74" s="283"/>
      <c r="J74" s="283"/>
      <c r="K74" s="284"/>
    </row>
    <row r="75" spans="2:11" s="1" customFormat="1" ht="45" customHeight="1">
      <c r="B75" s="285"/>
      <c r="C75" s="400" t="s">
        <v>2228</v>
      </c>
      <c r="D75" s="400"/>
      <c r="E75" s="400"/>
      <c r="F75" s="400"/>
      <c r="G75" s="400"/>
      <c r="H75" s="400"/>
      <c r="I75" s="400"/>
      <c r="J75" s="400"/>
      <c r="K75" s="286"/>
    </row>
    <row r="76" spans="2:11" s="1" customFormat="1" ht="17.25" customHeight="1">
      <c r="B76" s="285"/>
      <c r="C76" s="287" t="s">
        <v>2229</v>
      </c>
      <c r="D76" s="287"/>
      <c r="E76" s="287"/>
      <c r="F76" s="287" t="s">
        <v>2230</v>
      </c>
      <c r="G76" s="288"/>
      <c r="H76" s="287" t="s">
        <v>57</v>
      </c>
      <c r="I76" s="287" t="s">
        <v>60</v>
      </c>
      <c r="J76" s="287" t="s">
        <v>2231</v>
      </c>
      <c r="K76" s="286"/>
    </row>
    <row r="77" spans="2:11" s="1" customFormat="1" ht="17.25" customHeight="1">
      <c r="B77" s="285"/>
      <c r="C77" s="289" t="s">
        <v>2232</v>
      </c>
      <c r="D77" s="289"/>
      <c r="E77" s="289"/>
      <c r="F77" s="290" t="s">
        <v>2233</v>
      </c>
      <c r="G77" s="291"/>
      <c r="H77" s="289"/>
      <c r="I77" s="289"/>
      <c r="J77" s="289" t="s">
        <v>2234</v>
      </c>
      <c r="K77" s="286"/>
    </row>
    <row r="78" spans="2:11" s="1" customFormat="1" ht="5.25" customHeight="1">
      <c r="B78" s="285"/>
      <c r="C78" s="292"/>
      <c r="D78" s="292"/>
      <c r="E78" s="292"/>
      <c r="F78" s="292"/>
      <c r="G78" s="293"/>
      <c r="H78" s="292"/>
      <c r="I78" s="292"/>
      <c r="J78" s="292"/>
      <c r="K78" s="286"/>
    </row>
    <row r="79" spans="2:11" s="1" customFormat="1" ht="15" customHeight="1">
      <c r="B79" s="285"/>
      <c r="C79" s="274" t="s">
        <v>56</v>
      </c>
      <c r="D79" s="294"/>
      <c r="E79" s="294"/>
      <c r="F79" s="295" t="s">
        <v>2235</v>
      </c>
      <c r="G79" s="296"/>
      <c r="H79" s="274" t="s">
        <v>2236</v>
      </c>
      <c r="I79" s="274" t="s">
        <v>2237</v>
      </c>
      <c r="J79" s="274">
        <v>20</v>
      </c>
      <c r="K79" s="286"/>
    </row>
    <row r="80" spans="2:11" s="1" customFormat="1" ht="15" customHeight="1">
      <c r="B80" s="285"/>
      <c r="C80" s="274" t="s">
        <v>2238</v>
      </c>
      <c r="D80" s="274"/>
      <c r="E80" s="274"/>
      <c r="F80" s="295" t="s">
        <v>2235</v>
      </c>
      <c r="G80" s="296"/>
      <c r="H80" s="274" t="s">
        <v>2239</v>
      </c>
      <c r="I80" s="274" t="s">
        <v>2237</v>
      </c>
      <c r="J80" s="274">
        <v>120</v>
      </c>
      <c r="K80" s="286"/>
    </row>
    <row r="81" spans="2:11" s="1" customFormat="1" ht="15" customHeight="1">
      <c r="B81" s="297"/>
      <c r="C81" s="274" t="s">
        <v>2240</v>
      </c>
      <c r="D81" s="274"/>
      <c r="E81" s="274"/>
      <c r="F81" s="295" t="s">
        <v>2241</v>
      </c>
      <c r="G81" s="296"/>
      <c r="H81" s="274" t="s">
        <v>2242</v>
      </c>
      <c r="I81" s="274" t="s">
        <v>2237</v>
      </c>
      <c r="J81" s="274">
        <v>50</v>
      </c>
      <c r="K81" s="286"/>
    </row>
    <row r="82" spans="2:11" s="1" customFormat="1" ht="15" customHeight="1">
      <c r="B82" s="297"/>
      <c r="C82" s="274" t="s">
        <v>2243</v>
      </c>
      <c r="D82" s="274"/>
      <c r="E82" s="274"/>
      <c r="F82" s="295" t="s">
        <v>2235</v>
      </c>
      <c r="G82" s="296"/>
      <c r="H82" s="274" t="s">
        <v>2244</v>
      </c>
      <c r="I82" s="274" t="s">
        <v>2245</v>
      </c>
      <c r="J82" s="274"/>
      <c r="K82" s="286"/>
    </row>
    <row r="83" spans="2:11" s="1" customFormat="1" ht="15" customHeight="1">
      <c r="B83" s="297"/>
      <c r="C83" s="298" t="s">
        <v>2246</v>
      </c>
      <c r="D83" s="298"/>
      <c r="E83" s="298"/>
      <c r="F83" s="299" t="s">
        <v>2241</v>
      </c>
      <c r="G83" s="298"/>
      <c r="H83" s="298" t="s">
        <v>2247</v>
      </c>
      <c r="I83" s="298" t="s">
        <v>2237</v>
      </c>
      <c r="J83" s="298">
        <v>15</v>
      </c>
      <c r="K83" s="286"/>
    </row>
    <row r="84" spans="2:11" s="1" customFormat="1" ht="15" customHeight="1">
      <c r="B84" s="297"/>
      <c r="C84" s="298" t="s">
        <v>2248</v>
      </c>
      <c r="D84" s="298"/>
      <c r="E84" s="298"/>
      <c r="F84" s="299" t="s">
        <v>2241</v>
      </c>
      <c r="G84" s="298"/>
      <c r="H84" s="298" t="s">
        <v>2249</v>
      </c>
      <c r="I84" s="298" t="s">
        <v>2237</v>
      </c>
      <c r="J84" s="298">
        <v>15</v>
      </c>
      <c r="K84" s="286"/>
    </row>
    <row r="85" spans="2:11" s="1" customFormat="1" ht="15" customHeight="1">
      <c r="B85" s="297"/>
      <c r="C85" s="298" t="s">
        <v>2250</v>
      </c>
      <c r="D85" s="298"/>
      <c r="E85" s="298"/>
      <c r="F85" s="299" t="s">
        <v>2241</v>
      </c>
      <c r="G85" s="298"/>
      <c r="H85" s="298" t="s">
        <v>2251</v>
      </c>
      <c r="I85" s="298" t="s">
        <v>2237</v>
      </c>
      <c r="J85" s="298">
        <v>20</v>
      </c>
      <c r="K85" s="286"/>
    </row>
    <row r="86" spans="2:11" s="1" customFormat="1" ht="15" customHeight="1">
      <c r="B86" s="297"/>
      <c r="C86" s="298" t="s">
        <v>2252</v>
      </c>
      <c r="D86" s="298"/>
      <c r="E86" s="298"/>
      <c r="F86" s="299" t="s">
        <v>2241</v>
      </c>
      <c r="G86" s="298"/>
      <c r="H86" s="298" t="s">
        <v>2253</v>
      </c>
      <c r="I86" s="298" t="s">
        <v>2237</v>
      </c>
      <c r="J86" s="298">
        <v>20</v>
      </c>
      <c r="K86" s="286"/>
    </row>
    <row r="87" spans="2:11" s="1" customFormat="1" ht="15" customHeight="1">
      <c r="B87" s="297"/>
      <c r="C87" s="274" t="s">
        <v>2254</v>
      </c>
      <c r="D87" s="274"/>
      <c r="E87" s="274"/>
      <c r="F87" s="295" t="s">
        <v>2241</v>
      </c>
      <c r="G87" s="296"/>
      <c r="H87" s="274" t="s">
        <v>2255</v>
      </c>
      <c r="I87" s="274" t="s">
        <v>2237</v>
      </c>
      <c r="J87" s="274">
        <v>50</v>
      </c>
      <c r="K87" s="286"/>
    </row>
    <row r="88" spans="2:11" s="1" customFormat="1" ht="15" customHeight="1">
      <c r="B88" s="297"/>
      <c r="C88" s="274" t="s">
        <v>2256</v>
      </c>
      <c r="D88" s="274"/>
      <c r="E88" s="274"/>
      <c r="F88" s="295" t="s">
        <v>2241</v>
      </c>
      <c r="G88" s="296"/>
      <c r="H88" s="274" t="s">
        <v>2257</v>
      </c>
      <c r="I88" s="274" t="s">
        <v>2237</v>
      </c>
      <c r="J88" s="274">
        <v>20</v>
      </c>
      <c r="K88" s="286"/>
    </row>
    <row r="89" spans="2:11" s="1" customFormat="1" ht="15" customHeight="1">
      <c r="B89" s="297"/>
      <c r="C89" s="274" t="s">
        <v>2258</v>
      </c>
      <c r="D89" s="274"/>
      <c r="E89" s="274"/>
      <c r="F89" s="295" t="s">
        <v>2241</v>
      </c>
      <c r="G89" s="296"/>
      <c r="H89" s="274" t="s">
        <v>2259</v>
      </c>
      <c r="I89" s="274" t="s">
        <v>2237</v>
      </c>
      <c r="J89" s="274">
        <v>20</v>
      </c>
      <c r="K89" s="286"/>
    </row>
    <row r="90" spans="2:11" s="1" customFormat="1" ht="15" customHeight="1">
      <c r="B90" s="297"/>
      <c r="C90" s="274" t="s">
        <v>2260</v>
      </c>
      <c r="D90" s="274"/>
      <c r="E90" s="274"/>
      <c r="F90" s="295" t="s">
        <v>2241</v>
      </c>
      <c r="G90" s="296"/>
      <c r="H90" s="274" t="s">
        <v>2261</v>
      </c>
      <c r="I90" s="274" t="s">
        <v>2237</v>
      </c>
      <c r="J90" s="274">
        <v>50</v>
      </c>
      <c r="K90" s="286"/>
    </row>
    <row r="91" spans="2:11" s="1" customFormat="1" ht="15" customHeight="1">
      <c r="B91" s="297"/>
      <c r="C91" s="274" t="s">
        <v>2262</v>
      </c>
      <c r="D91" s="274"/>
      <c r="E91" s="274"/>
      <c r="F91" s="295" t="s">
        <v>2241</v>
      </c>
      <c r="G91" s="296"/>
      <c r="H91" s="274" t="s">
        <v>2262</v>
      </c>
      <c r="I91" s="274" t="s">
        <v>2237</v>
      </c>
      <c r="J91" s="274">
        <v>50</v>
      </c>
      <c r="K91" s="286"/>
    </row>
    <row r="92" spans="2:11" s="1" customFormat="1" ht="15" customHeight="1">
      <c r="B92" s="297"/>
      <c r="C92" s="274" t="s">
        <v>2263</v>
      </c>
      <c r="D92" s="274"/>
      <c r="E92" s="274"/>
      <c r="F92" s="295" t="s">
        <v>2241</v>
      </c>
      <c r="G92" s="296"/>
      <c r="H92" s="274" t="s">
        <v>2264</v>
      </c>
      <c r="I92" s="274" t="s">
        <v>2237</v>
      </c>
      <c r="J92" s="274">
        <v>255</v>
      </c>
      <c r="K92" s="286"/>
    </row>
    <row r="93" spans="2:11" s="1" customFormat="1" ht="15" customHeight="1">
      <c r="B93" s="297"/>
      <c r="C93" s="274" t="s">
        <v>2265</v>
      </c>
      <c r="D93" s="274"/>
      <c r="E93" s="274"/>
      <c r="F93" s="295" t="s">
        <v>2235</v>
      </c>
      <c r="G93" s="296"/>
      <c r="H93" s="274" t="s">
        <v>2266</v>
      </c>
      <c r="I93" s="274" t="s">
        <v>2267</v>
      </c>
      <c r="J93" s="274"/>
      <c r="K93" s="286"/>
    </row>
    <row r="94" spans="2:11" s="1" customFormat="1" ht="15" customHeight="1">
      <c r="B94" s="297"/>
      <c r="C94" s="274" t="s">
        <v>2268</v>
      </c>
      <c r="D94" s="274"/>
      <c r="E94" s="274"/>
      <c r="F94" s="295" t="s">
        <v>2235</v>
      </c>
      <c r="G94" s="296"/>
      <c r="H94" s="274" t="s">
        <v>2269</v>
      </c>
      <c r="I94" s="274" t="s">
        <v>2270</v>
      </c>
      <c r="J94" s="274"/>
      <c r="K94" s="286"/>
    </row>
    <row r="95" spans="2:11" s="1" customFormat="1" ht="15" customHeight="1">
      <c r="B95" s="297"/>
      <c r="C95" s="274" t="s">
        <v>2271</v>
      </c>
      <c r="D95" s="274"/>
      <c r="E95" s="274"/>
      <c r="F95" s="295" t="s">
        <v>2235</v>
      </c>
      <c r="G95" s="296"/>
      <c r="H95" s="274" t="s">
        <v>2271</v>
      </c>
      <c r="I95" s="274" t="s">
        <v>2270</v>
      </c>
      <c r="J95" s="274"/>
      <c r="K95" s="286"/>
    </row>
    <row r="96" spans="2:11" s="1" customFormat="1" ht="15" customHeight="1">
      <c r="B96" s="297"/>
      <c r="C96" s="274" t="s">
        <v>41</v>
      </c>
      <c r="D96" s="274"/>
      <c r="E96" s="274"/>
      <c r="F96" s="295" t="s">
        <v>2235</v>
      </c>
      <c r="G96" s="296"/>
      <c r="H96" s="274" t="s">
        <v>2272</v>
      </c>
      <c r="I96" s="274" t="s">
        <v>2270</v>
      </c>
      <c r="J96" s="274"/>
      <c r="K96" s="286"/>
    </row>
    <row r="97" spans="2:11" s="1" customFormat="1" ht="15" customHeight="1">
      <c r="B97" s="297"/>
      <c r="C97" s="274" t="s">
        <v>51</v>
      </c>
      <c r="D97" s="274"/>
      <c r="E97" s="274"/>
      <c r="F97" s="295" t="s">
        <v>2235</v>
      </c>
      <c r="G97" s="296"/>
      <c r="H97" s="274" t="s">
        <v>2273</v>
      </c>
      <c r="I97" s="274" t="s">
        <v>2270</v>
      </c>
      <c r="J97" s="274"/>
      <c r="K97" s="286"/>
    </row>
    <row r="98" spans="2:11" s="1" customFormat="1" ht="15" customHeight="1">
      <c r="B98" s="300"/>
      <c r="C98" s="301"/>
      <c r="D98" s="301"/>
      <c r="E98" s="301"/>
      <c r="F98" s="301"/>
      <c r="G98" s="301"/>
      <c r="H98" s="301"/>
      <c r="I98" s="301"/>
      <c r="J98" s="301"/>
      <c r="K98" s="302"/>
    </row>
    <row r="99" spans="2:11" s="1" customFormat="1" ht="18.75" customHeight="1">
      <c r="B99" s="303"/>
      <c r="C99" s="304"/>
      <c r="D99" s="304"/>
      <c r="E99" s="304"/>
      <c r="F99" s="304"/>
      <c r="G99" s="304"/>
      <c r="H99" s="304"/>
      <c r="I99" s="304"/>
      <c r="J99" s="304"/>
      <c r="K99" s="303"/>
    </row>
    <row r="100" spans="2:11" s="1" customFormat="1" ht="18.75" customHeight="1">
      <c r="B100" s="281"/>
      <c r="C100" s="281"/>
      <c r="D100" s="281"/>
      <c r="E100" s="281"/>
      <c r="F100" s="281"/>
      <c r="G100" s="281"/>
      <c r="H100" s="281"/>
      <c r="I100" s="281"/>
      <c r="J100" s="281"/>
      <c r="K100" s="281"/>
    </row>
    <row r="101" spans="2:11" s="1" customFormat="1" ht="7.5" customHeight="1">
      <c r="B101" s="282"/>
      <c r="C101" s="283"/>
      <c r="D101" s="283"/>
      <c r="E101" s="283"/>
      <c r="F101" s="283"/>
      <c r="G101" s="283"/>
      <c r="H101" s="283"/>
      <c r="I101" s="283"/>
      <c r="J101" s="283"/>
      <c r="K101" s="284"/>
    </row>
    <row r="102" spans="2:11" s="1" customFormat="1" ht="45" customHeight="1">
      <c r="B102" s="285"/>
      <c r="C102" s="400" t="s">
        <v>2274</v>
      </c>
      <c r="D102" s="400"/>
      <c r="E102" s="400"/>
      <c r="F102" s="400"/>
      <c r="G102" s="400"/>
      <c r="H102" s="400"/>
      <c r="I102" s="400"/>
      <c r="J102" s="400"/>
      <c r="K102" s="286"/>
    </row>
    <row r="103" spans="2:11" s="1" customFormat="1" ht="17.25" customHeight="1">
      <c r="B103" s="285"/>
      <c r="C103" s="287" t="s">
        <v>2229</v>
      </c>
      <c r="D103" s="287"/>
      <c r="E103" s="287"/>
      <c r="F103" s="287" t="s">
        <v>2230</v>
      </c>
      <c r="G103" s="288"/>
      <c r="H103" s="287" t="s">
        <v>57</v>
      </c>
      <c r="I103" s="287" t="s">
        <v>60</v>
      </c>
      <c r="J103" s="287" t="s">
        <v>2231</v>
      </c>
      <c r="K103" s="286"/>
    </row>
    <row r="104" spans="2:11" s="1" customFormat="1" ht="17.25" customHeight="1">
      <c r="B104" s="285"/>
      <c r="C104" s="289" t="s">
        <v>2232</v>
      </c>
      <c r="D104" s="289"/>
      <c r="E104" s="289"/>
      <c r="F104" s="290" t="s">
        <v>2233</v>
      </c>
      <c r="G104" s="291"/>
      <c r="H104" s="289"/>
      <c r="I104" s="289"/>
      <c r="J104" s="289" t="s">
        <v>2234</v>
      </c>
      <c r="K104" s="286"/>
    </row>
    <row r="105" spans="2:11" s="1" customFormat="1" ht="5.25" customHeight="1">
      <c r="B105" s="285"/>
      <c r="C105" s="287"/>
      <c r="D105" s="287"/>
      <c r="E105" s="287"/>
      <c r="F105" s="287"/>
      <c r="G105" s="305"/>
      <c r="H105" s="287"/>
      <c r="I105" s="287"/>
      <c r="J105" s="287"/>
      <c r="K105" s="286"/>
    </row>
    <row r="106" spans="2:11" s="1" customFormat="1" ht="15" customHeight="1">
      <c r="B106" s="285"/>
      <c r="C106" s="274" t="s">
        <v>56</v>
      </c>
      <c r="D106" s="294"/>
      <c r="E106" s="294"/>
      <c r="F106" s="295" t="s">
        <v>2235</v>
      </c>
      <c r="G106" s="274"/>
      <c r="H106" s="274" t="s">
        <v>2275</v>
      </c>
      <c r="I106" s="274" t="s">
        <v>2237</v>
      </c>
      <c r="J106" s="274">
        <v>20</v>
      </c>
      <c r="K106" s="286"/>
    </row>
    <row r="107" spans="2:11" s="1" customFormat="1" ht="15" customHeight="1">
      <c r="B107" s="285"/>
      <c r="C107" s="274" t="s">
        <v>2238</v>
      </c>
      <c r="D107" s="274"/>
      <c r="E107" s="274"/>
      <c r="F107" s="295" t="s">
        <v>2235</v>
      </c>
      <c r="G107" s="274"/>
      <c r="H107" s="274" t="s">
        <v>2275</v>
      </c>
      <c r="I107" s="274" t="s">
        <v>2237</v>
      </c>
      <c r="J107" s="274">
        <v>120</v>
      </c>
      <c r="K107" s="286"/>
    </row>
    <row r="108" spans="2:11" s="1" customFormat="1" ht="15" customHeight="1">
      <c r="B108" s="297"/>
      <c r="C108" s="274" t="s">
        <v>2240</v>
      </c>
      <c r="D108" s="274"/>
      <c r="E108" s="274"/>
      <c r="F108" s="295" t="s">
        <v>2241</v>
      </c>
      <c r="G108" s="274"/>
      <c r="H108" s="274" t="s">
        <v>2275</v>
      </c>
      <c r="I108" s="274" t="s">
        <v>2237</v>
      </c>
      <c r="J108" s="274">
        <v>50</v>
      </c>
      <c r="K108" s="286"/>
    </row>
    <row r="109" spans="2:11" s="1" customFormat="1" ht="15" customHeight="1">
      <c r="B109" s="297"/>
      <c r="C109" s="274" t="s">
        <v>2243</v>
      </c>
      <c r="D109" s="274"/>
      <c r="E109" s="274"/>
      <c r="F109" s="295" t="s">
        <v>2235</v>
      </c>
      <c r="G109" s="274"/>
      <c r="H109" s="274" t="s">
        <v>2275</v>
      </c>
      <c r="I109" s="274" t="s">
        <v>2245</v>
      </c>
      <c r="J109" s="274"/>
      <c r="K109" s="286"/>
    </row>
    <row r="110" spans="2:11" s="1" customFormat="1" ht="15" customHeight="1">
      <c r="B110" s="297"/>
      <c r="C110" s="274" t="s">
        <v>2254</v>
      </c>
      <c r="D110" s="274"/>
      <c r="E110" s="274"/>
      <c r="F110" s="295" t="s">
        <v>2241</v>
      </c>
      <c r="G110" s="274"/>
      <c r="H110" s="274" t="s">
        <v>2275</v>
      </c>
      <c r="I110" s="274" t="s">
        <v>2237</v>
      </c>
      <c r="J110" s="274">
        <v>50</v>
      </c>
      <c r="K110" s="286"/>
    </row>
    <row r="111" spans="2:11" s="1" customFormat="1" ht="15" customHeight="1">
      <c r="B111" s="297"/>
      <c r="C111" s="274" t="s">
        <v>2262</v>
      </c>
      <c r="D111" s="274"/>
      <c r="E111" s="274"/>
      <c r="F111" s="295" t="s">
        <v>2241</v>
      </c>
      <c r="G111" s="274"/>
      <c r="H111" s="274" t="s">
        <v>2275</v>
      </c>
      <c r="I111" s="274" t="s">
        <v>2237</v>
      </c>
      <c r="J111" s="274">
        <v>50</v>
      </c>
      <c r="K111" s="286"/>
    </row>
    <row r="112" spans="2:11" s="1" customFormat="1" ht="15" customHeight="1">
      <c r="B112" s="297"/>
      <c r="C112" s="274" t="s">
        <v>2260</v>
      </c>
      <c r="D112" s="274"/>
      <c r="E112" s="274"/>
      <c r="F112" s="295" t="s">
        <v>2241</v>
      </c>
      <c r="G112" s="274"/>
      <c r="H112" s="274" t="s">
        <v>2275</v>
      </c>
      <c r="I112" s="274" t="s">
        <v>2237</v>
      </c>
      <c r="J112" s="274">
        <v>50</v>
      </c>
      <c r="K112" s="286"/>
    </row>
    <row r="113" spans="2:11" s="1" customFormat="1" ht="15" customHeight="1">
      <c r="B113" s="297"/>
      <c r="C113" s="274" t="s">
        <v>56</v>
      </c>
      <c r="D113" s="274"/>
      <c r="E113" s="274"/>
      <c r="F113" s="295" t="s">
        <v>2235</v>
      </c>
      <c r="G113" s="274"/>
      <c r="H113" s="274" t="s">
        <v>2276</v>
      </c>
      <c r="I113" s="274" t="s">
        <v>2237</v>
      </c>
      <c r="J113" s="274">
        <v>20</v>
      </c>
      <c r="K113" s="286"/>
    </row>
    <row r="114" spans="2:11" s="1" customFormat="1" ht="15" customHeight="1">
      <c r="B114" s="297"/>
      <c r="C114" s="274" t="s">
        <v>2277</v>
      </c>
      <c r="D114" s="274"/>
      <c r="E114" s="274"/>
      <c r="F114" s="295" t="s">
        <v>2235</v>
      </c>
      <c r="G114" s="274"/>
      <c r="H114" s="274" t="s">
        <v>2278</v>
      </c>
      <c r="I114" s="274" t="s">
        <v>2237</v>
      </c>
      <c r="J114" s="274">
        <v>120</v>
      </c>
      <c r="K114" s="286"/>
    </row>
    <row r="115" spans="2:11" s="1" customFormat="1" ht="15" customHeight="1">
      <c r="B115" s="297"/>
      <c r="C115" s="274" t="s">
        <v>41</v>
      </c>
      <c r="D115" s="274"/>
      <c r="E115" s="274"/>
      <c r="F115" s="295" t="s">
        <v>2235</v>
      </c>
      <c r="G115" s="274"/>
      <c r="H115" s="274" t="s">
        <v>2279</v>
      </c>
      <c r="I115" s="274" t="s">
        <v>2270</v>
      </c>
      <c r="J115" s="274"/>
      <c r="K115" s="286"/>
    </row>
    <row r="116" spans="2:11" s="1" customFormat="1" ht="15" customHeight="1">
      <c r="B116" s="297"/>
      <c r="C116" s="274" t="s">
        <v>51</v>
      </c>
      <c r="D116" s="274"/>
      <c r="E116" s="274"/>
      <c r="F116" s="295" t="s">
        <v>2235</v>
      </c>
      <c r="G116" s="274"/>
      <c r="H116" s="274" t="s">
        <v>2280</v>
      </c>
      <c r="I116" s="274" t="s">
        <v>2270</v>
      </c>
      <c r="J116" s="274"/>
      <c r="K116" s="286"/>
    </row>
    <row r="117" spans="2:11" s="1" customFormat="1" ht="15" customHeight="1">
      <c r="B117" s="297"/>
      <c r="C117" s="274" t="s">
        <v>60</v>
      </c>
      <c r="D117" s="274"/>
      <c r="E117" s="274"/>
      <c r="F117" s="295" t="s">
        <v>2235</v>
      </c>
      <c r="G117" s="274"/>
      <c r="H117" s="274" t="s">
        <v>2281</v>
      </c>
      <c r="I117" s="274" t="s">
        <v>2282</v>
      </c>
      <c r="J117" s="274"/>
      <c r="K117" s="286"/>
    </row>
    <row r="118" spans="2:11" s="1" customFormat="1" ht="15" customHeight="1">
      <c r="B118" s="300"/>
      <c r="C118" s="306"/>
      <c r="D118" s="306"/>
      <c r="E118" s="306"/>
      <c r="F118" s="306"/>
      <c r="G118" s="306"/>
      <c r="H118" s="306"/>
      <c r="I118" s="306"/>
      <c r="J118" s="306"/>
      <c r="K118" s="302"/>
    </row>
    <row r="119" spans="2:11" s="1" customFormat="1" ht="18.75" customHeight="1">
      <c r="B119" s="307"/>
      <c r="C119" s="308"/>
      <c r="D119" s="308"/>
      <c r="E119" s="308"/>
      <c r="F119" s="309"/>
      <c r="G119" s="308"/>
      <c r="H119" s="308"/>
      <c r="I119" s="308"/>
      <c r="J119" s="308"/>
      <c r="K119" s="307"/>
    </row>
    <row r="120" spans="2:11" s="1" customFormat="1" ht="18.75" customHeight="1">
      <c r="B120" s="281"/>
      <c r="C120" s="281"/>
      <c r="D120" s="281"/>
      <c r="E120" s="281"/>
      <c r="F120" s="281"/>
      <c r="G120" s="281"/>
      <c r="H120" s="281"/>
      <c r="I120" s="281"/>
      <c r="J120" s="281"/>
      <c r="K120" s="281"/>
    </row>
    <row r="121" spans="2:11" s="1" customFormat="1" ht="7.5" customHeight="1">
      <c r="B121" s="310"/>
      <c r="C121" s="311"/>
      <c r="D121" s="311"/>
      <c r="E121" s="311"/>
      <c r="F121" s="311"/>
      <c r="G121" s="311"/>
      <c r="H121" s="311"/>
      <c r="I121" s="311"/>
      <c r="J121" s="311"/>
      <c r="K121" s="312"/>
    </row>
    <row r="122" spans="2:11" s="1" customFormat="1" ht="45" customHeight="1">
      <c r="B122" s="313"/>
      <c r="C122" s="401" t="s">
        <v>2283</v>
      </c>
      <c r="D122" s="401"/>
      <c r="E122" s="401"/>
      <c r="F122" s="401"/>
      <c r="G122" s="401"/>
      <c r="H122" s="401"/>
      <c r="I122" s="401"/>
      <c r="J122" s="401"/>
      <c r="K122" s="314"/>
    </row>
    <row r="123" spans="2:11" s="1" customFormat="1" ht="17.25" customHeight="1">
      <c r="B123" s="315"/>
      <c r="C123" s="287" t="s">
        <v>2229</v>
      </c>
      <c r="D123" s="287"/>
      <c r="E123" s="287"/>
      <c r="F123" s="287" t="s">
        <v>2230</v>
      </c>
      <c r="G123" s="288"/>
      <c r="H123" s="287" t="s">
        <v>57</v>
      </c>
      <c r="I123" s="287" t="s">
        <v>60</v>
      </c>
      <c r="J123" s="287" t="s">
        <v>2231</v>
      </c>
      <c r="K123" s="316"/>
    </row>
    <row r="124" spans="2:11" s="1" customFormat="1" ht="17.25" customHeight="1">
      <c r="B124" s="315"/>
      <c r="C124" s="289" t="s">
        <v>2232</v>
      </c>
      <c r="D124" s="289"/>
      <c r="E124" s="289"/>
      <c r="F124" s="290" t="s">
        <v>2233</v>
      </c>
      <c r="G124" s="291"/>
      <c r="H124" s="289"/>
      <c r="I124" s="289"/>
      <c r="J124" s="289" t="s">
        <v>2234</v>
      </c>
      <c r="K124" s="316"/>
    </row>
    <row r="125" spans="2:11" s="1" customFormat="1" ht="5.25" customHeight="1">
      <c r="B125" s="317"/>
      <c r="C125" s="292"/>
      <c r="D125" s="292"/>
      <c r="E125" s="292"/>
      <c r="F125" s="292"/>
      <c r="G125" s="318"/>
      <c r="H125" s="292"/>
      <c r="I125" s="292"/>
      <c r="J125" s="292"/>
      <c r="K125" s="319"/>
    </row>
    <row r="126" spans="2:11" s="1" customFormat="1" ht="15" customHeight="1">
      <c r="B126" s="317"/>
      <c r="C126" s="274" t="s">
        <v>2238</v>
      </c>
      <c r="D126" s="294"/>
      <c r="E126" s="294"/>
      <c r="F126" s="295" t="s">
        <v>2235</v>
      </c>
      <c r="G126" s="274"/>
      <c r="H126" s="274" t="s">
        <v>2275</v>
      </c>
      <c r="I126" s="274" t="s">
        <v>2237</v>
      </c>
      <c r="J126" s="274">
        <v>120</v>
      </c>
      <c r="K126" s="320"/>
    </row>
    <row r="127" spans="2:11" s="1" customFormat="1" ht="15" customHeight="1">
      <c r="B127" s="317"/>
      <c r="C127" s="274" t="s">
        <v>2284</v>
      </c>
      <c r="D127" s="274"/>
      <c r="E127" s="274"/>
      <c r="F127" s="295" t="s">
        <v>2235</v>
      </c>
      <c r="G127" s="274"/>
      <c r="H127" s="274" t="s">
        <v>2285</v>
      </c>
      <c r="I127" s="274" t="s">
        <v>2237</v>
      </c>
      <c r="J127" s="274" t="s">
        <v>2286</v>
      </c>
      <c r="K127" s="320"/>
    </row>
    <row r="128" spans="2:11" s="1" customFormat="1" ht="15" customHeight="1">
      <c r="B128" s="317"/>
      <c r="C128" s="274" t="s">
        <v>87</v>
      </c>
      <c r="D128" s="274"/>
      <c r="E128" s="274"/>
      <c r="F128" s="295" t="s">
        <v>2235</v>
      </c>
      <c r="G128" s="274"/>
      <c r="H128" s="274" t="s">
        <v>2287</v>
      </c>
      <c r="I128" s="274" t="s">
        <v>2237</v>
      </c>
      <c r="J128" s="274" t="s">
        <v>2286</v>
      </c>
      <c r="K128" s="320"/>
    </row>
    <row r="129" spans="2:11" s="1" customFormat="1" ht="15" customHeight="1">
      <c r="B129" s="317"/>
      <c r="C129" s="274" t="s">
        <v>2246</v>
      </c>
      <c r="D129" s="274"/>
      <c r="E129" s="274"/>
      <c r="F129" s="295" t="s">
        <v>2241</v>
      </c>
      <c r="G129" s="274"/>
      <c r="H129" s="274" t="s">
        <v>2247</v>
      </c>
      <c r="I129" s="274" t="s">
        <v>2237</v>
      </c>
      <c r="J129" s="274">
        <v>15</v>
      </c>
      <c r="K129" s="320"/>
    </row>
    <row r="130" spans="2:11" s="1" customFormat="1" ht="15" customHeight="1">
      <c r="B130" s="317"/>
      <c r="C130" s="298" t="s">
        <v>2248</v>
      </c>
      <c r="D130" s="298"/>
      <c r="E130" s="298"/>
      <c r="F130" s="299" t="s">
        <v>2241</v>
      </c>
      <c r="G130" s="298"/>
      <c r="H130" s="298" t="s">
        <v>2249</v>
      </c>
      <c r="I130" s="298" t="s">
        <v>2237</v>
      </c>
      <c r="J130" s="298">
        <v>15</v>
      </c>
      <c r="K130" s="320"/>
    </row>
    <row r="131" spans="2:11" s="1" customFormat="1" ht="15" customHeight="1">
      <c r="B131" s="317"/>
      <c r="C131" s="298" t="s">
        <v>2250</v>
      </c>
      <c r="D131" s="298"/>
      <c r="E131" s="298"/>
      <c r="F131" s="299" t="s">
        <v>2241</v>
      </c>
      <c r="G131" s="298"/>
      <c r="H131" s="298" t="s">
        <v>2251</v>
      </c>
      <c r="I131" s="298" t="s">
        <v>2237</v>
      </c>
      <c r="J131" s="298">
        <v>20</v>
      </c>
      <c r="K131" s="320"/>
    </row>
    <row r="132" spans="2:11" s="1" customFormat="1" ht="15" customHeight="1">
      <c r="B132" s="317"/>
      <c r="C132" s="298" t="s">
        <v>2252</v>
      </c>
      <c r="D132" s="298"/>
      <c r="E132" s="298"/>
      <c r="F132" s="299" t="s">
        <v>2241</v>
      </c>
      <c r="G132" s="298"/>
      <c r="H132" s="298" t="s">
        <v>2253</v>
      </c>
      <c r="I132" s="298" t="s">
        <v>2237</v>
      </c>
      <c r="J132" s="298">
        <v>20</v>
      </c>
      <c r="K132" s="320"/>
    </row>
    <row r="133" spans="2:11" s="1" customFormat="1" ht="15" customHeight="1">
      <c r="B133" s="317"/>
      <c r="C133" s="274" t="s">
        <v>2240</v>
      </c>
      <c r="D133" s="274"/>
      <c r="E133" s="274"/>
      <c r="F133" s="295" t="s">
        <v>2241</v>
      </c>
      <c r="G133" s="274"/>
      <c r="H133" s="274" t="s">
        <v>2275</v>
      </c>
      <c r="I133" s="274" t="s">
        <v>2237</v>
      </c>
      <c r="J133" s="274">
        <v>50</v>
      </c>
      <c r="K133" s="320"/>
    </row>
    <row r="134" spans="2:11" s="1" customFormat="1" ht="15" customHeight="1">
      <c r="B134" s="317"/>
      <c r="C134" s="274" t="s">
        <v>2254</v>
      </c>
      <c r="D134" s="274"/>
      <c r="E134" s="274"/>
      <c r="F134" s="295" t="s">
        <v>2241</v>
      </c>
      <c r="G134" s="274"/>
      <c r="H134" s="274" t="s">
        <v>2275</v>
      </c>
      <c r="I134" s="274" t="s">
        <v>2237</v>
      </c>
      <c r="J134" s="274">
        <v>50</v>
      </c>
      <c r="K134" s="320"/>
    </row>
    <row r="135" spans="2:11" s="1" customFormat="1" ht="15" customHeight="1">
      <c r="B135" s="317"/>
      <c r="C135" s="274" t="s">
        <v>2260</v>
      </c>
      <c r="D135" s="274"/>
      <c r="E135" s="274"/>
      <c r="F135" s="295" t="s">
        <v>2241</v>
      </c>
      <c r="G135" s="274"/>
      <c r="H135" s="274" t="s">
        <v>2275</v>
      </c>
      <c r="I135" s="274" t="s">
        <v>2237</v>
      </c>
      <c r="J135" s="274">
        <v>50</v>
      </c>
      <c r="K135" s="320"/>
    </row>
    <row r="136" spans="2:11" s="1" customFormat="1" ht="15" customHeight="1">
      <c r="B136" s="317"/>
      <c r="C136" s="274" t="s">
        <v>2262</v>
      </c>
      <c r="D136" s="274"/>
      <c r="E136" s="274"/>
      <c r="F136" s="295" t="s">
        <v>2241</v>
      </c>
      <c r="G136" s="274"/>
      <c r="H136" s="274" t="s">
        <v>2275</v>
      </c>
      <c r="I136" s="274" t="s">
        <v>2237</v>
      </c>
      <c r="J136" s="274">
        <v>50</v>
      </c>
      <c r="K136" s="320"/>
    </row>
    <row r="137" spans="2:11" s="1" customFormat="1" ht="15" customHeight="1">
      <c r="B137" s="317"/>
      <c r="C137" s="274" t="s">
        <v>2263</v>
      </c>
      <c r="D137" s="274"/>
      <c r="E137" s="274"/>
      <c r="F137" s="295" t="s">
        <v>2241</v>
      </c>
      <c r="G137" s="274"/>
      <c r="H137" s="274" t="s">
        <v>2288</v>
      </c>
      <c r="I137" s="274" t="s">
        <v>2237</v>
      </c>
      <c r="J137" s="274">
        <v>255</v>
      </c>
      <c r="K137" s="320"/>
    </row>
    <row r="138" spans="2:11" s="1" customFormat="1" ht="15" customHeight="1">
      <c r="B138" s="317"/>
      <c r="C138" s="274" t="s">
        <v>2265</v>
      </c>
      <c r="D138" s="274"/>
      <c r="E138" s="274"/>
      <c r="F138" s="295" t="s">
        <v>2235</v>
      </c>
      <c r="G138" s="274"/>
      <c r="H138" s="274" t="s">
        <v>2289</v>
      </c>
      <c r="I138" s="274" t="s">
        <v>2267</v>
      </c>
      <c r="J138" s="274"/>
      <c r="K138" s="320"/>
    </row>
    <row r="139" spans="2:11" s="1" customFormat="1" ht="15" customHeight="1">
      <c r="B139" s="317"/>
      <c r="C139" s="274" t="s">
        <v>2268</v>
      </c>
      <c r="D139" s="274"/>
      <c r="E139" s="274"/>
      <c r="F139" s="295" t="s">
        <v>2235</v>
      </c>
      <c r="G139" s="274"/>
      <c r="H139" s="274" t="s">
        <v>2290</v>
      </c>
      <c r="I139" s="274" t="s">
        <v>2270</v>
      </c>
      <c r="J139" s="274"/>
      <c r="K139" s="320"/>
    </row>
    <row r="140" spans="2:11" s="1" customFormat="1" ht="15" customHeight="1">
      <c r="B140" s="317"/>
      <c r="C140" s="274" t="s">
        <v>2271</v>
      </c>
      <c r="D140" s="274"/>
      <c r="E140" s="274"/>
      <c r="F140" s="295" t="s">
        <v>2235</v>
      </c>
      <c r="G140" s="274"/>
      <c r="H140" s="274" t="s">
        <v>2271</v>
      </c>
      <c r="I140" s="274" t="s">
        <v>2270</v>
      </c>
      <c r="J140" s="274"/>
      <c r="K140" s="320"/>
    </row>
    <row r="141" spans="2:11" s="1" customFormat="1" ht="15" customHeight="1">
      <c r="B141" s="317"/>
      <c r="C141" s="274" t="s">
        <v>41</v>
      </c>
      <c r="D141" s="274"/>
      <c r="E141" s="274"/>
      <c r="F141" s="295" t="s">
        <v>2235</v>
      </c>
      <c r="G141" s="274"/>
      <c r="H141" s="274" t="s">
        <v>2291</v>
      </c>
      <c r="I141" s="274" t="s">
        <v>2270</v>
      </c>
      <c r="J141" s="274"/>
      <c r="K141" s="320"/>
    </row>
    <row r="142" spans="2:11" s="1" customFormat="1" ht="15" customHeight="1">
      <c r="B142" s="317"/>
      <c r="C142" s="274" t="s">
        <v>2292</v>
      </c>
      <c r="D142" s="274"/>
      <c r="E142" s="274"/>
      <c r="F142" s="295" t="s">
        <v>2235</v>
      </c>
      <c r="G142" s="274"/>
      <c r="H142" s="274" t="s">
        <v>2293</v>
      </c>
      <c r="I142" s="274" t="s">
        <v>2270</v>
      </c>
      <c r="J142" s="274"/>
      <c r="K142" s="320"/>
    </row>
    <row r="143" spans="2:11" s="1" customFormat="1" ht="15" customHeight="1">
      <c r="B143" s="321"/>
      <c r="C143" s="322"/>
      <c r="D143" s="322"/>
      <c r="E143" s="322"/>
      <c r="F143" s="322"/>
      <c r="G143" s="322"/>
      <c r="H143" s="322"/>
      <c r="I143" s="322"/>
      <c r="J143" s="322"/>
      <c r="K143" s="323"/>
    </row>
    <row r="144" spans="2:11" s="1" customFormat="1" ht="18.75" customHeight="1">
      <c r="B144" s="308"/>
      <c r="C144" s="308"/>
      <c r="D144" s="308"/>
      <c r="E144" s="308"/>
      <c r="F144" s="309"/>
      <c r="G144" s="308"/>
      <c r="H144" s="308"/>
      <c r="I144" s="308"/>
      <c r="J144" s="308"/>
      <c r="K144" s="308"/>
    </row>
    <row r="145" spans="2:11" s="1" customFormat="1" ht="18.75" customHeight="1">
      <c r="B145" s="281"/>
      <c r="C145" s="281"/>
      <c r="D145" s="281"/>
      <c r="E145" s="281"/>
      <c r="F145" s="281"/>
      <c r="G145" s="281"/>
      <c r="H145" s="281"/>
      <c r="I145" s="281"/>
      <c r="J145" s="281"/>
      <c r="K145" s="281"/>
    </row>
    <row r="146" spans="2:11" s="1" customFormat="1" ht="7.5" customHeight="1">
      <c r="B146" s="282"/>
      <c r="C146" s="283"/>
      <c r="D146" s="283"/>
      <c r="E146" s="283"/>
      <c r="F146" s="283"/>
      <c r="G146" s="283"/>
      <c r="H146" s="283"/>
      <c r="I146" s="283"/>
      <c r="J146" s="283"/>
      <c r="K146" s="284"/>
    </row>
    <row r="147" spans="2:11" s="1" customFormat="1" ht="45" customHeight="1">
      <c r="B147" s="285"/>
      <c r="C147" s="400" t="s">
        <v>2294</v>
      </c>
      <c r="D147" s="400"/>
      <c r="E147" s="400"/>
      <c r="F147" s="400"/>
      <c r="G147" s="400"/>
      <c r="H147" s="400"/>
      <c r="I147" s="400"/>
      <c r="J147" s="400"/>
      <c r="K147" s="286"/>
    </row>
    <row r="148" spans="2:11" s="1" customFormat="1" ht="17.25" customHeight="1">
      <c r="B148" s="285"/>
      <c r="C148" s="287" t="s">
        <v>2229</v>
      </c>
      <c r="D148" s="287"/>
      <c r="E148" s="287"/>
      <c r="F148" s="287" t="s">
        <v>2230</v>
      </c>
      <c r="G148" s="288"/>
      <c r="H148" s="287" t="s">
        <v>57</v>
      </c>
      <c r="I148" s="287" t="s">
        <v>60</v>
      </c>
      <c r="J148" s="287" t="s">
        <v>2231</v>
      </c>
      <c r="K148" s="286"/>
    </row>
    <row r="149" spans="2:11" s="1" customFormat="1" ht="17.25" customHeight="1">
      <c r="B149" s="285"/>
      <c r="C149" s="289" t="s">
        <v>2232</v>
      </c>
      <c r="D149" s="289"/>
      <c r="E149" s="289"/>
      <c r="F149" s="290" t="s">
        <v>2233</v>
      </c>
      <c r="G149" s="291"/>
      <c r="H149" s="289"/>
      <c r="I149" s="289"/>
      <c r="J149" s="289" t="s">
        <v>2234</v>
      </c>
      <c r="K149" s="286"/>
    </row>
    <row r="150" spans="2:11" s="1" customFormat="1" ht="5.25" customHeight="1">
      <c r="B150" s="297"/>
      <c r="C150" s="292"/>
      <c r="D150" s="292"/>
      <c r="E150" s="292"/>
      <c r="F150" s="292"/>
      <c r="G150" s="293"/>
      <c r="H150" s="292"/>
      <c r="I150" s="292"/>
      <c r="J150" s="292"/>
      <c r="K150" s="320"/>
    </row>
    <row r="151" spans="2:11" s="1" customFormat="1" ht="15" customHeight="1">
      <c r="B151" s="297"/>
      <c r="C151" s="324" t="s">
        <v>2238</v>
      </c>
      <c r="D151" s="274"/>
      <c r="E151" s="274"/>
      <c r="F151" s="325" t="s">
        <v>2235</v>
      </c>
      <c r="G151" s="274"/>
      <c r="H151" s="324" t="s">
        <v>2275</v>
      </c>
      <c r="I151" s="324" t="s">
        <v>2237</v>
      </c>
      <c r="J151" s="324">
        <v>120</v>
      </c>
      <c r="K151" s="320"/>
    </row>
    <row r="152" spans="2:11" s="1" customFormat="1" ht="15" customHeight="1">
      <c r="B152" s="297"/>
      <c r="C152" s="324" t="s">
        <v>2284</v>
      </c>
      <c r="D152" s="274"/>
      <c r="E152" s="274"/>
      <c r="F152" s="325" t="s">
        <v>2235</v>
      </c>
      <c r="G152" s="274"/>
      <c r="H152" s="324" t="s">
        <v>2295</v>
      </c>
      <c r="I152" s="324" t="s">
        <v>2237</v>
      </c>
      <c r="J152" s="324" t="s">
        <v>2286</v>
      </c>
      <c r="K152" s="320"/>
    </row>
    <row r="153" spans="2:11" s="1" customFormat="1" ht="15" customHeight="1">
      <c r="B153" s="297"/>
      <c r="C153" s="324" t="s">
        <v>87</v>
      </c>
      <c r="D153" s="274"/>
      <c r="E153" s="274"/>
      <c r="F153" s="325" t="s">
        <v>2235</v>
      </c>
      <c r="G153" s="274"/>
      <c r="H153" s="324" t="s">
        <v>2296</v>
      </c>
      <c r="I153" s="324" t="s">
        <v>2237</v>
      </c>
      <c r="J153" s="324" t="s">
        <v>2286</v>
      </c>
      <c r="K153" s="320"/>
    </row>
    <row r="154" spans="2:11" s="1" customFormat="1" ht="15" customHeight="1">
      <c r="B154" s="297"/>
      <c r="C154" s="324" t="s">
        <v>2240</v>
      </c>
      <c r="D154" s="274"/>
      <c r="E154" s="274"/>
      <c r="F154" s="325" t="s">
        <v>2241</v>
      </c>
      <c r="G154" s="274"/>
      <c r="H154" s="324" t="s">
        <v>2275</v>
      </c>
      <c r="I154" s="324" t="s">
        <v>2237</v>
      </c>
      <c r="J154" s="324">
        <v>50</v>
      </c>
      <c r="K154" s="320"/>
    </row>
    <row r="155" spans="2:11" s="1" customFormat="1" ht="15" customHeight="1">
      <c r="B155" s="297"/>
      <c r="C155" s="324" t="s">
        <v>2243</v>
      </c>
      <c r="D155" s="274"/>
      <c r="E155" s="274"/>
      <c r="F155" s="325" t="s">
        <v>2235</v>
      </c>
      <c r="G155" s="274"/>
      <c r="H155" s="324" t="s">
        <v>2275</v>
      </c>
      <c r="I155" s="324" t="s">
        <v>2245</v>
      </c>
      <c r="J155" s="324"/>
      <c r="K155" s="320"/>
    </row>
    <row r="156" spans="2:11" s="1" customFormat="1" ht="15" customHeight="1">
      <c r="B156" s="297"/>
      <c r="C156" s="324" t="s">
        <v>2254</v>
      </c>
      <c r="D156" s="274"/>
      <c r="E156" s="274"/>
      <c r="F156" s="325" t="s">
        <v>2241</v>
      </c>
      <c r="G156" s="274"/>
      <c r="H156" s="324" t="s">
        <v>2275</v>
      </c>
      <c r="I156" s="324" t="s">
        <v>2237</v>
      </c>
      <c r="J156" s="324">
        <v>50</v>
      </c>
      <c r="K156" s="320"/>
    </row>
    <row r="157" spans="2:11" s="1" customFormat="1" ht="15" customHeight="1">
      <c r="B157" s="297"/>
      <c r="C157" s="324" t="s">
        <v>2262</v>
      </c>
      <c r="D157" s="274"/>
      <c r="E157" s="274"/>
      <c r="F157" s="325" t="s">
        <v>2241</v>
      </c>
      <c r="G157" s="274"/>
      <c r="H157" s="324" t="s">
        <v>2275</v>
      </c>
      <c r="I157" s="324" t="s">
        <v>2237</v>
      </c>
      <c r="J157" s="324">
        <v>50</v>
      </c>
      <c r="K157" s="320"/>
    </row>
    <row r="158" spans="2:11" s="1" customFormat="1" ht="15" customHeight="1">
      <c r="B158" s="297"/>
      <c r="C158" s="324" t="s">
        <v>2260</v>
      </c>
      <c r="D158" s="274"/>
      <c r="E158" s="274"/>
      <c r="F158" s="325" t="s">
        <v>2241</v>
      </c>
      <c r="G158" s="274"/>
      <c r="H158" s="324" t="s">
        <v>2275</v>
      </c>
      <c r="I158" s="324" t="s">
        <v>2237</v>
      </c>
      <c r="J158" s="324">
        <v>50</v>
      </c>
      <c r="K158" s="320"/>
    </row>
    <row r="159" spans="2:11" s="1" customFormat="1" ht="15" customHeight="1">
      <c r="B159" s="297"/>
      <c r="C159" s="324" t="s">
        <v>179</v>
      </c>
      <c r="D159" s="274"/>
      <c r="E159" s="274"/>
      <c r="F159" s="325" t="s">
        <v>2235</v>
      </c>
      <c r="G159" s="274"/>
      <c r="H159" s="324" t="s">
        <v>2297</v>
      </c>
      <c r="I159" s="324" t="s">
        <v>2237</v>
      </c>
      <c r="J159" s="324" t="s">
        <v>2298</v>
      </c>
      <c r="K159" s="320"/>
    </row>
    <row r="160" spans="2:11" s="1" customFormat="1" ht="15" customHeight="1">
      <c r="B160" s="297"/>
      <c r="C160" s="324" t="s">
        <v>2299</v>
      </c>
      <c r="D160" s="274"/>
      <c r="E160" s="274"/>
      <c r="F160" s="325" t="s">
        <v>2235</v>
      </c>
      <c r="G160" s="274"/>
      <c r="H160" s="324" t="s">
        <v>2300</v>
      </c>
      <c r="I160" s="324" t="s">
        <v>2270</v>
      </c>
      <c r="J160" s="324"/>
      <c r="K160" s="320"/>
    </row>
    <row r="161" spans="2:11" s="1" customFormat="1" ht="15" customHeight="1">
      <c r="B161" s="326"/>
      <c r="C161" s="306"/>
      <c r="D161" s="306"/>
      <c r="E161" s="306"/>
      <c r="F161" s="306"/>
      <c r="G161" s="306"/>
      <c r="H161" s="306"/>
      <c r="I161" s="306"/>
      <c r="J161" s="306"/>
      <c r="K161" s="327"/>
    </row>
    <row r="162" spans="2:11" s="1" customFormat="1" ht="18.75" customHeight="1">
      <c r="B162" s="308"/>
      <c r="C162" s="318"/>
      <c r="D162" s="318"/>
      <c r="E162" s="318"/>
      <c r="F162" s="328"/>
      <c r="G162" s="318"/>
      <c r="H162" s="318"/>
      <c r="I162" s="318"/>
      <c r="J162" s="318"/>
      <c r="K162" s="308"/>
    </row>
    <row r="163" spans="2:11" s="1" customFormat="1" ht="18.75" customHeight="1">
      <c r="B163" s="281"/>
      <c r="C163" s="281"/>
      <c r="D163" s="281"/>
      <c r="E163" s="281"/>
      <c r="F163" s="281"/>
      <c r="G163" s="281"/>
      <c r="H163" s="281"/>
      <c r="I163" s="281"/>
      <c r="J163" s="281"/>
      <c r="K163" s="281"/>
    </row>
    <row r="164" spans="2:11" s="1" customFormat="1" ht="7.5" customHeight="1">
      <c r="B164" s="263"/>
      <c r="C164" s="264"/>
      <c r="D164" s="264"/>
      <c r="E164" s="264"/>
      <c r="F164" s="264"/>
      <c r="G164" s="264"/>
      <c r="H164" s="264"/>
      <c r="I164" s="264"/>
      <c r="J164" s="264"/>
      <c r="K164" s="265"/>
    </row>
    <row r="165" spans="2:11" s="1" customFormat="1" ht="45" customHeight="1">
      <c r="B165" s="266"/>
      <c r="C165" s="401" t="s">
        <v>2301</v>
      </c>
      <c r="D165" s="401"/>
      <c r="E165" s="401"/>
      <c r="F165" s="401"/>
      <c r="G165" s="401"/>
      <c r="H165" s="401"/>
      <c r="I165" s="401"/>
      <c r="J165" s="401"/>
      <c r="K165" s="267"/>
    </row>
    <row r="166" spans="2:11" s="1" customFormat="1" ht="17.25" customHeight="1">
      <c r="B166" s="266"/>
      <c r="C166" s="287" t="s">
        <v>2229</v>
      </c>
      <c r="D166" s="287"/>
      <c r="E166" s="287"/>
      <c r="F166" s="287" t="s">
        <v>2230</v>
      </c>
      <c r="G166" s="329"/>
      <c r="H166" s="330" t="s">
        <v>57</v>
      </c>
      <c r="I166" s="330" t="s">
        <v>60</v>
      </c>
      <c r="J166" s="287" t="s">
        <v>2231</v>
      </c>
      <c r="K166" s="267"/>
    </row>
    <row r="167" spans="2:11" s="1" customFormat="1" ht="17.25" customHeight="1">
      <c r="B167" s="268"/>
      <c r="C167" s="289" t="s">
        <v>2232</v>
      </c>
      <c r="D167" s="289"/>
      <c r="E167" s="289"/>
      <c r="F167" s="290" t="s">
        <v>2233</v>
      </c>
      <c r="G167" s="331"/>
      <c r="H167" s="332"/>
      <c r="I167" s="332"/>
      <c r="J167" s="289" t="s">
        <v>2234</v>
      </c>
      <c r="K167" s="269"/>
    </row>
    <row r="168" spans="2:11" s="1" customFormat="1" ht="5.25" customHeight="1">
      <c r="B168" s="297"/>
      <c r="C168" s="292"/>
      <c r="D168" s="292"/>
      <c r="E168" s="292"/>
      <c r="F168" s="292"/>
      <c r="G168" s="293"/>
      <c r="H168" s="292"/>
      <c r="I168" s="292"/>
      <c r="J168" s="292"/>
      <c r="K168" s="320"/>
    </row>
    <row r="169" spans="2:11" s="1" customFormat="1" ht="15" customHeight="1">
      <c r="B169" s="297"/>
      <c r="C169" s="274" t="s">
        <v>2238</v>
      </c>
      <c r="D169" s="274"/>
      <c r="E169" s="274"/>
      <c r="F169" s="295" t="s">
        <v>2235</v>
      </c>
      <c r="G169" s="274"/>
      <c r="H169" s="274" t="s">
        <v>2275</v>
      </c>
      <c r="I169" s="274" t="s">
        <v>2237</v>
      </c>
      <c r="J169" s="274">
        <v>120</v>
      </c>
      <c r="K169" s="320"/>
    </row>
    <row r="170" spans="2:11" s="1" customFormat="1" ht="15" customHeight="1">
      <c r="B170" s="297"/>
      <c r="C170" s="274" t="s">
        <v>2284</v>
      </c>
      <c r="D170" s="274"/>
      <c r="E170" s="274"/>
      <c r="F170" s="295" t="s">
        <v>2235</v>
      </c>
      <c r="G170" s="274"/>
      <c r="H170" s="274" t="s">
        <v>2285</v>
      </c>
      <c r="I170" s="274" t="s">
        <v>2237</v>
      </c>
      <c r="J170" s="274" t="s">
        <v>2286</v>
      </c>
      <c r="K170" s="320"/>
    </row>
    <row r="171" spans="2:11" s="1" customFormat="1" ht="15" customHeight="1">
      <c r="B171" s="297"/>
      <c r="C171" s="274" t="s">
        <v>87</v>
      </c>
      <c r="D171" s="274"/>
      <c r="E171" s="274"/>
      <c r="F171" s="295" t="s">
        <v>2235</v>
      </c>
      <c r="G171" s="274"/>
      <c r="H171" s="274" t="s">
        <v>2302</v>
      </c>
      <c r="I171" s="274" t="s">
        <v>2237</v>
      </c>
      <c r="J171" s="274" t="s">
        <v>2286</v>
      </c>
      <c r="K171" s="320"/>
    </row>
    <row r="172" spans="2:11" s="1" customFormat="1" ht="15" customHeight="1">
      <c r="B172" s="297"/>
      <c r="C172" s="274" t="s">
        <v>2240</v>
      </c>
      <c r="D172" s="274"/>
      <c r="E172" s="274"/>
      <c r="F172" s="295" t="s">
        <v>2241</v>
      </c>
      <c r="G172" s="274"/>
      <c r="H172" s="274" t="s">
        <v>2302</v>
      </c>
      <c r="I172" s="274" t="s">
        <v>2237</v>
      </c>
      <c r="J172" s="274">
        <v>50</v>
      </c>
      <c r="K172" s="320"/>
    </row>
    <row r="173" spans="2:11" s="1" customFormat="1" ht="15" customHeight="1">
      <c r="B173" s="297"/>
      <c r="C173" s="274" t="s">
        <v>2243</v>
      </c>
      <c r="D173" s="274"/>
      <c r="E173" s="274"/>
      <c r="F173" s="295" t="s">
        <v>2235</v>
      </c>
      <c r="G173" s="274"/>
      <c r="H173" s="274" t="s">
        <v>2302</v>
      </c>
      <c r="I173" s="274" t="s">
        <v>2245</v>
      </c>
      <c r="J173" s="274"/>
      <c r="K173" s="320"/>
    </row>
    <row r="174" spans="2:11" s="1" customFormat="1" ht="15" customHeight="1">
      <c r="B174" s="297"/>
      <c r="C174" s="274" t="s">
        <v>2254</v>
      </c>
      <c r="D174" s="274"/>
      <c r="E174" s="274"/>
      <c r="F174" s="295" t="s">
        <v>2241</v>
      </c>
      <c r="G174" s="274"/>
      <c r="H174" s="274" t="s">
        <v>2302</v>
      </c>
      <c r="I174" s="274" t="s">
        <v>2237</v>
      </c>
      <c r="J174" s="274">
        <v>50</v>
      </c>
      <c r="K174" s="320"/>
    </row>
    <row r="175" spans="2:11" s="1" customFormat="1" ht="15" customHeight="1">
      <c r="B175" s="297"/>
      <c r="C175" s="274" t="s">
        <v>2262</v>
      </c>
      <c r="D175" s="274"/>
      <c r="E175" s="274"/>
      <c r="F175" s="295" t="s">
        <v>2241</v>
      </c>
      <c r="G175" s="274"/>
      <c r="H175" s="274" t="s">
        <v>2302</v>
      </c>
      <c r="I175" s="274" t="s">
        <v>2237</v>
      </c>
      <c r="J175" s="274">
        <v>50</v>
      </c>
      <c r="K175" s="320"/>
    </row>
    <row r="176" spans="2:11" s="1" customFormat="1" ht="15" customHeight="1">
      <c r="B176" s="297"/>
      <c r="C176" s="274" t="s">
        <v>2260</v>
      </c>
      <c r="D176" s="274"/>
      <c r="E176" s="274"/>
      <c r="F176" s="295" t="s">
        <v>2241</v>
      </c>
      <c r="G176" s="274"/>
      <c r="H176" s="274" t="s">
        <v>2302</v>
      </c>
      <c r="I176" s="274" t="s">
        <v>2237</v>
      </c>
      <c r="J176" s="274">
        <v>50</v>
      </c>
      <c r="K176" s="320"/>
    </row>
    <row r="177" spans="2:11" s="1" customFormat="1" ht="15" customHeight="1">
      <c r="B177" s="297"/>
      <c r="C177" s="274" t="s">
        <v>200</v>
      </c>
      <c r="D177" s="274"/>
      <c r="E177" s="274"/>
      <c r="F177" s="295" t="s">
        <v>2235</v>
      </c>
      <c r="G177" s="274"/>
      <c r="H177" s="274" t="s">
        <v>2303</v>
      </c>
      <c r="I177" s="274" t="s">
        <v>2304</v>
      </c>
      <c r="J177" s="274"/>
      <c r="K177" s="320"/>
    </row>
    <row r="178" spans="2:11" s="1" customFormat="1" ht="15" customHeight="1">
      <c r="B178" s="297"/>
      <c r="C178" s="274" t="s">
        <v>60</v>
      </c>
      <c r="D178" s="274"/>
      <c r="E178" s="274"/>
      <c r="F178" s="295" t="s">
        <v>2235</v>
      </c>
      <c r="G178" s="274"/>
      <c r="H178" s="274" t="s">
        <v>2305</v>
      </c>
      <c r="I178" s="274" t="s">
        <v>2306</v>
      </c>
      <c r="J178" s="274">
        <v>1</v>
      </c>
      <c r="K178" s="320"/>
    </row>
    <row r="179" spans="2:11" s="1" customFormat="1" ht="15" customHeight="1">
      <c r="B179" s="297"/>
      <c r="C179" s="274" t="s">
        <v>56</v>
      </c>
      <c r="D179" s="274"/>
      <c r="E179" s="274"/>
      <c r="F179" s="295" t="s">
        <v>2235</v>
      </c>
      <c r="G179" s="274"/>
      <c r="H179" s="274" t="s">
        <v>2307</v>
      </c>
      <c r="I179" s="274" t="s">
        <v>2237</v>
      </c>
      <c r="J179" s="274">
        <v>20</v>
      </c>
      <c r="K179" s="320"/>
    </row>
    <row r="180" spans="2:11" s="1" customFormat="1" ht="15" customHeight="1">
      <c r="B180" s="297"/>
      <c r="C180" s="274" t="s">
        <v>57</v>
      </c>
      <c r="D180" s="274"/>
      <c r="E180" s="274"/>
      <c r="F180" s="295" t="s">
        <v>2235</v>
      </c>
      <c r="G180" s="274"/>
      <c r="H180" s="274" t="s">
        <v>2308</v>
      </c>
      <c r="I180" s="274" t="s">
        <v>2237</v>
      </c>
      <c r="J180" s="274">
        <v>255</v>
      </c>
      <c r="K180" s="320"/>
    </row>
    <row r="181" spans="2:11" s="1" customFormat="1" ht="15" customHeight="1">
      <c r="B181" s="297"/>
      <c r="C181" s="274" t="s">
        <v>201</v>
      </c>
      <c r="D181" s="274"/>
      <c r="E181" s="274"/>
      <c r="F181" s="295" t="s">
        <v>2235</v>
      </c>
      <c r="G181" s="274"/>
      <c r="H181" s="274" t="s">
        <v>2199</v>
      </c>
      <c r="I181" s="274" t="s">
        <v>2237</v>
      </c>
      <c r="J181" s="274">
        <v>10</v>
      </c>
      <c r="K181" s="320"/>
    </row>
    <row r="182" spans="2:11" s="1" customFormat="1" ht="15" customHeight="1">
      <c r="B182" s="297"/>
      <c r="C182" s="274" t="s">
        <v>202</v>
      </c>
      <c r="D182" s="274"/>
      <c r="E182" s="274"/>
      <c r="F182" s="295" t="s">
        <v>2235</v>
      </c>
      <c r="G182" s="274"/>
      <c r="H182" s="274" t="s">
        <v>2309</v>
      </c>
      <c r="I182" s="274" t="s">
        <v>2270</v>
      </c>
      <c r="J182" s="274"/>
      <c r="K182" s="320"/>
    </row>
    <row r="183" spans="2:11" s="1" customFormat="1" ht="15" customHeight="1">
      <c r="B183" s="297"/>
      <c r="C183" s="274" t="s">
        <v>2310</v>
      </c>
      <c r="D183" s="274"/>
      <c r="E183" s="274"/>
      <c r="F183" s="295" t="s">
        <v>2235</v>
      </c>
      <c r="G183" s="274"/>
      <c r="H183" s="274" t="s">
        <v>2311</v>
      </c>
      <c r="I183" s="274" t="s">
        <v>2270</v>
      </c>
      <c r="J183" s="274"/>
      <c r="K183" s="320"/>
    </row>
    <row r="184" spans="2:11" s="1" customFormat="1" ht="15" customHeight="1">
      <c r="B184" s="297"/>
      <c r="C184" s="274" t="s">
        <v>2299</v>
      </c>
      <c r="D184" s="274"/>
      <c r="E184" s="274"/>
      <c r="F184" s="295" t="s">
        <v>2235</v>
      </c>
      <c r="G184" s="274"/>
      <c r="H184" s="274" t="s">
        <v>2312</v>
      </c>
      <c r="I184" s="274" t="s">
        <v>2270</v>
      </c>
      <c r="J184" s="274"/>
      <c r="K184" s="320"/>
    </row>
    <row r="185" spans="2:11" s="1" customFormat="1" ht="15" customHeight="1">
      <c r="B185" s="297"/>
      <c r="C185" s="274" t="s">
        <v>204</v>
      </c>
      <c r="D185" s="274"/>
      <c r="E185" s="274"/>
      <c r="F185" s="295" t="s">
        <v>2241</v>
      </c>
      <c r="G185" s="274"/>
      <c r="H185" s="274" t="s">
        <v>2313</v>
      </c>
      <c r="I185" s="274" t="s">
        <v>2237</v>
      </c>
      <c r="J185" s="274">
        <v>50</v>
      </c>
      <c r="K185" s="320"/>
    </row>
    <row r="186" spans="2:11" s="1" customFormat="1" ht="15" customHeight="1">
      <c r="B186" s="297"/>
      <c r="C186" s="274" t="s">
        <v>2314</v>
      </c>
      <c r="D186" s="274"/>
      <c r="E186" s="274"/>
      <c r="F186" s="295" t="s">
        <v>2241</v>
      </c>
      <c r="G186" s="274"/>
      <c r="H186" s="274" t="s">
        <v>2315</v>
      </c>
      <c r="I186" s="274" t="s">
        <v>2316</v>
      </c>
      <c r="J186" s="274"/>
      <c r="K186" s="320"/>
    </row>
    <row r="187" spans="2:11" s="1" customFormat="1" ht="15" customHeight="1">
      <c r="B187" s="297"/>
      <c r="C187" s="274" t="s">
        <v>2317</v>
      </c>
      <c r="D187" s="274"/>
      <c r="E187" s="274"/>
      <c r="F187" s="295" t="s">
        <v>2241</v>
      </c>
      <c r="G187" s="274"/>
      <c r="H187" s="274" t="s">
        <v>2318</v>
      </c>
      <c r="I187" s="274" t="s">
        <v>2316</v>
      </c>
      <c r="J187" s="274"/>
      <c r="K187" s="320"/>
    </row>
    <row r="188" spans="2:11" s="1" customFormat="1" ht="15" customHeight="1">
      <c r="B188" s="297"/>
      <c r="C188" s="274" t="s">
        <v>2319</v>
      </c>
      <c r="D188" s="274"/>
      <c r="E188" s="274"/>
      <c r="F188" s="295" t="s">
        <v>2241</v>
      </c>
      <c r="G188" s="274"/>
      <c r="H188" s="274" t="s">
        <v>2320</v>
      </c>
      <c r="I188" s="274" t="s">
        <v>2316</v>
      </c>
      <c r="J188" s="274"/>
      <c r="K188" s="320"/>
    </row>
    <row r="189" spans="2:11" s="1" customFormat="1" ht="15" customHeight="1">
      <c r="B189" s="297"/>
      <c r="C189" s="333" t="s">
        <v>2321</v>
      </c>
      <c r="D189" s="274"/>
      <c r="E189" s="274"/>
      <c r="F189" s="295" t="s">
        <v>2241</v>
      </c>
      <c r="G189" s="274"/>
      <c r="H189" s="274" t="s">
        <v>2322</v>
      </c>
      <c r="I189" s="274" t="s">
        <v>2323</v>
      </c>
      <c r="J189" s="334" t="s">
        <v>2324</v>
      </c>
      <c r="K189" s="320"/>
    </row>
    <row r="190" spans="2:11" s="1" customFormat="1" ht="15" customHeight="1">
      <c r="B190" s="297"/>
      <c r="C190" s="333" t="s">
        <v>45</v>
      </c>
      <c r="D190" s="274"/>
      <c r="E190" s="274"/>
      <c r="F190" s="295" t="s">
        <v>2235</v>
      </c>
      <c r="G190" s="274"/>
      <c r="H190" s="271" t="s">
        <v>2325</v>
      </c>
      <c r="I190" s="274" t="s">
        <v>2326</v>
      </c>
      <c r="J190" s="274"/>
      <c r="K190" s="320"/>
    </row>
    <row r="191" spans="2:11" s="1" customFormat="1" ht="15" customHeight="1">
      <c r="B191" s="297"/>
      <c r="C191" s="333" t="s">
        <v>2327</v>
      </c>
      <c r="D191" s="274"/>
      <c r="E191" s="274"/>
      <c r="F191" s="295" t="s">
        <v>2235</v>
      </c>
      <c r="G191" s="274"/>
      <c r="H191" s="274" t="s">
        <v>2328</v>
      </c>
      <c r="I191" s="274" t="s">
        <v>2270</v>
      </c>
      <c r="J191" s="274"/>
      <c r="K191" s="320"/>
    </row>
    <row r="192" spans="2:11" s="1" customFormat="1" ht="15" customHeight="1">
      <c r="B192" s="297"/>
      <c r="C192" s="333" t="s">
        <v>2329</v>
      </c>
      <c r="D192" s="274"/>
      <c r="E192" s="274"/>
      <c r="F192" s="295" t="s">
        <v>2235</v>
      </c>
      <c r="G192" s="274"/>
      <c r="H192" s="274" t="s">
        <v>2330</v>
      </c>
      <c r="I192" s="274" t="s">
        <v>2270</v>
      </c>
      <c r="J192" s="274"/>
      <c r="K192" s="320"/>
    </row>
    <row r="193" spans="2:11" s="1" customFormat="1" ht="15" customHeight="1">
      <c r="B193" s="297"/>
      <c r="C193" s="333" t="s">
        <v>2331</v>
      </c>
      <c r="D193" s="274"/>
      <c r="E193" s="274"/>
      <c r="F193" s="295" t="s">
        <v>2241</v>
      </c>
      <c r="G193" s="274"/>
      <c r="H193" s="274" t="s">
        <v>2332</v>
      </c>
      <c r="I193" s="274" t="s">
        <v>2270</v>
      </c>
      <c r="J193" s="274"/>
      <c r="K193" s="320"/>
    </row>
    <row r="194" spans="2:11" s="1" customFormat="1" ht="15" customHeight="1">
      <c r="B194" s="326"/>
      <c r="C194" s="335"/>
      <c r="D194" s="306"/>
      <c r="E194" s="306"/>
      <c r="F194" s="306"/>
      <c r="G194" s="306"/>
      <c r="H194" s="306"/>
      <c r="I194" s="306"/>
      <c r="J194" s="306"/>
      <c r="K194" s="327"/>
    </row>
    <row r="195" spans="2:11" s="1" customFormat="1" ht="18.75" customHeight="1">
      <c r="B195" s="308"/>
      <c r="C195" s="318"/>
      <c r="D195" s="318"/>
      <c r="E195" s="318"/>
      <c r="F195" s="328"/>
      <c r="G195" s="318"/>
      <c r="H195" s="318"/>
      <c r="I195" s="318"/>
      <c r="J195" s="318"/>
      <c r="K195" s="308"/>
    </row>
    <row r="196" spans="2:11" s="1" customFormat="1" ht="18.75" customHeight="1">
      <c r="B196" s="308"/>
      <c r="C196" s="318"/>
      <c r="D196" s="318"/>
      <c r="E196" s="318"/>
      <c r="F196" s="328"/>
      <c r="G196" s="318"/>
      <c r="H196" s="318"/>
      <c r="I196" s="318"/>
      <c r="J196" s="318"/>
      <c r="K196" s="308"/>
    </row>
    <row r="197" spans="2:11" s="1" customFormat="1" ht="18.75" customHeight="1">
      <c r="B197" s="281"/>
      <c r="C197" s="281"/>
      <c r="D197" s="281"/>
      <c r="E197" s="281"/>
      <c r="F197" s="281"/>
      <c r="G197" s="281"/>
      <c r="H197" s="281"/>
      <c r="I197" s="281"/>
      <c r="J197" s="281"/>
      <c r="K197" s="281"/>
    </row>
    <row r="198" spans="2:11" s="1" customFormat="1" ht="13.5">
      <c r="B198" s="263"/>
      <c r="C198" s="264"/>
      <c r="D198" s="264"/>
      <c r="E198" s="264"/>
      <c r="F198" s="264"/>
      <c r="G198" s="264"/>
      <c r="H198" s="264"/>
      <c r="I198" s="264"/>
      <c r="J198" s="264"/>
      <c r="K198" s="265"/>
    </row>
    <row r="199" spans="2:11" s="1" customFormat="1" ht="21">
      <c r="B199" s="266"/>
      <c r="C199" s="401" t="s">
        <v>2333</v>
      </c>
      <c r="D199" s="401"/>
      <c r="E199" s="401"/>
      <c r="F199" s="401"/>
      <c r="G199" s="401"/>
      <c r="H199" s="401"/>
      <c r="I199" s="401"/>
      <c r="J199" s="401"/>
      <c r="K199" s="267"/>
    </row>
    <row r="200" spans="2:11" s="1" customFormat="1" ht="25.5" customHeight="1">
      <c r="B200" s="266"/>
      <c r="C200" s="336" t="s">
        <v>2334</v>
      </c>
      <c r="D200" s="336"/>
      <c r="E200" s="336"/>
      <c r="F200" s="336" t="s">
        <v>2335</v>
      </c>
      <c r="G200" s="337"/>
      <c r="H200" s="402" t="s">
        <v>2336</v>
      </c>
      <c r="I200" s="402"/>
      <c r="J200" s="402"/>
      <c r="K200" s="267"/>
    </row>
    <row r="201" spans="2:11" s="1" customFormat="1" ht="5.25" customHeight="1">
      <c r="B201" s="297"/>
      <c r="C201" s="292"/>
      <c r="D201" s="292"/>
      <c r="E201" s="292"/>
      <c r="F201" s="292"/>
      <c r="G201" s="318"/>
      <c r="H201" s="292"/>
      <c r="I201" s="292"/>
      <c r="J201" s="292"/>
      <c r="K201" s="320"/>
    </row>
    <row r="202" spans="2:11" s="1" customFormat="1" ht="15" customHeight="1">
      <c r="B202" s="297"/>
      <c r="C202" s="274" t="s">
        <v>2326</v>
      </c>
      <c r="D202" s="274"/>
      <c r="E202" s="274"/>
      <c r="F202" s="295" t="s">
        <v>46</v>
      </c>
      <c r="G202" s="274"/>
      <c r="H202" s="403" t="s">
        <v>2337</v>
      </c>
      <c r="I202" s="403"/>
      <c r="J202" s="403"/>
      <c r="K202" s="320"/>
    </row>
    <row r="203" spans="2:11" s="1" customFormat="1" ht="15" customHeight="1">
      <c r="B203" s="297"/>
      <c r="C203" s="274"/>
      <c r="D203" s="274"/>
      <c r="E203" s="274"/>
      <c r="F203" s="295" t="s">
        <v>47</v>
      </c>
      <c r="G203" s="274"/>
      <c r="H203" s="403" t="s">
        <v>2338</v>
      </c>
      <c r="I203" s="403"/>
      <c r="J203" s="403"/>
      <c r="K203" s="320"/>
    </row>
    <row r="204" spans="2:11" s="1" customFormat="1" ht="15" customHeight="1">
      <c r="B204" s="297"/>
      <c r="C204" s="274"/>
      <c r="D204" s="274"/>
      <c r="E204" s="274"/>
      <c r="F204" s="295" t="s">
        <v>50</v>
      </c>
      <c r="G204" s="274"/>
      <c r="H204" s="403" t="s">
        <v>2339</v>
      </c>
      <c r="I204" s="403"/>
      <c r="J204" s="403"/>
      <c r="K204" s="320"/>
    </row>
    <row r="205" spans="2:11" s="1" customFormat="1" ht="15" customHeight="1">
      <c r="B205" s="297"/>
      <c r="C205" s="274"/>
      <c r="D205" s="274"/>
      <c r="E205" s="274"/>
      <c r="F205" s="295" t="s">
        <v>48</v>
      </c>
      <c r="G205" s="274"/>
      <c r="H205" s="403" t="s">
        <v>2340</v>
      </c>
      <c r="I205" s="403"/>
      <c r="J205" s="403"/>
      <c r="K205" s="320"/>
    </row>
    <row r="206" spans="2:11" s="1" customFormat="1" ht="15" customHeight="1">
      <c r="B206" s="297"/>
      <c r="C206" s="274"/>
      <c r="D206" s="274"/>
      <c r="E206" s="274"/>
      <c r="F206" s="295" t="s">
        <v>49</v>
      </c>
      <c r="G206" s="274"/>
      <c r="H206" s="403" t="s">
        <v>2341</v>
      </c>
      <c r="I206" s="403"/>
      <c r="J206" s="403"/>
      <c r="K206" s="320"/>
    </row>
    <row r="207" spans="2:11" s="1" customFormat="1" ht="15" customHeight="1">
      <c r="B207" s="297"/>
      <c r="C207" s="274"/>
      <c r="D207" s="274"/>
      <c r="E207" s="274"/>
      <c r="F207" s="295"/>
      <c r="G207" s="274"/>
      <c r="H207" s="274"/>
      <c r="I207" s="274"/>
      <c r="J207" s="274"/>
      <c r="K207" s="320"/>
    </row>
    <row r="208" spans="2:11" s="1" customFormat="1" ht="15" customHeight="1">
      <c r="B208" s="297"/>
      <c r="C208" s="274" t="s">
        <v>2282</v>
      </c>
      <c r="D208" s="274"/>
      <c r="E208" s="274"/>
      <c r="F208" s="295" t="s">
        <v>81</v>
      </c>
      <c r="G208" s="274"/>
      <c r="H208" s="403" t="s">
        <v>2342</v>
      </c>
      <c r="I208" s="403"/>
      <c r="J208" s="403"/>
      <c r="K208" s="320"/>
    </row>
    <row r="209" spans="2:11" s="1" customFormat="1" ht="15" customHeight="1">
      <c r="B209" s="297"/>
      <c r="C209" s="274"/>
      <c r="D209" s="274"/>
      <c r="E209" s="274"/>
      <c r="F209" s="295" t="s">
        <v>2178</v>
      </c>
      <c r="G209" s="274"/>
      <c r="H209" s="403" t="s">
        <v>2179</v>
      </c>
      <c r="I209" s="403"/>
      <c r="J209" s="403"/>
      <c r="K209" s="320"/>
    </row>
    <row r="210" spans="2:11" s="1" customFormat="1" ht="15" customHeight="1">
      <c r="B210" s="297"/>
      <c r="C210" s="274"/>
      <c r="D210" s="274"/>
      <c r="E210" s="274"/>
      <c r="F210" s="295" t="s">
        <v>2176</v>
      </c>
      <c r="G210" s="274"/>
      <c r="H210" s="403" t="s">
        <v>2343</v>
      </c>
      <c r="I210" s="403"/>
      <c r="J210" s="403"/>
      <c r="K210" s="320"/>
    </row>
    <row r="211" spans="2:11" s="1" customFormat="1" ht="15" customHeight="1">
      <c r="B211" s="338"/>
      <c r="C211" s="274"/>
      <c r="D211" s="274"/>
      <c r="E211" s="274"/>
      <c r="F211" s="295" t="s">
        <v>2180</v>
      </c>
      <c r="G211" s="333"/>
      <c r="H211" s="404" t="s">
        <v>2181</v>
      </c>
      <c r="I211" s="404"/>
      <c r="J211" s="404"/>
      <c r="K211" s="339"/>
    </row>
    <row r="212" spans="2:11" s="1" customFormat="1" ht="15" customHeight="1">
      <c r="B212" s="338"/>
      <c r="C212" s="274"/>
      <c r="D212" s="274"/>
      <c r="E212" s="274"/>
      <c r="F212" s="295" t="s">
        <v>2182</v>
      </c>
      <c r="G212" s="333"/>
      <c r="H212" s="404" t="s">
        <v>2344</v>
      </c>
      <c r="I212" s="404"/>
      <c r="J212" s="404"/>
      <c r="K212" s="339"/>
    </row>
    <row r="213" spans="2:11" s="1" customFormat="1" ht="15" customHeight="1">
      <c r="B213" s="338"/>
      <c r="C213" s="274"/>
      <c r="D213" s="274"/>
      <c r="E213" s="274"/>
      <c r="F213" s="295"/>
      <c r="G213" s="333"/>
      <c r="H213" s="324"/>
      <c r="I213" s="324"/>
      <c r="J213" s="324"/>
      <c r="K213" s="339"/>
    </row>
    <row r="214" spans="2:11" s="1" customFormat="1" ht="15" customHeight="1">
      <c r="B214" s="338"/>
      <c r="C214" s="274" t="s">
        <v>2306</v>
      </c>
      <c r="D214" s="274"/>
      <c r="E214" s="274"/>
      <c r="F214" s="295">
        <v>1</v>
      </c>
      <c r="G214" s="333"/>
      <c r="H214" s="404" t="s">
        <v>2345</v>
      </c>
      <c r="I214" s="404"/>
      <c r="J214" s="404"/>
      <c r="K214" s="339"/>
    </row>
    <row r="215" spans="2:11" s="1" customFormat="1" ht="15" customHeight="1">
      <c r="B215" s="338"/>
      <c r="C215" s="274"/>
      <c r="D215" s="274"/>
      <c r="E215" s="274"/>
      <c r="F215" s="295">
        <v>2</v>
      </c>
      <c r="G215" s="333"/>
      <c r="H215" s="404" t="s">
        <v>2346</v>
      </c>
      <c r="I215" s="404"/>
      <c r="J215" s="404"/>
      <c r="K215" s="339"/>
    </row>
    <row r="216" spans="2:11" s="1" customFormat="1" ht="15" customHeight="1">
      <c r="B216" s="338"/>
      <c r="C216" s="274"/>
      <c r="D216" s="274"/>
      <c r="E216" s="274"/>
      <c r="F216" s="295">
        <v>3</v>
      </c>
      <c r="G216" s="333"/>
      <c r="H216" s="404" t="s">
        <v>2347</v>
      </c>
      <c r="I216" s="404"/>
      <c r="J216" s="404"/>
      <c r="K216" s="339"/>
    </row>
    <row r="217" spans="2:11" s="1" customFormat="1" ht="15" customHeight="1">
      <c r="B217" s="338"/>
      <c r="C217" s="274"/>
      <c r="D217" s="274"/>
      <c r="E217" s="274"/>
      <c r="F217" s="295">
        <v>4</v>
      </c>
      <c r="G217" s="333"/>
      <c r="H217" s="404" t="s">
        <v>2348</v>
      </c>
      <c r="I217" s="404"/>
      <c r="J217" s="404"/>
      <c r="K217" s="339"/>
    </row>
    <row r="218" spans="2:11" s="1" customFormat="1" ht="12.75" customHeight="1">
      <c r="B218" s="340"/>
      <c r="C218" s="341"/>
      <c r="D218" s="341"/>
      <c r="E218" s="341"/>
      <c r="F218" s="341"/>
      <c r="G218" s="341"/>
      <c r="H218" s="341"/>
      <c r="I218" s="341"/>
      <c r="J218" s="341"/>
      <c r="K218" s="34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73</vt:i4>
      </vt:variant>
    </vt:vector>
  </HeadingPairs>
  <TitlesOfParts>
    <vt:vector size="110" baseType="lpstr">
      <vt:lpstr>Rekapitulace stavby</vt:lpstr>
      <vt:lpstr>D.1.1 - Architektonicko-s...</vt:lpstr>
      <vt:lpstr>D.1.4.a - UT</vt:lpstr>
      <vt:lpstr>D.1.4.c - Vzduchotechnika</vt:lpstr>
      <vt:lpstr>1.4.d_K - Podkrovní byty ...</vt:lpstr>
      <vt:lpstr>1.4.d_V - Podkrovní byty ...</vt:lpstr>
      <vt:lpstr>D.1.4.e - Elektroinstalace</vt:lpstr>
      <vt:lpstr>VRN - VRN a ostatní</vt:lpstr>
      <vt:lpstr>D.1.1 - Architektonicko-s..._01</vt:lpstr>
      <vt:lpstr>D.1.4.a - UT_01</vt:lpstr>
      <vt:lpstr>D.1.4.c - Vzduchotechnika_01</vt:lpstr>
      <vt:lpstr>18052020_2.4_K - Podkrovn...</vt:lpstr>
      <vt:lpstr>18052020_2.4_V - Podkrovn...</vt:lpstr>
      <vt:lpstr>D.1.4.e - Elektroinstalace_01</vt:lpstr>
      <vt:lpstr>VRN - VRN a ostatní_01</vt:lpstr>
      <vt:lpstr>D.1.1 - Architektonicko-s..._02</vt:lpstr>
      <vt:lpstr>D.1.4.a - UT_02</vt:lpstr>
      <vt:lpstr>D.1.4.c - Vzduchotechnika_02</vt:lpstr>
      <vt:lpstr>18052020_3.4_K - Podkrovn...</vt:lpstr>
      <vt:lpstr>18052020_3.4_V - Podkrovn...</vt:lpstr>
      <vt:lpstr>D.1.4.e - Elektroinstalace_02</vt:lpstr>
      <vt:lpstr>VRN - VRN a ostatní_02</vt:lpstr>
      <vt:lpstr>D.1.1 - Architektonicko-s..._03</vt:lpstr>
      <vt:lpstr>D.1.4.a - UT_03</vt:lpstr>
      <vt:lpstr>D.1.4.c - Vzduchotechnika_03</vt:lpstr>
      <vt:lpstr>18052020_4.4_K - Podkrovn...</vt:lpstr>
      <vt:lpstr>18052020_4.4_V - Podkrovn...</vt:lpstr>
      <vt:lpstr>D.1.4.e - Elektroinstalace_03</vt:lpstr>
      <vt:lpstr>VRN - VRN a ostatní_03</vt:lpstr>
      <vt:lpstr>D.1.1 - Architektonicko-s..._04</vt:lpstr>
      <vt:lpstr>D.1.4.a - UT_04</vt:lpstr>
      <vt:lpstr>D.1.4.c - Vzduchotechnika_04</vt:lpstr>
      <vt:lpstr>18052020_5.4_K - Podkrovn...</vt:lpstr>
      <vt:lpstr>18052020_5.4_V - Podkrovn...</vt:lpstr>
      <vt:lpstr>D.1.4.e - Elektroinstalace_04</vt:lpstr>
      <vt:lpstr>VRN - VRN a ostatní_04</vt:lpstr>
      <vt:lpstr>Pokyny pro vyplnění</vt:lpstr>
      <vt:lpstr>'1.4.d_K - Podkrovní byty ...'!Názvy_tisku</vt:lpstr>
      <vt:lpstr>'1.4.d_V - Podkrovní byty ...'!Názvy_tisku</vt:lpstr>
      <vt:lpstr>'18052020_2.4_K - Podkrovn...'!Názvy_tisku</vt:lpstr>
      <vt:lpstr>'18052020_2.4_V - Podkrovn...'!Názvy_tisku</vt:lpstr>
      <vt:lpstr>'18052020_3.4_K - Podkrovn...'!Názvy_tisku</vt:lpstr>
      <vt:lpstr>'18052020_3.4_V - Podkrovn...'!Názvy_tisku</vt:lpstr>
      <vt:lpstr>'18052020_4.4_K - Podkrovn...'!Názvy_tisku</vt:lpstr>
      <vt:lpstr>'18052020_4.4_V - Podkrovn...'!Názvy_tisku</vt:lpstr>
      <vt:lpstr>'18052020_5.4_K - Podkrovn...'!Názvy_tisku</vt:lpstr>
      <vt:lpstr>'18052020_5.4_V - Podkrovn...'!Názvy_tisku</vt:lpstr>
      <vt:lpstr>'D.1.1 - Architektonicko-s...'!Názvy_tisku</vt:lpstr>
      <vt:lpstr>'D.1.1 - Architektonicko-s..._01'!Názvy_tisku</vt:lpstr>
      <vt:lpstr>'D.1.1 - Architektonicko-s..._02'!Názvy_tisku</vt:lpstr>
      <vt:lpstr>'D.1.1 - Architektonicko-s..._03'!Názvy_tisku</vt:lpstr>
      <vt:lpstr>'D.1.1 - Architektonicko-s..._04'!Názvy_tisku</vt:lpstr>
      <vt:lpstr>'D.1.4.a - UT'!Názvy_tisku</vt:lpstr>
      <vt:lpstr>'D.1.4.a - UT_01'!Názvy_tisku</vt:lpstr>
      <vt:lpstr>'D.1.4.a - UT_02'!Názvy_tisku</vt:lpstr>
      <vt:lpstr>'D.1.4.a - UT_03'!Názvy_tisku</vt:lpstr>
      <vt:lpstr>'D.1.4.a - UT_04'!Názvy_tisku</vt:lpstr>
      <vt:lpstr>'D.1.4.c - Vzduchotechnika'!Názvy_tisku</vt:lpstr>
      <vt:lpstr>'D.1.4.c - Vzduchotechnika_01'!Názvy_tisku</vt:lpstr>
      <vt:lpstr>'D.1.4.c - Vzduchotechnika_02'!Názvy_tisku</vt:lpstr>
      <vt:lpstr>'D.1.4.c - Vzduchotechnika_03'!Názvy_tisku</vt:lpstr>
      <vt:lpstr>'D.1.4.c - Vzduchotechnika_04'!Názvy_tisku</vt:lpstr>
      <vt:lpstr>'D.1.4.e - Elektroinstalace'!Názvy_tisku</vt:lpstr>
      <vt:lpstr>'D.1.4.e - Elektroinstalace_01'!Názvy_tisku</vt:lpstr>
      <vt:lpstr>'D.1.4.e - Elektroinstalace_02'!Názvy_tisku</vt:lpstr>
      <vt:lpstr>'D.1.4.e - Elektroinstalace_03'!Názvy_tisku</vt:lpstr>
      <vt:lpstr>'D.1.4.e - Elektroinstalace_04'!Názvy_tisku</vt:lpstr>
      <vt:lpstr>'Rekapitulace stavby'!Názvy_tisku</vt:lpstr>
      <vt:lpstr>'VRN - VRN a ostatní'!Názvy_tisku</vt:lpstr>
      <vt:lpstr>'VRN - VRN a ostatní_01'!Názvy_tisku</vt:lpstr>
      <vt:lpstr>'VRN - VRN a ostatní_02'!Názvy_tisku</vt:lpstr>
      <vt:lpstr>'VRN - VRN a ostatní_03'!Názvy_tisku</vt:lpstr>
      <vt:lpstr>'VRN - VRN a ostatní_04'!Názvy_tisku</vt:lpstr>
      <vt:lpstr>'1.4.d_K - Podkrovní byty ...'!Oblast_tisku</vt:lpstr>
      <vt:lpstr>'1.4.d_V - Podkrovní byty ...'!Oblast_tisku</vt:lpstr>
      <vt:lpstr>'18052020_2.4_K - Podkrovn...'!Oblast_tisku</vt:lpstr>
      <vt:lpstr>'18052020_2.4_V - Podkrovn...'!Oblast_tisku</vt:lpstr>
      <vt:lpstr>'18052020_3.4_K - Podkrovn...'!Oblast_tisku</vt:lpstr>
      <vt:lpstr>'18052020_3.4_V - Podkrovn...'!Oblast_tisku</vt:lpstr>
      <vt:lpstr>'18052020_4.4_K - Podkrovn...'!Oblast_tisku</vt:lpstr>
      <vt:lpstr>'18052020_4.4_V - Podkrovn...'!Oblast_tisku</vt:lpstr>
      <vt:lpstr>'18052020_5.4_K - Podkrovn...'!Oblast_tisku</vt:lpstr>
      <vt:lpstr>'18052020_5.4_V - Podkrovn...'!Oblast_tisku</vt:lpstr>
      <vt:lpstr>'D.1.1 - Architektonicko-s...'!Oblast_tisku</vt:lpstr>
      <vt:lpstr>'D.1.1 - Architektonicko-s..._01'!Oblast_tisku</vt:lpstr>
      <vt:lpstr>'D.1.1 - Architektonicko-s..._02'!Oblast_tisku</vt:lpstr>
      <vt:lpstr>'D.1.1 - Architektonicko-s..._03'!Oblast_tisku</vt:lpstr>
      <vt:lpstr>'D.1.1 - Architektonicko-s..._04'!Oblast_tisku</vt:lpstr>
      <vt:lpstr>'D.1.4.a - UT'!Oblast_tisku</vt:lpstr>
      <vt:lpstr>'D.1.4.a - UT_01'!Oblast_tisku</vt:lpstr>
      <vt:lpstr>'D.1.4.a - UT_02'!Oblast_tisku</vt:lpstr>
      <vt:lpstr>'D.1.4.a - UT_03'!Oblast_tisku</vt:lpstr>
      <vt:lpstr>'D.1.4.a - UT_04'!Oblast_tisku</vt:lpstr>
      <vt:lpstr>'D.1.4.c - Vzduchotechnika'!Oblast_tisku</vt:lpstr>
      <vt:lpstr>'D.1.4.c - Vzduchotechnika_01'!Oblast_tisku</vt:lpstr>
      <vt:lpstr>'D.1.4.c - Vzduchotechnika_02'!Oblast_tisku</vt:lpstr>
      <vt:lpstr>'D.1.4.c - Vzduchotechnika_03'!Oblast_tisku</vt:lpstr>
      <vt:lpstr>'D.1.4.c - Vzduchotechnika_04'!Oblast_tisku</vt:lpstr>
      <vt:lpstr>'D.1.4.e - Elektroinstalace'!Oblast_tisku</vt:lpstr>
      <vt:lpstr>'D.1.4.e - Elektroinstalace_01'!Oblast_tisku</vt:lpstr>
      <vt:lpstr>'D.1.4.e - Elektroinstalace_02'!Oblast_tisku</vt:lpstr>
      <vt:lpstr>'D.1.4.e - Elektroinstalace_03'!Oblast_tisku</vt:lpstr>
      <vt:lpstr>'D.1.4.e - Elektroinstalace_04'!Oblast_tisku</vt:lpstr>
      <vt:lpstr>'Pokyny pro vyplnění'!Oblast_tisku</vt:lpstr>
      <vt:lpstr>'Rekapitulace stavby'!Oblast_tisku</vt:lpstr>
      <vt:lpstr>'VRN - VRN a ostatní'!Oblast_tisku</vt:lpstr>
      <vt:lpstr>'VRN - VRN a ostatní_01'!Oblast_tisku</vt:lpstr>
      <vt:lpstr>'VRN - VRN a ostatní_02'!Oblast_tisku</vt:lpstr>
      <vt:lpstr>'VRN - VRN a ostatní_03'!Oblast_tisku</vt:lpstr>
      <vt:lpstr>'VRN - VRN a ostatní_04'!Oblast_tisku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Jannike Genc Sklenarova</dc:creator>
  <cp:lastModifiedBy>Jannike Genc Sklenářová</cp:lastModifiedBy>
  <dcterms:created xsi:type="dcterms:W3CDTF">2021-04-16T23:10:25Z</dcterms:created>
  <dcterms:modified xsi:type="dcterms:W3CDTF">2021-04-16T23:12:06Z</dcterms:modified>
</cp:coreProperties>
</file>